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3417" documentId="8_{AF8D5B35-3497-4AF1-9ABE-D8C405E5A7EB}" xr6:coauthVersionLast="47" xr6:coauthVersionMax="47" xr10:uidLastSave="{31D74389-49FE-4375-8C5C-D4E38085BBCD}"/>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PKG-G'!$D$4:$D$358</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Z16" i="40" l="1"/>
  <c r="H9" i="8"/>
  <c r="Q303" i="44" l="1"/>
  <c r="R301" i="44"/>
  <c r="R303" i="44" s="1"/>
  <c r="E64" i="35" l="1"/>
  <c r="E65" i="35" s="1"/>
  <c r="H11" i="8" l="1"/>
  <c r="Z17" i="40" l="1"/>
  <c r="O299" i="44" l="1"/>
  <c r="O301" i="44" s="1"/>
  <c r="E299" i="44"/>
  <c r="F299" i="44"/>
  <c r="G299" i="44"/>
  <c r="H299" i="44"/>
  <c r="D299" i="44"/>
  <c r="D301" i="44" s="1"/>
  <c r="K126" i="46"/>
  <c r="D209" i="45"/>
  <c r="D211" i="45" s="1"/>
  <c r="K209" i="45"/>
  <c r="K211" i="45" s="1"/>
  <c r="D126" i="46" l="1"/>
  <c r="D128" i="46" s="1"/>
  <c r="L126" i="46"/>
  <c r="K128"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4"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5" i="35"/>
  <c r="D67"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<sst xmlns="http://schemas.openxmlformats.org/spreadsheetml/2006/main" count="35699" uniqueCount="3858">
  <si>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</si>
  <si>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</si>
  <si>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</si>
  <si>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</si>
  <si>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</si>
  <si>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</si>
  <si>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</si>
  <si>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</si>
  <si>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</si>
  <si>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</si>
  <si>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</si>
  <si>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</si>
  <si>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</si>
  <si>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</si>
  <si>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</si>
  <si>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</si>
  <si>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</si>
  <si>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</si>
  <si>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</si>
  <si>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</si>
  <si>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</si>
  <si>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</si>
  <si>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</si>
  <si>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</si>
  <si>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</si>
  <si>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</si>
  <si>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</si>
  <si>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</si>
  <si>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</si>
  <si>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</si>
  <si>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</si>
  <si>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</si>
  <si>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</si>
  <si>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</si>
  <si>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</si>
  <si>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</si>
  <si>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</si>
  <si>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</si>
  <si>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</si>
  <si>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</si>
  <si>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</si>
  <si>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</si>
  <si>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</si>
  <si>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</si>
  <si>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</si>
  <si>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</si>
  <si>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</si>
  <si>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</si>
  <si>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</si>
  <si>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</si>
  <si>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</si>
  <si>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</si>
  <si>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</si>
  <si>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</si>
  <si>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</si>
  <si>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</si>
  <si>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</si>
  <si>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</si>
  <si>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</si>
  <si>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</si>
  <si>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</si>
  <si>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</si>
  <si>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</si>
  <si>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</si>
  <si>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</si>
  <si>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</si>
  <si>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</si>
  <si>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</si>
  <si>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</si>
  <si>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</si>
  <si>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</si>
  <si>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</si>
  <si>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</si>
  <si>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</si>
  <si>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</si>
  <si>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</si>
  <si>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</si>
  <si>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</si>
  <si>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</si>
  <si>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</si>
  <si>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</si>
  <si>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</si>
  <si>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</si>
  <si>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</si>
  <si>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</si>
  <si>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</si>
  <si>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</si>
  <si>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</si>
  <si>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</si>
  <si>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</si>
  <si>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</si>
  <si>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</si>
  <si>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</si>
  <si>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</si>
  <si>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</si>
  <si>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</si>
  <si>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</si>
  <si>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</si>
  <si>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</si>
  <si>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</si>
  <si>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</si>
  <si>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</si>
  <si>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</si>
  <si>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</si>
  <si>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</si>
  <si>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</si>
  <si>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</si>
  <si>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</si>
  <si>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</si>
  <si>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</si>
  <si>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</si>
  <si>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</si>
  <si>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</si>
  <si>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</si>
  <si>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</si>
  <si>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</si>
  <si>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</si>
  <si>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</si>
  <si>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</si>
  <si>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</si>
  <si>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</si>
  <si>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</si>
  <si>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</si>
  <si>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</si>
  <si>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</si>
  <si>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</si>
  <si>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</si>
  <si>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</si>
  <si>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</si>
  <si>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</si>
  <si>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</si>
  <si>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</si>
  <si>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</si>
  <si>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</si>
  <si>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</si>
  <si>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</si>
  <si>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</si>
  <si>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</si>
  <si>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</si>
  <si>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</si>
  <si>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</si>
  <si>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</si>
  <si>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</si>
  <si>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</si>
  <si>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</si>
  <si>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</si>
  <si>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</si>
  <si>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</si>
  <si>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</si>
  <si>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</si>
  <si>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</si>
  <si>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</si>
  <si>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</si>
  <si>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</si>
  <si>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</si>
  <si>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</si>
  <si>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</si>
  <si>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</si>
  <si>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</si>
  <si>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</si>
  <si>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</si>
  <si>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</si>
  <si>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</si>
  <si>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</si>
  <si>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</si>
  <si>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</si>
  <si>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</si>
  <si>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</si>
  <si>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</si>
  <si>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</si>
  <si>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</si>
  <si>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</si>
  <si>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</si>
  <si>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</si>
  <si>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</si>
  <si>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</si>
  <si>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</si>
  <si>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</si>
  <si>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</si>
  <si>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</si>
  <si>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</si>
  <si>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</si>
  <si>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</si>
  <si>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</si>
  <si>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</si>
  <si>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</si>
  <si>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</si>
  <si>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</si>
  <si>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</si>
  <si>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</si>
  <si>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</si>
  <si>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</si>
  <si>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</si>
  <si>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</si>
  <si>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</si>
  <si>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</si>
  <si>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</si>
  <si>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</si>
  <si>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</si>
  <si>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</si>
  <si>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</si>
  <si>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</si>
  <si>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</si>
  <si>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</si>
  <si>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</si>
  <si>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</si>
  <si>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</si>
  <si>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</si>
  <si>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</si>
  <si>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</si>
  <si>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</si>
  <si>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</si>
  <si>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</si>
  <si>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</si>
  <si>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</si>
  <si>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</si>
  <si>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</si>
  <si>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</si>
  <si>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</si>
  <si>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</si>
  <si>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</si>
  <si>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</si>
  <si>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</si>
  <si>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</si>
  <si>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</si>
  <si>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</si>
  <si>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</si>
  <si>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</si>
  <si>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</si>
  <si>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</si>
  <si>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</si>
  <si>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</si>
  <si>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</si>
  <si>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</si>
  <si>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</si>
  <si>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</si>
  <si>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</si>
  <si>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</si>
  <si>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</si>
  <si>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</si>
  <si>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</si>
  <si>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</si>
  <si>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</si>
  <si>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</si>
  <si>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</si>
  <si>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</si>
  <si>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</si>
  <si>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</si>
  <si>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</si>
  <si>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</si>
  <si>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</si>
  <si>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</si>
  <si>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</si>
  <si>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</si>
  <si>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</si>
  <si>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</si>
  <si>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</si>
  <si>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</si>
  <si>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</si>
  <si>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</si>
  <si>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</si>
  <si>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</si>
  <si>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</si>
  <si>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</si>
  <si>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</si>
  <si>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</si>
  <si>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</si>
  <si>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</si>
  <si>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</si>
  <si>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</si>
  <si>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</si>
  <si>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</si>
  <si>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</si>
  <si>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</si>
  <si>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</si>
  <si>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</si>
  <si>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</si>
  <si>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</si>
  <si>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</si>
  <si>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</si>
  <si>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</si>
  <si>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</si>
  <si>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</si>
  <si>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</si>
  <si>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</si>
  <si>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</si>
  <si>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</si>
  <si>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</si>
  <si>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</si>
  <si>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</si>
  <si>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</si>
  <si>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</si>
  <si>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</si>
  <si>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</si>
  <si>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</si>
  <si>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</si>
  <si>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</si>
  <si>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</si>
  <si>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</si>
  <si>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</si>
  <si>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</si>
  <si>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</si>
  <si>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</si>
  <si>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</si>
  <si>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</si>
  <si>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</si>
  <si>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</si>
  <si>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</si>
  <si>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</si>
  <si>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</si>
  <si>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</si>
  <si>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</si>
  <si>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</si>
  <si>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</si>
  <si>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</si>
  <si>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</si>
  <si>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</si>
  <si>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</si>
  <si>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</si>
  <si>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</si>
  <si>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</si>
  <si>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</si>
  <si>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</si>
  <si>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</si>
  <si>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</si>
  <si>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</si>
  <si>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</si>
  <si>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</si>
  <si>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</si>
  <si>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</si>
  <si>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</si>
  <si>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</si>
  <si>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</si>
  <si>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</si>
  <si>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</si>
  <si>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</si>
  <si>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</si>
  <si>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</si>
  <si>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</si>
  <si>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</si>
  <si>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</si>
  <si>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</si>
  <si>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</si>
  <si>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</si>
  <si>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</si>
  <si>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</si>
  <si>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</si>
  <si>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</si>
  <si>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</si>
  <si>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</si>
  <si>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</si>
  <si>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</si>
  <si>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</si>
  <si>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</si>
  <si>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</si>
  <si>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</si>
  <si>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</si>
  <si>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</si>
  <si>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</si>
  <si>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</si>
  <si>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</si>
  <si>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</si>
  <si>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</si>
  <si>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</si>
  <si>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</si>
  <si>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</si>
  <si>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</si>
  <si>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</si>
  <si>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</si>
  <si>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</si>
  <si>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</si>
  <si>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</si>
  <si>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</si>
  <si>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</si>
  <si>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</si>
  <si>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</si>
  <si>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</si>
  <si>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</si>
  <si>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</si>
  <si>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</si>
  <si>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</si>
  <si>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</si>
  <si>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</si>
  <si>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</si>
  <si>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</si>
  <si>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</si>
  <si>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</si>
  <si>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</si>
  <si>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</si>
  <si>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</si>
  <si>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</si>
  <si>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</si>
  <si>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</si>
  <si>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</si>
  <si>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</si>
  <si>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</si>
  <si>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</si>
  <si>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</si>
  <si>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</si>
  <si>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</si>
  <si>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</si>
  <si>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</si>
  <si>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</si>
  <si>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</si>
  <si>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</si>
  <si>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</si>
  <si>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</si>
  <si>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</si>
  <si>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</si>
  <si>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</si>
  <si>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</si>
  <si>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</si>
  <si>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</si>
  <si>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</si>
  <si>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</si>
  <si>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</si>
  <si>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</si>
  <si>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</si>
  <si>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</si>
  <si>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</si>
  <si>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</si>
  <si>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</si>
  <si>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</si>
  <si>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</si>
  <si>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</si>
  <si>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</si>
  <si>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</si>
  <si>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</si>
  <si>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</si>
  <si>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</si>
  <si>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</si>
  <si>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</si>
  <si>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</si>
  <si>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</si>
  <si>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</si>
  <si>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</si>
  <si>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</si>
  <si>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</si>
  <si>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</si>
  <si>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</si>
  <si>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</si>
  <si>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</si>
  <si>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</si>
  <si>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</si>
  <si>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</si>
  <si>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</si>
  <si>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</si>
  <si>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</si>
  <si>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</si>
  <si>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</si>
  <si>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</si>
  <si>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</si>
  <si>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</si>
  <si>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</si>
  <si>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</si>
  <si>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</si>
  <si>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</si>
  <si>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</si>
  <si>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</si>
  <si>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</si>
  <si>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</si>
  <si>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</si>
  <si>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</si>
  <si>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</si>
  <si>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</si>
  <si>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</si>
  <si>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</si>
  <si>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</si>
  <si>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</si>
  <si>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</si>
  <si>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</si>
  <si>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</si>
  <si>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</si>
  <si>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</si>
  <si>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</si>
  <si>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</si>
  <si>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</si>
  <si>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</si>
  <si>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</si>
  <si>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</si>
  <si>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</si>
  <si>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</si>
  <si>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</si>
  <si>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</si>
  <si>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</si>
  <si>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</si>
  <si>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</si>
  <si>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</si>
  <si>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</si>
  <si>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</si>
  <si>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</si>
  <si>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</si>
  <si>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</si>
  <si>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</si>
  <si>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</si>
  <si>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</si>
  <si>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</si>
  <si>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</si>
  <si>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</si>
  <si>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</si>
  <si>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</si>
  <si>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</si>
  <si>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</si>
  <si>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</si>
  <si>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</si>
  <si>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</si>
  <si>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</si>
  <si>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</si>
  <si>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</si>
  <si>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</si>
  <si>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</si>
  <si>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</si>
  <si>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</si>
  <si>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</si>
  <si>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</si>
  <si>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</si>
  <si>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</si>
  <si>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</si>
  <si>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</si>
  <si>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</si>
  <si>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</si>
  <si>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</si>
  <si>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</si>
  <si>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</si>
  <si>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</si>
  <si>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</si>
  <si>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</si>
  <si>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</si>
  <si>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</si>
  <si>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</si>
  <si>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</si>
  <si>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</si>
  <si>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</si>
  <si>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</si>
  <si>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</si>
  <si>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</si>
  <si>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</si>
  <si>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</si>
  <si>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</si>
  <si>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</si>
  <si>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</si>
  <si>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</si>
  <si>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</si>
  <si>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</si>
  <si>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</si>
  <si>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</si>
  <si>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</si>
  <si>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</si>
  <si>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</si>
  <si>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</si>
  <si>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</si>
  <si>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</si>
  <si>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</si>
  <si>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</si>
  <si>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</si>
  <si>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</si>
  <si>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</si>
  <si>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</si>
  <si>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</si>
  <si>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</si>
  <si>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</si>
  <si>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</si>
  <si>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</si>
  <si>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</si>
  <si>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</si>
  <si>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</si>
  <si>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</si>
  <si>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</si>
  <si>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</si>
  <si>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</si>
  <si>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</si>
  <si>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</si>
  <si>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</si>
  <si>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</si>
  <si>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</si>
  <si>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</si>
  <si>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</si>
  <si>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</si>
  <si>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</si>
  <si>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</si>
  <si>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</si>
  <si>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</si>
  <si>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</si>
  <si>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</si>
  <si>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</si>
  <si>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</si>
  <si>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</si>
  <si>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</si>
  <si>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</si>
  <si>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</si>
  <si>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</si>
  <si>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</si>
  <si>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</si>
  <si>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</si>
  <si>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</si>
  <si>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</si>
  <si>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</si>
  <si>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</si>
  <si>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</si>
  <si>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</si>
  <si>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</si>
  <si>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</si>
  <si>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</si>
  <si>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</si>
  <si>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</si>
  <si>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</si>
  <si>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</si>
  <si>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</si>
  <si>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</si>
  <si>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</si>
  <si>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</si>
  <si>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</si>
  <si>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</si>
  <si>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</si>
  <si>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</si>
  <si>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</si>
  <si>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</si>
  <si>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</si>
  <si>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</si>
  <si>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</si>
  <si>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</si>
  <si>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</si>
  <si>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</si>
  <si>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</si>
  <si>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</si>
  <si>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</si>
  <si>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</si>
  <si>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</si>
  <si>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</si>
  <si>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</si>
  <si>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</si>
  <si>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</si>
  <si>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</si>
  <si>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</si>
  <si>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</si>
  <si>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</si>
  <si>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</si>
  <si>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</si>
  <si>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</si>
  <si>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</si>
  <si>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</si>
  <si>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</si>
  <si>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</si>
  <si>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</si>
  <si>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</si>
  <si>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</si>
  <si>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</si>
  <si>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</si>
  <si>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</si>
  <si>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</si>
  <si>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</si>
  <si>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</si>
  <si>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</si>
  <si>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</si>
  <si>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</si>
  <si>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</si>
  <si>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</si>
  <si>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</si>
  <si>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</si>
  <si>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</si>
  <si>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</si>
  <si>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</si>
  <si>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</si>
  <si>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</si>
  <si>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</si>
  <si>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</si>
  <si>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</si>
  <si>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</si>
  <si>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</si>
  <si>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</si>
  <si>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</si>
  <si>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</si>
  <si>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</si>
  <si>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</si>
  <si>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</si>
  <si>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</si>
  <si>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</si>
  <si>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</si>
  <si>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</si>
  <si>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</si>
  <si>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</si>
  <si>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</si>
  <si>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</si>
  <si>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</si>
  <si>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</si>
  <si>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</si>
  <si>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</si>
  <si>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</si>
  <si>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</si>
  <si>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</si>
  <si>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</si>
  <si>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</si>
  <si>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</si>
  <si>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</si>
  <si>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</si>
  <si>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</si>
  <si>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</si>
  <si>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</si>
  <si>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</si>
  <si>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</si>
  <si>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</si>
  <si>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</si>
  <si>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</si>
  <si>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</si>
  <si>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</si>
  <si>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</si>
  <si>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</si>
  <si>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</si>
  <si>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</si>
  <si>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</si>
  <si>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</si>
  <si>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</si>
  <si>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</si>
  <si>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</si>
  <si>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</si>
  <si>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</si>
  <si>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</si>
  <si>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</si>
  <si>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</si>
  <si>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</si>
  <si>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</si>
  <si>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</si>
  <si>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</si>
  <si>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</si>
  <si>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</si>
  <si>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</si>
  <si>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</si>
  <si>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</si>
  <si>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</si>
  <si>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</si>
  <si>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</si>
  <si>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</si>
  <si>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</si>
  <si>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</si>
  <si>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</si>
  <si>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</si>
  <si>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</si>
  <si>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</si>
  <si>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</si>
  <si>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</si>
  <si>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</si>
  <si>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</si>
  <si>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</si>
  <si>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</si>
  <si>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</si>
  <si>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</si>
  <si>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</si>
  <si>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</si>
  <si>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</si>
  <si>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</si>
  <si>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</si>
  <si>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</si>
  <si>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</si>
  <si>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</si>
  <si>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</si>
  <si>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</si>
  <si>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</si>
  <si>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</si>
  <si>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</si>
  <si>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</si>
  <si>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</si>
  <si>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</si>
  <si>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</si>
  <si>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</si>
  <si>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</si>
  <si>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</si>
  <si>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</si>
  <si>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</si>
  <si>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</si>
  <si>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</si>
  <si>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</si>
  <si>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</si>
  <si>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</si>
  <si>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</si>
  <si>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</si>
  <si>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</si>
  <si>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</si>
  <si>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</si>
  <si>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</si>
  <si>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</si>
  <si>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</si>
  <si>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</si>
  <si>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</si>
  <si>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</si>
  <si>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</si>
  <si>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</si>
  <si>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</si>
  <si>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</si>
  <si>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</si>
  <si>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</si>
  <si>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</si>
  <si>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</si>
  <si>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</si>
  <si>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</si>
  <si>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</si>
  <si>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</si>
  <si>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</si>
  <si>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</si>
  <si>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</si>
  <si>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</si>
  <si>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</si>
  <si>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</si>
  <si>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</si>
  <si>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</si>
  <si>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</si>
  <si>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</si>
  <si>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</si>
  <si>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</si>
  <si>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</si>
  <si>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</si>
  <si>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</si>
  <si>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</si>
  <si>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</si>
  <si>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</si>
  <si>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</si>
  <si>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</si>
  <si>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</si>
  <si>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</si>
  <si>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</si>
  <si>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</si>
  <si>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</si>
  <si>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</si>
  <si>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</si>
  <si>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</si>
  <si>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</si>
  <si>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</si>
  <si>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</si>
  <si>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</si>
  <si>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</si>
  <si>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</si>
  <si>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</si>
  <si>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</si>
  <si>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</si>
  <si>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</si>
  <si>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</si>
  <si>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</si>
  <si>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</si>
  <si>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</si>
  <si>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</si>
  <si>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</si>
  <si>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</si>
  <si>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</si>
  <si>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</si>
  <si>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</si>
  <si>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</si>
  <si>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</si>
  <si>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</si>
  <si>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</si>
  <si>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</si>
  <si>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</si>
  <si>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</si>
  <si>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</si>
  <si>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</si>
  <si>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</si>
  <si>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</si>
  <si>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</si>
  <si>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</si>
  <si>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</si>
  <si>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</si>
  <si>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</si>
  <si>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</si>
  <si>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</si>
  <si>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</si>
  <si>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</si>
  <si>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</si>
  <si>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</si>
  <si>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</si>
  <si>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</si>
  <si>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</si>
  <si>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</si>
  <si>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</si>
  <si>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</si>
  <si>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</si>
  <si>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</si>
  <si>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</si>
  <si>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</si>
  <si>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</si>
  <si>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</si>
  <si>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</si>
  <si>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</si>
  <si>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</si>
  <si>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</si>
  <si>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</si>
  <si>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</si>
  <si>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</si>
  <si>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</si>
  <si>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</si>
  <si>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</si>
  <si>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</si>
  <si>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</si>
  <si>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</si>
  <si>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</si>
  <si>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</si>
  <si>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</si>
  <si>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</si>
  <si>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</si>
  <si>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</si>
  <si>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</si>
  <si>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</si>
  <si>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</si>
  <si>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</si>
  <si>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</si>
  <si>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</si>
  <si>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</si>
  <si>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</si>
  <si>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</si>
  <si>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</si>
  <si>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</si>
  <si>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</si>
  <si>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</si>
  <si>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</si>
  <si>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</si>
  <si>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</si>
  <si>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</si>
  <si>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</si>
  <si>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</si>
  <si>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</si>
  <si>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</si>
  <si>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</si>
  <si>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</si>
  <si>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</si>
  <si>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</si>
  <si>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</si>
  <si>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</si>
  <si>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</si>
  <si>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</si>
  <si>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</si>
  <si>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</si>
  <si>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</si>
  <si>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</si>
  <si>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</si>
  <si>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</si>
  <si>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</si>
  <si>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</si>
  <si>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</si>
  <si>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</si>
  <si>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</si>
  <si>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</si>
  <si>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</si>
  <si>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</si>
  <si>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</si>
  <si>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</si>
  <si>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</si>
  <si>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</si>
  <si>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</si>
  <si>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</si>
  <si>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</si>
  <si>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</si>
  <si>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</si>
  <si>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</si>
  <si>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</si>
  <si>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</si>
  <si>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</si>
  <si>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</si>
  <si>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</si>
  <si>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</si>
  <si>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</si>
  <si>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</si>
  <si>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</si>
  <si>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</si>
  <si>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</si>
  <si>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</si>
  <si>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</si>
  <si>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</si>
  <si>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</si>
  <si>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</si>
  <si>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</si>
  <si>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</si>
  <si>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</si>
  <si>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</si>
  <si>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</si>
  <si>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</si>
  <si>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</si>
  <si>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</si>
  <si>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</si>
  <si>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</si>
  <si>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</si>
  <si>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</si>
  <si>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</si>
  <si>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</si>
  <si>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</si>
  <si>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</si>
  <si>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</si>
  <si>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</si>
  <si>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</si>
  <si>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</si>
  <si>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</si>
  <si>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</si>
  <si>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</si>
  <si>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</si>
  <si>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</si>
  <si>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</si>
  <si>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</si>
  <si>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</si>
  <si>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</si>
  <si>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</si>
  <si>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</si>
  <si>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</si>
  <si>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</si>
  <si>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</si>
  <si>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</si>
  <si>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</si>
  <si>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</si>
  <si>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</si>
  <si>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</si>
  <si>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</si>
  <si>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</si>
  <si>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</si>
  <si>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</si>
  <si>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</si>
  <si>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</si>
  <si>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</si>
  <si>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</si>
  <si>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</si>
  <si>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</si>
  <si>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</si>
  <si>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</si>
  <si>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</si>
  <si>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</si>
  <si>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</si>
  <si>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</si>
  <si>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</si>
  <si>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</si>
  <si>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</si>
  <si>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</si>
  <si>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</si>
  <si>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</si>
  <si>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</si>
  <si>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</si>
  <si>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</si>
  <si>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</si>
  <si>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</si>
  <si>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</si>
  <si>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</si>
  <si>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</si>
  <si>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</si>
  <si>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</si>
  <si>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</si>
  <si>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</si>
  <si>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</si>
  <si>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</si>
  <si>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</si>
  <si>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</si>
  <si>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</si>
  <si>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</si>
  <si>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</si>
  <si>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</si>
  <si>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</si>
  <si>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</si>
  <si>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</si>
  <si>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</si>
  <si>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</si>
  <si>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</si>
  <si>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</si>
  <si>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</si>
  <si>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</si>
  <si>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</si>
  <si>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</si>
  <si>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</si>
  <si>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</si>
  <si>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</si>
  <si>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</si>
  <si>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</si>
  <si>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</si>
  <si>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</si>
  <si>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</si>
  <si>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</si>
  <si>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</si>
  <si>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</si>
  <si>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</si>
  <si>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</si>
  <si>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</si>
  <si>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</si>
  <si>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</si>
  <si>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</si>
  <si>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</si>
  <si>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</si>
  <si>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</si>
  <si>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</si>
  <si>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</si>
  <si>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</si>
  <si>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</si>
  <si>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</si>
  <si>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</si>
  <si>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</si>
  <si>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</si>
  <si>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</si>
  <si>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</si>
  <si>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</si>
  <si>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</si>
  <si>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</si>
  <si>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</si>
  <si>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</si>
  <si>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</si>
  <si>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</si>
  <si>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</si>
  <si>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</si>
  <si>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</si>
  <si>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</si>
  <si>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</si>
  <si>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</si>
  <si>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</si>
  <si>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</si>
  <si>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</si>
  <si>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</si>
  <si>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</si>
  <si>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</si>
  <si>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</si>
  <si>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</si>
  <si>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</si>
  <si>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</si>
  <si>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</si>
  <si>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</si>
  <si>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</si>
  <si>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</si>
  <si>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</si>
  <si>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</si>
  <si>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</si>
  <si>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</si>
  <si>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</si>
  <si>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</si>
  <si>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</si>
  <si>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</si>
  <si>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</si>
  <si>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</si>
  <si>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</si>
  <si>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</si>
  <si>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</si>
  <si>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</si>
  <si>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</si>
  <si>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</si>
  <si>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</si>
  <si>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</si>
  <si>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</si>
  <si>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</si>
  <si>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</si>
  <si>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</si>
  <si>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</si>
  <si>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</si>
  <si>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</si>
  <si>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</si>
  <si>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</si>
  <si>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</si>
  <si>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</si>
  <si>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</si>
  <si>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</si>
  <si>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</si>
  <si>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</si>
  <si>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</si>
  <si>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</si>
  <si>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</si>
  <si>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</si>
  <si>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</si>
  <si>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</si>
  <si>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</si>
  <si>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</si>
  <si>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</si>
  <si>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</si>
  <si>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</si>
  <si>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</si>
  <si>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</si>
  <si>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</si>
  <si>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</si>
  <si>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</si>
  <si>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</si>
  <si>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</si>
  <si>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</si>
  <si>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</si>
  <si>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</si>
  <si>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</si>
  <si>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</si>
  <si>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</si>
  <si>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</si>
  <si>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</si>
  <si>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</si>
  <si>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</si>
  <si>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</si>
  <si>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</si>
  <si>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</si>
  <si>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</si>
  <si>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</si>
  <si>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</si>
  <si>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</si>
  <si>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</si>
  <si>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</si>
  <si>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</si>
  <si>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</si>
  <si>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</si>
  <si>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</si>
  <si>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</si>
  <si>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</si>
  <si>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</si>
  <si>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</si>
  <si>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</si>
  <si>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</si>
  <si>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</si>
  <si>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</si>
  <si>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</si>
  <si>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</si>
  <si>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</si>
  <si>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</si>
  <si>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</si>
  <si>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</si>
  <si>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</si>
  <si>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</si>
  <si>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</si>
  <si>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</si>
  <si>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</si>
  <si>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</si>
  <si>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</si>
  <si>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</si>
  <si>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</si>
  <si>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</si>
  <si>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</si>
  <si>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</si>
  <si>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</si>
  <si>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</si>
  <si>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</si>
  <si>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</si>
  <si>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</si>
  <si>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</si>
  <si>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</si>
  <si>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</si>
  <si>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</si>
  <si>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</si>
  <si>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</si>
  <si>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</si>
  <si>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</si>
  <si>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</si>
  <si>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</si>
  <si>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</si>
  <si>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</si>
  <si>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</si>
  <si>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</si>
  <si>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</si>
  <si>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</si>
  <si>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</si>
  <si>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</si>
  <si>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</si>
  <si>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</si>
  <si>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</si>
  <si>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</si>
  <si>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</si>
  <si>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</si>
  <si>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</si>
  <si>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</si>
  <si>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</si>
  <si>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</si>
  <si>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</si>
  <si>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</si>
  <si>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</si>
  <si>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</si>
  <si>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</si>
  <si>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</si>
  <si>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</si>
  <si>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</si>
  <si>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</si>
  <si>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</si>
  <si>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</si>
  <si>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</si>
  <si>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</si>
  <si>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</si>
  <si>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</si>
  <si>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</si>
  <si>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</si>
  <si>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</si>
  <si>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</si>
  <si>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</si>
  <si>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</si>
  <si>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</si>
  <si>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</si>
  <si>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</si>
  <si>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</si>
  <si>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</si>
  <si>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</si>
  <si>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</si>
  <si>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</si>
  <si>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</si>
  <si>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</si>
  <si>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</si>
  <si>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</si>
  <si>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</si>
  <si>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</si>
  <si>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</si>
  <si>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</si>
  <si>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</si>
  <si>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</si>
  <si>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</si>
  <si>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</si>
  <si>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</si>
  <si>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</si>
  <si>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</si>
  <si>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</si>
  <si>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</si>
  <si>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</si>
  <si>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</si>
  <si>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</si>
  <si>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</si>
  <si>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</si>
  <si>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</si>
  <si>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</si>
  <si>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</si>
  <si>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</si>
  <si>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</si>
  <si>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</si>
  <si>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</si>
  <si>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</si>
  <si>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</si>
  <si>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</si>
  <si>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</si>
  <si>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</si>
  <si>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</si>
  <si>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</si>
  <si>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</si>
  <si>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</si>
  <si>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</si>
  <si>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</si>
  <si>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</si>
  <si>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</si>
  <si>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</si>
  <si>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</si>
  <si>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</si>
  <si>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</si>
  <si>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</si>
  <si>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</si>
  <si>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</si>
  <si>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</si>
  <si>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</si>
  <si>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</si>
  <si>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</si>
  <si>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</si>
  <si>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</si>
  <si>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</si>
  <si>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</si>
  <si>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</si>
  <si>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</si>
  <si>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</si>
  <si>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</si>
  <si>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</si>
  <si>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</si>
  <si>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</si>
  <si>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</si>
  <si>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</si>
  <si>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</si>
  <si>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</si>
  <si>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</si>
  <si>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</si>
  <si>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</si>
  <si>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</si>
  <si>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</si>
  <si>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</si>
  <si>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</si>
  <si>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</si>
  <si>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</si>
  <si>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</si>
  <si>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</si>
  <si>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</si>
  <si>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</si>
  <si>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</si>
  <si>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</si>
  <si>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</si>
  <si>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</si>
  <si>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</si>
  <si>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</si>
  <si>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</si>
  <si>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</si>
  <si>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</si>
  <si>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</si>
  <si>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</si>
  <si>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</si>
  <si>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</si>
  <si>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</si>
  <si>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</si>
  <si>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</si>
  <si>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</si>
  <si>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</si>
  <si>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</si>
  <si>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</si>
  <si>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</si>
  <si>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</si>
  <si>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</si>
  <si>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</si>
  <si>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</si>
  <si>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</si>
  <si>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</si>
  <si>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</si>
  <si>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</si>
  <si>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</si>
  <si>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</si>
  <si>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</si>
  <si>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</si>
  <si>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</si>
  <si>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</si>
  <si>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</si>
  <si>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</si>
  <si>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</si>
  <si>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</si>
  <si>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</si>
  <si>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</si>
  <si>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</si>
  <si>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</si>
  <si>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</si>
  <si>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</si>
  <si>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</si>
  <si>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</si>
  <si>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</si>
  <si>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</si>
  <si>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</si>
  <si>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</si>
  <si>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</si>
  <si>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</si>
  <si>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</si>
  <si>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</si>
  <si>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</si>
  <si>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</si>
  <si>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</si>
  <si>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</si>
  <si>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</si>
  <si>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</si>
  <si>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</si>
  <si>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</si>
  <si>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</si>
  <si>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</si>
  <si>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</si>
  <si>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</si>
  <si>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</si>
  <si>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</si>
  <si>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</si>
  <si>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</si>
  <si>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</si>
  <si>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</si>
  <si>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</si>
  <si>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</si>
  <si>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</si>
  <si>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</si>
  <si>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</si>
  <si>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</si>
  <si>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</si>
  <si>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</si>
  <si>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</si>
  <si>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</si>
  <si>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</si>
  <si>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</si>
  <si>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</si>
  <si>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</si>
  <si>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</si>
  <si>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</si>
  <si>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</si>
  <si>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</si>
  <si>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</si>
  <si>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</si>
  <si>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</si>
  <si>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</si>
  <si>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</si>
  <si>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</si>
  <si>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</si>
  <si>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</si>
  <si>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</si>
  <si>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</si>
  <si>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</si>
  <si>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</si>
  <si>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</si>
  <si>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</si>
  <si>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</si>
  <si>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</si>
  <si>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</si>
  <si>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</si>
  <si>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</si>
  <si>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</si>
  <si>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</si>
  <si>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</si>
  <si>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</si>
  <si>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</si>
  <si>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</si>
  <si>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</si>
  <si>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</si>
  <si>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</si>
  <si>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</si>
  <si>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</si>
  <si>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</si>
  <si>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</si>
  <si>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</si>
  <si>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</si>
  <si>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</si>
  <si>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</si>
  <si>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</si>
  <si>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</si>
  <si>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</si>
  <si>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</si>
  <si>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</si>
  <si>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</si>
  <si>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</si>
  <si>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</si>
  <si>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</si>
  <si>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</si>
  <si>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</si>
  <si>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</si>
  <si>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</si>
  <si>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</si>
  <si>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</si>
  <si>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</si>
  <si>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</si>
  <si>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</si>
  <si>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</si>
  <si>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</si>
  <si>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</si>
  <si>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</si>
  <si>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</si>
  <si>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</si>
  <si>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</si>
  <si>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</si>
  <si>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</si>
  <si>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</si>
  <si>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</si>
  <si>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</si>
  <si>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</si>
  <si>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</si>
  <si>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</si>
  <si>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</si>
  <si>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</si>
  <si>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</si>
  <si>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</si>
  <si>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</si>
  <si>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</si>
  <si>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</si>
  <si>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</si>
  <si>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</si>
  <si>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</si>
  <si>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</si>
  <si>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</si>
  <si>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</si>
  <si>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</si>
  <si>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</si>
  <si>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</si>
  <si>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</si>
  <si>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</si>
  <si>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</si>
  <si>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</si>
  <si>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</si>
  <si>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</si>
  <si>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</si>
  <si>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</si>
  <si>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</si>
  <si>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</si>
  <si>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</si>
  <si>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</si>
  <si>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</si>
  <si>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</si>
  <si>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</si>
  <si>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</si>
  <si>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</si>
  <si>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</si>
  <si>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</si>
  <si>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</si>
  <si>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</si>
  <si>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</si>
  <si>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</si>
  <si>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</si>
  <si>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</si>
  <si>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</si>
  <si>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</si>
  <si>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</si>
  <si>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</si>
  <si>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</si>
  <si>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</si>
  <si>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</si>
  <si>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</si>
  <si>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</si>
  <si>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</si>
  <si>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</si>
  <si>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</si>
  <si>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</si>
  <si>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</si>
  <si>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</si>
  <si>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</si>
  <si>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</si>
  <si>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</si>
  <si>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</si>
  <si>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</si>
  <si>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</si>
  <si>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</si>
  <si>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</si>
  <si>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</si>
  <si>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</si>
  <si>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</si>
  <si>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</si>
  <si>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</si>
  <si>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</si>
  <si>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</si>
  <si>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</si>
  <si>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</si>
  <si>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</si>
  <si>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</si>
  <si>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</si>
  <si>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</si>
  <si>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</si>
  <si>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</si>
  <si>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</si>
  <si>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</si>
  <si>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</si>
  <si>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</si>
  <si>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</si>
  <si>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</si>
  <si>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</si>
  <si>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</si>
  <si>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</si>
  <si>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</si>
  <si>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</si>
  <si>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</si>
  <si>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</si>
  <si>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</si>
  <si>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</si>
  <si>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</si>
  <si>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</si>
  <si>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</si>
  <si>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</si>
  <si>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</si>
  <si>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</si>
  <si>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</si>
  <si>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</si>
  <si>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</si>
  <si>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</si>
  <si>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</si>
  <si>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</si>
  <si>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</si>
  <si>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</si>
  <si>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</si>
  <si>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</si>
  <si>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</si>
  <si>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</si>
  <si>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</si>
  <si>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</si>
  <si>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</si>
  <si>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</si>
  <si>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</si>
  <si>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</si>
  <si>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</si>
  <si>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</si>
  <si>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</si>
  <si>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</si>
  <si>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</si>
  <si>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</si>
  <si>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</si>
  <si>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</si>
  <si>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</si>
  <si>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</si>
  <si>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</si>
  <si>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</si>
  <si>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</si>
  <si>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</si>
  <si>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</si>
  <si>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</si>
  <si>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</si>
  <si>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</si>
  <si>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</si>
  <si>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</si>
  <si>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</si>
  <si>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</si>
  <si>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</si>
  <si>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</si>
  <si>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</si>
  <si>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</si>
  <si>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</si>
  <si>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</si>
  <si>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</si>
  <si>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</si>
  <si>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</si>
  <si>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</si>
  <si>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</si>
  <si>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</si>
  <si>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</si>
  <si>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</si>
  <si>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</si>
  <si>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</si>
  <si>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</si>
  <si>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</si>
  <si>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</si>
  <si>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</si>
  <si>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</si>
  <si>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</si>
  <si>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</si>
  <si>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</si>
  <si>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</si>
  <si>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</si>
  <si>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</si>
  <si>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</si>
  <si>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</si>
  <si>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</si>
  <si>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</si>
  <si>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</si>
  <si>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</si>
  <si>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</si>
  <si>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</si>
  <si>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</si>
  <si>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</si>
  <si>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</si>
  <si>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</si>
  <si>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</si>
  <si>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</si>
  <si>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</si>
  <si>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</si>
  <si>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</si>
  <si>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</si>
  <si>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</si>
  <si>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</si>
  <si>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</si>
  <si>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</si>
  <si>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</si>
  <si>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</si>
  <si>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</si>
  <si>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</si>
  <si>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</si>
  <si>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</si>
  <si>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</si>
  <si>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</si>
  <si>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</si>
  <si>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</si>
  <si>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</si>
  <si>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</si>
  <si>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</si>
  <si>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</si>
  <si>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</si>
  <si>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</si>
  <si>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</si>
  <si>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</si>
  <si>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</si>
  <si>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</si>
  <si>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</si>
  <si>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</si>
  <si>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</si>
  <si>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</si>
  <si>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</si>
  <si>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</si>
  <si>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</si>
  <si>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</si>
  <si>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</si>
  <si>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</si>
  <si>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</si>
  <si>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</si>
  <si>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</si>
  <si>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</si>
  <si>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</si>
  <si>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</si>
  <si>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</si>
  <si>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</si>
  <si>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</si>
  <si>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</si>
  <si>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</si>
  <si>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</si>
  <si>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</si>
  <si>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</si>
  <si>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</si>
  <si>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</si>
  <si>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</si>
  <si>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</si>
  <si>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</si>
  <si>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</si>
  <si>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</si>
  <si>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</si>
  <si>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</si>
  <si>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</si>
  <si>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</si>
  <si>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</si>
  <si>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</si>
  <si>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</si>
  <si>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</si>
  <si>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</si>
  <si>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</si>
  <si>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</si>
  <si>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</si>
  <si>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</si>
  <si>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</si>
  <si>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</si>
  <si>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</si>
  <si>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</si>
  <si>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</si>
  <si>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</si>
  <si>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</si>
  <si>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</si>
  <si>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</si>
  <si>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</si>
  <si>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</si>
  <si>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</si>
  <si>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</si>
  <si>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</si>
  <si>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</si>
  <si>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</si>
  <si>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</si>
  <si>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</si>
  <si>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</si>
  <si>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</si>
  <si>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</si>
  <si>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</si>
  <si>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</si>
  <si>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</si>
  <si>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</si>
  <si>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</si>
  <si>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</si>
  <si>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</si>
  <si>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</si>
  <si>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</si>
  <si>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</si>
  <si>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</si>
  <si>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</si>
  <si>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</si>
  <si>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</si>
  <si>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</si>
  <si>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</si>
  <si>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</si>
  <si>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</si>
  <si>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</si>
  <si>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</si>
  <si>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</si>
  <si>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</si>
  <si>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</si>
  <si>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</si>
  <si>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</si>
  <si>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</si>
  <si>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</si>
  <si>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</si>
  <si>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</si>
  <si>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</si>
  <si>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</si>
  <si>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</si>
  <si>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</si>
  <si>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</si>
  <si>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</si>
  <si>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</si>
  <si>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</si>
  <si>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</si>
  <si>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</si>
  <si>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</si>
  <si>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</si>
  <si>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</si>
  <si>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</si>
  <si>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</si>
  <si>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</si>
  <si>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</si>
  <si>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</si>
  <si>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</si>
  <si>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</si>
  <si>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</si>
  <si>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</si>
  <si>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</si>
  <si>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</si>
  <si>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</si>
  <si>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</si>
  <si>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</si>
  <si>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</si>
  <si>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</si>
  <si>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</si>
  <si>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</si>
  <si>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</si>
  <si>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</si>
  <si>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</si>
  <si>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</si>
  <si>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</si>
  <si>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</si>
  <si>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</si>
  <si>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</si>
  <si>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</si>
  <si>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</si>
  <si>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</si>
  <si>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</si>
  <si>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</si>
  <si>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</si>
  <si>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</si>
  <si>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</si>
  <si>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</si>
  <si>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</si>
  <si>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</si>
  <si>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</si>
  <si>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</si>
  <si>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</si>
  <si>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</si>
  <si>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</si>
  <si>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</si>
  <si>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</si>
  <si>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</si>
  <si>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</si>
  <si>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</si>
  <si>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</si>
  <si>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</si>
  <si>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</si>
  <si>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</si>
  <si>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</si>
  <si>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</si>
  <si>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</si>
  <si>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</si>
  <si>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</si>
  <si>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</si>
  <si>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</si>
  <si>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</si>
  <si>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</si>
  <si>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</si>
  <si>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</si>
  <si>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</si>
  <si>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</si>
  <si>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</si>
  <si>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</si>
  <si>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</si>
  <si>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</si>
  <si>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</si>
  <si>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</si>
  <si>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</si>
  <si>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</si>
  <si>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</si>
  <si>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</si>
  <si>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</si>
  <si>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</si>
  <si>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</si>
  <si>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</si>
  <si>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</si>
  <si>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</si>
  <si>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</si>
  <si>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</si>
  <si>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</si>
  <si>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</si>
  <si>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</si>
  <si>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</si>
  <si>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</si>
  <si>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</si>
  <si>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</si>
  <si>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</si>
  <si>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</si>
  <si>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</si>
  <si>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</si>
  <si>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</si>
  <si>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</si>
  <si>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</si>
  <si>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</si>
  <si>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</si>
  <si>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</si>
  <si>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</si>
  <si>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</si>
  <si>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</si>
  <si>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</si>
  <si>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</si>
  <si>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</si>
  <si>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</si>
  <si>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</si>
  <si>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</si>
  <si>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</si>
  <si>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</si>
  <si>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</si>
  <si>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</si>
  <si>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</si>
  <si>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</si>
  <si>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</si>
  <si>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</si>
  <si>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</si>
  <si>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</si>
  <si>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</si>
  <si>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</si>
  <si>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</si>
  <si>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</si>
  <si>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</si>
  <si>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</si>
  <si>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</si>
  <si>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</si>
  <si>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</si>
  <si>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</si>
  <si>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</si>
  <si>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</si>
  <si>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</si>
  <si>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</si>
  <si>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</si>
  <si>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</si>
  <si>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</si>
  <si>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</si>
  <si>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</si>
  <si>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</si>
  <si>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</si>
  <si>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</si>
  <si>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</si>
  <si>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</si>
  <si>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</si>
  <si>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</si>
  <si>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</si>
  <si>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</si>
  <si>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</si>
  <si>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</si>
  <si>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</si>
  <si>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</si>
  <si>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</si>
  <si>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</si>
  <si>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</si>
  <si>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</si>
  <si>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</si>
  <si>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</si>
  <si>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</si>
  <si>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</si>
  <si>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</si>
  <si>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</si>
  <si>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</si>
  <si>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</si>
  <si>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</si>
  <si>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</si>
  <si>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</si>
  <si>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</si>
  <si>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</si>
  <si>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</si>
  <si>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</si>
  <si>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</si>
  <si>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</si>
  <si>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</si>
  <si>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</si>
  <si>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</si>
  <si>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</si>
  <si>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</si>
  <si>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</si>
  <si>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</si>
  <si>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</si>
  <si>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</si>
  <si>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</si>
  <si>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</si>
  <si>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</si>
  <si>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</si>
  <si>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</si>
  <si>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</si>
  <si>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</si>
  <si>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</si>
  <si>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</si>
  <si>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</si>
  <si>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</si>
  <si>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</si>
  <si>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</si>
  <si>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</si>
  <si>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</si>
  <si>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</si>
  <si>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</si>
  <si>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</si>
  <si>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</si>
  <si>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</si>
  <si>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</si>
  <si>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</si>
  <si>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</si>
  <si>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</si>
  <si>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</si>
  <si>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</si>
  <si>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</si>
  <si>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</si>
  <si>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</si>
  <si>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</si>
  <si>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</si>
  <si>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</si>
  <si>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</si>
  <si>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</si>
  <si>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</si>
  <si>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</si>
  <si>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</si>
  <si>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</si>
  <si>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</si>
  <si>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</si>
  <si>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</si>
  <si>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</si>
  <si>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</si>
  <si>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</si>
  <si>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</si>
  <si>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</si>
  <si>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</si>
  <si>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</si>
  <si>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</si>
  <si>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</si>
  <si>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</si>
  <si>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</si>
  <si>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</si>
  <si>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</si>
  <si>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</si>
  <si>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</si>
  <si>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</si>
  <si>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</si>
  <si>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</si>
  <si>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</si>
  <si>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</si>
  <si>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</si>
  <si>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</si>
  <si>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</si>
  <si>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</si>
  <si>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</si>
  <si>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</si>
  <si>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</si>
  <si>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</si>
  <si>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</si>
  <si>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</si>
  <si>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</si>
  <si>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</si>
  <si>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</si>
  <si>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</si>
  <si>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</si>
  <si>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</si>
  <si>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</si>
  <si>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</si>
  <si>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</si>
  <si>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</si>
  <si>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</si>
  <si>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</si>
  <si>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</si>
  <si>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</si>
  <si>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</si>
  <si>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</si>
  <si>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</si>
  <si>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</si>
  <si>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</si>
  <si>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</si>
  <si>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</si>
  <si>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</si>
  <si>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</si>
  <si>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</si>
  <si>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</si>
  <si>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</si>
  <si>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</si>
  <si>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</si>
  <si>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</si>
  <si>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</si>
  <si>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</si>
  <si>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</si>
  <si>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</si>
  <si>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</si>
  <si>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</si>
  <si>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</si>
  <si>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</si>
  <si>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</si>
  <si>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</si>
  <si>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</si>
  <si>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</si>
  <si>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</si>
  <si>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</si>
  <si>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</si>
  <si>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</si>
  <si>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</si>
  <si>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</si>
  <si>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</si>
  <si>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</si>
  <si>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</si>
  <si>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</si>
  <si>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</si>
  <si>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</si>
  <si>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</si>
  <si>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</si>
  <si>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</si>
  <si>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</si>
  <si>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</si>
  <si>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</si>
  <si>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</si>
  <si>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</si>
  <si>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</si>
  <si>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</si>
  <si>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</si>
  <si>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</si>
  <si>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</si>
  <si>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</si>
  <si>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</si>
  <si>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</si>
  <si>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</si>
  <si>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</si>
  <si>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</si>
  <si>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</si>
  <si>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</si>
  <si>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</si>
  <si>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</si>
  <si>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</si>
  <si>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</si>
  <si>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</si>
  <si>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</si>
  <si>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</si>
  <si>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</si>
  <si>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</si>
  <si>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</si>
  <si>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</si>
  <si>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</si>
  <si>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</si>
  <si>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</si>
  <si>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</si>
  <si>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</si>
  <si>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</si>
  <si>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</si>
  <si>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</si>
  <si>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</si>
  <si>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</si>
  <si>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</si>
  <si>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</si>
  <si>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</si>
  <si>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</si>
  <si>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</si>
  <si>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</si>
  <si>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</si>
  <si>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</si>
  <si>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</si>
  <si>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</si>
  <si>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</si>
  <si>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</si>
  <si>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</si>
  <si>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</si>
  <si>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</si>
  <si>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</si>
  <si>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</si>
  <si>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</si>
  <si>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</si>
  <si>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</si>
  <si>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</si>
  <si>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</si>
  <si>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</si>
  <si>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</si>
  <si>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</si>
  <si>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</si>
  <si>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</si>
  <si>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</si>
  <si>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</si>
  <si>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</si>
  <si>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</si>
  <si>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</si>
  <si>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</si>
  <si>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</si>
  <si>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</si>
  <si>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</si>
  <si>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</si>
  <si>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</si>
  <si>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</si>
  <si>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</si>
  <si>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</si>
  <si>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</si>
  <si>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</si>
  <si>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</si>
  <si>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</si>
  <si>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</si>
  <si>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</si>
  <si>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</si>
  <si>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</si>
  <si>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</si>
  <si>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</si>
  <si>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</si>
  <si>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</si>
  <si>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</si>
  <si>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</si>
  <si>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</si>
  <si>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</si>
  <si>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</si>
  <si>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</si>
  <si>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</si>
  <si>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</si>
  <si>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</si>
  <si>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</si>
  <si>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</si>
  <si>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</si>
  <si>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</si>
  <si>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</si>
  <si>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</si>
  <si>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</si>
  <si>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</si>
  <si>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</si>
  <si>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</si>
  <si>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</si>
  <si>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</si>
  <si>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</si>
  <si>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</si>
  <si>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</si>
  <si>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</si>
  <si>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</si>
  <si>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</si>
  <si>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</si>
  <si>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</si>
  <si>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</si>
  <si>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</si>
  <si>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</si>
  <si>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</si>
  <si>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</si>
  <si>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</si>
  <si>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</si>
  <si>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</si>
  <si>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</si>
  <si>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</si>
  <si>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</si>
  <si>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</si>
  <si>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</si>
  <si>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</si>
  <si>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</si>
  <si>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</si>
  <si>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</si>
  <si>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</si>
  <si>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</si>
  <si>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</si>
  <si>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</si>
  <si>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</si>
  <si>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</si>
  <si>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</si>
  <si>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</si>
  <si>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</si>
  <si>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</si>
  <si>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</si>
  <si>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</si>
  <si>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</si>
  <si>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</si>
  <si>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</si>
  <si>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</si>
  <si>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</si>
  <si>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</si>
  <si>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</si>
  <si>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</si>
  <si>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</si>
  <si>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</si>
  <si>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</si>
  <si>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</si>
  <si>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</si>
  <si>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</si>
  <si>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</si>
  <si>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</si>
  <si>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</si>
  <si>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</si>
  <si>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</si>
  <si>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</si>
  <si>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</si>
  <si>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</si>
  <si>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</si>
  <si>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</si>
  <si>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</si>
  <si>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</si>
  <si>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</si>
  <si>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</si>
  <si>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</si>
  <si>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</si>
  <si>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</si>
  <si>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</si>
  <si>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</si>
  <si>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</si>
  <si>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</si>
  <si>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</si>
  <si>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</si>
  <si>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</si>
  <si>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</si>
  <si>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</si>
  <si>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</si>
  <si>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</si>
  <si>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</si>
  <si>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</si>
  <si>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</si>
  <si>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</si>
  <si>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</si>
  <si>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</si>
  <si>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</si>
  <si>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</si>
  <si>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</si>
  <si>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</si>
  <si>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</si>
  <si>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</si>
  <si>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</si>
  <si>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</si>
  <si>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</si>
  <si>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</si>
  <si>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</si>
  <si>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</si>
  <si>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</si>
  <si>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</si>
  <si>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</si>
  <si>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</si>
  <si>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</si>
  <si>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</si>
  <si>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</si>
  <si>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</si>
  <si>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</si>
  <si>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</si>
  <si>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</si>
  <si>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</si>
  <si>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</si>
  <si>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</si>
  <si>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</si>
  <si>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</si>
  <si>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</si>
  <si>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</si>
  <si>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</si>
  <si>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</si>
  <si>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</si>
  <si>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</si>
  <si>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</si>
  <si>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</si>
  <si>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</si>
  <si>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</si>
  <si>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</si>
  <si>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</si>
  <si>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</si>
  <si>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</si>
  <si>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</si>
  <si>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</si>
  <si>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</si>
  <si>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</si>
  <si>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</si>
  <si>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</si>
  <si>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</si>
  <si>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</si>
  <si>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</si>
  <si>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</si>
  <si>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</si>
  <si>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</si>
  <si>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</si>
  <si>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</si>
  <si>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</si>
  <si>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</si>
  <si>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</si>
  <si>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</si>
  <si>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</si>
  <si>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</si>
  <si>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</si>
  <si>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</si>
  <si>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</si>
  <si>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</si>
  <si>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</si>
  <si>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</si>
  <si>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</si>
  <si>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</si>
  <si>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</si>
  <si>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</si>
  <si>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</si>
  <si>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</si>
  <si>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</si>
  <si>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</si>
  <si>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</si>
  <si>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</si>
  <si>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</si>
  <si>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</si>
  <si>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</si>
  <si>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</si>
  <si>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</si>
  <si>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</si>
  <si>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</si>
  <si>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</si>
  <si>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</si>
  <si>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</si>
  <si>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</si>
  <si>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</si>
  <si>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</si>
  <si>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</si>
  <si>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</si>
  <si>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</si>
  <si>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</si>
  <si>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</si>
  <si>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</si>
  <si>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</si>
  <si>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</si>
  <si>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</si>
  <si>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</si>
  <si>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</si>
  <si>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</si>
  <si>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</si>
  <si>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</si>
  <si>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</si>
  <si>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</si>
  <si>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</si>
  <si>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</si>
  <si>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</si>
  <si>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</si>
  <si>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</si>
  <si>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</si>
  <si>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</si>
  <si>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</si>
  <si>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</si>
  <si>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</si>
  <si>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</si>
  <si>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</si>
  <si>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</si>
  <si>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</si>
  <si>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</si>
  <si>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</si>
  <si>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</si>
  <si>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</si>
  <si>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</si>
  <si>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</si>
  <si>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</si>
  <si>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</si>
  <si>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</si>
  <si>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</si>
  <si>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</si>
  <si>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</si>
  <si>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</si>
  <si>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</si>
  <si>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</si>
  <si>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</si>
  <si>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</si>
  <si>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</si>
  <si>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</si>
  <si>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</si>
  <si>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</si>
  <si>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</si>
  <si>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</si>
  <si>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</si>
  <si>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</si>
  <si>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</si>
  <si>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</si>
  <si>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</si>
  <si>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</si>
  <si>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</si>
  <si>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</si>
  <si>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</si>
  <si>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</si>
  <si>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</si>
  <si>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</si>
  <si>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</si>
  <si>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</si>
  <si>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</si>
  <si>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</si>
  <si>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</si>
  <si>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</si>
  <si>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</si>
  <si>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</si>
  <si>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</si>
  <si>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</si>
  <si>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</si>
  <si>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</si>
  <si>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</si>
  <si>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</si>
  <si>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</si>
  <si>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</si>
  <si>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</si>
  <si>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</si>
  <si>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</si>
  <si>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</si>
  <si>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</si>
  <si>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</si>
  <si>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</si>
  <si>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</si>
  <si>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</si>
  <si>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</si>
  <si>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</si>
  <si>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</si>
  <si>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</si>
  <si>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</si>
  <si>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</si>
  <si>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</si>
  <si>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</si>
  <si>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</si>
  <si>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</si>
  <si>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</si>
  <si>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</si>
  <si>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</si>
  <si>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</si>
  <si>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</si>
  <si>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</si>
  <si>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</si>
  <si>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</si>
  <si>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</si>
  <si>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</si>
  <si>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</si>
  <si>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</si>
  <si>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</si>
  <si>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</si>
  <si>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</si>
  <si>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</si>
  <si>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</si>
  <si>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</si>
  <si>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</si>
  <si>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</si>
  <si>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</si>
  <si>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</si>
  <si>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</si>
  <si>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</si>
  <si>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</si>
  <si>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</si>
  <si>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</si>
  <si>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</si>
  <si>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</si>
  <si>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</si>
  <si>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</si>
  <si>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</si>
  <si>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</si>
  <si>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</si>
  <si>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</si>
  <si>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</si>
  <si>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</si>
  <si>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</si>
  <si>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</si>
  <si>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</si>
  <si>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</si>
  <si>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</si>
  <si>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</si>
  <si>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</si>
  <si>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</si>
  <si>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</si>
  <si>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</si>
  <si>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</si>
  <si>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</si>
  <si>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</si>
  <si>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</si>
  <si>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</si>
  <si>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</si>
  <si>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</si>
  <si>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</si>
  <si>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</si>
  <si>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</si>
  <si>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</si>
  <si>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</si>
  <si>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</si>
  <si>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</si>
  <si>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</si>
  <si>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</si>
  <si>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</si>
  <si>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</si>
  <si>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</si>
  <si>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</si>
  <si>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</si>
  <si>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</si>
  <si>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</si>
  <si>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</si>
  <si>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</si>
  <si>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</si>
  <si>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</si>
  <si>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</si>
  <si>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</si>
  <si>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</si>
  <si>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</si>
  <si>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</si>
  <si>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</si>
  <si>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</si>
  <si>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</si>
  <si>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</si>
  <si>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</si>
  <si>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</si>
  <si>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</si>
  <si>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</si>
  <si>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</si>
  <si>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</si>
  <si>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</si>
  <si>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</si>
  <si>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</si>
  <si>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</si>
  <si>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</si>
  <si>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</si>
  <si>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</si>
  <si>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</si>
  <si>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</si>
  <si>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</si>
  <si>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</si>
  <si>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</si>
  <si>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</si>
  <si>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</si>
  <si>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</si>
  <si>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</si>
  <si>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</si>
  <si>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</si>
  <si>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</si>
  <si>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</si>
  <si>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</si>
  <si>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</si>
  <si>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</si>
  <si>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</si>
  <si>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</si>
  <si>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</si>
  <si>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</si>
  <si>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</si>
  <si>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</si>
  <si>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</si>
  <si>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</si>
  <si>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</si>
  <si>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</si>
  <si>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</si>
  <si>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</si>
  <si>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</si>
  <si>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</si>
  <si>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</si>
  <si>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</si>
  <si>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</si>
  <si>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</si>
  <si>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</si>
  <si>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</si>
  <si>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</si>
  <si>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</si>
  <si>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</si>
  <si>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</si>
  <si>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</si>
  <si>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</si>
  <si>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</si>
  <si>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</si>
  <si>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</si>
  <si>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</si>
  <si>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</si>
  <si>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</si>
  <si>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</si>
  <si>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</si>
  <si>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</si>
  <si>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</si>
  <si>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</si>
  <si>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</si>
  <si>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</si>
  <si>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</si>
  <si>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</si>
  <si>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</si>
  <si>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</si>
  <si>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</si>
  <si>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</si>
  <si>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</si>
  <si>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</si>
  <si>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</si>
  <si>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</si>
  <si>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</si>
  <si>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</si>
  <si>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</si>
  <si>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</si>
  <si>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</si>
  <si>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</si>
  <si>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</si>
  <si>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</si>
  <si>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</si>
  <si>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</si>
  <si>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</si>
  <si>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</si>
  <si>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</si>
  <si>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</si>
  <si>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</si>
  <si>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</si>
  <si>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</si>
  <si>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</si>
  <si>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</si>
  <si>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</si>
  <si>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</si>
  <si>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</si>
  <si>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</si>
  <si>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</si>
  <si>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</si>
  <si>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</si>
  <si>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</si>
  <si>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</si>
  <si>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</si>
  <si>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</si>
  <si>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</si>
  <si>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</si>
  <si>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</si>
  <si>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</si>
  <si>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</si>
  <si>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</si>
  <si>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</si>
  <si>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</si>
  <si>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</si>
  <si>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</si>
  <si>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</si>
  <si>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</si>
  <si>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</si>
  <si>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</si>
  <si>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</si>
  <si>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</si>
  <si>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</si>
  <si>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</si>
  <si>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</si>
  <si>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</si>
  <si>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</si>
  <si>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</si>
  <si>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</si>
  <si>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</si>
  <si>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</si>
  <si>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</si>
  <si>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</si>
  <si>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</si>
  <si>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</si>
  <si>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</si>
  <si>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</si>
  <si>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</si>
  <si>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</si>
  <si>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</si>
  <si>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</si>
  <si>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</si>
  <si>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</si>
  <si>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</si>
  <si>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</si>
  <si>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</si>
  <si>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</si>
  <si>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</si>
  <si>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</si>
  <si>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</si>
  <si>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</si>
  <si>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</si>
  <si>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</si>
  <si>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</si>
  <si>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</si>
  <si>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</si>
  <si>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</si>
  <si>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</si>
  <si>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</si>
  <si>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</si>
  <si>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</si>
  <si>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</si>
  <si>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</si>
  <si>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</si>
  <si>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</si>
  <si>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</si>
  <si>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</si>
  <si>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</si>
  <si>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</si>
  <si>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</si>
  <si>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</si>
  <si>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</si>
  <si>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</si>
  <si>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</si>
  <si>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</si>
  <si>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</si>
  <si>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</si>
  <si>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</si>
  <si>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</si>
  <si>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</si>
  <si>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</si>
  <si>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</si>
  <si>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</si>
  <si>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</si>
  <si>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</si>
  <si>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</si>
  <si>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</si>
  <si>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</si>
  <si>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</si>
  <si>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</si>
  <si>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</si>
  <si>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</si>
  <si>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</si>
  <si>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</si>
  <si>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</si>
  <si>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</si>
  <si>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</si>
  <si>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</si>
  <si>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</si>
  <si>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</si>
  <si>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</si>
  <si>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</si>
  <si>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</si>
  <si>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</si>
  <si>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</si>
  <si>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</si>
  <si>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</si>
  <si>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</si>
  <si>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</si>
  <si>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</si>
  <si>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</si>
  <si>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</si>
  <si>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</si>
  <si>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</si>
  <si>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</si>
  <si>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</si>
  <si>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</si>
  <si>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</si>
  <si>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</si>
  <si>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</si>
  <si>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</si>
  <si>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</si>
  <si>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</si>
  <si>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</si>
  <si>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</si>
  <si>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</si>
  <si>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</si>
  <si>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</si>
  <si>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</si>
  <si>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</si>
  <si>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</si>
  <si>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</si>
  <si>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</si>
  <si>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</si>
  <si>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</si>
  <si>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</si>
  <si>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</si>
  <si>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</si>
  <si>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</si>
  <si>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</si>
  <si>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</si>
  <si>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</si>
  <si>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</si>
  <si>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</si>
  <si>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</si>
  <si>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</si>
  <si>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</si>
  <si>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</si>
  <si>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</si>
  <si>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</si>
  <si>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</si>
  <si>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</si>
  <si>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</si>
  <si>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</si>
  <si>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</si>
  <si>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</si>
  <si>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</si>
  <si>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</si>
  <si>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</si>
  <si>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</si>
  <si>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</si>
  <si>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</si>
  <si>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</si>
  <si>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</si>
  <si>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</si>
  <si>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</si>
  <si>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</si>
  <si>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</si>
  <si>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</si>
  <si>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</si>
  <si>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</si>
  <si>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</si>
  <si>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</si>
  <si>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</si>
  <si>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</si>
  <si>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</si>
  <si>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</si>
  <si>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</si>
  <si>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</si>
  <si>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</si>
  <si>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</si>
  <si>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</si>
  <si>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</si>
  <si>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</si>
  <si>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</si>
  <si>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</si>
  <si>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</si>
  <si>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</si>
  <si>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</si>
  <si>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</si>
  <si>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</si>
  <si>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</si>
  <si>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</si>
  <si>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</si>
  <si>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</si>
  <si>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</si>
  <si>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</si>
  <si>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</si>
  <si>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</si>
  <si>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</si>
  <si>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</si>
  <si>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</si>
  <si>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</si>
  <si>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</si>
  <si>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</si>
  <si>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</si>
  <si>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</si>
  <si>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</si>
  <si>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</si>
  <si>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</si>
  <si>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</si>
  <si>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</si>
  <si>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</si>
  <si>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</si>
  <si>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</si>
  <si>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</si>
  <si>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</si>
  <si>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</si>
  <si>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</si>
  <si>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</si>
  <si>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</si>
  <si>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</si>
  <si>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</si>
  <si>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</si>
  <si>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</si>
  <si>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</si>
  <si>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</si>
  <si>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</si>
  <si>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</si>
  <si>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</si>
  <si>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</si>
  <si>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</si>
  <si>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</si>
  <si>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</si>
  <si>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</si>
  <si>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</si>
  <si>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</si>
  <si>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</si>
  <si>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</si>
  <si>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</si>
  <si>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</si>
  <si>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</si>
  <si>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</si>
  <si>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</si>
  <si>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</si>
  <si>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</si>
  <si>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</si>
  <si>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</si>
  <si>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</si>
  <si>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</si>
  <si>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</si>
  <si>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</si>
  <si>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</si>
  <si>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</si>
  <si>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</si>
  <si>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</si>
  <si>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</si>
  <si>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</si>
  <si>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</si>
  <si>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</si>
  <si>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</si>
  <si>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</si>
  <si>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</si>
  <si>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</si>
  <si>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</si>
  <si>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</si>
  <si>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</si>
  <si>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</si>
  <si>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</si>
  <si>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</si>
  <si>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</si>
  <si>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</si>
  <si>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</si>
  <si>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</si>
  <si>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</si>
  <si>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</si>
  <si>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</si>
  <si>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</si>
  <si>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</si>
  <si>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</si>
  <si>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</si>
  <si>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</si>
  <si>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</si>
  <si>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</si>
  <si>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</si>
  <si>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</si>
  <si>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</si>
  <si>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</si>
  <si>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</si>
  <si>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</si>
  <si>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</si>
  <si>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</si>
  <si>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</si>
  <si>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</si>
  <si>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</si>
  <si>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</si>
  <si>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</si>
  <si>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</si>
  <si>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</si>
  <si>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</si>
  <si>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</si>
  <si>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</si>
  <si>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</si>
  <si>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</si>
  <si>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</si>
  <si>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</si>
  <si>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</si>
  <si>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</si>
  <si>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</si>
  <si>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</si>
  <si>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</si>
  <si>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</si>
  <si>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</si>
  <si>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</si>
  <si>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</si>
  <si>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</si>
  <si>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</si>
  <si>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</si>
  <si>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</si>
  <si>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</si>
  <si>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</si>
  <si>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</si>
  <si>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</si>
  <si>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</si>
  <si>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</si>
  <si>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</si>
  <si>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</si>
  <si>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</si>
  <si>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</si>
  <si>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</si>
  <si>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</si>
  <si>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</si>
  <si>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</si>
  <si>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</si>
  <si>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</si>
  <si>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</si>
  <si>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</si>
  <si>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</si>
  <si>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</si>
  <si>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</si>
  <si>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</si>
  <si>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</si>
  <si>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</si>
  <si>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</si>
  <si>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</si>
  <si>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</si>
  <si>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</si>
  <si>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</si>
  <si>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</si>
  <si>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</si>
  <si>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</si>
  <si>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</si>
  <si>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</si>
  <si>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</si>
  <si>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</si>
  <si>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</si>
  <si>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</si>
  <si>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</si>
  <si>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</si>
  <si>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</si>
  <si>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</si>
  <si>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</si>
  <si>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</si>
  <si>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</si>
  <si>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</si>
  <si>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</si>
  <si>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</si>
  <si>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</si>
  <si>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</si>
  <si>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</si>
  <si>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</si>
  <si>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</si>
  <si>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</si>
  <si>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</si>
  <si>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</si>
  <si>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</si>
  <si>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</si>
  <si>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</si>
  <si>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</si>
  <si>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</si>
  <si>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</si>
  <si>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</si>
  <si>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</si>
  <si>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</si>
  <si>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</si>
  <si>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</si>
  <si>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</si>
  <si>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</si>
  <si>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</si>
  <si>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</si>
  <si>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</si>
  <si>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</si>
  <si>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</si>
  <si>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</si>
  <si>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</si>
  <si>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</si>
  <si>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</si>
  <si>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</si>
  <si>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</si>
  <si>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</si>
  <si>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</si>
  <si>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</si>
  <si>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</si>
  <si>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</si>
  <si>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</si>
  <si>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</si>
  <si>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</si>
  <si>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</si>
  <si>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</si>
  <si>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</si>
  <si>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</si>
  <si>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</si>
  <si>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</si>
  <si>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</si>
  <si>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</si>
  <si>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</si>
  <si>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</si>
  <si>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</si>
  <si>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</si>
  <si>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</si>
  <si>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</si>
  <si>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</si>
  <si>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</si>
  <si>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</si>
  <si>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</si>
  <si>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</si>
  <si>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</si>
  <si>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</si>
  <si>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</si>
  <si>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</si>
  <si>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</si>
  <si>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</si>
  <si>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</si>
  <si>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</si>
  <si>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</si>
  <si>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</si>
  <si>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</si>
  <si>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</si>
  <si>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</si>
  <si>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</si>
  <si>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</si>
  <si>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</si>
  <si>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</si>
  <si>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</si>
  <si>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</si>
  <si>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</si>
  <si>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</si>
  <si>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</si>
  <si>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</si>
  <si>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</si>
  <si>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</si>
  <si>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</si>
  <si>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</si>
  <si>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</si>
  <si>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</si>
  <si>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</si>
  <si>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</si>
  <si>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</si>
  <si>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</si>
  <si>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</si>
  <si>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</si>
  <si>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</si>
  <si>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</si>
  <si>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</si>
  <si>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</si>
  <si>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</si>
  <si>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</si>
  <si>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</si>
  <si>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</si>
  <si>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</si>
  <si>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</si>
  <si>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</si>
  <si>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</si>
  <si>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</si>
  <si>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</si>
  <si>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</si>
  <si>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</si>
  <si>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</si>
  <si>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</si>
  <si>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</si>
  <si>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</si>
  <si>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</si>
  <si>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</si>
  <si>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</si>
  <si>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</si>
  <si>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</si>
  <si>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</si>
  <si>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</si>
  <si>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</si>
  <si>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</si>
  <si>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</si>
  <si>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</si>
  <si>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</si>
  <si>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</si>
  <si>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</si>
  <si>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</si>
  <si>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</si>
  <si>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</si>
  <si>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</si>
  <si>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</si>
  <si>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</si>
  <si>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</si>
  <si>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</si>
  <si>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</si>
  <si>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</si>
  <si>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</si>
  <si>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</si>
  <si>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</si>
  <si>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</si>
  <si>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</si>
  <si>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</si>
  <si>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</si>
  <si>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</si>
  <si>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</si>
  <si>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</si>
  <si>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</si>
  <si>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</si>
  <si>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</si>
  <si>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</si>
  <si>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</si>
  <si>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</si>
  <si>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</si>
  <si>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</si>
  <si>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</si>
  <si>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</si>
  <si>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</si>
  <si>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</si>
  <si>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</si>
  <si>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</si>
  <si>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</si>
  <si>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</si>
  <si>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</si>
  <si>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</si>
  <si>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</si>
  <si>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</si>
  <si>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</si>
  <si>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</si>
  <si>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</si>
  <si>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</si>
  <si>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</si>
  <si>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</si>
  <si>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</si>
  <si>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</si>
  <si>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</si>
  <si>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</si>
  <si>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</si>
  <si>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</si>
  <si>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</si>
  <si>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</si>
  <si>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</si>
  <si>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</si>
  <si>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</si>
  <si>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</si>
  <si>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</si>
  <si>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</si>
  <si>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</si>
  <si>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</si>
  <si>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</si>
  <si>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</si>
  <si>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</si>
  <si>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</si>
  <si>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</si>
  <si>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</si>
  <si>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</si>
  <si>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</si>
  <si>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</si>
  <si>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</si>
  <si>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</si>
  <si>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</si>
  <si>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</si>
  <si>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</si>
  <si>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</si>
  <si>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</si>
  <si>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</si>
  <si>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</si>
  <si>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</si>
  <si>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</si>
  <si>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</si>
  <si>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</si>
  <si>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</si>
  <si>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</si>
  <si>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</si>
  <si>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</si>
  <si>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</si>
  <si>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</si>
  <si>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</si>
  <si>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</si>
  <si>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</si>
  <si>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</si>
  <si>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</si>
  <si>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</si>
  <si>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</si>
  <si>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</si>
  <si>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</si>
  <si>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</si>
  <si>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</si>
  <si>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</si>
  <si>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</si>
  <si>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</si>
  <si>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</si>
  <si>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</si>
  <si>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</si>
  <si>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</si>
  <si>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</si>
  <si>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</si>
  <si>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</si>
  <si>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</si>
  <si>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</si>
  <si>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</si>
  <si>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</si>
  <si>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</si>
  <si>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</si>
  <si>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</si>
  <si>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</si>
  <si>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</si>
  <si>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</si>
  <si>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</si>
  <si>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</si>
  <si>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</si>
  <si>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</si>
  <si>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</si>
  <si>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</si>
  <si>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</si>
  <si>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</si>
  <si>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</si>
  <si>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</si>
  <si>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</si>
  <si>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</si>
  <si>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</si>
  <si>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</si>
  <si>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</si>
  <si>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</si>
  <si>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</si>
  <si>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</si>
  <si>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</si>
  <si>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</si>
  <si>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</si>
  <si>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</si>
  <si>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</si>
  <si>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</si>
  <si>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</si>
  <si>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</si>
  <si>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</si>
  <si>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</si>
  <si>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</si>
  <si>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</si>
  <si>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</si>
  <si>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</si>
  <si>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</si>
  <si>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</si>
  <si>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</si>
  <si>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</si>
  <si>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</si>
  <si>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</si>
  <si>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</si>
  <si>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</si>
  <si>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</si>
  <si>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</si>
  <si>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</si>
  <si>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</si>
  <si>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</si>
  <si>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</si>
  <si>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</si>
  <si>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</si>
  <si>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</si>
  <si>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</si>
  <si>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</si>
  <si>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</si>
  <si>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</si>
  <si>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</si>
  <si>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</si>
  <si>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</si>
  <si>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</si>
  <si>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</si>
  <si>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</si>
  <si>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</si>
  <si>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</si>
  <si>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</si>
  <si>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</si>
  <si>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</si>
  <si>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</si>
  <si>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</si>
  <si>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</si>
  <si>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</si>
  <si>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</si>
  <si>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</si>
  <si>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</si>
  <si>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</si>
  <si>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</si>
  <si>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</si>
  <si>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</si>
  <si>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</si>
  <si>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</si>
  <si>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</si>
  <si>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</si>
  <si>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</si>
  <si>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</si>
  <si>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</si>
  <si>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</si>
  <si>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</si>
  <si>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</si>
  <si>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</si>
  <si>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</si>
  <si>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</si>
  <si>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</si>
  <si>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</si>
  <si>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</si>
  <si>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</si>
  <si>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</si>
  <si>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</si>
  <si>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</si>
  <si>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</si>
  <si>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</si>
  <si>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</si>
  <si>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</si>
  <si>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</si>
  <si>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</si>
  <si>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</si>
  <si>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</si>
  <si>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</si>
  <si>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</si>
  <si>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</si>
  <si>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</si>
  <si>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</si>
  <si>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</si>
  <si>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</si>
  <si>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</si>
  <si>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</si>
  <si>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</si>
  <si>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</si>
  <si>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</si>
  <si>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</si>
  <si>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</si>
  <si>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</si>
  <si>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</si>
  <si>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</si>
  <si>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</si>
  <si>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</si>
  <si>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</si>
  <si>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</si>
  <si>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</si>
  <si>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</si>
  <si>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</si>
  <si>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</si>
  <si>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</si>
  <si>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</si>
  <si>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</si>
  <si>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</si>
  <si>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</si>
  <si>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</si>
  <si>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</si>
  <si>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</si>
  <si>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</si>
  <si>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</si>
  <si>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</si>
  <si>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</si>
  <si>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</si>
  <si>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</si>
  <si>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</si>
  <si>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</si>
  <si>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</si>
  <si>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</si>
  <si>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</si>
  <si>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</si>
  <si>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</si>
  <si>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</si>
  <si>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</si>
  <si>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</si>
  <si>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</si>
  <si>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</si>
  <si>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</si>
  <si>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</si>
  <si>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</si>
  <si>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</si>
  <si>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</si>
  <si>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</si>
  <si>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</si>
  <si>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</si>
  <si>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</si>
  <si>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</si>
  <si>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</si>
  <si>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</si>
  <si>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</si>
  <si>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</si>
  <si>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</si>
  <si>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</si>
  <si>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</si>
  <si>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</si>
  <si>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</si>
  <si>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</si>
  <si>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</si>
  <si>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</si>
  <si>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</si>
  <si>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</si>
  <si>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</si>
  <si>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</si>
  <si>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</si>
  <si>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</si>
  <si>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</si>
  <si>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</si>
  <si>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</si>
  <si>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</si>
  <si>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</si>
  <si>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</si>
  <si>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</si>
  <si>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</si>
  <si>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</si>
  <si>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</si>
  <si>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</si>
  <si>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</si>
  <si>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</si>
  <si>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</si>
  <si>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</si>
  <si>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</si>
  <si>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</si>
  <si>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</si>
  <si>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</si>
  <si>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</si>
  <si>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</si>
  <si>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</si>
  <si>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</si>
  <si>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</si>
  <si>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</si>
  <si>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</si>
  <si>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</si>
  <si>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</si>
  <si>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</si>
  <si>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</si>
  <si>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</si>
  <si>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</si>
  <si>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</si>
  <si>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</si>
  <si>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</si>
  <si>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</si>
  <si>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</si>
  <si>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</si>
  <si>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</si>
  <si>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</si>
  <si>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</si>
  <si>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</si>
  <si>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</si>
  <si>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</si>
  <si>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</si>
  <si>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</si>
  <si>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</si>
  <si>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</si>
  <si>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</si>
  <si>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</si>
  <si>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</si>
  <si>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</si>
  <si>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</si>
  <si>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</si>
  <si>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</si>
  <si>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</si>
  <si>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</si>
  <si>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</si>
  <si>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</si>
  <si>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</si>
  <si>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</si>
  <si>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</si>
  <si>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</si>
  <si>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</si>
  <si>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</si>
  <si>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</si>
  <si>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</si>
  <si>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</si>
  <si>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</si>
  <si>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</si>
  <si>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</si>
  <si>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</si>
  <si>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</si>
  <si>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</si>
  <si>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</si>
  <si>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</si>
  <si>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</si>
  <si>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</si>
  <si>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</si>
  <si>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</si>
  <si>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</si>
  <si>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</si>
  <si>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</si>
  <si>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</si>
  <si>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</si>
  <si>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</si>
  <si>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</si>
  <si>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</si>
  <si>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</si>
  <si>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</si>
  <si>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</si>
  <si>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</si>
  <si>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</si>
  <si>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</si>
  <si>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</si>
  <si>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</si>
  <si>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</si>
  <si>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</si>
  <si>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</si>
  <si>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</si>
  <si>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</si>
  <si>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</si>
  <si>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</si>
  <si>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</si>
  <si>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</si>
  <si>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</si>
  <si>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</si>
  <si>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</si>
  <si>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</si>
  <si>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</si>
  <si>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</si>
  <si>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</si>
  <si>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</si>
  <si>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</si>
  <si>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</si>
  <si>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</si>
  <si>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</si>
  <si>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</si>
  <si>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</si>
  <si>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</si>
  <si>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</si>
  <si>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</si>
  <si>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</si>
  <si>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</si>
  <si>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</si>
  <si>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</si>
  <si>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</si>
  <si>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</si>
  <si>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</si>
  <si>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</si>
  <si>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</si>
  <si>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</si>
  <si>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</si>
  <si>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</si>
  <si>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</si>
  <si>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</si>
  <si>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</si>
  <si>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</si>
  <si>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</si>
  <si>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</si>
  <si>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</si>
  <si>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</si>
  <si>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</si>
  <si>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</si>
  <si>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</si>
  <si>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</si>
  <si>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</si>
  <si>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</si>
  <si>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</si>
  <si>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</si>
  <si>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</si>
  <si>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</si>
  <si>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</si>
  <si>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</si>
  <si>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</si>
  <si>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</si>
  <si>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</si>
  <si>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</si>
  <si>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</si>
  <si>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</si>
  <si>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</si>
  <si>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</si>
  <si>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</si>
  <si>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</si>
  <si>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</si>
  <si>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</si>
  <si>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</si>
  <si>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</si>
  <si>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</si>
  <si>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</si>
  <si>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</si>
  <si>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</si>
  <si>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</si>
  <si>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</si>
  <si>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</si>
  <si>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</si>
  <si>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</si>
  <si>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</si>
  <si>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</si>
  <si>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</si>
  <si>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</si>
  <si>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</si>
  <si>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</si>
  <si>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</si>
  <si>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</si>
  <si>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</si>
  <si>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</si>
  <si>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</si>
  <si>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</si>
  <si>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</si>
  <si>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</si>
  <si>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</si>
  <si>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</si>
  <si>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</si>
  <si>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</si>
  <si>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</si>
  <si>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</si>
  <si>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</si>
  <si>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</si>
  <si>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</si>
  <si>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</si>
  <si>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</si>
  <si>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</si>
  <si>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</si>
  <si>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</si>
  <si>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</si>
  <si>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</si>
  <si>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</si>
  <si>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</si>
  <si>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</si>
  <si>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</si>
  <si>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</si>
  <si>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</si>
  <si>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</si>
  <si>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</si>
  <si>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</si>
  <si>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</si>
  <si>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</si>
  <si>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</si>
  <si>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</si>
  <si>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</si>
  <si>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</si>
  <si>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</si>
  <si>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</si>
  <si>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</si>
  <si>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</si>
  <si>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</si>
  <si>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</si>
  <si>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</si>
  <si>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</si>
  <si>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</si>
  <si>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</si>
  <si>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</si>
  <si>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</si>
  <si>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</si>
  <si>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</si>
  <si>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</si>
  <si>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</si>
  <si>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</si>
  <si>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</si>
  <si>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</si>
  <si>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</si>
  <si>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</si>
  <si>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</si>
  <si>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</si>
  <si>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</si>
  <si>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</si>
  <si>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</si>
  <si>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</si>
  <si>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</si>
  <si>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</si>
  <si>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</si>
  <si>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</si>
  <si>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</si>
  <si>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</si>
  <si>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</si>
  <si>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</si>
  <si>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</si>
  <si>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</si>
  <si>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</si>
  <si>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</si>
  <si>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</si>
  <si>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</si>
  <si>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</si>
  <si>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</si>
  <si>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</si>
  <si>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</si>
  <si>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</si>
  <si>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</si>
  <si>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</si>
  <si>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</si>
  <si>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</si>
  <si>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</si>
  <si>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</si>
  <si>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</si>
  <si>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</si>
  <si>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</si>
  <si>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</si>
  <si>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</si>
  <si>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</si>
  <si>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</si>
  <si>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</si>
  <si>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</si>
  <si>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</si>
  <si>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</si>
  <si>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</si>
  <si>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</si>
  <si>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</si>
  <si>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</si>
  <si>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</si>
  <si>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</si>
  <si>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</si>
  <si>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</si>
  <si>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</si>
  <si>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</si>
  <si>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</si>
  <si>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</si>
  <si>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</si>
  <si>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</si>
  <si>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</si>
  <si>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</si>
  <si>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</si>
  <si>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</si>
  <si>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</si>
  <si>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</si>
  <si>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34/6 Not Done</t>
  </si>
  <si>
    <t>23.01.26</t>
  </si>
  <si>
    <t>24.02.26</t>
  </si>
  <si>
    <t>25.02.26</t>
  </si>
  <si>
    <t>63/1,2</t>
  </si>
  <si>
    <t>26.02.26</t>
  </si>
  <si>
    <t>27.02.26</t>
  </si>
  <si>
    <t>DB+6</t>
  </si>
  <si>
    <t>28.02.26</t>
  </si>
  <si>
    <t>Bajrang Bali</t>
  </si>
  <si>
    <t>DA+56</t>
  </si>
  <si>
    <t>01.03.26</t>
  </si>
  <si>
    <t>DB+9</t>
  </si>
  <si>
    <t>MC Const./Indrajeet</t>
  </si>
  <si>
    <t>Pipe Type-Leg A</t>
  </si>
  <si>
    <t>Pipe Type-Leg C</t>
  </si>
  <si>
    <t>02.03.26</t>
  </si>
  <si>
    <t>DA=0</t>
  </si>
  <si>
    <t>06.03.26</t>
  </si>
  <si>
    <t>64/7,64/9</t>
  </si>
  <si>
    <t>07.03.26</t>
  </si>
  <si>
    <t>03.03.26</t>
  </si>
  <si>
    <t>04.03.26</t>
  </si>
  <si>
    <t>05.03.26</t>
  </si>
  <si>
    <t>08.03.26</t>
  </si>
  <si>
    <t>09.03.26</t>
  </si>
  <si>
    <t xml:space="preserve">10.02.26-08.03.26 Row </t>
  </si>
  <si>
    <t>DD+9</t>
  </si>
  <si>
    <t>10.03.26</t>
  </si>
  <si>
    <t>Mar'26</t>
  </si>
  <si>
    <t>24.02.6</t>
  </si>
  <si>
    <t>11.03.26</t>
  </si>
  <si>
    <t>DD+18</t>
  </si>
  <si>
    <t>12.03.26</t>
  </si>
  <si>
    <t>Roller Hoisting WIP</t>
  </si>
  <si>
    <t>13.03.26</t>
  </si>
  <si>
    <t>14.03.26</t>
  </si>
  <si>
    <t xml:space="preserve">1st Phase </t>
  </si>
  <si>
    <t>Middle Phase Final Sag WIP</t>
  </si>
  <si>
    <t>DC+9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</si>
</sst>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6">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theme="0" tint="-0.14999847407452621"/>
        <bgColor indexed="64"/>
      </patternFill>
    </fill>
  </fills>
  <borders count="19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s>
  <cellStyleXfs count="5">
    <xf numFmtId="0" fontId="0" fillId="0" borderId="0"/>
    <xf numFmtId="0" fontId="18" fillId="0" borderId="133"/>
    <xf numFmtId="0" fontId="17" fillId="0" borderId="133"/>
    <xf numFmtId="0" fontId="128" fillId="0" borderId="133"/>
    <xf numFmtId="0" fontId="17" fillId="0" borderId="133"/>
  </cellStyleXfs>
  <cellXfs count="1545">
    <xf numFmtId="0" fontId="0" fillId="0" borderId="0" xfId="0"/>
    <xf numFmtId="15" fontId="27" fillId="0" borderId="4" xfId="0" applyNumberFormat="1" applyFont="1" applyBorder="1" applyAlignment="1">
      <alignment horizontal="center" vertical="center" wrapText="1"/>
    </xf>
    <xf numFmtId="15" fontId="27" fillId="0" borderId="2" xfId="0" applyNumberFormat="1" applyFont="1" applyBorder="1" applyAlignment="1">
      <alignment horizontal="center" vertical="center" wrapText="1"/>
    </xf>
    <xf numFmtId="0" fontId="28" fillId="3" borderId="6" xfId="0" applyFont="1" applyFill="1" applyBorder="1"/>
    <xf numFmtId="0" fontId="29" fillId="4" borderId="6" xfId="0" applyFont="1" applyFill="1" applyBorder="1"/>
    <xf numFmtId="0" fontId="30" fillId="4" borderId="6" xfId="0" applyFont="1" applyFill="1" applyBorder="1"/>
    <xf numFmtId="0" fontId="27" fillId="0" borderId="4" xfId="0" applyFont="1" applyBorder="1" applyAlignment="1">
      <alignment horizontal="center" vertical="center" wrapText="1"/>
    </xf>
    <xf numFmtId="0" fontId="24" fillId="5" borderId="9" xfId="0" applyFont="1" applyFill="1" applyBorder="1" applyAlignment="1">
      <alignment horizontal="center" vertical="center" wrapText="1"/>
    </xf>
    <xf numFmtId="0" fontId="24" fillId="5" borderId="10" xfId="0" applyFont="1" applyFill="1" applyBorder="1" applyAlignment="1">
      <alignment horizontal="center" vertical="center" wrapText="1"/>
    </xf>
    <xf numFmtId="0" fontId="24" fillId="5" borderId="11" xfId="0" applyFont="1" applyFill="1" applyBorder="1" applyAlignment="1">
      <alignment vertical="center" wrapText="1"/>
    </xf>
    <xf numFmtId="164" fontId="24" fillId="5" borderId="10" xfId="0" applyNumberFormat="1" applyFont="1" applyFill="1" applyBorder="1" applyAlignment="1">
      <alignment horizontal="center" vertical="center" wrapText="1"/>
    </xf>
    <xf numFmtId="0" fontId="31" fillId="3" borderId="14" xfId="0" applyFont="1" applyFill="1" applyBorder="1" applyAlignment="1">
      <alignment vertical="center" wrapText="1"/>
    </xf>
    <xf numFmtId="0" fontId="31" fillId="3" borderId="4" xfId="0" applyFont="1" applyFill="1" applyBorder="1" applyAlignment="1">
      <alignment horizontal="center" vertical="center" wrapText="1"/>
    </xf>
    <xf numFmtId="165" fontId="31" fillId="3" borderId="4" xfId="0" applyNumberFormat="1" applyFont="1" applyFill="1" applyBorder="1" applyAlignment="1">
      <alignment horizontal="center" vertical="center" wrapText="1"/>
    </xf>
    <xf numFmtId="165" fontId="32" fillId="3" borderId="4" xfId="0" applyNumberFormat="1" applyFont="1" applyFill="1" applyBorder="1" applyAlignment="1">
      <alignment horizontal="center" vertical="center" wrapText="1"/>
    </xf>
    <xf numFmtId="165" fontId="32" fillId="3" borderId="15" xfId="0" applyNumberFormat="1" applyFont="1" applyFill="1" applyBorder="1" applyAlignment="1">
      <alignment horizontal="center" vertical="center" wrapText="1"/>
    </xf>
    <xf numFmtId="1" fontId="32" fillId="3" borderId="4" xfId="0" applyNumberFormat="1" applyFont="1" applyFill="1" applyBorder="1" applyAlignment="1">
      <alignment horizontal="center" vertical="center" wrapText="1"/>
    </xf>
    <xf numFmtId="165" fontId="32" fillId="6" borderId="4" xfId="0" applyNumberFormat="1" applyFont="1" applyFill="1" applyBorder="1" applyAlignment="1">
      <alignment horizontal="center" vertical="center" wrapText="1"/>
    </xf>
    <xf numFmtId="164" fontId="32" fillId="3" borderId="4" xfId="0" applyNumberFormat="1" applyFont="1" applyFill="1" applyBorder="1" applyAlignment="1">
      <alignment horizontal="center" vertical="center" wrapText="1"/>
    </xf>
    <xf numFmtId="166" fontId="29" fillId="4" borderId="6" xfId="0" applyNumberFormat="1" applyFont="1" applyFill="1" applyBorder="1"/>
    <xf numFmtId="167" fontId="32" fillId="3" borderId="4" xfId="0" applyNumberFormat="1" applyFont="1" applyFill="1" applyBorder="1" applyAlignment="1">
      <alignment horizontal="center" vertical="center" wrapText="1"/>
    </xf>
    <xf numFmtId="167" fontId="32" fillId="6" borderId="4" xfId="0" applyNumberFormat="1" applyFont="1" applyFill="1" applyBorder="1" applyAlignment="1">
      <alignment horizontal="center" vertical="center" wrapText="1"/>
    </xf>
    <xf numFmtId="165" fontId="34" fillId="3" borderId="4" xfId="0" applyNumberFormat="1" applyFont="1" applyFill="1" applyBorder="1" applyAlignment="1">
      <alignment horizontal="center" vertical="center" wrapText="1"/>
    </xf>
    <xf numFmtId="168" fontId="28" fillId="3" borderId="6" xfId="0" applyNumberFormat="1" applyFont="1" applyFill="1" applyBorder="1"/>
    <xf numFmtId="0" fontId="36" fillId="3" borderId="14" xfId="0" applyFont="1" applyFill="1" applyBorder="1" applyAlignment="1">
      <alignment vertical="center" wrapText="1"/>
    </xf>
    <xf numFmtId="0" fontId="36" fillId="3" borderId="4" xfId="0" applyFont="1" applyFill="1" applyBorder="1" applyAlignment="1">
      <alignment horizontal="center" vertical="center" wrapText="1"/>
    </xf>
    <xf numFmtId="165" fontId="31" fillId="3" borderId="15" xfId="0" applyNumberFormat="1" applyFont="1" applyFill="1" applyBorder="1" applyAlignment="1">
      <alignment horizontal="center" vertical="center" wrapText="1"/>
    </xf>
    <xf numFmtId="165" fontId="31" fillId="6" borderId="4" xfId="0" applyNumberFormat="1" applyFont="1" applyFill="1" applyBorder="1" applyAlignment="1">
      <alignment horizontal="center" vertical="center" wrapText="1"/>
    </xf>
    <xf numFmtId="0" fontId="29" fillId="3" borderId="6" xfId="0" applyFont="1" applyFill="1" applyBorder="1"/>
    <xf numFmtId="9" fontId="30" fillId="3" borderId="6" xfId="0" applyNumberFormat="1" applyFont="1" applyFill="1" applyBorder="1"/>
    <xf numFmtId="9" fontId="30" fillId="4" borderId="6" xfId="0" applyNumberFormat="1" applyFont="1" applyFill="1" applyBorder="1"/>
    <xf numFmtId="0" fontId="38" fillId="3" borderId="6" xfId="0" applyFont="1" applyFill="1" applyBorder="1" applyAlignment="1">
      <alignment horizontal="center" vertical="center" wrapText="1"/>
    </xf>
    <xf numFmtId="165" fontId="29" fillId="3" borderId="6" xfId="0" applyNumberFormat="1" applyFont="1" applyFill="1" applyBorder="1"/>
    <xf numFmtId="0" fontId="36" fillId="3" borderId="14" xfId="0" applyFont="1" applyFill="1" applyBorder="1" applyAlignment="1">
      <alignment horizontal="left" vertical="center" wrapText="1"/>
    </xf>
    <xf numFmtId="164" fontId="39" fillId="3" borderId="6" xfId="0" applyNumberFormat="1" applyFont="1" applyFill="1" applyBorder="1" applyAlignment="1">
      <alignment horizontal="left" vertical="center" wrapText="1"/>
    </xf>
    <xf numFmtId="0" fontId="29" fillId="3" borderId="6" xfId="0" applyFont="1" applyFill="1" applyBorder="1" applyAlignment="1">
      <alignment vertical="center"/>
    </xf>
    <xf numFmtId="0" fontId="29" fillId="4" borderId="6" xfId="0" applyFont="1" applyFill="1" applyBorder="1" applyAlignment="1">
      <alignment vertical="center"/>
    </xf>
    <xf numFmtId="9" fontId="30" fillId="3" borderId="6" xfId="0" applyNumberFormat="1" applyFont="1" applyFill="1" applyBorder="1" applyAlignment="1">
      <alignment vertical="center"/>
    </xf>
    <xf numFmtId="9" fontId="30" fillId="4" borderId="6" xfId="0" applyNumberFormat="1" applyFont="1" applyFill="1" applyBorder="1" applyAlignment="1">
      <alignment vertical="center"/>
    </xf>
    <xf numFmtId="0" fontId="30" fillId="4" borderId="6" xfId="0" applyFont="1" applyFill="1" applyBorder="1" applyAlignment="1">
      <alignment vertical="center"/>
    </xf>
    <xf numFmtId="168" fontId="38" fillId="3" borderId="6" xfId="0" applyNumberFormat="1" applyFont="1" applyFill="1" applyBorder="1" applyAlignment="1">
      <alignment horizontal="left" vertical="center" wrapText="1"/>
    </xf>
    <xf numFmtId="1" fontId="32" fillId="3" borderId="4" xfId="0" applyNumberFormat="1" applyFont="1" applyFill="1" applyBorder="1" applyAlignment="1">
      <alignment horizontal="center" vertical="center"/>
    </xf>
    <xf numFmtId="164" fontId="31" fillId="3" borderId="15" xfId="0" applyNumberFormat="1" applyFont="1" applyFill="1" applyBorder="1" applyAlignment="1">
      <alignment horizontal="center" vertical="center" wrapText="1"/>
    </xf>
    <xf numFmtId="164" fontId="31" fillId="3" borderId="4" xfId="0" applyNumberFormat="1" applyFont="1" applyFill="1" applyBorder="1" applyAlignment="1">
      <alignment horizontal="center" vertical="center" wrapText="1"/>
    </xf>
    <xf numFmtId="164" fontId="31" fillId="6" borderId="4" xfId="0" applyNumberFormat="1" applyFont="1" applyFill="1" applyBorder="1" applyAlignment="1">
      <alignment horizontal="center" vertical="center" wrapText="1"/>
    </xf>
    <xf numFmtId="168" fontId="40" fillId="3" borderId="6" xfId="0" applyNumberFormat="1" applyFont="1" applyFill="1" applyBorder="1" applyAlignment="1">
      <alignment horizontal="left" wrapText="1"/>
    </xf>
    <xf numFmtId="168" fontId="29" fillId="3" borderId="6" xfId="0" applyNumberFormat="1" applyFont="1" applyFill="1" applyBorder="1"/>
    <xf numFmtId="168" fontId="29" fillId="4" borderId="6" xfId="0" applyNumberFormat="1" applyFont="1" applyFill="1" applyBorder="1"/>
    <xf numFmtId="0" fontId="38" fillId="3" borderId="6" xfId="0" applyFont="1" applyFill="1" applyBorder="1" applyAlignment="1">
      <alignment vertical="center" wrapText="1"/>
    </xf>
    <xf numFmtId="1" fontId="38" fillId="3" borderId="6" xfId="0" applyNumberFormat="1" applyFont="1" applyFill="1" applyBorder="1" applyAlignment="1">
      <alignment horizontal="center" vertical="center" wrapText="1"/>
    </xf>
    <xf numFmtId="164" fontId="38" fillId="3" borderId="6" xfId="0" applyNumberFormat="1" applyFont="1" applyFill="1" applyBorder="1" applyAlignment="1">
      <alignment horizontal="center" vertical="center" wrapText="1"/>
    </xf>
    <xf numFmtId="168" fontId="38" fillId="3" borderId="6" xfId="0" applyNumberFormat="1" applyFont="1" applyFill="1" applyBorder="1" applyAlignment="1">
      <alignment horizontal="center" vertical="center" wrapText="1"/>
    </xf>
    <xf numFmtId="0" fontId="40" fillId="3" borderId="6" xfId="0" applyFont="1" applyFill="1" applyBorder="1" applyAlignment="1">
      <alignment vertical="top" wrapText="1"/>
    </xf>
    <xf numFmtId="0" fontId="41" fillId="7" borderId="4" xfId="0" applyFont="1" applyFill="1" applyBorder="1" applyAlignment="1">
      <alignment horizontal="center" vertical="center" wrapText="1" readingOrder="1"/>
    </xf>
    <xf numFmtId="0" fontId="42" fillId="7" borderId="4" xfId="0" applyFont="1" applyFill="1" applyBorder="1" applyAlignment="1">
      <alignment horizontal="center" vertical="center" wrapText="1" readingOrder="1"/>
    </xf>
    <xf numFmtId="0" fontId="42" fillId="0" borderId="4" xfId="0" applyFont="1" applyBorder="1" applyAlignment="1">
      <alignment horizontal="center" vertical="center" wrapText="1" readingOrder="1"/>
    </xf>
    <xf numFmtId="16" fontId="42" fillId="0" borderId="4" xfId="0" applyNumberFormat="1" applyFont="1" applyBorder="1" applyAlignment="1">
      <alignment horizontal="center" vertical="center" wrapText="1" readingOrder="1"/>
    </xf>
    <xf numFmtId="0" fontId="42" fillId="8" borderId="4" xfId="0" applyFont="1" applyFill="1" applyBorder="1" applyAlignment="1">
      <alignment horizontal="center" vertical="center" wrapText="1" readingOrder="1"/>
    </xf>
    <xf numFmtId="0" fontId="42" fillId="8" borderId="21" xfId="0" applyFont="1" applyFill="1" applyBorder="1" applyAlignment="1">
      <alignment horizontal="center" vertical="center" wrapText="1" readingOrder="1"/>
    </xf>
    <xf numFmtId="0" fontId="43" fillId="0" borderId="0" xfId="0" applyFont="1" applyAlignment="1">
      <alignment horizontal="left" vertical="center"/>
    </xf>
    <xf numFmtId="0" fontId="43" fillId="0" borderId="0" xfId="0" applyFont="1" applyAlignment="1">
      <alignment vertical="center"/>
    </xf>
    <xf numFmtId="0" fontId="44" fillId="0" borderId="0" xfId="0" applyFont="1" applyAlignment="1">
      <alignment vertical="center"/>
    </xf>
    <xf numFmtId="169" fontId="44"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vertical="center"/>
    </xf>
    <xf numFmtId="0" fontId="45" fillId="0" borderId="0" xfId="0" applyFont="1" applyAlignment="1">
      <alignment horizontal="center" vertical="center" wrapText="1"/>
    </xf>
    <xf numFmtId="0" fontId="45" fillId="0" borderId="0" xfId="0" applyFont="1" applyAlignment="1">
      <alignment horizontal="center" vertical="center"/>
    </xf>
    <xf numFmtId="170" fontId="45" fillId="0" borderId="0" xfId="0" applyNumberFormat="1" applyFont="1" applyAlignment="1">
      <alignment horizontal="center" vertical="center"/>
    </xf>
    <xf numFmtId="0" fontId="46"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left" vertical="center" wrapText="1"/>
    </xf>
    <xf numFmtId="169" fontId="46" fillId="0" borderId="0" xfId="0" applyNumberFormat="1" applyFont="1" applyAlignment="1">
      <alignment horizontal="center" vertical="center" wrapText="1"/>
    </xf>
    <xf numFmtId="0" fontId="46" fillId="0" borderId="0" xfId="0" applyFont="1" applyAlignment="1">
      <alignment horizontal="center" vertical="center" wrapText="1"/>
    </xf>
    <xf numFmtId="0" fontId="47" fillId="0" borderId="0" xfId="0" applyFont="1" applyAlignment="1">
      <alignment vertical="center"/>
    </xf>
    <xf numFmtId="169" fontId="48" fillId="0" borderId="0" xfId="0" applyNumberFormat="1" applyFont="1" applyAlignment="1">
      <alignment horizontal="center" vertical="center"/>
    </xf>
    <xf numFmtId="0" fontId="49" fillId="0" borderId="0" xfId="0" applyFont="1" applyAlignment="1">
      <alignment horizontal="center" vertical="center"/>
    </xf>
    <xf numFmtId="0" fontId="50" fillId="0" borderId="1" xfId="0" applyFont="1" applyBorder="1" applyAlignment="1">
      <alignment horizontal="center" vertical="center" wrapText="1"/>
    </xf>
    <xf numFmtId="1" fontId="45" fillId="0" borderId="4" xfId="0" applyNumberFormat="1" applyFont="1" applyBorder="1" applyAlignment="1">
      <alignment horizontal="center" vertical="center" wrapText="1"/>
    </xf>
    <xf numFmtId="0" fontId="45" fillId="0" borderId="4" xfId="0" applyFont="1" applyBorder="1" applyAlignment="1">
      <alignment horizontal="center" vertical="center"/>
    </xf>
    <xf numFmtId="169" fontId="45" fillId="0" borderId="4" xfId="0" applyNumberFormat="1" applyFont="1" applyBorder="1" applyAlignment="1">
      <alignment horizontal="center" vertical="center"/>
    </xf>
    <xf numFmtId="0" fontId="50" fillId="0" borderId="4" xfId="0" applyFont="1" applyBorder="1" applyAlignment="1">
      <alignment horizontal="center" vertical="center" wrapText="1"/>
    </xf>
    <xf numFmtId="172" fontId="45" fillId="9" borderId="4" xfId="0" quotePrefix="1" applyNumberFormat="1" applyFont="1" applyFill="1" applyBorder="1" applyAlignment="1">
      <alignment horizontal="center" vertical="center" wrapText="1"/>
    </xf>
    <xf numFmtId="0" fontId="52" fillId="0" borderId="0" xfId="0" applyFont="1" applyAlignment="1">
      <alignment horizontal="center" vertical="center" wrapText="1"/>
    </xf>
    <xf numFmtId="0" fontId="53" fillId="3" borderId="4" xfId="0" applyFont="1" applyFill="1" applyBorder="1" applyAlignment="1">
      <alignment horizontal="center" vertical="center" wrapText="1"/>
    </xf>
    <xf numFmtId="0" fontId="52" fillId="0" borderId="4" xfId="0" applyFont="1" applyBorder="1" applyAlignment="1">
      <alignment horizontal="center" vertical="center" wrapText="1"/>
    </xf>
    <xf numFmtId="0" fontId="53" fillId="3" borderId="15" xfId="0" applyFont="1" applyFill="1" applyBorder="1" applyAlignment="1">
      <alignment horizontal="left" vertical="center"/>
    </xf>
    <xf numFmtId="0" fontId="53" fillId="3" borderId="26" xfId="0" applyFont="1" applyFill="1" applyBorder="1" applyAlignment="1">
      <alignment horizontal="center" vertical="center" wrapText="1"/>
    </xf>
    <xf numFmtId="0" fontId="53" fillId="3" borderId="21" xfId="0" applyFont="1" applyFill="1" applyBorder="1" applyAlignment="1">
      <alignment horizontal="center" vertical="center" wrapText="1"/>
    </xf>
    <xf numFmtId="0" fontId="53" fillId="3" borderId="29" xfId="0" applyFont="1" applyFill="1" applyBorder="1" applyAlignment="1">
      <alignment horizontal="left" vertical="center"/>
    </xf>
    <xf numFmtId="0" fontId="53" fillId="3" borderId="30" xfId="0" applyFont="1" applyFill="1" applyBorder="1" applyAlignment="1">
      <alignment horizontal="center" vertical="center" wrapText="1"/>
    </xf>
    <xf numFmtId="0" fontId="52" fillId="0" borderId="1" xfId="0" applyFont="1" applyBorder="1" applyAlignment="1">
      <alignment horizontal="center" vertical="center" wrapText="1"/>
    </xf>
    <xf numFmtId="0" fontId="53" fillId="3" borderId="15" xfId="0" applyFont="1" applyFill="1" applyBorder="1" applyAlignment="1">
      <alignment horizontal="center" vertical="center" wrapText="1"/>
    </xf>
    <xf numFmtId="0" fontId="53" fillId="3" borderId="32" xfId="0" applyFont="1" applyFill="1" applyBorder="1" applyAlignment="1">
      <alignment horizontal="center" vertical="center" wrapText="1"/>
    </xf>
    <xf numFmtId="0" fontId="53" fillId="3" borderId="32" xfId="0" applyFont="1" applyFill="1" applyBorder="1" applyAlignment="1">
      <alignment vertical="center" wrapText="1"/>
    </xf>
    <xf numFmtId="0" fontId="53" fillId="3" borderId="33" xfId="0" applyFont="1" applyFill="1" applyBorder="1" applyAlignment="1">
      <alignment horizontal="center" vertical="center" wrapText="1"/>
    </xf>
    <xf numFmtId="0" fontId="53" fillId="0" borderId="4" xfId="0" applyFont="1" applyBorder="1" applyAlignment="1">
      <alignment horizontal="center" vertical="center" wrapText="1"/>
    </xf>
    <xf numFmtId="17" fontId="53" fillId="0" borderId="4" xfId="0" applyNumberFormat="1" applyFont="1" applyBorder="1" applyAlignment="1">
      <alignment horizontal="center" vertical="center" wrapText="1"/>
    </xf>
    <xf numFmtId="17" fontId="53" fillId="0" borderId="4" xfId="0" quotePrefix="1" applyNumberFormat="1" applyFont="1" applyBorder="1" applyAlignment="1">
      <alignment horizontal="center" vertical="center" wrapText="1"/>
    </xf>
    <xf numFmtId="0" fontId="53" fillId="10" borderId="4" xfId="0" applyFont="1" applyFill="1" applyBorder="1" applyAlignment="1">
      <alignment horizontal="center" vertical="center" wrapText="1"/>
    </xf>
    <xf numFmtId="1" fontId="53" fillId="10" borderId="4" xfId="0" applyNumberFormat="1" applyFont="1" applyFill="1" applyBorder="1" applyAlignment="1">
      <alignment horizontal="center" vertical="center" wrapText="1"/>
    </xf>
    <xf numFmtId="2" fontId="53" fillId="10" borderId="4" xfId="0" applyNumberFormat="1" applyFont="1" applyFill="1" applyBorder="1" applyAlignment="1">
      <alignment horizontal="center" vertical="center" wrapText="1"/>
    </xf>
    <xf numFmtId="0" fontId="54" fillId="0" borderId="0" xfId="0" applyFont="1" applyAlignment="1">
      <alignment horizontal="center" vertical="center" wrapText="1"/>
    </xf>
    <xf numFmtId="0" fontId="55" fillId="0" borderId="36" xfId="0" applyFont="1" applyBorder="1" applyAlignment="1">
      <alignment horizontal="center" vertical="center" wrapText="1"/>
    </xf>
    <xf numFmtId="0" fontId="55" fillId="0" borderId="8" xfId="0" applyFont="1" applyBorder="1" applyAlignment="1">
      <alignment horizontal="center" vertical="center" wrapText="1"/>
    </xf>
    <xf numFmtId="1" fontId="55" fillId="0" borderId="8" xfId="0" applyNumberFormat="1" applyFont="1" applyBorder="1" applyAlignment="1">
      <alignment horizontal="center" vertical="center" wrapText="1"/>
    </xf>
    <xf numFmtId="173" fontId="55" fillId="11" borderId="37" xfId="0" applyNumberFormat="1" applyFont="1" applyFill="1" applyBorder="1" applyAlignment="1">
      <alignment horizontal="center" vertical="center" wrapText="1"/>
    </xf>
    <xf numFmtId="0" fontId="55" fillId="9" borderId="37" xfId="0" applyFont="1" applyFill="1" applyBorder="1" applyAlignment="1">
      <alignment horizontal="center" vertical="center" wrapText="1"/>
    </xf>
    <xf numFmtId="0" fontId="55" fillId="8" borderId="37" xfId="0" applyFont="1" applyFill="1" applyBorder="1" applyAlignment="1">
      <alignment horizontal="center" vertical="center" wrapText="1"/>
    </xf>
    <xf numFmtId="0" fontId="55" fillId="0" borderId="19" xfId="0" applyFont="1" applyBorder="1" applyAlignment="1">
      <alignment horizontal="center" vertical="center" wrapText="1"/>
    </xf>
    <xf numFmtId="0" fontId="55" fillId="0" borderId="38" xfId="0" applyFont="1" applyBorder="1" applyAlignment="1">
      <alignment horizontal="center" vertical="center" wrapText="1"/>
    </xf>
    <xf numFmtId="0" fontId="55" fillId="0" borderId="39" xfId="0" applyFont="1" applyBorder="1" applyAlignment="1">
      <alignment horizontal="center" vertical="center" wrapText="1"/>
    </xf>
    <xf numFmtId="2" fontId="55" fillId="11" borderId="39" xfId="0" applyNumberFormat="1" applyFont="1" applyFill="1" applyBorder="1" applyAlignment="1">
      <alignment horizontal="center" vertical="center" wrapText="1"/>
    </xf>
    <xf numFmtId="2" fontId="55" fillId="0" borderId="39" xfId="0" applyNumberFormat="1" applyFont="1" applyBorder="1" applyAlignment="1">
      <alignment horizontal="center" vertical="center" wrapText="1"/>
    </xf>
    <xf numFmtId="0" fontId="55" fillId="9" borderId="39" xfId="0" applyFont="1" applyFill="1" applyBorder="1" applyAlignment="1">
      <alignment horizontal="center" vertical="center" wrapText="1"/>
    </xf>
    <xf numFmtId="0" fontId="55" fillId="8" borderId="39" xfId="0" applyFont="1" applyFill="1" applyBorder="1" applyAlignment="1">
      <alignment horizontal="center" vertical="center" wrapText="1"/>
    </xf>
    <xf numFmtId="0" fontId="55" fillId="0" borderId="40" xfId="0" applyFont="1" applyBorder="1" applyAlignment="1">
      <alignment horizontal="center" vertical="center" wrapText="1"/>
    </xf>
    <xf numFmtId="0" fontId="53" fillId="10" borderId="9" xfId="0" applyFont="1" applyFill="1" applyBorder="1" applyAlignment="1">
      <alignment horizontal="center" vertical="center" wrapText="1"/>
    </xf>
    <xf numFmtId="0" fontId="53" fillId="10" borderId="10" xfId="0" applyFont="1" applyFill="1" applyBorder="1" applyAlignment="1">
      <alignment horizontal="center" vertical="center" wrapText="1"/>
    </xf>
    <xf numFmtId="1" fontId="53" fillId="10" borderId="10" xfId="0" applyNumberFormat="1" applyFont="1" applyFill="1" applyBorder="1" applyAlignment="1">
      <alignment horizontal="center" vertical="center" wrapText="1"/>
    </xf>
    <xf numFmtId="2" fontId="53" fillId="10" borderId="10" xfId="0" applyNumberFormat="1" applyFont="1" applyFill="1" applyBorder="1" applyAlignment="1">
      <alignment horizontal="center" vertical="center" wrapText="1"/>
    </xf>
    <xf numFmtId="2" fontId="55" fillId="11" borderId="37" xfId="0" applyNumberFormat="1" applyFont="1" applyFill="1" applyBorder="1" applyAlignment="1">
      <alignment horizontal="center" vertical="center" wrapText="1"/>
    </xf>
    <xf numFmtId="2" fontId="55" fillId="0" borderId="8" xfId="0" applyNumberFormat="1" applyFont="1" applyBorder="1" applyAlignment="1">
      <alignment horizontal="center" vertical="center" wrapText="1"/>
    </xf>
    <xf numFmtId="2" fontId="55" fillId="9" borderId="37" xfId="0" applyNumberFormat="1" applyFont="1" applyFill="1" applyBorder="1" applyAlignment="1">
      <alignment horizontal="center" vertical="center" wrapText="1"/>
    </xf>
    <xf numFmtId="0" fontId="55" fillId="8" borderId="21" xfId="0" applyFont="1" applyFill="1" applyBorder="1" applyAlignment="1">
      <alignment horizontal="center" vertical="center" wrapText="1"/>
    </xf>
    <xf numFmtId="1" fontId="55" fillId="0" borderId="19" xfId="0" applyNumberFormat="1" applyFont="1" applyBorder="1" applyAlignment="1">
      <alignment horizontal="center" vertical="center" wrapText="1"/>
    </xf>
    <xf numFmtId="0" fontId="55" fillId="0" borderId="41" xfId="0" applyFont="1" applyBorder="1" applyAlignment="1">
      <alignment horizontal="center" vertical="center" wrapText="1"/>
    </xf>
    <xf numFmtId="0" fontId="55" fillId="0" borderId="1" xfId="0" applyFont="1" applyBorder="1" applyAlignment="1">
      <alignment horizontal="center" vertical="center" wrapText="1"/>
    </xf>
    <xf numFmtId="1" fontId="55" fillId="11" borderId="21" xfId="0" applyNumberFormat="1" applyFont="1" applyFill="1" applyBorder="1" applyAlignment="1">
      <alignment horizontal="center" vertical="center" wrapText="1"/>
    </xf>
    <xf numFmtId="168" fontId="55" fillId="9" borderId="37" xfId="0" applyNumberFormat="1" applyFont="1" applyFill="1" applyBorder="1" applyAlignment="1">
      <alignment horizontal="center" vertical="center" wrapText="1"/>
    </xf>
    <xf numFmtId="1" fontId="55" fillId="0" borderId="17" xfId="0" applyNumberFormat="1" applyFont="1" applyBorder="1" applyAlignment="1">
      <alignment horizontal="center" vertical="center" wrapText="1"/>
    </xf>
    <xf numFmtId="0" fontId="55" fillId="0" borderId="14" xfId="0" applyFont="1" applyBorder="1" applyAlignment="1">
      <alignment horizontal="center" vertical="center" wrapText="1"/>
    </xf>
    <xf numFmtId="0" fontId="55" fillId="0" borderId="4" xfId="0" applyFont="1" applyBorder="1" applyAlignment="1">
      <alignment horizontal="center" vertical="center" wrapText="1"/>
    </xf>
    <xf numFmtId="1" fontId="55" fillId="0" borderId="4" xfId="0" applyNumberFormat="1" applyFont="1" applyBorder="1" applyAlignment="1">
      <alignment horizontal="center" vertical="center" wrapText="1"/>
    </xf>
    <xf numFmtId="0" fontId="55" fillId="11" borderId="4" xfId="0" applyFont="1" applyFill="1" applyBorder="1" applyAlignment="1">
      <alignment horizontal="center" vertical="center" wrapText="1"/>
    </xf>
    <xf numFmtId="1" fontId="55" fillId="9" borderId="37" xfId="0" applyNumberFormat="1" applyFont="1" applyFill="1" applyBorder="1" applyAlignment="1">
      <alignment horizontal="center" vertical="center" wrapText="1"/>
    </xf>
    <xf numFmtId="0" fontId="55" fillId="8" borderId="4" xfId="0" applyFont="1" applyFill="1" applyBorder="1" applyAlignment="1">
      <alignment horizontal="center" vertical="center" wrapText="1"/>
    </xf>
    <xf numFmtId="0" fontId="57" fillId="0" borderId="42" xfId="0" applyFont="1" applyBorder="1" applyAlignment="1">
      <alignment horizontal="center" vertical="center" wrapText="1"/>
    </xf>
    <xf numFmtId="0" fontId="58" fillId="0" borderId="1" xfId="0" applyFont="1" applyBorder="1" applyAlignment="1">
      <alignment horizontal="center" vertical="center" wrapText="1"/>
    </xf>
    <xf numFmtId="0" fontId="59" fillId="0" borderId="1" xfId="0" quotePrefix="1" applyFont="1" applyBorder="1" applyAlignment="1">
      <alignment horizontal="center" vertical="center" wrapText="1"/>
    </xf>
    <xf numFmtId="0" fontId="59" fillId="0" borderId="1" xfId="0" applyFont="1" applyBorder="1" applyAlignment="1">
      <alignment horizontal="center" vertical="center" wrapText="1"/>
    </xf>
    <xf numFmtId="168" fontId="53" fillId="10" borderId="10" xfId="0" applyNumberFormat="1" applyFont="1" applyFill="1" applyBorder="1" applyAlignment="1">
      <alignment horizontal="center" vertical="center" wrapText="1"/>
    </xf>
    <xf numFmtId="0" fontId="54" fillId="0" borderId="0" xfId="0" applyFont="1" applyAlignment="1">
      <alignment horizontal="left" vertical="center" wrapText="1"/>
    </xf>
    <xf numFmtId="0" fontId="57" fillId="0" borderId="43" xfId="0" applyFont="1" applyBorder="1" applyAlignment="1">
      <alignment horizontal="center" vertical="center" wrapText="1"/>
    </xf>
    <xf numFmtId="0" fontId="55" fillId="0" borderId="44" xfId="0" applyFont="1" applyBorder="1" applyAlignment="1">
      <alignment horizontal="center" vertical="center" wrapText="1"/>
    </xf>
    <xf numFmtId="0" fontId="59" fillId="0" borderId="39" xfId="0" quotePrefix="1" applyFont="1" applyBorder="1" applyAlignment="1">
      <alignment horizontal="center" vertical="center" wrapText="1"/>
    </xf>
    <xf numFmtId="168" fontId="55" fillId="11" borderId="4" xfId="0" applyNumberFormat="1" applyFont="1" applyFill="1" applyBorder="1" applyAlignment="1">
      <alignment horizontal="center" vertical="center" wrapText="1"/>
    </xf>
    <xf numFmtId="0" fontId="50" fillId="0" borderId="0" xfId="0" applyFont="1" applyAlignment="1">
      <alignment vertical="center" wrapText="1"/>
    </xf>
    <xf numFmtId="17" fontId="45" fillId="9" borderId="4" xfId="0" applyNumberFormat="1" applyFont="1" applyFill="1" applyBorder="1" applyAlignment="1">
      <alignment horizontal="center" vertical="center"/>
    </xf>
    <xf numFmtId="0" fontId="45" fillId="8" borderId="4" xfId="0" applyFont="1" applyFill="1" applyBorder="1" applyAlignment="1">
      <alignment horizontal="center" vertical="center"/>
    </xf>
    <xf numFmtId="171" fontId="45" fillId="0" borderId="4" xfId="0" applyNumberFormat="1" applyFont="1" applyBorder="1" applyAlignment="1">
      <alignment horizontal="center" vertical="center" wrapText="1"/>
    </xf>
    <xf numFmtId="0" fontId="45" fillId="0" borderId="4" xfId="0" applyFont="1" applyBorder="1" applyAlignment="1">
      <alignment horizontal="center" vertical="center" wrapText="1"/>
    </xf>
    <xf numFmtId="0" fontId="45" fillId="0" borderId="4" xfId="0" applyFont="1" applyBorder="1" applyAlignment="1">
      <alignment vertical="center"/>
    </xf>
    <xf numFmtId="0" fontId="60" fillId="0" borderId="0" xfId="0" applyFont="1" applyAlignment="1">
      <alignment vertical="center"/>
    </xf>
    <xf numFmtId="170" fontId="45" fillId="0" borderId="4" xfId="0" applyNumberFormat="1" applyFont="1" applyBorder="1" applyAlignment="1">
      <alignment horizontal="center" vertical="center"/>
    </xf>
    <xf numFmtId="0" fontId="45" fillId="0" borderId="2" xfId="0" applyFont="1" applyBorder="1" applyAlignment="1">
      <alignment horizontal="center" vertical="center"/>
    </xf>
    <xf numFmtId="0" fontId="45" fillId="9" borderId="4" xfId="0" applyFont="1" applyFill="1" applyBorder="1" applyAlignment="1">
      <alignment horizontal="center" vertical="center"/>
    </xf>
    <xf numFmtId="0" fontId="45" fillId="9" borderId="4" xfId="0" quotePrefix="1" applyFont="1" applyFill="1" applyBorder="1" applyAlignment="1">
      <alignment horizontal="center" vertical="center"/>
    </xf>
    <xf numFmtId="0" fontId="45" fillId="0" borderId="1" xfId="0" applyFont="1" applyBorder="1" applyAlignment="1">
      <alignment horizontal="center" vertical="center"/>
    </xf>
    <xf numFmtId="0" fontId="46" fillId="8" borderId="4" xfId="0" applyFont="1" applyFill="1" applyBorder="1" applyAlignment="1">
      <alignment horizontal="center" vertical="center"/>
    </xf>
    <xf numFmtId="0" fontId="42" fillId="4" borderId="4" xfId="0" applyFont="1" applyFill="1" applyBorder="1" applyAlignment="1">
      <alignment horizontal="center" vertical="center"/>
    </xf>
    <xf numFmtId="0" fontId="52" fillId="0" borderId="4" xfId="0" applyFont="1" applyBorder="1" applyAlignment="1">
      <alignment horizontal="center" vertical="center"/>
    </xf>
    <xf numFmtId="169" fontId="52" fillId="0" borderId="4" xfId="0" applyNumberFormat="1" applyFont="1" applyBorder="1" applyAlignment="1">
      <alignment horizontal="center" vertical="center"/>
    </xf>
    <xf numFmtId="170" fontId="52" fillId="0" borderId="4" xfId="0" applyNumberFormat="1" applyFont="1" applyBorder="1" applyAlignment="1">
      <alignment horizontal="center" vertical="center"/>
    </xf>
    <xf numFmtId="0" fontId="52" fillId="8" borderId="4" xfId="0" applyFont="1" applyFill="1" applyBorder="1" applyAlignment="1">
      <alignment horizontal="center" vertical="center"/>
    </xf>
    <xf numFmtId="0" fontId="52" fillId="0" borderId="0" xfId="0" applyFont="1" applyAlignment="1">
      <alignment vertical="center"/>
    </xf>
    <xf numFmtId="0" fontId="45" fillId="0" borderId="47" xfId="0" applyFont="1" applyBorder="1" applyAlignment="1">
      <alignment horizontal="center" vertical="center"/>
    </xf>
    <xf numFmtId="0" fontId="45" fillId="0" borderId="47" xfId="0" applyFont="1" applyBorder="1" applyAlignment="1">
      <alignment vertical="center"/>
    </xf>
    <xf numFmtId="0" fontId="60" fillId="3" borderId="6" xfId="0" applyFont="1" applyFill="1" applyBorder="1" applyAlignment="1">
      <alignment vertical="center"/>
    </xf>
    <xf numFmtId="0" fontId="54" fillId="3" borderId="4" xfId="0" applyFont="1" applyFill="1" applyBorder="1" applyAlignment="1">
      <alignment horizontal="center" vertical="center" wrapText="1"/>
    </xf>
    <xf numFmtId="0" fontId="54" fillId="3" borderId="4" xfId="0" applyFont="1" applyFill="1" applyBorder="1" applyAlignment="1">
      <alignment horizontal="center"/>
    </xf>
    <xf numFmtId="0" fontId="54" fillId="3" borderId="4" xfId="0" applyFont="1" applyFill="1" applyBorder="1" applyAlignment="1">
      <alignment horizontal="center" vertical="center"/>
    </xf>
    <xf numFmtId="169" fontId="52" fillId="0" borderId="0" xfId="0" applyNumberFormat="1" applyFont="1" applyAlignment="1">
      <alignment horizontal="center" vertical="center"/>
    </xf>
    <xf numFmtId="16" fontId="45" fillId="9" borderId="21" xfId="0" applyNumberFormat="1" applyFont="1" applyFill="1" applyBorder="1" applyAlignment="1">
      <alignment horizontal="center" vertical="center"/>
    </xf>
    <xf numFmtId="169" fontId="45" fillId="0" borderId="0" xfId="0" applyNumberFormat="1" applyFont="1" applyAlignment="1">
      <alignment horizontal="center" vertical="center"/>
    </xf>
    <xf numFmtId="0" fontId="45" fillId="12" borderId="4" xfId="0" applyFont="1" applyFill="1" applyBorder="1" applyAlignment="1">
      <alignment horizontal="center" vertical="center"/>
    </xf>
    <xf numFmtId="0" fontId="45" fillId="8" borderId="4" xfId="0" applyFont="1" applyFill="1" applyBorder="1" applyAlignment="1">
      <alignment horizontal="center" vertical="center" wrapText="1"/>
    </xf>
    <xf numFmtId="0" fontId="45" fillId="13" borderId="4" xfId="0" applyFont="1" applyFill="1" applyBorder="1" applyAlignment="1">
      <alignment horizontal="center" vertical="center"/>
    </xf>
    <xf numFmtId="0" fontId="45" fillId="14" borderId="4" xfId="0" applyFont="1" applyFill="1" applyBorder="1" applyAlignment="1">
      <alignment horizontal="center" vertical="center"/>
    </xf>
    <xf numFmtId="0" fontId="45" fillId="15" borderId="4" xfId="0" applyFont="1" applyFill="1" applyBorder="1" applyAlignment="1">
      <alignment horizontal="center" vertical="center"/>
    </xf>
    <xf numFmtId="0" fontId="45" fillId="15" borderId="4" xfId="0" applyFont="1" applyFill="1" applyBorder="1" applyAlignment="1">
      <alignment horizontal="left" vertical="center" wrapText="1"/>
    </xf>
    <xf numFmtId="17" fontId="45" fillId="9" borderId="21" xfId="0" applyNumberFormat="1" applyFont="1" applyFill="1" applyBorder="1" applyAlignment="1">
      <alignment horizontal="center" vertical="center"/>
    </xf>
    <xf numFmtId="0" fontId="46" fillId="0" borderId="4" xfId="0" applyFont="1" applyBorder="1" applyAlignment="1">
      <alignment horizontal="center" vertical="center"/>
    </xf>
    <xf numFmtId="0" fontId="45" fillId="8" borderId="21" xfId="0" applyFont="1" applyFill="1" applyBorder="1" applyAlignment="1">
      <alignment horizontal="center" vertical="center"/>
    </xf>
    <xf numFmtId="0" fontId="45" fillId="9" borderId="21" xfId="0" applyFont="1" applyFill="1" applyBorder="1" applyAlignment="1">
      <alignment horizontal="center" vertical="center"/>
    </xf>
    <xf numFmtId="16" fontId="45" fillId="9" borderId="4" xfId="0" applyNumberFormat="1" applyFont="1" applyFill="1" applyBorder="1" applyAlignment="1">
      <alignment horizontal="center" vertical="center"/>
    </xf>
    <xf numFmtId="0" fontId="52" fillId="16" borderId="4" xfId="0" applyFont="1" applyFill="1" applyBorder="1" applyAlignment="1">
      <alignment horizontal="left" vertical="top"/>
    </xf>
    <xf numFmtId="0" fontId="52" fillId="0" borderId="0" xfId="0" applyFont="1" applyAlignment="1">
      <alignment horizontal="left" vertical="top"/>
    </xf>
    <xf numFmtId="170" fontId="52" fillId="0" borderId="0" xfId="0" applyNumberFormat="1" applyFont="1" applyAlignment="1">
      <alignment horizontal="left" vertical="top"/>
    </xf>
    <xf numFmtId="0" fontId="52" fillId="0" borderId="0" xfId="0" applyFont="1"/>
    <xf numFmtId="0" fontId="61" fillId="17" borderId="9" xfId="0" applyFont="1" applyFill="1" applyBorder="1" applyAlignment="1">
      <alignment vertical="center" wrapText="1"/>
    </xf>
    <xf numFmtId="0" fontId="61" fillId="17" borderId="10" xfId="0" applyFont="1" applyFill="1" applyBorder="1" applyAlignment="1">
      <alignment vertical="center" wrapText="1"/>
    </xf>
    <xf numFmtId="0" fontId="61" fillId="0" borderId="10" xfId="0" applyFont="1" applyBorder="1" applyAlignment="1">
      <alignment horizontal="left" vertical="center"/>
    </xf>
    <xf numFmtId="0" fontId="61" fillId="17" borderId="10" xfId="0" applyFont="1" applyFill="1" applyBorder="1" applyAlignment="1">
      <alignment vertical="center"/>
    </xf>
    <xf numFmtId="0" fontId="61" fillId="0" borderId="10" xfId="0" applyFont="1" applyBorder="1" applyAlignment="1">
      <alignment horizontal="center" vertical="center"/>
    </xf>
    <xf numFmtId="20" fontId="62" fillId="3" borderId="4" xfId="0" applyNumberFormat="1" applyFont="1" applyFill="1" applyBorder="1" applyAlignment="1">
      <alignment vertical="center" wrapText="1"/>
    </xf>
    <xf numFmtId="0" fontId="61" fillId="17" borderId="14" xfId="0" applyFont="1" applyFill="1" applyBorder="1" applyAlignment="1">
      <alignment vertical="center" wrapText="1"/>
    </xf>
    <xf numFmtId="0" fontId="61" fillId="17" borderId="4" xfId="0" applyFont="1" applyFill="1" applyBorder="1" applyAlignment="1">
      <alignment vertical="center" wrapText="1"/>
    </xf>
    <xf numFmtId="0" fontId="61" fillId="0" borderId="4" xfId="0" applyFont="1" applyBorder="1" applyAlignment="1">
      <alignment horizontal="left" vertical="center"/>
    </xf>
    <xf numFmtId="0" fontId="61" fillId="17" borderId="4" xfId="0" applyFont="1" applyFill="1" applyBorder="1" applyAlignment="1">
      <alignment vertical="center"/>
    </xf>
    <xf numFmtId="0" fontId="61" fillId="0" borderId="4" xfId="0" applyFont="1" applyBorder="1" applyAlignment="1">
      <alignment horizontal="left" vertical="center" wrapText="1"/>
    </xf>
    <xf numFmtId="0" fontId="61" fillId="0" borderId="4" xfId="0" applyFont="1" applyBorder="1" applyAlignment="1">
      <alignment horizontal="center" vertical="center"/>
    </xf>
    <xf numFmtId="174" fontId="61" fillId="0" borderId="4" xfId="0" applyNumberFormat="1" applyFont="1" applyBorder="1" applyAlignment="1">
      <alignment horizontal="center" vertical="center"/>
    </xf>
    <xf numFmtId="0" fontId="63" fillId="0" borderId="2" xfId="0" applyFont="1" applyBorder="1" applyAlignment="1">
      <alignment horizontal="center" vertical="center" wrapText="1"/>
    </xf>
    <xf numFmtId="0" fontId="63" fillId="0" borderId="4" xfId="0" applyFont="1" applyBorder="1" applyAlignment="1">
      <alignment horizontal="center" vertical="center" wrapText="1"/>
    </xf>
    <xf numFmtId="0" fontId="63" fillId="0" borderId="4" xfId="0" applyFont="1" applyBorder="1" applyAlignment="1">
      <alignment horizontal="left" vertical="center"/>
    </xf>
    <xf numFmtId="0" fontId="64" fillId="0" borderId="4" xfId="0" applyFont="1" applyBorder="1" applyAlignment="1">
      <alignment horizontal="center" vertical="center"/>
    </xf>
    <xf numFmtId="0" fontId="65" fillId="0" borderId="4" xfId="0" applyFont="1" applyBorder="1" applyAlignment="1">
      <alignment horizontal="center" vertical="center"/>
    </xf>
    <xf numFmtId="0" fontId="66" fillId="0" borderId="4" xfId="0" applyFont="1" applyBorder="1" applyAlignment="1">
      <alignment horizontal="center" vertical="center"/>
    </xf>
    <xf numFmtId="0" fontId="67" fillId="0" borderId="4" xfId="0" applyFont="1" applyBorder="1" applyAlignment="1">
      <alignment vertical="center" wrapText="1"/>
    </xf>
    <xf numFmtId="9" fontId="68" fillId="0" borderId="0" xfId="0" applyNumberFormat="1" applyFont="1"/>
    <xf numFmtId="0" fontId="69" fillId="0" borderId="4" xfId="0" applyFont="1" applyBorder="1" applyAlignment="1">
      <alignment wrapText="1"/>
    </xf>
    <xf numFmtId="0" fontId="70" fillId="0" borderId="0" xfId="0" applyFont="1"/>
    <xf numFmtId="2" fontId="65" fillId="0" borderId="4" xfId="0" applyNumberFormat="1" applyFont="1" applyBorder="1" applyAlignment="1">
      <alignment horizontal="center" vertical="center"/>
    </xf>
    <xf numFmtId="2" fontId="66" fillId="0" borderId="4" xfId="0" applyNumberFormat="1" applyFont="1" applyBorder="1" applyAlignment="1">
      <alignment horizontal="center" vertical="center"/>
    </xf>
    <xf numFmtId="0" fontId="71" fillId="0" borderId="4" xfId="0" applyFont="1" applyBorder="1" applyAlignment="1">
      <alignment horizontal="left" vertical="center"/>
    </xf>
    <xf numFmtId="2" fontId="64" fillId="0" borderId="4" xfId="0" applyNumberFormat="1" applyFont="1" applyBorder="1" applyAlignment="1">
      <alignment horizontal="center" vertical="center"/>
    </xf>
    <xf numFmtId="0" fontId="69" fillId="0" borderId="4" xfId="0" applyFont="1" applyBorder="1" applyAlignment="1">
      <alignment vertical="center" wrapText="1"/>
    </xf>
    <xf numFmtId="0" fontId="67" fillId="0" borderId="4" xfId="0" applyFont="1" applyBorder="1" applyAlignment="1">
      <alignment horizontal="center" vertical="center" wrapText="1"/>
    </xf>
    <xf numFmtId="175" fontId="52" fillId="0" borderId="0" xfId="0" applyNumberFormat="1" applyFont="1"/>
    <xf numFmtId="0" fontId="73" fillId="9" borderId="6" xfId="0" applyFont="1" applyFill="1" applyBorder="1" applyAlignment="1">
      <alignment vertical="center"/>
    </xf>
    <xf numFmtId="0" fontId="74" fillId="0" borderId="0" xfId="0" applyFont="1" applyAlignment="1">
      <alignment horizontal="center" vertical="center"/>
    </xf>
    <xf numFmtId="0" fontId="74" fillId="0" borderId="0" xfId="0" applyFont="1" applyAlignment="1">
      <alignment horizontal="left" vertical="top" wrapText="1"/>
    </xf>
    <xf numFmtId="0" fontId="72" fillId="0" borderId="0" xfId="0" applyFont="1" applyAlignment="1">
      <alignment vertical="center"/>
    </xf>
    <xf numFmtId="0" fontId="74" fillId="0" borderId="0" xfId="0" applyFont="1" applyAlignment="1">
      <alignment vertical="center"/>
    </xf>
    <xf numFmtId="0" fontId="72" fillId="0" borderId="0" xfId="0" applyFont="1" applyAlignment="1">
      <alignment vertical="center" wrapText="1"/>
    </xf>
    <xf numFmtId="0" fontId="74" fillId="0" borderId="0" xfId="0" applyFont="1" applyAlignment="1">
      <alignment vertical="top"/>
    </xf>
    <xf numFmtId="0" fontId="73" fillId="0" borderId="0" xfId="0" applyFont="1" applyAlignment="1">
      <alignment vertical="center"/>
    </xf>
    <xf numFmtId="0" fontId="72" fillId="0" borderId="51" xfId="0" applyFont="1" applyBorder="1" applyAlignment="1">
      <alignment horizontal="center" vertical="center"/>
    </xf>
    <xf numFmtId="0" fontId="72" fillId="0" borderId="51" xfId="0" applyFont="1" applyBorder="1" applyAlignment="1">
      <alignment horizontal="center" vertical="top" wrapText="1"/>
    </xf>
    <xf numFmtId="0" fontId="72" fillId="0" borderId="51" xfId="0" applyFont="1" applyBorder="1" applyAlignment="1">
      <alignment horizontal="center" vertical="center" wrapText="1"/>
    </xf>
    <xf numFmtId="0" fontId="72" fillId="0" borderId="0" xfId="0" applyFont="1" applyAlignment="1">
      <alignment horizontal="left" vertical="center"/>
    </xf>
    <xf numFmtId="0" fontId="72" fillId="0" borderId="0" xfId="0" applyFont="1" applyAlignment="1">
      <alignment horizontal="left" vertical="center" wrapText="1"/>
    </xf>
    <xf numFmtId="0" fontId="74" fillId="0" borderId="52" xfId="0" applyFont="1" applyBorder="1" applyAlignment="1">
      <alignment horizontal="center" vertical="center"/>
    </xf>
    <xf numFmtId="0" fontId="74" fillId="0" borderId="52" xfId="0" applyFont="1" applyBorder="1" applyAlignment="1">
      <alignment horizontal="left" vertical="top" wrapText="1"/>
    </xf>
    <xf numFmtId="0" fontId="74" fillId="0" borderId="52" xfId="0" applyFont="1" applyBorder="1" applyAlignment="1">
      <alignment horizontal="center" vertical="center" wrapText="1"/>
    </xf>
    <xf numFmtId="0" fontId="72" fillId="0" borderId="55" xfId="0" applyFont="1" applyBorder="1" applyAlignment="1">
      <alignment horizontal="center" vertical="center" wrapText="1"/>
    </xf>
    <xf numFmtId="0" fontId="72" fillId="0" borderId="55" xfId="0" applyFont="1" applyBorder="1" applyAlignment="1">
      <alignment horizontal="center" vertical="center"/>
    </xf>
    <xf numFmtId="0" fontId="75" fillId="0" borderId="0" xfId="0" applyFont="1" applyAlignment="1">
      <alignment vertical="center"/>
    </xf>
    <xf numFmtId="0" fontId="74" fillId="0" borderId="0" xfId="0" applyFont="1" applyAlignment="1">
      <alignment horizontal="left" vertical="center"/>
    </xf>
    <xf numFmtId="0" fontId="73" fillId="0" borderId="0" xfId="0" applyFont="1" applyAlignment="1">
      <alignment horizontal="center" vertical="center"/>
    </xf>
    <xf numFmtId="0" fontId="76" fillId="0" borderId="4" xfId="0" applyFont="1" applyBorder="1" applyAlignment="1">
      <alignment horizontal="center" vertical="center"/>
    </xf>
    <xf numFmtId="0" fontId="76" fillId="0" borderId="4" xfId="0" applyFont="1" applyBorder="1"/>
    <xf numFmtId="170" fontId="76" fillId="0" borderId="4" xfId="0" applyNumberFormat="1" applyFont="1" applyBorder="1"/>
    <xf numFmtId="176" fontId="76" fillId="0" borderId="4" xfId="0" applyNumberFormat="1" applyFont="1" applyBorder="1" applyAlignment="1">
      <alignment vertical="top"/>
    </xf>
    <xf numFmtId="16" fontId="76" fillId="0" borderId="4" xfId="0" quotePrefix="1" applyNumberFormat="1" applyFont="1" applyBorder="1" applyAlignment="1">
      <alignment horizontal="center"/>
    </xf>
    <xf numFmtId="0" fontId="76" fillId="0" borderId="4" xfId="0" applyFont="1" applyBorder="1" applyAlignment="1">
      <alignment horizontal="center"/>
    </xf>
    <xf numFmtId="0" fontId="76" fillId="0" borderId="4" xfId="0" applyFont="1" applyBorder="1" applyAlignment="1">
      <alignment horizontal="left" vertical="center"/>
    </xf>
    <xf numFmtId="0" fontId="77" fillId="0" borderId="4" xfId="0" applyFont="1" applyBorder="1" applyAlignment="1">
      <alignment horizontal="center"/>
    </xf>
    <xf numFmtId="0" fontId="77" fillId="0" borderId="4" xfId="0" applyFont="1" applyBorder="1"/>
    <xf numFmtId="170" fontId="52" fillId="0" borderId="4" xfId="0" applyNumberFormat="1" applyFont="1" applyBorder="1"/>
    <xf numFmtId="0" fontId="74" fillId="0" borderId="52" xfId="0" applyFont="1" applyBorder="1" applyAlignment="1">
      <alignment horizontal="left" vertical="center" wrapText="1"/>
    </xf>
    <xf numFmtId="170" fontId="74" fillId="0" borderId="52" xfId="0" applyNumberFormat="1" applyFont="1" applyBorder="1" applyAlignment="1">
      <alignment horizontal="center" vertical="center" wrapText="1"/>
    </xf>
    <xf numFmtId="1" fontId="74" fillId="0" borderId="52" xfId="0" applyNumberFormat="1" applyFont="1" applyBorder="1" applyAlignment="1">
      <alignment horizontal="center" vertical="center" wrapText="1"/>
    </xf>
    <xf numFmtId="0" fontId="74" fillId="0" borderId="52" xfId="0" applyFont="1" applyBorder="1" applyAlignment="1">
      <alignment vertical="center" wrapText="1"/>
    </xf>
    <xf numFmtId="0" fontId="74" fillId="0" borderId="52" xfId="0" quotePrefix="1" applyFont="1" applyBorder="1" applyAlignment="1">
      <alignment horizontal="center" vertical="center" wrapText="1"/>
    </xf>
    <xf numFmtId="16" fontId="74" fillId="0" borderId="52" xfId="0" quotePrefix="1" applyNumberFormat="1" applyFont="1" applyBorder="1" applyAlignment="1">
      <alignment horizontal="center" vertical="center" wrapText="1"/>
    </xf>
    <xf numFmtId="16" fontId="74" fillId="0" borderId="52" xfId="0" applyNumberFormat="1" applyFont="1" applyBorder="1" applyAlignment="1">
      <alignment horizontal="center" vertical="center" wrapText="1"/>
    </xf>
    <xf numFmtId="0" fontId="74" fillId="0" borderId="56" xfId="0" applyFont="1" applyBorder="1" applyAlignment="1">
      <alignment horizontal="center" vertical="center" wrapText="1"/>
    </xf>
    <xf numFmtId="0" fontId="74" fillId="0" borderId="56" xfId="0" applyFont="1" applyBorder="1" applyAlignment="1">
      <alignment horizontal="left" vertical="center" wrapText="1"/>
    </xf>
    <xf numFmtId="0" fontId="74" fillId="0" borderId="56" xfId="0" quotePrefix="1" applyFont="1" applyBorder="1" applyAlignment="1">
      <alignment horizontal="center" vertical="center" wrapText="1"/>
    </xf>
    <xf numFmtId="170" fontId="74" fillId="0" borderId="56" xfId="0" applyNumberFormat="1" applyFont="1" applyBorder="1" applyAlignment="1">
      <alignment horizontal="center" vertical="center" wrapText="1"/>
    </xf>
    <xf numFmtId="1" fontId="74" fillId="0" borderId="56" xfId="0" applyNumberFormat="1" applyFont="1" applyBorder="1" applyAlignment="1">
      <alignment horizontal="center" vertical="center" wrapText="1"/>
    </xf>
    <xf numFmtId="0" fontId="74" fillId="0" borderId="56" xfId="0" applyFont="1" applyBorder="1" applyAlignment="1">
      <alignment vertical="center" wrapText="1"/>
    </xf>
    <xf numFmtId="0" fontId="74" fillId="0" borderId="4" xfId="0" applyFont="1" applyBorder="1" applyAlignment="1">
      <alignment horizontal="center" vertical="center" wrapText="1"/>
    </xf>
    <xf numFmtId="0" fontId="74" fillId="0" borderId="4" xfId="0" applyFont="1" applyBorder="1" applyAlignment="1">
      <alignment horizontal="left" vertical="center" wrapText="1"/>
    </xf>
    <xf numFmtId="170" fontId="74" fillId="0" borderId="4" xfId="0" applyNumberFormat="1" applyFont="1" applyBorder="1" applyAlignment="1">
      <alignment horizontal="center" vertical="center" wrapText="1"/>
    </xf>
    <xf numFmtId="1" fontId="74" fillId="0" borderId="4" xfId="0" applyNumberFormat="1" applyFont="1" applyBorder="1" applyAlignment="1">
      <alignment horizontal="center" vertical="center" wrapText="1"/>
    </xf>
    <xf numFmtId="0" fontId="74" fillId="0" borderId="4" xfId="0" applyFont="1" applyBorder="1" applyAlignment="1">
      <alignment vertical="center" wrapText="1"/>
    </xf>
    <xf numFmtId="16" fontId="74" fillId="0" borderId="4" xfId="0" applyNumberFormat="1" applyFont="1" applyBorder="1" applyAlignment="1">
      <alignment horizontal="center" vertical="center" wrapText="1"/>
    </xf>
    <xf numFmtId="0" fontId="74" fillId="0" borderId="4" xfId="0" quotePrefix="1" applyFont="1" applyBorder="1" applyAlignment="1">
      <alignment horizontal="center" vertical="center" wrapText="1"/>
    </xf>
    <xf numFmtId="17" fontId="74" fillId="0" borderId="4" xfId="0" quotePrefix="1" applyNumberFormat="1" applyFont="1" applyBorder="1" applyAlignment="1">
      <alignment horizontal="center" vertical="center" wrapText="1"/>
    </xf>
    <xf numFmtId="169" fontId="78" fillId="0" borderId="4" xfId="0" applyNumberFormat="1" applyFont="1" applyBorder="1" applyAlignment="1">
      <alignment horizontal="center" vertical="center"/>
    </xf>
    <xf numFmtId="170" fontId="74" fillId="0" borderId="4" xfId="0" applyNumberFormat="1" applyFont="1" applyBorder="1" applyAlignment="1">
      <alignment vertical="center"/>
    </xf>
    <xf numFmtId="0" fontId="74" fillId="0" borderId="4" xfId="0" applyFont="1" applyBorder="1" applyAlignment="1">
      <alignment horizontal="center" vertical="center"/>
    </xf>
    <xf numFmtId="16" fontId="74" fillId="0" borderId="4" xfId="0" quotePrefix="1" applyNumberFormat="1" applyFont="1" applyBorder="1" applyAlignment="1">
      <alignment horizontal="center" vertical="center"/>
    </xf>
    <xf numFmtId="170" fontId="74" fillId="0" borderId="4" xfId="0" applyNumberFormat="1" applyFont="1" applyBorder="1" applyAlignment="1">
      <alignment horizontal="center" vertical="center"/>
    </xf>
    <xf numFmtId="0" fontId="74" fillId="0" borderId="4" xfId="0" quotePrefix="1" applyFont="1" applyBorder="1" applyAlignment="1">
      <alignment horizontal="center" vertical="center"/>
    </xf>
    <xf numFmtId="0" fontId="52" fillId="0" borderId="0" xfId="0" applyFont="1" applyAlignment="1">
      <alignment horizontal="center" vertical="center"/>
    </xf>
    <xf numFmtId="0" fontId="74" fillId="0" borderId="4" xfId="0" applyFont="1" applyBorder="1" applyAlignment="1">
      <alignment vertical="center"/>
    </xf>
    <xf numFmtId="176" fontId="76" fillId="0" borderId="4" xfId="0" applyNumberFormat="1" applyFont="1" applyBorder="1" applyAlignment="1">
      <alignment horizontal="center" vertical="top"/>
    </xf>
    <xf numFmtId="0" fontId="42" fillId="3" borderId="4" xfId="0" applyFont="1" applyFill="1" applyBorder="1" applyAlignment="1">
      <alignment horizontal="center"/>
    </xf>
    <xf numFmtId="177" fontId="45" fillId="3" borderId="4" xfId="0" applyNumberFormat="1" applyFont="1" applyFill="1" applyBorder="1" applyAlignment="1">
      <alignment horizontal="center"/>
    </xf>
    <xf numFmtId="1" fontId="45" fillId="9" borderId="4" xfId="0" quotePrefix="1" applyNumberFormat="1" applyFont="1" applyFill="1" applyBorder="1" applyAlignment="1">
      <alignment horizontal="center" vertical="center"/>
    </xf>
    <xf numFmtId="169" fontId="45" fillId="0" borderId="4" xfId="0" applyNumberFormat="1" applyFont="1" applyBorder="1" applyAlignment="1">
      <alignment horizontal="center" vertical="center" wrapText="1"/>
    </xf>
    <xf numFmtId="1" fontId="78" fillId="0" borderId="4" xfId="0" applyNumberFormat="1" applyFont="1" applyBorder="1" applyAlignment="1">
      <alignment horizontal="center" vertical="center" wrapText="1"/>
    </xf>
    <xf numFmtId="0" fontId="78" fillId="0" borderId="4" xfId="0" quotePrefix="1" applyFont="1" applyBorder="1" applyAlignment="1">
      <alignment horizontal="center" vertical="center" wrapText="1"/>
    </xf>
    <xf numFmtId="171" fontId="78" fillId="0" borderId="4" xfId="0" applyNumberFormat="1" applyFont="1" applyBorder="1" applyAlignment="1">
      <alignment horizontal="center" vertical="center" wrapText="1"/>
    </xf>
    <xf numFmtId="169" fontId="78" fillId="0" borderId="4" xfId="0" applyNumberFormat="1" applyFont="1" applyBorder="1" applyAlignment="1">
      <alignment horizontal="center" vertical="center" wrapText="1"/>
    </xf>
    <xf numFmtId="0" fontId="78" fillId="0" borderId="4" xfId="0" applyFont="1" applyBorder="1" applyAlignment="1">
      <alignment horizontal="center" vertical="center" wrapText="1"/>
    </xf>
    <xf numFmtId="0" fontId="79" fillId="0" borderId="4" xfId="0" applyFont="1" applyBorder="1" applyAlignment="1">
      <alignment horizontal="center" vertical="center" wrapText="1"/>
    </xf>
    <xf numFmtId="0" fontId="78" fillId="0" borderId="4" xfId="0" applyFont="1" applyBorder="1" applyAlignment="1">
      <alignment horizontal="center" vertical="center"/>
    </xf>
    <xf numFmtId="49" fontId="78" fillId="0" borderId="4" xfId="0" applyNumberFormat="1" applyFont="1" applyBorder="1" applyAlignment="1">
      <alignment horizontal="center" vertical="center" wrapText="1"/>
    </xf>
    <xf numFmtId="49" fontId="78" fillId="0" borderId="4" xfId="0" applyNumberFormat="1" applyFont="1" applyBorder="1" applyAlignment="1">
      <alignment horizontal="center" vertical="center"/>
    </xf>
    <xf numFmtId="171" fontId="78" fillId="0" borderId="4" xfId="0" quotePrefix="1" applyNumberFormat="1" applyFont="1" applyBorder="1" applyAlignment="1">
      <alignment horizontal="center" vertical="center" wrapText="1"/>
    </xf>
    <xf numFmtId="1" fontId="78" fillId="0" borderId="4" xfId="0" applyNumberFormat="1" applyFont="1" applyBorder="1" applyAlignment="1">
      <alignment horizontal="center" vertical="center"/>
    </xf>
    <xf numFmtId="17" fontId="78" fillId="0" borderId="4" xfId="0" applyNumberFormat="1" applyFont="1" applyBorder="1" applyAlignment="1">
      <alignment horizontal="center" vertical="center"/>
    </xf>
    <xf numFmtId="168" fontId="79" fillId="0" borderId="4" xfId="0" applyNumberFormat="1" applyFont="1" applyBorder="1" applyAlignment="1">
      <alignment horizontal="center" vertical="center"/>
    </xf>
    <xf numFmtId="0" fontId="79" fillId="18" borderId="4" xfId="0" applyFont="1" applyFill="1" applyBorder="1" applyAlignment="1">
      <alignment horizontal="center" vertical="center" wrapText="1"/>
    </xf>
    <xf numFmtId="0" fontId="78" fillId="18" borderId="4" xfId="0" applyFont="1" applyFill="1" applyBorder="1" applyAlignment="1">
      <alignment horizontal="center" vertical="center" wrapText="1"/>
    </xf>
    <xf numFmtId="0" fontId="80" fillId="0" borderId="0" xfId="0" applyFont="1" applyAlignment="1">
      <alignment vertical="center" wrapText="1"/>
    </xf>
    <xf numFmtId="0" fontId="80" fillId="0" borderId="0" xfId="0" applyFont="1" applyAlignment="1">
      <alignment vertical="center"/>
    </xf>
    <xf numFmtId="0" fontId="78" fillId="0" borderId="4" xfId="0" quotePrefix="1" applyFont="1" applyBorder="1" applyAlignment="1">
      <alignment horizontal="center" vertical="center"/>
    </xf>
    <xf numFmtId="16" fontId="78" fillId="0" borderId="4" xfId="0" quotePrefix="1" applyNumberFormat="1" applyFont="1" applyBorder="1" applyAlignment="1">
      <alignment horizontal="center" vertical="center"/>
    </xf>
    <xf numFmtId="49" fontId="78" fillId="0" borderId="4" xfId="0" quotePrefix="1" applyNumberFormat="1" applyFont="1" applyBorder="1" applyAlignment="1">
      <alignment horizontal="center" vertical="center"/>
    </xf>
    <xf numFmtId="0" fontId="81" fillId="0" borderId="4" xfId="0" applyFont="1" applyBorder="1" applyAlignment="1">
      <alignment horizontal="center" vertical="center"/>
    </xf>
    <xf numFmtId="16" fontId="78" fillId="0" borderId="4" xfId="0" applyNumberFormat="1" applyFont="1" applyBorder="1" applyAlignment="1">
      <alignment horizontal="center" vertical="center"/>
    </xf>
    <xf numFmtId="1" fontId="78" fillId="13" borderId="4" xfId="0" applyNumberFormat="1" applyFont="1" applyFill="1" applyBorder="1" applyAlignment="1">
      <alignment horizontal="center" vertical="center" wrapText="1"/>
    </xf>
    <xf numFmtId="0" fontId="78" fillId="13" borderId="4" xfId="0" applyFont="1" applyFill="1" applyBorder="1" applyAlignment="1">
      <alignment horizontal="center" vertical="center"/>
    </xf>
    <xf numFmtId="16" fontId="78" fillId="13" borderId="4" xfId="0" quotePrefix="1" applyNumberFormat="1" applyFont="1" applyFill="1" applyBorder="1" applyAlignment="1">
      <alignment horizontal="center" vertical="center"/>
    </xf>
    <xf numFmtId="169" fontId="78" fillId="13" borderId="4" xfId="0" applyNumberFormat="1" applyFont="1" applyFill="1" applyBorder="1" applyAlignment="1">
      <alignment horizontal="center" vertical="center"/>
    </xf>
    <xf numFmtId="0" fontId="78" fillId="13" borderId="4" xfId="0" applyFont="1" applyFill="1" applyBorder="1" applyAlignment="1">
      <alignment horizontal="center" vertical="center" wrapText="1"/>
    </xf>
    <xf numFmtId="0" fontId="45" fillId="9" borderId="6" xfId="0" applyFont="1" applyFill="1" applyBorder="1" applyAlignment="1">
      <alignment vertical="center"/>
    </xf>
    <xf numFmtId="0" fontId="78" fillId="0" borderId="4" xfId="0" applyFont="1" applyBorder="1" applyAlignment="1">
      <alignment horizontal="center"/>
    </xf>
    <xf numFmtId="0" fontId="78" fillId="8" borderId="4" xfId="0" quotePrefix="1" applyFont="1" applyFill="1" applyBorder="1" applyAlignment="1">
      <alignment horizontal="center" vertical="center"/>
    </xf>
    <xf numFmtId="0" fontId="78" fillId="8" borderId="4" xfId="0" applyFont="1" applyFill="1" applyBorder="1" applyAlignment="1">
      <alignment horizontal="center" vertical="center"/>
    </xf>
    <xf numFmtId="0" fontId="54" fillId="3" borderId="6" xfId="0" applyFont="1" applyFill="1" applyBorder="1" applyAlignment="1">
      <alignment horizontal="center" vertical="center"/>
    </xf>
    <xf numFmtId="0" fontId="54" fillId="0" borderId="4" xfId="0" applyFont="1" applyBorder="1" applyAlignment="1">
      <alignment horizontal="center" vertical="center"/>
    </xf>
    <xf numFmtId="16" fontId="78" fillId="8" borderId="4" xfId="0" quotePrefix="1" applyNumberFormat="1" applyFont="1" applyFill="1" applyBorder="1" applyAlignment="1">
      <alignment horizontal="center" vertical="center"/>
    </xf>
    <xf numFmtId="1" fontId="78" fillId="0" borderId="1" xfId="0" applyNumberFormat="1" applyFont="1" applyBorder="1" applyAlignment="1">
      <alignment horizontal="center" vertical="center" wrapText="1"/>
    </xf>
    <xf numFmtId="0" fontId="78" fillId="9" borderId="21" xfId="0" applyFont="1" applyFill="1" applyBorder="1" applyAlignment="1">
      <alignment horizontal="center" vertical="center"/>
    </xf>
    <xf numFmtId="16" fontId="7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54" fillId="0" borderId="1" xfId="0" applyFont="1" applyBorder="1" applyAlignment="1">
      <alignment horizontal="center" vertical="center"/>
    </xf>
    <xf numFmtId="169" fontId="78" fillId="0" borderId="1" xfId="0" applyNumberFormat="1" applyFont="1" applyBorder="1" applyAlignment="1">
      <alignment horizontal="center" vertical="center"/>
    </xf>
    <xf numFmtId="0" fontId="78" fillId="0" borderId="4" xfId="0" applyFont="1" applyBorder="1" applyAlignment="1">
      <alignment horizontal="left" vertical="center"/>
    </xf>
    <xf numFmtId="0" fontId="78" fillId="8" borderId="21" xfId="0" applyFont="1" applyFill="1" applyBorder="1" applyAlignment="1">
      <alignment horizontal="center" vertical="center"/>
    </xf>
    <xf numFmtId="16" fontId="45" fillId="8" borderId="4" xfId="0" quotePrefix="1" applyNumberFormat="1" applyFont="1" applyFill="1" applyBorder="1" applyAlignment="1">
      <alignment horizontal="center" vertical="center"/>
    </xf>
    <xf numFmtId="16" fontId="45" fillId="0" borderId="4" xfId="0" quotePrefix="1" applyNumberFormat="1" applyFont="1" applyBorder="1" applyAlignment="1">
      <alignment horizontal="center"/>
    </xf>
    <xf numFmtId="0" fontId="45" fillId="0" borderId="4" xfId="0" applyFont="1" applyBorder="1" applyAlignment="1">
      <alignment horizontal="center"/>
    </xf>
    <xf numFmtId="169" fontId="45" fillId="0" borderId="4" xfId="0" applyNumberFormat="1" applyFont="1" applyBorder="1" applyAlignment="1">
      <alignment horizontal="center"/>
    </xf>
    <xf numFmtId="0" fontId="45" fillId="0" borderId="4" xfId="0" applyFont="1" applyBorder="1" applyAlignment="1">
      <alignment horizontal="center" wrapText="1"/>
    </xf>
    <xf numFmtId="16" fontId="45" fillId="0" borderId="4" xfId="0" applyNumberFormat="1" applyFont="1" applyBorder="1" applyAlignment="1">
      <alignment horizontal="center"/>
    </xf>
    <xf numFmtId="0" fontId="82" fillId="9" borderId="0" xfId="0" applyFont="1" applyFill="1"/>
    <xf numFmtId="0" fontId="50" fillId="0" borderId="0" xfId="0" applyFont="1" applyAlignment="1">
      <alignment horizontal="center" vertical="center" wrapText="1"/>
    </xf>
    <xf numFmtId="0" fontId="78" fillId="0" borderId="4" xfId="0" applyFont="1" applyBorder="1" applyAlignment="1">
      <alignment vertical="center"/>
    </xf>
    <xf numFmtId="0" fontId="83" fillId="0" borderId="4" xfId="0" applyFont="1" applyBorder="1" applyAlignment="1">
      <alignment horizontal="center" vertical="center"/>
    </xf>
    <xf numFmtId="0" fontId="83" fillId="0" borderId="4" xfId="0" quotePrefix="1" applyFont="1" applyBorder="1" applyAlignment="1">
      <alignment horizontal="center" vertical="center"/>
    </xf>
    <xf numFmtId="15" fontId="83" fillId="0" borderId="4" xfId="0" applyNumberFormat="1" applyFont="1" applyBorder="1" applyAlignment="1">
      <alignment horizontal="center" vertical="center"/>
    </xf>
    <xf numFmtId="15" fontId="84" fillId="0" borderId="4" xfId="0" applyNumberFormat="1" applyFont="1" applyBorder="1" applyAlignment="1">
      <alignment horizontal="center" vertical="center"/>
    </xf>
    <xf numFmtId="16" fontId="83" fillId="0" borderId="4" xfId="0" quotePrefix="1" applyNumberFormat="1" applyFont="1" applyBorder="1" applyAlignment="1">
      <alignment horizontal="center" vertical="center"/>
    </xf>
    <xf numFmtId="16" fontId="45" fillId="0" borderId="4" xfId="0" quotePrefix="1" applyNumberFormat="1" applyFont="1" applyBorder="1" applyAlignment="1">
      <alignment horizontal="center" vertical="center"/>
    </xf>
    <xf numFmtId="0" fontId="45" fillId="0" borderId="4" xfId="0" quotePrefix="1" applyFont="1" applyBorder="1" applyAlignment="1">
      <alignment horizontal="center" vertical="center"/>
    </xf>
    <xf numFmtId="16" fontId="45" fillId="15" borderId="6" xfId="0" applyNumberFormat="1" applyFont="1" applyFill="1" applyBorder="1" applyAlignment="1">
      <alignment vertical="center"/>
    </xf>
    <xf numFmtId="0" fontId="79" fillId="8" borderId="4" xfId="0" applyFont="1" applyFill="1" applyBorder="1" applyAlignment="1">
      <alignment horizontal="center"/>
    </xf>
    <xf numFmtId="0" fontId="79" fillId="0" borderId="3" xfId="0" applyFont="1" applyBorder="1" applyAlignment="1">
      <alignment horizontal="center"/>
    </xf>
    <xf numFmtId="178" fontId="79" fillId="8" borderId="4" xfId="0" applyNumberFormat="1" applyFont="1" applyFill="1" applyBorder="1" applyAlignment="1">
      <alignment horizontal="center"/>
    </xf>
    <xf numFmtId="0" fontId="79" fillId="0" borderId="4" xfId="0" applyFont="1" applyBorder="1" applyAlignment="1">
      <alignment horizontal="center"/>
    </xf>
    <xf numFmtId="1" fontId="78" fillId="0" borderId="2" xfId="0" applyNumberFormat="1" applyFont="1" applyBorder="1" applyAlignment="1">
      <alignment horizontal="center" vertical="center" wrapText="1"/>
    </xf>
    <xf numFmtId="0" fontId="78" fillId="0" borderId="3" xfId="0" applyFont="1" applyBorder="1" applyAlignment="1">
      <alignment horizontal="center" vertical="center"/>
    </xf>
    <xf numFmtId="0" fontId="78" fillId="0" borderId="0" xfId="0" applyFont="1" applyAlignment="1">
      <alignment horizontal="center" vertical="center"/>
    </xf>
    <xf numFmtId="16" fontId="45" fillId="8" borderId="4" xfId="0" applyNumberFormat="1" applyFont="1" applyFill="1" applyBorder="1" applyAlignment="1">
      <alignment horizontal="center" vertical="center"/>
    </xf>
    <xf numFmtId="0" fontId="50" fillId="0" borderId="4" xfId="0" applyFont="1" applyBorder="1" applyAlignment="1">
      <alignment horizontal="center" vertical="center"/>
    </xf>
    <xf numFmtId="0" fontId="45" fillId="3" borderId="4" xfId="0" applyFont="1" applyFill="1" applyBorder="1" applyAlignment="1">
      <alignment horizontal="center" vertical="center"/>
    </xf>
    <xf numFmtId="1" fontId="86" fillId="19" borderId="21" xfId="0" applyNumberFormat="1" applyFont="1" applyFill="1" applyBorder="1" applyAlignment="1">
      <alignment horizontal="center" vertical="center" wrapText="1"/>
    </xf>
    <xf numFmtId="49" fontId="86" fillId="19" borderId="21" xfId="0" applyNumberFormat="1" applyFont="1" applyFill="1" applyBorder="1" applyAlignment="1">
      <alignment horizontal="center" vertical="center" wrapText="1"/>
    </xf>
    <xf numFmtId="49" fontId="86" fillId="19" borderId="29" xfId="0" applyNumberFormat="1" applyFont="1" applyFill="1" applyBorder="1" applyAlignment="1">
      <alignment horizontal="center" vertical="center" wrapText="1"/>
    </xf>
    <xf numFmtId="49" fontId="86" fillId="20" borderId="4" xfId="0" applyNumberFormat="1" applyFont="1" applyFill="1" applyBorder="1" applyAlignment="1">
      <alignment vertical="center" wrapText="1"/>
    </xf>
    <xf numFmtId="0" fontId="86" fillId="20" borderId="4" xfId="0" applyFont="1" applyFill="1" applyBorder="1" applyAlignment="1">
      <alignment horizontal="center" vertical="center" wrapText="1"/>
    </xf>
    <xf numFmtId="168" fontId="61" fillId="20" borderId="4" xfId="0" applyNumberFormat="1" applyFont="1" applyFill="1" applyBorder="1" applyAlignment="1">
      <alignment horizontal="center" vertical="center"/>
    </xf>
    <xf numFmtId="49" fontId="86" fillId="20" borderId="4" xfId="0" applyNumberFormat="1" applyFont="1" applyFill="1" applyBorder="1" applyAlignment="1">
      <alignment horizontal="center" vertical="center" wrapText="1"/>
    </xf>
    <xf numFmtId="0" fontId="87" fillId="0" borderId="8" xfId="0" applyFont="1" applyBorder="1" applyAlignment="1">
      <alignment horizontal="center" vertical="center" wrapText="1"/>
    </xf>
    <xf numFmtId="49" fontId="87" fillId="0" borderId="8" xfId="0" applyNumberFormat="1" applyFont="1" applyBorder="1" applyAlignment="1">
      <alignment horizontal="center" vertical="center" wrapText="1"/>
    </xf>
    <xf numFmtId="1" fontId="87" fillId="21" borderId="37" xfId="0" applyNumberFormat="1" applyFont="1" applyFill="1" applyBorder="1" applyAlignment="1">
      <alignment horizontal="center" vertical="center" wrapText="1"/>
    </xf>
    <xf numFmtId="0" fontId="87" fillId="21" borderId="4" xfId="0" applyFont="1" applyFill="1" applyBorder="1" applyAlignment="1">
      <alignment horizontal="center" vertical="center"/>
    </xf>
    <xf numFmtId="49" fontId="87" fillId="21" borderId="37" xfId="0" applyNumberFormat="1" applyFont="1" applyFill="1" applyBorder="1" applyAlignment="1">
      <alignment horizontal="center" vertical="center" wrapText="1"/>
    </xf>
    <xf numFmtId="0" fontId="88" fillId="21" borderId="37" xfId="0" applyFont="1" applyFill="1" applyBorder="1" applyAlignment="1">
      <alignment horizontal="center" vertical="center" wrapText="1"/>
    </xf>
    <xf numFmtId="168" fontId="88" fillId="21" borderId="37" xfId="0" applyNumberFormat="1" applyFont="1" applyFill="1" applyBorder="1" applyAlignment="1">
      <alignment horizontal="center" vertical="center"/>
    </xf>
    <xf numFmtId="168" fontId="87" fillId="21" borderId="37" xfId="0" applyNumberFormat="1" applyFont="1" applyFill="1" applyBorder="1" applyAlignment="1">
      <alignment horizontal="center" vertical="center"/>
    </xf>
    <xf numFmtId="1" fontId="87" fillId="0" borderId="4" xfId="0" applyNumberFormat="1" applyFont="1" applyBorder="1" applyAlignment="1">
      <alignment horizontal="center" vertical="center" wrapText="1"/>
    </xf>
    <xf numFmtId="49" fontId="87" fillId="0" borderId="4" xfId="0" applyNumberFormat="1" applyFont="1" applyBorder="1" applyAlignment="1">
      <alignment horizontal="center" vertical="center" wrapText="1"/>
    </xf>
    <xf numFmtId="0" fontId="87" fillId="0" borderId="4" xfId="0" applyFont="1" applyBorder="1" applyAlignment="1">
      <alignment horizontal="center" vertical="center"/>
    </xf>
    <xf numFmtId="0" fontId="88" fillId="9" borderId="4" xfId="0" applyFont="1" applyFill="1" applyBorder="1" applyAlignment="1">
      <alignment horizontal="center" vertical="center" wrapText="1"/>
    </xf>
    <xf numFmtId="0" fontId="88" fillId="0" borderId="4" xfId="0" applyFont="1" applyBorder="1" applyAlignment="1">
      <alignment horizontal="center" vertical="center" wrapText="1"/>
    </xf>
    <xf numFmtId="168" fontId="88" fillId="0" borderId="4" xfId="0" applyNumberFormat="1" applyFont="1" applyBorder="1" applyAlignment="1">
      <alignment horizontal="center" vertical="center"/>
    </xf>
    <xf numFmtId="168" fontId="87" fillId="0" borderId="4" xfId="0" applyNumberFormat="1" applyFont="1" applyBorder="1" applyAlignment="1">
      <alignment horizontal="center" vertical="center"/>
    </xf>
    <xf numFmtId="0" fontId="87" fillId="0" borderId="4" xfId="0" applyFont="1" applyBorder="1" applyAlignment="1">
      <alignment horizontal="center" vertical="center" wrapText="1"/>
    </xf>
    <xf numFmtId="49" fontId="87" fillId="21" borderId="4" xfId="0" applyNumberFormat="1" applyFont="1" applyFill="1" applyBorder="1" applyAlignment="1">
      <alignment horizontal="center" vertical="center" wrapText="1"/>
    </xf>
    <xf numFmtId="1" fontId="88" fillId="21" borderId="4" xfId="0" applyNumberFormat="1" applyFont="1" applyFill="1" applyBorder="1" applyAlignment="1">
      <alignment horizontal="center" vertical="center" wrapText="1"/>
    </xf>
    <xf numFmtId="168" fontId="88" fillId="21" borderId="4" xfId="0" applyNumberFormat="1" applyFont="1" applyFill="1" applyBorder="1" applyAlignment="1">
      <alignment horizontal="center" vertical="center"/>
    </xf>
    <xf numFmtId="168" fontId="87" fillId="21" borderId="4" xfId="0" applyNumberFormat="1" applyFont="1" applyFill="1" applyBorder="1" applyAlignment="1">
      <alignment horizontal="center" vertical="center"/>
    </xf>
    <xf numFmtId="2" fontId="88" fillId="9" borderId="4" xfId="0" applyNumberFormat="1" applyFont="1" applyFill="1" applyBorder="1" applyAlignment="1">
      <alignment horizontal="center" vertical="center" wrapText="1"/>
    </xf>
    <xf numFmtId="1" fontId="88" fillId="9" borderId="4" xfId="0" applyNumberFormat="1" applyFont="1" applyFill="1" applyBorder="1" applyAlignment="1">
      <alignment horizontal="center" vertical="center" wrapText="1"/>
    </xf>
    <xf numFmtId="1" fontId="88" fillId="0" borderId="4" xfId="0" applyNumberFormat="1" applyFont="1" applyBorder="1" applyAlignment="1">
      <alignment horizontal="center" vertical="center" wrapText="1"/>
    </xf>
    <xf numFmtId="2" fontId="88" fillId="0" borderId="4" xfId="0" applyNumberFormat="1" applyFont="1" applyBorder="1" applyAlignment="1">
      <alignment horizontal="center" vertical="center" wrapText="1"/>
    </xf>
    <xf numFmtId="49" fontId="87" fillId="0" borderId="8" xfId="0" applyNumberFormat="1" applyFont="1" applyBorder="1" applyAlignment="1">
      <alignment horizontal="center" vertical="center"/>
    </xf>
    <xf numFmtId="2" fontId="88" fillId="21" borderId="37" xfId="0" applyNumberFormat="1" applyFont="1" applyFill="1" applyBorder="1" applyAlignment="1">
      <alignment horizontal="center" vertical="center" wrapText="1"/>
    </xf>
    <xf numFmtId="1" fontId="88" fillId="21" borderId="37" xfId="0" applyNumberFormat="1" applyFont="1" applyFill="1" applyBorder="1" applyAlignment="1">
      <alignment horizontal="center" vertical="center" wrapText="1"/>
    </xf>
    <xf numFmtId="179" fontId="87" fillId="21" borderId="37" xfId="0" applyNumberFormat="1" applyFont="1" applyFill="1" applyBorder="1" applyAlignment="1">
      <alignment horizontal="center" vertical="center" wrapText="1"/>
    </xf>
    <xf numFmtId="49" fontId="87" fillId="0" borderId="4" xfId="0" applyNumberFormat="1" applyFont="1" applyBorder="1" applyAlignment="1">
      <alignment horizontal="center" vertical="center"/>
    </xf>
    <xf numFmtId="179" fontId="87" fillId="0" borderId="4" xfId="0" applyNumberFormat="1" applyFont="1" applyBorder="1" applyAlignment="1">
      <alignment horizontal="center" vertical="center" wrapText="1"/>
    </xf>
    <xf numFmtId="49" fontId="87" fillId="9" borderId="4" xfId="0" applyNumberFormat="1" applyFont="1" applyFill="1" applyBorder="1" applyAlignment="1">
      <alignment horizontal="center" vertical="center" wrapText="1"/>
    </xf>
    <xf numFmtId="2" fontId="88" fillId="21" borderId="4" xfId="0" applyNumberFormat="1" applyFont="1" applyFill="1" applyBorder="1" applyAlignment="1">
      <alignment horizontal="center" vertical="center" wrapText="1"/>
    </xf>
    <xf numFmtId="179" fontId="87" fillId="21" borderId="4" xfId="0" applyNumberFormat="1" applyFont="1" applyFill="1" applyBorder="1" applyAlignment="1">
      <alignment horizontal="center" vertical="center" wrapText="1"/>
    </xf>
    <xf numFmtId="49" fontId="88" fillId="0" borderId="4" xfId="0" applyNumberFormat="1" applyFont="1" applyBorder="1" applyAlignment="1">
      <alignment horizontal="center" vertical="center" wrapText="1"/>
    </xf>
    <xf numFmtId="49" fontId="87" fillId="8" borderId="4" xfId="0" applyNumberFormat="1" applyFont="1" applyFill="1" applyBorder="1" applyAlignment="1">
      <alignment horizontal="center" vertical="center" wrapText="1"/>
    </xf>
    <xf numFmtId="0" fontId="88" fillId="8" borderId="4" xfId="0" applyFont="1" applyFill="1" applyBorder="1" applyAlignment="1">
      <alignment horizontal="center" vertical="center" wrapText="1"/>
    </xf>
    <xf numFmtId="168" fontId="88" fillId="8" borderId="4" xfId="0" applyNumberFormat="1" applyFont="1" applyFill="1" applyBorder="1" applyAlignment="1">
      <alignment horizontal="center" vertical="center"/>
    </xf>
    <xf numFmtId="49" fontId="88" fillId="8" borderId="4" xfId="0" applyNumberFormat="1" applyFont="1" applyFill="1" applyBorder="1" applyAlignment="1">
      <alignment horizontal="center" vertical="center" wrapText="1"/>
    </xf>
    <xf numFmtId="179" fontId="87" fillId="8" borderId="4" xfId="0" applyNumberFormat="1" applyFont="1" applyFill="1" applyBorder="1" applyAlignment="1">
      <alignment horizontal="center" vertical="center" wrapText="1"/>
    </xf>
    <xf numFmtId="0" fontId="88" fillId="21" borderId="4" xfId="0" applyFont="1" applyFill="1" applyBorder="1" applyAlignment="1">
      <alignment horizontal="center" vertical="center" wrapText="1"/>
    </xf>
    <xf numFmtId="49" fontId="88" fillId="21" borderId="4" xfId="0" applyNumberFormat="1" applyFont="1" applyFill="1" applyBorder="1" applyAlignment="1">
      <alignment horizontal="center" vertical="center" wrapText="1"/>
    </xf>
    <xf numFmtId="168" fontId="87" fillId="8" borderId="4" xfId="0" applyNumberFormat="1" applyFont="1" applyFill="1" applyBorder="1" applyAlignment="1">
      <alignment horizontal="center" vertical="center" wrapText="1"/>
    </xf>
    <xf numFmtId="168" fontId="88" fillId="8" borderId="4" xfId="0" applyNumberFormat="1" applyFont="1" applyFill="1" applyBorder="1" applyAlignment="1">
      <alignment horizontal="center" vertical="center" wrapText="1"/>
    </xf>
    <xf numFmtId="2" fontId="88" fillId="22" borderId="4" xfId="0" applyNumberFormat="1" applyFont="1" applyFill="1" applyBorder="1" applyAlignment="1">
      <alignment horizontal="center" vertical="center" wrapText="1"/>
    </xf>
    <xf numFmtId="168" fontId="88" fillId="9" borderId="4" xfId="0" applyNumberFormat="1" applyFont="1" applyFill="1" applyBorder="1" applyAlignment="1">
      <alignment horizontal="center" vertical="center"/>
    </xf>
    <xf numFmtId="49" fontId="87" fillId="10" borderId="4" xfId="0" applyNumberFormat="1" applyFont="1" applyFill="1" applyBorder="1" applyAlignment="1">
      <alignment horizontal="center" vertical="center" wrapText="1"/>
    </xf>
    <xf numFmtId="179" fontId="87" fillId="0" borderId="8" xfId="0" applyNumberFormat="1" applyFont="1" applyBorder="1" applyAlignment="1">
      <alignment horizontal="center" vertical="center" wrapText="1"/>
    </xf>
    <xf numFmtId="168" fontId="88" fillId="0" borderId="4" xfId="0" applyNumberFormat="1" applyFont="1" applyBorder="1" applyAlignment="1">
      <alignment horizontal="center" vertical="center" wrapText="1"/>
    </xf>
    <xf numFmtId="0" fontId="87" fillId="9" borderId="4" xfId="0" applyFont="1" applyFill="1" applyBorder="1" applyAlignment="1">
      <alignment horizontal="center" vertical="center"/>
    </xf>
    <xf numFmtId="0" fontId="87" fillId="8" borderId="4" xfId="0" applyFont="1" applyFill="1" applyBorder="1" applyAlignment="1">
      <alignment horizontal="center" vertical="center"/>
    </xf>
    <xf numFmtId="2" fontId="88" fillId="8" borderId="4" xfId="0" applyNumberFormat="1" applyFont="1" applyFill="1" applyBorder="1" applyAlignment="1">
      <alignment horizontal="center" vertical="center" wrapText="1"/>
    </xf>
    <xf numFmtId="179" fontId="87" fillId="8" borderId="37" xfId="0" applyNumberFormat="1" applyFont="1" applyFill="1" applyBorder="1" applyAlignment="1">
      <alignment horizontal="center" vertical="center" wrapText="1"/>
    </xf>
    <xf numFmtId="49" fontId="87" fillId="8" borderId="37" xfId="0" applyNumberFormat="1" applyFont="1" applyFill="1" applyBorder="1" applyAlignment="1">
      <alignment horizontal="center" vertical="center" wrapText="1"/>
    </xf>
    <xf numFmtId="168" fontId="88" fillId="21" borderId="4" xfId="0" applyNumberFormat="1" applyFont="1" applyFill="1" applyBorder="1" applyAlignment="1">
      <alignment horizontal="center" vertical="center" wrapText="1"/>
    </xf>
    <xf numFmtId="49" fontId="87" fillId="10" borderId="37" xfId="0" applyNumberFormat="1" applyFont="1" applyFill="1" applyBorder="1" applyAlignment="1">
      <alignment horizontal="center" vertical="center" wrapText="1"/>
    </xf>
    <xf numFmtId="0" fontId="87" fillId="0" borderId="8" xfId="0" applyFont="1" applyBorder="1" applyAlignment="1">
      <alignment horizontal="center" vertical="center"/>
    </xf>
    <xf numFmtId="0" fontId="87" fillId="23" borderId="37" xfId="0" applyFont="1" applyFill="1" applyBorder="1" applyAlignment="1">
      <alignment horizontal="center" vertical="center"/>
    </xf>
    <xf numFmtId="170" fontId="87" fillId="8" borderId="37" xfId="0" applyNumberFormat="1" applyFont="1" applyFill="1" applyBorder="1" applyAlignment="1">
      <alignment horizontal="center" vertical="center" wrapText="1"/>
    </xf>
    <xf numFmtId="2" fontId="88" fillId="8" borderId="4" xfId="0" applyNumberFormat="1" applyFont="1" applyFill="1" applyBorder="1" applyAlignment="1">
      <alignment horizontal="center" vertical="center"/>
    </xf>
    <xf numFmtId="0" fontId="88" fillId="8" borderId="4" xfId="0" applyFont="1" applyFill="1" applyBorder="1" applyAlignment="1">
      <alignment horizontal="center" vertical="center"/>
    </xf>
    <xf numFmtId="0" fontId="87" fillId="23" borderId="4" xfId="0" applyFont="1" applyFill="1" applyBorder="1" applyAlignment="1">
      <alignment horizontal="center" vertical="center"/>
    </xf>
    <xf numFmtId="0" fontId="81" fillId="0" borderId="4" xfId="0" applyFont="1" applyBorder="1" applyAlignment="1">
      <alignment horizontal="center" vertical="center" wrapText="1"/>
    </xf>
    <xf numFmtId="0" fontId="90" fillId="0" borderId="4" xfId="0" applyFont="1" applyBorder="1" applyAlignment="1">
      <alignment vertical="center" wrapText="1"/>
    </xf>
    <xf numFmtId="0" fontId="90" fillId="0" borderId="4" xfId="0" applyFont="1" applyBorder="1" applyAlignment="1">
      <alignment horizontal="center" vertical="center" wrapText="1"/>
    </xf>
    <xf numFmtId="0" fontId="90" fillId="0" borderId="4" xfId="0" applyFont="1" applyBorder="1" applyAlignment="1">
      <alignment horizontal="center" vertical="center"/>
    </xf>
    <xf numFmtId="0" fontId="32" fillId="0" borderId="4" xfId="0" applyFont="1" applyBorder="1" applyAlignment="1">
      <alignment horizontal="left" vertical="center"/>
    </xf>
    <xf numFmtId="0" fontId="90" fillId="0" borderId="4" xfId="0" applyFont="1" applyBorder="1"/>
    <xf numFmtId="170" fontId="32" fillId="0" borderId="4" xfId="0" applyNumberFormat="1" applyFont="1" applyBorder="1" applyAlignment="1">
      <alignment horizontal="left" vertical="center"/>
    </xf>
    <xf numFmtId="168" fontId="90" fillId="0" borderId="4" xfId="0" applyNumberFormat="1" applyFont="1" applyBorder="1" applyAlignment="1">
      <alignment horizontal="center" vertical="center"/>
    </xf>
    <xf numFmtId="16" fontId="91" fillId="0" borderId="4" xfId="0" applyNumberFormat="1" applyFont="1" applyBorder="1" applyAlignment="1">
      <alignment horizontal="left" vertical="center"/>
    </xf>
    <xf numFmtId="0" fontId="54" fillId="0" borderId="4" xfId="0" applyFont="1" applyBorder="1" applyAlignment="1">
      <alignment horizontal="left" vertical="center"/>
    </xf>
    <xf numFmtId="170" fontId="91" fillId="0" borderId="4" xfId="0" applyNumberFormat="1" applyFont="1" applyBorder="1" applyAlignment="1">
      <alignment horizontal="left" vertical="center"/>
    </xf>
    <xf numFmtId="168" fontId="91" fillId="0" borderId="4" xfId="0" applyNumberFormat="1" applyFont="1" applyBorder="1" applyAlignment="1">
      <alignment horizontal="center" vertical="center"/>
    </xf>
    <xf numFmtId="168" fontId="92" fillId="0" borderId="4" xfId="0" applyNumberFormat="1" applyFont="1" applyBorder="1" applyAlignment="1">
      <alignment horizontal="center" vertical="center"/>
    </xf>
    <xf numFmtId="0" fontId="89" fillId="0" borderId="3" xfId="0" applyFont="1" applyBorder="1" applyAlignment="1">
      <alignment horizontal="right" vertical="center"/>
    </xf>
    <xf numFmtId="168" fontId="93" fillId="0" borderId="4" xfId="0" applyNumberFormat="1" applyFont="1" applyBorder="1" applyAlignment="1">
      <alignment horizontal="center" vertical="center"/>
    </xf>
    <xf numFmtId="168" fontId="89" fillId="0" borderId="4" xfId="0" applyNumberFormat="1" applyFont="1" applyBorder="1" applyAlignment="1">
      <alignment horizontal="center" vertical="center"/>
    </xf>
    <xf numFmtId="168" fontId="94" fillId="0" borderId="4" xfId="0" applyNumberFormat="1" applyFont="1" applyBorder="1" applyAlignment="1">
      <alignment horizontal="center" vertical="center"/>
    </xf>
    <xf numFmtId="168" fontId="93" fillId="9" borderId="4" xfId="0" applyNumberFormat="1" applyFont="1" applyFill="1" applyBorder="1" applyAlignment="1">
      <alignment horizontal="center" vertical="center"/>
    </xf>
    <xf numFmtId="1" fontId="86" fillId="0" borderId="39" xfId="0" applyNumberFormat="1" applyFont="1" applyBorder="1" applyAlignment="1">
      <alignment horizontal="center" vertical="center" wrapText="1"/>
    </xf>
    <xf numFmtId="49" fontId="86" fillId="0" borderId="39" xfId="0" applyNumberFormat="1" applyFont="1" applyBorder="1" applyAlignment="1">
      <alignment horizontal="center" vertical="center" wrapText="1"/>
    </xf>
    <xf numFmtId="49" fontId="86" fillId="0" borderId="40" xfId="0" applyNumberFormat="1" applyFont="1" applyBorder="1" applyAlignment="1">
      <alignment horizontal="center" vertical="center" wrapText="1"/>
    </xf>
    <xf numFmtId="49" fontId="86" fillId="0" borderId="67" xfId="0" applyNumberFormat="1" applyFont="1" applyBorder="1" applyAlignment="1">
      <alignment vertical="center" wrapText="1"/>
    </xf>
    <xf numFmtId="49" fontId="86" fillId="0" borderId="0" xfId="0" applyNumberFormat="1" applyFont="1" applyAlignment="1">
      <alignment vertical="center" wrapText="1"/>
    </xf>
    <xf numFmtId="0" fontId="86" fillId="0" borderId="0" xfId="0" applyFont="1" applyAlignment="1">
      <alignment horizontal="center" vertical="center" wrapText="1"/>
    </xf>
    <xf numFmtId="49" fontId="86" fillId="0" borderId="68" xfId="0" applyNumberFormat="1" applyFont="1" applyBorder="1" applyAlignment="1">
      <alignment vertical="center" wrapText="1"/>
    </xf>
    <xf numFmtId="168" fontId="61" fillId="0" borderId="0" xfId="0" applyNumberFormat="1" applyFont="1" applyAlignment="1">
      <alignment horizontal="center" vertical="center"/>
    </xf>
    <xf numFmtId="49" fontId="86" fillId="0" borderId="7" xfId="0" applyNumberFormat="1" applyFont="1" applyBorder="1" applyAlignment="1">
      <alignment horizontal="center" vertical="center" wrapText="1"/>
    </xf>
    <xf numFmtId="49" fontId="86" fillId="0" borderId="8" xfId="0" applyNumberFormat="1" applyFont="1" applyBorder="1" applyAlignment="1">
      <alignment vertical="center" wrapText="1"/>
    </xf>
    <xf numFmtId="0" fontId="86" fillId="0" borderId="8" xfId="0" applyFont="1" applyBorder="1" applyAlignment="1">
      <alignment horizontal="center" vertical="center" wrapText="1"/>
    </xf>
    <xf numFmtId="0" fontId="95" fillId="0" borderId="8" xfId="0" applyFont="1" applyBorder="1" applyAlignment="1">
      <alignment horizontal="center" wrapText="1"/>
    </xf>
    <xf numFmtId="0" fontId="96" fillId="0" borderId="8" xfId="0" applyFont="1" applyBorder="1" applyAlignment="1">
      <alignment horizontal="center" vertical="center"/>
    </xf>
    <xf numFmtId="168" fontId="95" fillId="0" borderId="8" xfId="0" applyNumberFormat="1" applyFont="1" applyBorder="1" applyAlignment="1">
      <alignment horizontal="center" wrapText="1"/>
    </xf>
    <xf numFmtId="0" fontId="95" fillId="0" borderId="4" xfId="0" applyFont="1" applyBorder="1" applyAlignment="1">
      <alignment horizontal="center" wrapText="1"/>
    </xf>
    <xf numFmtId="0" fontId="96" fillId="0" borderId="4" xfId="0" applyFont="1" applyBorder="1" applyAlignment="1">
      <alignment horizontal="center" vertical="center"/>
    </xf>
    <xf numFmtId="168" fontId="95" fillId="0" borderId="4" xfId="0" applyNumberFormat="1" applyFont="1" applyBorder="1" applyAlignment="1">
      <alignment horizontal="center" wrapText="1"/>
    </xf>
    <xf numFmtId="2" fontId="97" fillId="0" borderId="4" xfId="0" quotePrefix="1" applyNumberFormat="1" applyFont="1" applyBorder="1" applyAlignment="1">
      <alignment horizontal="center" vertical="center"/>
    </xf>
    <xf numFmtId="2" fontId="97" fillId="0" borderId="4" xfId="0" applyNumberFormat="1" applyFont="1" applyBorder="1" applyAlignment="1">
      <alignment horizontal="center" vertical="center"/>
    </xf>
    <xf numFmtId="0" fontId="97" fillId="0" borderId="4" xfId="0" applyFont="1" applyBorder="1" applyAlignment="1">
      <alignment horizontal="center" vertical="center"/>
    </xf>
    <xf numFmtId="0" fontId="52" fillId="0" borderId="4" xfId="0" applyFont="1" applyBorder="1"/>
    <xf numFmtId="2" fontId="87" fillId="0" borderId="4" xfId="0" applyNumberFormat="1" applyFont="1" applyBorder="1" applyAlignment="1">
      <alignment horizontal="center" vertical="center" wrapText="1"/>
    </xf>
    <xf numFmtId="0" fontId="88" fillId="0" borderId="4" xfId="0" applyFont="1" applyBorder="1" applyAlignment="1">
      <alignment horizontal="center" vertical="center"/>
    </xf>
    <xf numFmtId="168" fontId="87" fillId="0" borderId="4" xfId="0" applyNumberFormat="1" applyFont="1" applyBorder="1" applyAlignment="1">
      <alignment horizontal="center" vertical="center" wrapText="1"/>
    </xf>
    <xf numFmtId="168" fontId="87" fillId="0" borderId="8" xfId="0" applyNumberFormat="1" applyFont="1" applyBorder="1" applyAlignment="1">
      <alignment horizontal="center" vertical="center" wrapText="1"/>
    </xf>
    <xf numFmtId="2" fontId="88" fillId="0" borderId="8" xfId="0" applyNumberFormat="1" applyFont="1" applyBorder="1" applyAlignment="1">
      <alignment horizontal="center" vertical="center" wrapText="1"/>
    </xf>
    <xf numFmtId="0" fontId="88" fillId="0" borderId="8" xfId="0" applyFont="1" applyBorder="1" applyAlignment="1">
      <alignment horizontal="center" vertical="center" wrapText="1"/>
    </xf>
    <xf numFmtId="168" fontId="88" fillId="0" borderId="8" xfId="0" applyNumberFormat="1" applyFont="1" applyBorder="1" applyAlignment="1">
      <alignment horizontal="center" vertical="center"/>
    </xf>
    <xf numFmtId="2" fontId="87" fillId="0" borderId="8" xfId="0" applyNumberFormat="1" applyFont="1" applyBorder="1" applyAlignment="1">
      <alignment horizontal="center" vertical="center" wrapText="1"/>
    </xf>
    <xf numFmtId="0" fontId="61" fillId="0" borderId="69" xfId="0" applyFont="1" applyBorder="1" applyAlignment="1">
      <alignment horizontal="center" vertical="center"/>
    </xf>
    <xf numFmtId="170" fontId="87" fillId="0" borderId="8" xfId="0" applyNumberFormat="1" applyFont="1" applyBorder="1" applyAlignment="1">
      <alignment horizontal="center" vertical="center" wrapText="1"/>
    </xf>
    <xf numFmtId="168" fontId="88" fillId="0" borderId="8" xfId="0" applyNumberFormat="1" applyFont="1" applyBorder="1" applyAlignment="1">
      <alignment horizontal="center" vertical="center" wrapText="1"/>
    </xf>
    <xf numFmtId="168" fontId="87" fillId="0" borderId="8" xfId="0" applyNumberFormat="1" applyFont="1" applyBorder="1" applyAlignment="1">
      <alignment horizontal="center" vertical="center"/>
    </xf>
    <xf numFmtId="2" fontId="87" fillId="0" borderId="8" xfId="0" applyNumberFormat="1" applyFont="1" applyBorder="1" applyAlignment="1">
      <alignment horizontal="center" vertical="center"/>
    </xf>
    <xf numFmtId="0" fontId="88" fillId="0" borderId="8" xfId="0" applyFont="1" applyBorder="1" applyAlignment="1">
      <alignment horizontal="center" vertical="center"/>
    </xf>
    <xf numFmtId="2" fontId="87" fillId="0" borderId="4" xfId="0" applyNumberFormat="1" applyFont="1" applyBorder="1" applyAlignment="1">
      <alignment horizontal="center" vertical="center"/>
    </xf>
    <xf numFmtId="179" fontId="87" fillId="0" borderId="4" xfId="0" applyNumberFormat="1" applyFont="1" applyBorder="1" applyAlignment="1">
      <alignment horizontal="center" vertical="center"/>
    </xf>
    <xf numFmtId="170" fontId="87" fillId="0" borderId="8" xfId="0" applyNumberFormat="1" applyFont="1" applyBorder="1" applyAlignment="1">
      <alignment horizontal="center" vertical="center"/>
    </xf>
    <xf numFmtId="168" fontId="61" fillId="0" borderId="69" xfId="0" applyNumberFormat="1" applyFont="1" applyBorder="1" applyAlignment="1">
      <alignment horizontal="center" vertical="center"/>
    </xf>
    <xf numFmtId="168" fontId="61" fillId="0" borderId="4" xfId="0" applyNumberFormat="1" applyFont="1" applyBorder="1" applyAlignment="1">
      <alignment horizontal="center" vertical="center"/>
    </xf>
    <xf numFmtId="0" fontId="87" fillId="0" borderId="3" xfId="0" applyFont="1" applyBorder="1" applyAlignment="1">
      <alignment horizontal="center" vertical="center"/>
    </xf>
    <xf numFmtId="170" fontId="87" fillId="0" borderId="4" xfId="0" applyNumberFormat="1" applyFont="1" applyBorder="1" applyAlignment="1">
      <alignment horizontal="center" vertical="center"/>
    </xf>
    <xf numFmtId="2" fontId="88" fillId="0" borderId="4" xfId="0" applyNumberFormat="1" applyFont="1" applyBorder="1" applyAlignment="1">
      <alignment horizontal="center" vertical="center"/>
    </xf>
    <xf numFmtId="0" fontId="61" fillId="0" borderId="4" xfId="0" applyFont="1" applyBorder="1" applyAlignment="1">
      <alignment horizontal="center"/>
    </xf>
    <xf numFmtId="0" fontId="52" fillId="0" borderId="4" xfId="0" applyFont="1" applyBorder="1" applyAlignment="1">
      <alignment horizontal="center"/>
    </xf>
    <xf numFmtId="169" fontId="45" fillId="0" borderId="1" xfId="0" applyNumberFormat="1" applyFont="1" applyBorder="1" applyAlignment="1">
      <alignment horizontal="center" vertical="center"/>
    </xf>
    <xf numFmtId="169" fontId="45" fillId="19" borderId="4" xfId="0" applyNumberFormat="1" applyFont="1" applyFill="1" applyBorder="1" applyAlignment="1">
      <alignment horizontal="center" vertical="center"/>
    </xf>
    <xf numFmtId="0" fontId="54" fillId="3" borderId="21" xfId="0" applyFont="1" applyFill="1" applyBorder="1" applyAlignment="1">
      <alignment horizontal="center"/>
    </xf>
    <xf numFmtId="0" fontId="45" fillId="8" borderId="6" xfId="0" applyFont="1" applyFill="1" applyBorder="1" applyAlignment="1">
      <alignment horizontal="center" vertical="center"/>
    </xf>
    <xf numFmtId="0" fontId="54" fillId="3" borderId="6" xfId="0" applyFont="1" applyFill="1" applyBorder="1" applyAlignment="1">
      <alignment horizontal="center"/>
    </xf>
    <xf numFmtId="0" fontId="45" fillId="0" borderId="2" xfId="0" applyFont="1" applyBorder="1" applyAlignment="1">
      <alignment vertical="center"/>
    </xf>
    <xf numFmtId="0" fontId="45" fillId="0" borderId="5" xfId="0" applyFont="1" applyBorder="1" applyAlignment="1">
      <alignment vertical="center"/>
    </xf>
    <xf numFmtId="0" fontId="45" fillId="0" borderId="3" xfId="0" applyFont="1" applyBorder="1" applyAlignment="1">
      <alignment vertical="center"/>
    </xf>
    <xf numFmtId="16" fontId="45" fillId="9" borderId="6" xfId="0" applyNumberFormat="1" applyFont="1" applyFill="1" applyBorder="1" applyAlignment="1">
      <alignment vertical="center"/>
    </xf>
    <xf numFmtId="171" fontId="45" fillId="0" borderId="4" xfId="0" quotePrefix="1" applyNumberFormat="1" applyFont="1" applyBorder="1" applyAlignment="1">
      <alignment horizontal="center" vertical="center" wrapText="1"/>
    </xf>
    <xf numFmtId="17" fontId="45" fillId="0" borderId="4" xfId="0" applyNumberFormat="1" applyFont="1" applyBorder="1" applyAlignment="1">
      <alignment horizontal="center" vertical="center"/>
    </xf>
    <xf numFmtId="0" fontId="74" fillId="9" borderId="4" xfId="0" quotePrefix="1" applyFont="1" applyFill="1" applyBorder="1" applyAlignment="1">
      <alignment horizontal="center" vertical="center"/>
    </xf>
    <xf numFmtId="0" fontId="74" fillId="9" borderId="4" xfId="0" applyFont="1" applyFill="1" applyBorder="1" applyAlignment="1">
      <alignment horizontal="center" vertical="center"/>
    </xf>
    <xf numFmtId="174" fontId="74" fillId="9" borderId="4" xfId="0" applyNumberFormat="1" applyFont="1" applyFill="1" applyBorder="1" applyAlignment="1">
      <alignment horizontal="center" vertical="center"/>
    </xf>
    <xf numFmtId="174" fontId="74" fillId="0" borderId="4" xfId="0" applyNumberFormat="1" applyFont="1" applyBorder="1" applyAlignment="1">
      <alignment horizontal="center" vertical="center"/>
    </xf>
    <xf numFmtId="0" fontId="45" fillId="0" borderId="4" xfId="0" applyFont="1" applyBorder="1"/>
    <xf numFmtId="16" fontId="45" fillId="0" borderId="0" xfId="0" applyNumberFormat="1" applyFont="1" applyAlignment="1">
      <alignment vertical="center"/>
    </xf>
    <xf numFmtId="0" fontId="45" fillId="0" borderId="0" xfId="0" applyFont="1" applyAlignment="1">
      <alignment horizontal="center"/>
    </xf>
    <xf numFmtId="178" fontId="45" fillId="3" borderId="4" xfId="0" quotePrefix="1" applyNumberFormat="1" applyFont="1" applyFill="1" applyBorder="1" applyAlignment="1">
      <alignment horizontal="center" vertical="center"/>
    </xf>
    <xf numFmtId="0" fontId="46" fillId="3" borderId="6" xfId="0" applyFont="1" applyFill="1" applyBorder="1" applyAlignment="1">
      <alignment vertical="center"/>
    </xf>
    <xf numFmtId="0" fontId="46" fillId="9" borderId="6" xfId="0" quotePrefix="1" applyFont="1" applyFill="1" applyBorder="1" applyAlignment="1">
      <alignment vertical="center"/>
    </xf>
    <xf numFmtId="169" fontId="46" fillId="3" borderId="6" xfId="0" applyNumberFormat="1" applyFont="1" applyFill="1" applyBorder="1" applyAlignment="1">
      <alignment horizontal="center" vertical="center"/>
    </xf>
    <xf numFmtId="0" fontId="46" fillId="3" borderId="6" xfId="0" applyFont="1" applyFill="1" applyBorder="1" applyAlignment="1">
      <alignment horizontal="center" vertical="center"/>
    </xf>
    <xf numFmtId="178" fontId="45" fillId="0" borderId="4" xfId="0" quotePrefix="1" applyNumberFormat="1" applyFont="1" applyBorder="1" applyAlignment="1">
      <alignment horizontal="center"/>
    </xf>
    <xf numFmtId="178" fontId="45" fillId="0" borderId="4" xfId="0" quotePrefix="1" applyNumberFormat="1" applyFont="1" applyBorder="1" applyAlignment="1">
      <alignment horizontal="center" vertical="center"/>
    </xf>
    <xf numFmtId="0" fontId="45" fillId="0" borderId="4" xfId="0" quotePrefix="1" applyFont="1" applyBorder="1" applyAlignment="1">
      <alignment horizontal="center"/>
    </xf>
    <xf numFmtId="0" fontId="45" fillId="3" borderId="4" xfId="0" applyFont="1" applyFill="1" applyBorder="1" applyAlignment="1">
      <alignment horizontal="center"/>
    </xf>
    <xf numFmtId="0" fontId="45" fillId="0" borderId="1" xfId="0" applyFont="1" applyBorder="1" applyAlignment="1">
      <alignment horizontal="center"/>
    </xf>
    <xf numFmtId="16" fontId="45" fillId="0" borderId="1" xfId="0" quotePrefix="1" applyNumberFormat="1" applyFont="1" applyBorder="1" applyAlignment="1">
      <alignment horizontal="center"/>
    </xf>
    <xf numFmtId="0" fontId="82" fillId="0" borderId="4" xfId="0" applyFont="1" applyBorder="1" applyAlignment="1">
      <alignment horizontal="center"/>
    </xf>
    <xf numFmtId="0" fontId="98" fillId="0" borderId="4" xfId="0" applyFont="1" applyBorder="1" applyAlignment="1">
      <alignment horizontal="center"/>
    </xf>
    <xf numFmtId="0" fontId="45" fillId="0" borderId="1" xfId="0" applyFont="1" applyBorder="1" applyAlignment="1">
      <alignment vertical="center"/>
    </xf>
    <xf numFmtId="0" fontId="45" fillId="9" borderId="6" xfId="0" applyFont="1" applyFill="1" applyBorder="1" applyAlignment="1">
      <alignment horizontal="center" vertical="center"/>
    </xf>
    <xf numFmtId="0" fontId="45" fillId="8" borderId="4" xfId="0" applyFont="1" applyFill="1" applyBorder="1" applyAlignment="1">
      <alignment horizontal="center"/>
    </xf>
    <xf numFmtId="0" fontId="52" fillId="0" borderId="4" xfId="0" applyFont="1" applyBorder="1" applyAlignment="1">
      <alignment horizontal="center" wrapText="1"/>
    </xf>
    <xf numFmtId="1" fontId="52" fillId="0" borderId="4" xfId="0" applyNumberFormat="1" applyFont="1" applyBorder="1" applyAlignment="1">
      <alignment horizontal="center"/>
    </xf>
    <xf numFmtId="0" fontId="52" fillId="0" borderId="4" xfId="0" applyFont="1" applyBorder="1" applyAlignment="1">
      <alignment horizontal="left"/>
    </xf>
    <xf numFmtId="180" fontId="52" fillId="0" borderId="4" xfId="0" applyNumberFormat="1" applyFont="1" applyBorder="1" applyAlignment="1">
      <alignment horizontal="center"/>
    </xf>
    <xf numFmtId="2" fontId="52" fillId="0" borderId="4" xfId="0" applyNumberFormat="1" applyFont="1" applyBorder="1" applyAlignment="1">
      <alignment horizontal="center"/>
    </xf>
    <xf numFmtId="170" fontId="52" fillId="0" borderId="4" xfId="0" applyNumberFormat="1" applyFont="1" applyBorder="1" applyAlignment="1">
      <alignment horizontal="center"/>
    </xf>
    <xf numFmtId="0" fontId="99" fillId="0" borderId="4" xfId="0" applyFont="1" applyBorder="1" applyAlignment="1">
      <alignment horizontal="center"/>
    </xf>
    <xf numFmtId="0" fontId="52" fillId="0" borderId="4" xfId="0" quotePrefix="1" applyFont="1" applyBorder="1" applyAlignment="1">
      <alignment horizontal="center"/>
    </xf>
    <xf numFmtId="0" fontId="100" fillId="0" borderId="4" xfId="0" applyFont="1" applyBorder="1" applyAlignment="1">
      <alignment horizontal="center"/>
    </xf>
    <xf numFmtId="0" fontId="52" fillId="3" borderId="4" xfId="0" applyFont="1" applyFill="1" applyBorder="1" applyAlignment="1">
      <alignment vertical="center"/>
    </xf>
    <xf numFmtId="16" fontId="52" fillId="0" borderId="4" xfId="0" quotePrefix="1" applyNumberFormat="1" applyFont="1" applyBorder="1" applyAlignment="1">
      <alignment horizontal="center"/>
    </xf>
    <xf numFmtId="0" fontId="52" fillId="24" borderId="4" xfId="0" applyFont="1" applyFill="1" applyBorder="1" applyAlignment="1">
      <alignment vertical="center"/>
    </xf>
    <xf numFmtId="0" fontId="52" fillId="24" borderId="4" xfId="0" applyFont="1" applyFill="1" applyBorder="1" applyAlignment="1">
      <alignment horizontal="center"/>
    </xf>
    <xf numFmtId="16" fontId="52" fillId="24" borderId="4" xfId="0" quotePrefix="1" applyNumberFormat="1" applyFont="1" applyFill="1" applyBorder="1" applyAlignment="1">
      <alignment horizontal="center"/>
    </xf>
    <xf numFmtId="180" fontId="52" fillId="24" borderId="4" xfId="0" applyNumberFormat="1" applyFont="1" applyFill="1" applyBorder="1" applyAlignment="1">
      <alignment horizontal="center"/>
    </xf>
    <xf numFmtId="2" fontId="52" fillId="24" borderId="4" xfId="0" applyNumberFormat="1" applyFont="1" applyFill="1" applyBorder="1" applyAlignment="1">
      <alignment horizontal="center"/>
    </xf>
    <xf numFmtId="170" fontId="52" fillId="24" borderId="4" xfId="0" applyNumberFormat="1" applyFont="1" applyFill="1" applyBorder="1" applyAlignment="1">
      <alignment horizontal="center"/>
    </xf>
    <xf numFmtId="0" fontId="52" fillId="24" borderId="4" xfId="0" applyFont="1" applyFill="1" applyBorder="1"/>
    <xf numFmtId="16" fontId="52" fillId="0" borderId="4" xfId="0" applyNumberFormat="1" applyFont="1" applyBorder="1" applyAlignment="1">
      <alignment horizontal="center"/>
    </xf>
    <xf numFmtId="2" fontId="61" fillId="0" borderId="4" xfId="0" applyNumberFormat="1" applyFont="1" applyBorder="1" applyAlignment="1">
      <alignment horizontal="center"/>
    </xf>
    <xf numFmtId="17" fontId="78" fillId="0" borderId="4" xfId="0" applyNumberFormat="1" applyFont="1" applyBorder="1" applyAlignment="1">
      <alignment horizontal="center" vertical="center" wrapText="1"/>
    </xf>
    <xf numFmtId="1" fontId="78" fillId="0" borderId="4" xfId="0" quotePrefix="1" applyNumberFormat="1" applyFont="1" applyBorder="1" applyAlignment="1">
      <alignment horizontal="center" vertical="center" wrapText="1"/>
    </xf>
    <xf numFmtId="170" fontId="78" fillId="0" borderId="4" xfId="0" applyNumberFormat="1" applyFont="1" applyBorder="1" applyAlignment="1">
      <alignment horizontal="center" vertical="center"/>
    </xf>
    <xf numFmtId="181" fontId="78" fillId="0" borderId="4" xfId="0" applyNumberFormat="1" applyFont="1" applyBorder="1" applyAlignment="1">
      <alignment horizontal="center" vertical="center"/>
    </xf>
    <xf numFmtId="170" fontId="78" fillId="13" borderId="4" xfId="0" applyNumberFormat="1" applyFont="1" applyFill="1" applyBorder="1" applyAlignment="1">
      <alignment horizontal="center" vertical="center"/>
    </xf>
    <xf numFmtId="181" fontId="78" fillId="13" borderId="4" xfId="0" applyNumberFormat="1" applyFont="1" applyFill="1" applyBorder="1" applyAlignment="1">
      <alignment horizontal="center" vertical="center"/>
    </xf>
    <xf numFmtId="0" fontId="79" fillId="0" borderId="4" xfId="0" quotePrefix="1" applyFont="1" applyBorder="1" applyAlignment="1">
      <alignment horizontal="center" vertical="center"/>
    </xf>
    <xf numFmtId="1" fontId="45" fillId="0" borderId="0" xfId="0" applyNumberFormat="1" applyFont="1" applyAlignment="1">
      <alignment vertical="center"/>
    </xf>
    <xf numFmtId="0" fontId="45" fillId="25" borderId="6" xfId="0" applyFont="1" applyFill="1" applyBorder="1" applyAlignment="1">
      <alignment vertical="center"/>
    </xf>
    <xf numFmtId="2" fontId="45" fillId="0" borderId="0" xfId="0" applyNumberFormat="1" applyFont="1" applyAlignment="1">
      <alignment vertical="center"/>
    </xf>
    <xf numFmtId="16" fontId="45" fillId="0" borderId="4" xfId="0" applyNumberFormat="1" applyFont="1" applyBorder="1" applyAlignment="1">
      <alignment horizontal="center" vertical="center"/>
    </xf>
    <xf numFmtId="0" fontId="45" fillId="0" borderId="0" xfId="0" quotePrefix="1" applyFont="1" applyAlignment="1">
      <alignment vertical="center"/>
    </xf>
    <xf numFmtId="16" fontId="45" fillId="0" borderId="0" xfId="0" quotePrefix="1" applyNumberFormat="1" applyFont="1" applyAlignment="1">
      <alignment vertical="center"/>
    </xf>
    <xf numFmtId="0" fontId="45" fillId="25" borderId="4" xfId="0" applyFont="1" applyFill="1" applyBorder="1" applyAlignment="1">
      <alignment horizontal="center" vertical="center"/>
    </xf>
    <xf numFmtId="0" fontId="45" fillId="3" borderId="6" xfId="0" applyFont="1" applyFill="1" applyBorder="1" applyAlignment="1">
      <alignment horizontal="center" vertical="center"/>
    </xf>
    <xf numFmtId="0" fontId="85" fillId="0" borderId="4" xfId="0" applyFont="1" applyBorder="1" applyAlignment="1">
      <alignment horizontal="center" vertical="center"/>
    </xf>
    <xf numFmtId="0" fontId="101" fillId="0" borderId="4" xfId="0" applyFont="1" applyBorder="1" applyAlignment="1">
      <alignment horizontal="center"/>
    </xf>
    <xf numFmtId="0" fontId="101" fillId="0" borderId="4" xfId="0" applyFont="1" applyBorder="1" applyAlignment="1">
      <alignment horizontal="center" vertical="center"/>
    </xf>
    <xf numFmtId="169" fontId="101" fillId="0" borderId="4" xfId="0" applyNumberFormat="1" applyFont="1" applyBorder="1" applyAlignment="1">
      <alignment horizontal="center" vertical="center"/>
    </xf>
    <xf numFmtId="168" fontId="101" fillId="0" borderId="4" xfId="0" applyNumberFormat="1" applyFont="1" applyBorder="1" applyAlignment="1">
      <alignment horizontal="center" vertical="center"/>
    </xf>
    <xf numFmtId="1" fontId="101" fillId="0" borderId="4" xfId="0" applyNumberFormat="1" applyFont="1" applyBorder="1" applyAlignment="1">
      <alignment horizontal="center" vertical="center"/>
    </xf>
    <xf numFmtId="168" fontId="52" fillId="0" borderId="0" xfId="0" applyNumberFormat="1" applyFont="1"/>
    <xf numFmtId="0" fontId="101" fillId="0" borderId="4" xfId="0" quotePrefix="1" applyFont="1" applyBorder="1" applyAlignment="1">
      <alignment horizontal="center" vertical="center"/>
    </xf>
    <xf numFmtId="0" fontId="52" fillId="0" borderId="4" xfId="0" applyFont="1" applyBorder="1" applyAlignment="1">
      <alignment vertical="center"/>
    </xf>
    <xf numFmtId="168" fontId="85" fillId="0" borderId="4" xfId="0" applyNumberFormat="1" applyFont="1" applyBorder="1" applyAlignment="1">
      <alignment horizontal="center" vertical="center"/>
    </xf>
    <xf numFmtId="173" fontId="61" fillId="0" borderId="4" xfId="0" applyNumberFormat="1" applyFont="1" applyBorder="1" applyAlignment="1">
      <alignment horizontal="center" vertical="center"/>
    </xf>
    <xf numFmtId="0" fontId="35" fillId="0" borderId="4" xfId="0" applyFont="1" applyBorder="1" applyAlignment="1">
      <alignment horizontal="center" vertical="center"/>
    </xf>
    <xf numFmtId="0" fontId="35" fillId="0" borderId="0" xfId="0" applyFont="1" applyAlignment="1">
      <alignment horizontal="center" vertical="center"/>
    </xf>
    <xf numFmtId="0" fontId="32" fillId="0" borderId="0" xfId="0" applyFont="1" applyAlignment="1">
      <alignment vertical="center"/>
    </xf>
    <xf numFmtId="0" fontId="32" fillId="3" borderId="6" xfId="0" applyFont="1" applyFill="1" applyBorder="1" applyAlignment="1">
      <alignment vertical="center"/>
    </xf>
    <xf numFmtId="0" fontId="32" fillId="0" borderId="4" xfId="0" applyFont="1" applyBorder="1" applyAlignment="1">
      <alignment horizontal="center" vertical="center"/>
    </xf>
    <xf numFmtId="0" fontId="32" fillId="0" borderId="4" xfId="0" applyFont="1" applyBorder="1" applyAlignment="1">
      <alignment vertical="center"/>
    </xf>
    <xf numFmtId="0" fontId="32" fillId="0" borderId="0" xfId="0" applyFont="1" applyAlignment="1">
      <alignment horizontal="center" vertical="center"/>
    </xf>
    <xf numFmtId="0" fontId="35" fillId="26" borderId="4" xfId="0" applyFont="1" applyFill="1" applyBorder="1" applyAlignment="1">
      <alignment horizontal="center" vertical="center" wrapText="1"/>
    </xf>
    <xf numFmtId="0" fontId="35" fillId="26" borderId="21" xfId="0" applyFont="1" applyFill="1" applyBorder="1" applyAlignment="1">
      <alignment horizontal="center" vertical="center" wrapText="1"/>
    </xf>
    <xf numFmtId="0" fontId="102" fillId="2" borderId="4" xfId="0" applyFont="1" applyFill="1" applyBorder="1" applyAlignment="1">
      <alignment horizontal="center" vertical="center" wrapText="1"/>
    </xf>
    <xf numFmtId="0" fontId="102" fillId="8" borderId="4" xfId="0" applyFont="1" applyFill="1" applyBorder="1" applyAlignment="1">
      <alignment horizontal="center" vertical="center"/>
    </xf>
    <xf numFmtId="1" fontId="102" fillId="8" borderId="29" xfId="0" applyNumberFormat="1" applyFont="1" applyFill="1" applyBorder="1" applyAlignment="1">
      <alignment horizontal="center" vertical="center"/>
    </xf>
    <xf numFmtId="1" fontId="102" fillId="8" borderId="21" xfId="0" applyNumberFormat="1" applyFont="1" applyFill="1" applyBorder="1" applyAlignment="1">
      <alignment horizontal="center" vertical="center"/>
    </xf>
    <xf numFmtId="168" fontId="102" fillId="8" borderId="21" xfId="0" applyNumberFormat="1" applyFont="1" applyFill="1" applyBorder="1" applyAlignment="1">
      <alignment horizontal="center" vertical="center"/>
    </xf>
    <xf numFmtId="0" fontId="102" fillId="8" borderId="21" xfId="0" applyFont="1" applyFill="1" applyBorder="1" applyAlignment="1">
      <alignment horizontal="center" vertical="center"/>
    </xf>
    <xf numFmtId="168" fontId="32" fillId="0" borderId="0" xfId="0" applyNumberFormat="1" applyFont="1" applyAlignment="1">
      <alignment vertical="center"/>
    </xf>
    <xf numFmtId="0" fontId="102" fillId="2" borderId="15" xfId="0" applyFont="1" applyFill="1" applyBorder="1" applyAlignment="1">
      <alignment horizontal="center" vertical="center" wrapText="1"/>
    </xf>
    <xf numFmtId="0" fontId="102" fillId="24" borderId="4" xfId="0" applyFont="1" applyFill="1" applyBorder="1" applyAlignment="1">
      <alignment horizontal="center" vertical="center"/>
    </xf>
    <xf numFmtId="0" fontId="102" fillId="25" borderId="4" xfId="0" applyFont="1" applyFill="1" applyBorder="1" applyAlignment="1">
      <alignment horizontal="center" vertical="center"/>
    </xf>
    <xf numFmtId="0" fontId="102" fillId="0" borderId="4" xfId="0" applyFont="1" applyBorder="1" applyAlignment="1">
      <alignment horizontal="center" vertical="center"/>
    </xf>
    <xf numFmtId="1" fontId="102" fillId="0" borderId="1" xfId="0" applyNumberFormat="1" applyFont="1" applyBorder="1" applyAlignment="1">
      <alignment horizontal="center" vertical="center"/>
    </xf>
    <xf numFmtId="168" fontId="102" fillId="0" borderId="1" xfId="0" applyNumberFormat="1" applyFont="1" applyBorder="1" applyAlignment="1">
      <alignment horizontal="center" vertical="center"/>
    </xf>
    <xf numFmtId="168" fontId="102" fillId="25" borderId="21" xfId="0" applyNumberFormat="1" applyFont="1" applyFill="1" applyBorder="1" applyAlignment="1">
      <alignment horizontal="center" vertical="center"/>
    </xf>
    <xf numFmtId="0" fontId="102" fillId="27" borderId="21" xfId="0" applyFont="1" applyFill="1" applyBorder="1" applyAlignment="1">
      <alignment horizontal="center" vertical="center"/>
    </xf>
    <xf numFmtId="0" fontId="102" fillId="27" borderId="4" xfId="0" applyFont="1" applyFill="1" applyBorder="1" applyAlignment="1">
      <alignment horizontal="center" vertical="center"/>
    </xf>
    <xf numFmtId="1" fontId="102" fillId="27" borderId="21" xfId="0" applyNumberFormat="1" applyFont="1" applyFill="1" applyBorder="1" applyAlignment="1">
      <alignment horizontal="center" vertical="center"/>
    </xf>
    <xf numFmtId="0" fontId="102" fillId="13" borderId="4" xfId="0" applyFont="1" applyFill="1" applyBorder="1" applyAlignment="1">
      <alignment horizontal="center" vertical="center"/>
    </xf>
    <xf numFmtId="1" fontId="102" fillId="13" borderId="21" xfId="0" applyNumberFormat="1" applyFont="1" applyFill="1" applyBorder="1" applyAlignment="1">
      <alignment horizontal="center" vertical="center"/>
    </xf>
    <xf numFmtId="168" fontId="102" fillId="13" borderId="21" xfId="0" applyNumberFormat="1" applyFont="1" applyFill="1" applyBorder="1" applyAlignment="1">
      <alignment horizontal="center" vertical="center"/>
    </xf>
    <xf numFmtId="1" fontId="102" fillId="0" borderId="17" xfId="0" applyNumberFormat="1" applyFont="1" applyBorder="1" applyAlignment="1">
      <alignment horizontal="center" vertical="center"/>
    </xf>
    <xf numFmtId="2" fontId="103" fillId="28" borderId="15" xfId="0" applyNumberFormat="1" applyFont="1" applyFill="1" applyBorder="1" applyAlignment="1">
      <alignment horizontal="center" vertical="center" wrapText="1"/>
    </xf>
    <xf numFmtId="0" fontId="103" fillId="28" borderId="4" xfId="0" applyFont="1" applyFill="1" applyBorder="1" applyAlignment="1">
      <alignment horizontal="center" vertical="center" wrapText="1"/>
    </xf>
    <xf numFmtId="1" fontId="32" fillId="0" borderId="0" xfId="0" applyNumberFormat="1" applyFont="1" applyAlignment="1">
      <alignment horizontal="center" vertical="center"/>
    </xf>
    <xf numFmtId="2" fontId="32" fillId="0" borderId="0" xfId="0" applyNumberFormat="1" applyFont="1" applyAlignment="1">
      <alignment vertical="center"/>
    </xf>
    <xf numFmtId="1" fontId="45" fillId="9" borderId="21" xfId="0" quotePrefix="1" applyNumberFormat="1" applyFont="1" applyFill="1" applyBorder="1" applyAlignment="1">
      <alignment horizontal="center" vertical="center" wrapText="1"/>
    </xf>
    <xf numFmtId="49" fontId="45" fillId="0" borderId="4" xfId="0" applyNumberFormat="1" applyFont="1" applyBorder="1" applyAlignment="1">
      <alignment horizontal="center" vertical="center" wrapText="1"/>
    </xf>
    <xf numFmtId="168" fontId="45" fillId="0" borderId="0" xfId="0" applyNumberFormat="1" applyFont="1" applyAlignment="1">
      <alignment vertical="center"/>
    </xf>
    <xf numFmtId="0" fontId="54" fillId="0" borderId="4" xfId="0" applyFont="1" applyBorder="1" applyAlignment="1">
      <alignment horizontal="center"/>
    </xf>
    <xf numFmtId="0" fontId="42" fillId="3" borderId="6" xfId="0" applyFont="1" applyFill="1" applyBorder="1" applyAlignment="1">
      <alignment horizontal="center"/>
    </xf>
    <xf numFmtId="0" fontId="54" fillId="9" borderId="4" xfId="0" applyFont="1" applyFill="1" applyBorder="1" applyAlignment="1">
      <alignment horizontal="center" vertical="center"/>
    </xf>
    <xf numFmtId="0" fontId="52" fillId="8" borderId="4" xfId="0" applyFont="1" applyFill="1" applyBorder="1" applyAlignment="1">
      <alignment horizontal="center"/>
    </xf>
    <xf numFmtId="0" fontId="54" fillId="3" borderId="6" xfId="0" applyFont="1" applyFill="1" applyBorder="1"/>
    <xf numFmtId="0" fontId="52" fillId="9" borderId="4" xfId="0" applyFont="1" applyFill="1" applyBorder="1" applyAlignment="1">
      <alignment horizontal="center"/>
    </xf>
    <xf numFmtId="0" fontId="54" fillId="3" borderId="6" xfId="0" applyFont="1" applyFill="1" applyBorder="1" applyAlignment="1">
      <alignment horizontal="center" vertical="center" wrapText="1"/>
    </xf>
    <xf numFmtId="0" fontId="45" fillId="0" borderId="5" xfId="0" applyFont="1" applyBorder="1" applyAlignment="1">
      <alignment horizontal="center" vertical="center"/>
    </xf>
    <xf numFmtId="49" fontId="45" fillId="0" borderId="4" xfId="0" applyNumberFormat="1" applyFont="1" applyBorder="1" applyAlignment="1">
      <alignment horizontal="center" vertical="center"/>
    </xf>
    <xf numFmtId="171" fontId="45" fillId="9" borderId="26" xfId="0" applyNumberFormat="1" applyFont="1" applyFill="1" applyBorder="1" applyAlignment="1">
      <alignment horizontal="center" vertical="center" wrapText="1"/>
    </xf>
    <xf numFmtId="171" fontId="45" fillId="9" borderId="4" xfId="0" applyNumberFormat="1" applyFont="1" applyFill="1" applyBorder="1" applyAlignment="1">
      <alignment horizontal="center" vertical="center" wrapText="1"/>
    </xf>
    <xf numFmtId="0" fontId="50" fillId="9" borderId="4" xfId="0" applyFont="1" applyFill="1" applyBorder="1" applyAlignment="1">
      <alignment horizontal="center" vertical="center" wrapText="1"/>
    </xf>
    <xf numFmtId="169" fontId="45" fillId="9" borderId="4" xfId="0" applyNumberFormat="1" applyFont="1" applyFill="1" applyBorder="1" applyAlignment="1">
      <alignment horizontal="center" vertical="center"/>
    </xf>
    <xf numFmtId="0" fontId="45" fillId="0" borderId="7" xfId="0" applyFont="1" applyBorder="1" applyAlignment="1">
      <alignment horizontal="center" vertical="center"/>
    </xf>
    <xf numFmtId="169" fontId="45" fillId="9" borderId="26" xfId="0" applyNumberFormat="1" applyFont="1" applyFill="1" applyBorder="1" applyAlignment="1">
      <alignment horizontal="center" vertical="center"/>
    </xf>
    <xf numFmtId="0" fontId="45" fillId="9" borderId="26" xfId="0" applyFont="1" applyFill="1" applyBorder="1" applyAlignment="1">
      <alignment horizontal="center" vertical="center"/>
    </xf>
    <xf numFmtId="1" fontId="80" fillId="0" borderId="4" xfId="0" applyNumberFormat="1" applyFont="1" applyBorder="1" applyAlignment="1">
      <alignment horizontal="center" vertical="center" wrapText="1"/>
    </xf>
    <xf numFmtId="0" fontId="80" fillId="0" borderId="4" xfId="0" applyFont="1" applyBorder="1" applyAlignment="1">
      <alignment horizontal="center" vertical="center"/>
    </xf>
    <xf numFmtId="171" fontId="80" fillId="0" borderId="4" xfId="0" applyNumberFormat="1" applyFont="1" applyBorder="1" applyAlignment="1">
      <alignment horizontal="center" vertical="center" wrapText="1"/>
    </xf>
    <xf numFmtId="169" fontId="80" fillId="0" borderId="4" xfId="0" applyNumberFormat="1" applyFont="1" applyBorder="1" applyAlignment="1">
      <alignment horizontal="center" vertical="center"/>
    </xf>
    <xf numFmtId="0" fontId="80" fillId="0" borderId="4" xfId="0" applyFont="1" applyBorder="1" applyAlignment="1">
      <alignment horizontal="center" vertical="center" wrapText="1"/>
    </xf>
    <xf numFmtId="0" fontId="104" fillId="0" borderId="0" xfId="0" applyFont="1"/>
    <xf numFmtId="0" fontId="52" fillId="0" borderId="1" xfId="0" applyFont="1" applyBorder="1" applyAlignment="1">
      <alignment horizontal="center"/>
    </xf>
    <xf numFmtId="0" fontId="45" fillId="8" borderId="70" xfId="0" applyFont="1" applyFill="1" applyBorder="1" applyAlignment="1">
      <alignment horizontal="center" vertical="center"/>
    </xf>
    <xf numFmtId="0" fontId="52" fillId="8" borderId="21" xfId="0" applyFont="1" applyFill="1" applyBorder="1" applyAlignment="1">
      <alignment horizontal="center"/>
    </xf>
    <xf numFmtId="0" fontId="52" fillId="9" borderId="21" xfId="0" applyFont="1" applyFill="1" applyBorder="1" applyAlignment="1">
      <alignment horizontal="center"/>
    </xf>
    <xf numFmtId="0" fontId="52" fillId="0" borderId="0" xfId="0" applyFont="1" applyAlignment="1">
      <alignment horizontal="center"/>
    </xf>
    <xf numFmtId="0" fontId="61" fillId="0" borderId="0" xfId="0" applyFont="1" applyAlignment="1">
      <alignment horizontal="left"/>
    </xf>
    <xf numFmtId="0" fontId="52" fillId="0" borderId="47" xfId="0" applyFont="1" applyBorder="1" applyAlignment="1">
      <alignment horizontal="center"/>
    </xf>
    <xf numFmtId="0" fontId="52" fillId="0" borderId="68" xfId="0" applyFont="1" applyBorder="1"/>
    <xf numFmtId="0" fontId="61" fillId="15" borderId="4" xfId="0" applyFont="1" applyFill="1" applyBorder="1" applyAlignment="1">
      <alignment horizontal="center" vertical="center" wrapText="1"/>
    </xf>
    <xf numFmtId="16" fontId="52" fillId="15" borderId="4" xfId="0" applyNumberFormat="1" applyFont="1" applyFill="1" applyBorder="1" applyAlignment="1">
      <alignment horizontal="center"/>
    </xf>
    <xf numFmtId="0" fontId="52" fillId="8" borderId="4" xfId="0" applyFont="1" applyFill="1" applyBorder="1"/>
    <xf numFmtId="168" fontId="77" fillId="0" borderId="4" xfId="0" applyNumberFormat="1" applyFont="1" applyBorder="1" applyAlignment="1">
      <alignment horizontal="center" vertical="center"/>
    </xf>
    <xf numFmtId="168" fontId="52" fillId="0" borderId="4" xfId="0" applyNumberFormat="1" applyFont="1" applyBorder="1" applyAlignment="1">
      <alignment horizontal="center"/>
    </xf>
    <xf numFmtId="0" fontId="52" fillId="0" borderId="0" xfId="0" applyFont="1" applyAlignment="1">
      <alignment horizontal="left" vertical="center"/>
    </xf>
    <xf numFmtId="0" fontId="105" fillId="0" borderId="0" xfId="0" applyFont="1" applyAlignment="1">
      <alignment horizontal="center" vertical="center"/>
    </xf>
    <xf numFmtId="0" fontId="106" fillId="0" borderId="2" xfId="0" applyFont="1" applyBorder="1"/>
    <xf numFmtId="0" fontId="106" fillId="0" borderId="5" xfId="0" applyFont="1" applyBorder="1"/>
    <xf numFmtId="0" fontId="106" fillId="0" borderId="3" xfId="0" applyFont="1" applyBorder="1"/>
    <xf numFmtId="0" fontId="85" fillId="0" borderId="4" xfId="0" applyFont="1" applyBorder="1" applyAlignment="1">
      <alignment horizontal="center" vertical="center" wrapText="1"/>
    </xf>
    <xf numFmtId="0" fontId="101" fillId="0" borderId="4" xfId="0" applyFont="1" applyBorder="1" applyAlignment="1">
      <alignment horizontal="center" vertical="center" wrapText="1"/>
    </xf>
    <xf numFmtId="170" fontId="101" fillId="0" borderId="4" xfId="0" applyNumberFormat="1" applyFont="1" applyBorder="1" applyAlignment="1">
      <alignment horizontal="center" vertical="center" wrapText="1"/>
    </xf>
    <xf numFmtId="0" fontId="101" fillId="8" borderId="4" xfId="0" applyFont="1" applyFill="1" applyBorder="1" applyAlignment="1">
      <alignment horizontal="center"/>
    </xf>
    <xf numFmtId="0" fontId="101" fillId="0" borderId="2" xfId="0" applyFont="1" applyBorder="1" applyAlignment="1">
      <alignment horizontal="center" vertical="center" wrapText="1"/>
    </xf>
    <xf numFmtId="0" fontId="101" fillId="0" borderId="4" xfId="0" applyFont="1" applyBorder="1"/>
    <xf numFmtId="0" fontId="101" fillId="0" borderId="2" xfId="0" applyFont="1" applyBorder="1" applyAlignment="1">
      <alignment horizontal="center"/>
    </xf>
    <xf numFmtId="0" fontId="101" fillId="0" borderId="5" xfId="0" applyFont="1" applyBorder="1" applyAlignment="1">
      <alignment horizontal="center"/>
    </xf>
    <xf numFmtId="0" fontId="101" fillId="3" borderId="4" xfId="0" applyFont="1" applyFill="1" applyBorder="1" applyAlignment="1">
      <alignment horizontal="left" vertical="center" wrapText="1"/>
    </xf>
    <xf numFmtId="0" fontId="101" fillId="0" borderId="2" xfId="0" applyFont="1" applyBorder="1" applyAlignment="1">
      <alignment vertical="center" wrapText="1"/>
    </xf>
    <xf numFmtId="0" fontId="101" fillId="0" borderId="5" xfId="0" applyFont="1" applyBorder="1" applyAlignment="1">
      <alignment vertical="center" wrapText="1"/>
    </xf>
    <xf numFmtId="0" fontId="101" fillId="3" borderId="4" xfId="0" applyFont="1" applyFill="1" applyBorder="1" applyAlignment="1">
      <alignment horizontal="center" vertical="center" wrapText="1"/>
    </xf>
    <xf numFmtId="0" fontId="85" fillId="0" borderId="0" xfId="0" applyFont="1" applyAlignment="1">
      <alignment horizontal="left"/>
    </xf>
    <xf numFmtId="0" fontId="101" fillId="0" borderId="0" xfId="0" applyFont="1"/>
    <xf numFmtId="0" fontId="101" fillId="0" borderId="0" xfId="0" applyFont="1" applyAlignment="1">
      <alignment horizontal="center" vertical="center"/>
    </xf>
    <xf numFmtId="0" fontId="85" fillId="15" borderId="4" xfId="0" applyFont="1" applyFill="1" applyBorder="1" applyAlignment="1">
      <alignment horizontal="center" vertical="center" wrapText="1"/>
    </xf>
    <xf numFmtId="0" fontId="85" fillId="15" borderId="4" xfId="0" applyFont="1" applyFill="1" applyBorder="1" applyAlignment="1">
      <alignment vertical="center" wrapText="1"/>
    </xf>
    <xf numFmtId="16" fontId="101" fillId="15" borderId="4" xfId="0" applyNumberFormat="1" applyFont="1" applyFill="1" applyBorder="1" applyAlignment="1">
      <alignment horizontal="center"/>
    </xf>
    <xf numFmtId="168" fontId="101" fillId="0" borderId="4" xfId="0" applyNumberFormat="1" applyFont="1" applyBorder="1" applyAlignment="1">
      <alignment horizontal="center"/>
    </xf>
    <xf numFmtId="0" fontId="101" fillId="9" borderId="4" xfId="0" applyFont="1" applyFill="1" applyBorder="1" applyAlignment="1">
      <alignment horizontal="center"/>
    </xf>
    <xf numFmtId="16" fontId="101" fillId="9" borderId="4" xfId="0" applyNumberFormat="1" applyFont="1" applyFill="1" applyBorder="1" applyAlignment="1">
      <alignment horizontal="center"/>
    </xf>
    <xf numFmtId="0" fontId="101" fillId="0" borderId="0" xfId="0" applyFont="1" applyAlignment="1">
      <alignment horizontal="center"/>
    </xf>
    <xf numFmtId="16" fontId="101" fillId="15" borderId="4" xfId="0" applyNumberFormat="1" applyFont="1" applyFill="1" applyBorder="1" applyAlignment="1">
      <alignment horizontal="center" vertical="center"/>
    </xf>
    <xf numFmtId="0" fontId="101" fillId="8" borderId="4" xfId="0" applyFont="1" applyFill="1" applyBorder="1" applyAlignment="1">
      <alignment horizontal="center" vertical="center"/>
    </xf>
    <xf numFmtId="168" fontId="101" fillId="9" borderId="4" xfId="0" applyNumberFormat="1" applyFont="1" applyFill="1" applyBorder="1" applyAlignment="1">
      <alignment horizontal="center"/>
    </xf>
    <xf numFmtId="168" fontId="101" fillId="5" borderId="4" xfId="0" applyNumberFormat="1" applyFont="1" applyFill="1" applyBorder="1" applyAlignment="1">
      <alignment horizontal="center"/>
    </xf>
    <xf numFmtId="0" fontId="101" fillId="6" borderId="4" xfId="0" applyFont="1" applyFill="1" applyBorder="1" applyAlignment="1">
      <alignment horizontal="center"/>
    </xf>
    <xf numFmtId="0" fontId="101" fillId="6" borderId="6" xfId="0" applyFont="1" applyFill="1" applyBorder="1"/>
    <xf numFmtId="168" fontId="101" fillId="29" borderId="4" xfId="0" applyNumberFormat="1" applyFont="1" applyFill="1" applyBorder="1" applyAlignment="1">
      <alignment horizontal="center"/>
    </xf>
    <xf numFmtId="0" fontId="85" fillId="0" borderId="4" xfId="0" applyFont="1" applyBorder="1" applyAlignment="1">
      <alignment horizontal="center"/>
    </xf>
    <xf numFmtId="0" fontId="108" fillId="0" borderId="4" xfId="0" applyFont="1" applyBorder="1"/>
    <xf numFmtId="0" fontId="101" fillId="29" borderId="4" xfId="0" applyFont="1" applyFill="1" applyBorder="1" applyAlignment="1">
      <alignment horizontal="center"/>
    </xf>
    <xf numFmtId="168" fontId="101" fillId="6" borderId="4" xfId="0" applyNumberFormat="1" applyFont="1" applyFill="1" applyBorder="1" applyAlignment="1">
      <alignment horizontal="center"/>
    </xf>
    <xf numFmtId="168" fontId="101" fillId="12" borderId="4" xfId="0" applyNumberFormat="1" applyFont="1" applyFill="1" applyBorder="1" applyAlignment="1">
      <alignment horizontal="center"/>
    </xf>
    <xf numFmtId="168" fontId="101" fillId="8" borderId="4" xfId="0" applyNumberFormat="1" applyFont="1" applyFill="1" applyBorder="1" applyAlignment="1">
      <alignment horizontal="center"/>
    </xf>
    <xf numFmtId="168" fontId="101" fillId="24" borderId="4" xfId="0" applyNumberFormat="1" applyFont="1" applyFill="1" applyBorder="1" applyAlignment="1">
      <alignment horizontal="center"/>
    </xf>
    <xf numFmtId="168" fontId="101" fillId="3" borderId="4" xfId="0" applyNumberFormat="1" applyFont="1" applyFill="1" applyBorder="1" applyAlignment="1">
      <alignment horizontal="center"/>
    </xf>
    <xf numFmtId="0" fontId="101" fillId="3" borderId="4" xfId="0" applyFont="1" applyFill="1" applyBorder="1" applyAlignment="1">
      <alignment horizontal="center"/>
    </xf>
    <xf numFmtId="16" fontId="101" fillId="3" borderId="4" xfId="0" applyNumberFormat="1" applyFont="1" applyFill="1" applyBorder="1" applyAlignment="1">
      <alignment horizontal="center"/>
    </xf>
    <xf numFmtId="168" fontId="101" fillId="4" borderId="4" xfId="0" applyNumberFormat="1" applyFont="1" applyFill="1" applyBorder="1" applyAlignment="1">
      <alignment horizontal="center"/>
    </xf>
    <xf numFmtId="0" fontId="101" fillId="4" borderId="4" xfId="0" applyFont="1" applyFill="1" applyBorder="1" applyAlignment="1">
      <alignment horizontal="center"/>
    </xf>
    <xf numFmtId="178" fontId="101" fillId="0" borderId="4" xfId="0" quotePrefix="1" applyNumberFormat="1" applyFont="1" applyBorder="1" applyAlignment="1">
      <alignment horizontal="center"/>
    </xf>
    <xf numFmtId="178" fontId="101" fillId="0" borderId="1" xfId="0" quotePrefix="1" applyNumberFormat="1" applyFont="1" applyBorder="1" applyAlignment="1">
      <alignment horizontal="center"/>
    </xf>
    <xf numFmtId="0" fontId="101" fillId="0" borderId="1" xfId="0" applyFont="1" applyBorder="1" applyAlignment="1">
      <alignment horizontal="center"/>
    </xf>
    <xf numFmtId="16" fontId="101" fillId="0" borderId="4" xfId="0" applyNumberFormat="1" applyFont="1" applyBorder="1" applyAlignment="1">
      <alignment horizontal="center"/>
    </xf>
    <xf numFmtId="0" fontId="61" fillId="0" borderId="71" xfId="0" applyFont="1" applyBorder="1" applyAlignment="1">
      <alignment horizontal="center" vertical="center" wrapText="1"/>
    </xf>
    <xf numFmtId="0" fontId="61" fillId="0" borderId="72" xfId="0" applyFont="1" applyBorder="1" applyAlignment="1">
      <alignment horizontal="center" vertical="center" wrapText="1"/>
    </xf>
    <xf numFmtId="0" fontId="61" fillId="0" borderId="74" xfId="0" applyFont="1" applyBorder="1" applyAlignment="1">
      <alignment horizontal="center" vertical="center" wrapText="1"/>
    </xf>
    <xf numFmtId="0" fontId="61" fillId="0" borderId="72" xfId="0" applyFont="1" applyBorder="1" applyAlignment="1">
      <alignment horizontal="center" vertical="center"/>
    </xf>
    <xf numFmtId="0" fontId="61" fillId="0" borderId="75" xfId="0" applyFont="1" applyBorder="1" applyAlignment="1">
      <alignment horizontal="center" vertical="center"/>
    </xf>
    <xf numFmtId="0" fontId="61" fillId="0" borderId="75" xfId="0" applyFont="1" applyBorder="1" applyAlignment="1">
      <alignment horizontal="center" vertical="center" wrapText="1"/>
    </xf>
    <xf numFmtId="0" fontId="61" fillId="0" borderId="57" xfId="0" applyFont="1" applyBorder="1" applyAlignment="1">
      <alignment horizontal="center" vertical="center" wrapText="1"/>
    </xf>
    <xf numFmtId="0" fontId="52" fillId="0" borderId="76" xfId="0" applyFont="1" applyBorder="1" applyAlignment="1">
      <alignment vertical="center"/>
    </xf>
    <xf numFmtId="0" fontId="52" fillId="0" borderId="77" xfId="0" applyFont="1" applyBorder="1" applyAlignment="1">
      <alignment horizontal="center" vertical="center"/>
    </xf>
    <xf numFmtId="0" fontId="61" fillId="12" borderId="4" xfId="0" applyFont="1" applyFill="1" applyBorder="1" applyAlignment="1">
      <alignment horizontal="center" vertical="center"/>
    </xf>
    <xf numFmtId="2" fontId="52" fillId="0" borderId="8" xfId="0" applyNumberFormat="1" applyFont="1" applyBorder="1" applyAlignment="1">
      <alignment horizontal="center" vertical="center"/>
    </xf>
    <xf numFmtId="170" fontId="52" fillId="0" borderId="8" xfId="0" applyNumberFormat="1" applyFont="1" applyBorder="1" applyAlignment="1">
      <alignment horizontal="center" vertical="center"/>
    </xf>
    <xf numFmtId="0" fontId="52" fillId="0" borderId="2" xfId="0" applyFont="1" applyBorder="1" applyAlignment="1">
      <alignment horizontal="center" vertical="center"/>
    </xf>
    <xf numFmtId="0" fontId="52" fillId="0" borderId="31" xfId="0" applyFont="1" applyBorder="1" applyAlignment="1">
      <alignment horizontal="center" vertical="center"/>
    </xf>
    <xf numFmtId="0" fontId="52" fillId="0" borderId="36" xfId="0" applyFont="1" applyBorder="1" applyAlignment="1">
      <alignment horizontal="center" vertical="center" wrapText="1"/>
    </xf>
    <xf numFmtId="0" fontId="52" fillId="0" borderId="14" xfId="0" applyFont="1" applyBorder="1" applyAlignment="1">
      <alignment horizontal="center" vertical="center"/>
    </xf>
    <xf numFmtId="2" fontId="52" fillId="0" borderId="4" xfId="0" applyNumberFormat="1" applyFont="1" applyBorder="1" applyAlignment="1">
      <alignment horizontal="center" vertical="center"/>
    </xf>
    <xf numFmtId="0" fontId="52" fillId="0" borderId="41" xfId="0" applyFont="1" applyBorder="1" applyAlignment="1">
      <alignment horizontal="center" vertical="center" wrapText="1"/>
    </xf>
    <xf numFmtId="0" fontId="52" fillId="0" borderId="78" xfId="0" applyFont="1" applyBorder="1" applyAlignment="1">
      <alignment vertical="center"/>
    </xf>
    <xf numFmtId="168" fontId="61" fillId="12" borderId="4" xfId="0" applyNumberFormat="1" applyFont="1" applyFill="1" applyBorder="1" applyAlignment="1">
      <alignment horizontal="center" vertical="center"/>
    </xf>
    <xf numFmtId="0" fontId="52" fillId="9" borderId="15" xfId="0" applyFont="1" applyFill="1" applyBorder="1" applyAlignment="1">
      <alignment horizontal="center" vertical="center"/>
    </xf>
    <xf numFmtId="0" fontId="52" fillId="0" borderId="69" xfId="0" applyFont="1" applyBorder="1" applyAlignment="1">
      <alignment horizontal="center" vertical="center"/>
    </xf>
    <xf numFmtId="0" fontId="61" fillId="12" borderId="21" xfId="0" applyFont="1" applyFill="1" applyBorder="1" applyAlignment="1">
      <alignment horizontal="center" vertical="center"/>
    </xf>
    <xf numFmtId="2" fontId="52" fillId="9" borderId="21" xfId="0" applyNumberFormat="1" applyFont="1" applyFill="1" applyBorder="1" applyAlignment="1">
      <alignment horizontal="center" vertical="center"/>
    </xf>
    <xf numFmtId="170" fontId="52" fillId="0" borderId="1" xfId="0" applyNumberFormat="1" applyFont="1" applyBorder="1" applyAlignment="1">
      <alignment horizontal="center" vertical="center"/>
    </xf>
    <xf numFmtId="0" fontId="52" fillId="0" borderId="17" xfId="0" applyFont="1" applyBorder="1" applyAlignment="1">
      <alignment horizontal="center" vertical="center"/>
    </xf>
    <xf numFmtId="0" fontId="52" fillId="0" borderId="27" xfId="0" applyFont="1" applyBorder="1" applyAlignment="1">
      <alignment horizontal="center" vertical="center"/>
    </xf>
    <xf numFmtId="0" fontId="52" fillId="9" borderId="29" xfId="0" applyFont="1" applyFill="1" applyBorder="1" applyAlignment="1">
      <alignment horizontal="center" vertical="center"/>
    </xf>
    <xf numFmtId="0" fontId="52" fillId="0" borderId="42" xfId="0" applyFont="1" applyBorder="1" applyAlignment="1">
      <alignment horizontal="center" vertical="center"/>
    </xf>
    <xf numFmtId="0" fontId="52" fillId="0" borderId="1" xfId="0" applyFont="1" applyBorder="1" applyAlignment="1">
      <alignment horizontal="center" vertical="center"/>
    </xf>
    <xf numFmtId="168" fontId="61" fillId="0" borderId="1" xfId="0" applyNumberFormat="1" applyFont="1" applyBorder="1" applyAlignment="1">
      <alignment horizontal="center" vertical="center"/>
    </xf>
    <xf numFmtId="168" fontId="52" fillId="0" borderId="1" xfId="0" applyNumberFormat="1" applyFont="1" applyBorder="1" applyAlignment="1">
      <alignment horizontal="center" vertical="center"/>
    </xf>
    <xf numFmtId="1" fontId="52" fillId="0" borderId="17" xfId="0" applyNumberFormat="1" applyFont="1" applyBorder="1" applyAlignment="1">
      <alignment vertical="center"/>
    </xf>
    <xf numFmtId="1" fontId="52" fillId="0" borderId="1" xfId="0" applyNumberFormat="1" applyFont="1" applyBorder="1" applyAlignment="1">
      <alignment vertical="center"/>
    </xf>
    <xf numFmtId="0" fontId="52" fillId="0" borderId="18" xfId="0" applyFont="1" applyBorder="1" applyAlignment="1">
      <alignment horizontal="center" vertical="center"/>
    </xf>
    <xf numFmtId="1" fontId="52" fillId="0" borderId="17" xfId="0" applyNumberFormat="1" applyFont="1" applyBorder="1" applyAlignment="1">
      <alignment horizontal="center" vertical="center"/>
    </xf>
    <xf numFmtId="1" fontId="52" fillId="0" borderId="4" xfId="0" applyNumberFormat="1" applyFont="1" applyBorder="1" applyAlignment="1">
      <alignment vertical="center"/>
    </xf>
    <xf numFmtId="0" fontId="52" fillId="0" borderId="1" xfId="0" quotePrefix="1" applyFont="1" applyBorder="1" applyAlignment="1">
      <alignment horizontal="center" vertical="center"/>
    </xf>
    <xf numFmtId="168" fontId="52" fillId="0" borderId="17" xfId="0" applyNumberFormat="1" applyFont="1" applyBorder="1" applyAlignment="1">
      <alignment horizontal="center" vertical="center"/>
    </xf>
    <xf numFmtId="0" fontId="52" fillId="0" borderId="79" xfId="0" applyFont="1" applyBorder="1" applyAlignment="1">
      <alignment vertical="center"/>
    </xf>
    <xf numFmtId="168" fontId="61" fillId="0" borderId="10" xfId="0" applyNumberFormat="1" applyFont="1" applyBorder="1" applyAlignment="1">
      <alignment horizontal="center" vertical="center"/>
    </xf>
    <xf numFmtId="1" fontId="61" fillId="0" borderId="10" xfId="0" applyNumberFormat="1" applyFont="1" applyBorder="1" applyAlignment="1">
      <alignment horizontal="center" vertical="center"/>
    </xf>
    <xf numFmtId="0" fontId="52" fillId="0" borderId="10" xfId="0" applyFont="1" applyBorder="1" applyAlignment="1">
      <alignment vertical="center"/>
    </xf>
    <xf numFmtId="1" fontId="61" fillId="0" borderId="81" xfId="0" applyNumberFormat="1" applyFont="1" applyBorder="1" applyAlignment="1">
      <alignment horizontal="center" vertical="center"/>
    </xf>
    <xf numFmtId="1" fontId="61" fillId="0" borderId="80" xfId="0" applyNumberFormat="1" applyFont="1" applyBorder="1" applyAlignment="1">
      <alignment horizontal="center" vertical="center" wrapText="1"/>
    </xf>
    <xf numFmtId="0" fontId="52" fillId="0" borderId="31" xfId="0" applyFont="1" applyBorder="1" applyAlignment="1">
      <alignment vertical="center"/>
    </xf>
    <xf numFmtId="168" fontId="61" fillId="0" borderId="39" xfId="0" applyNumberFormat="1" applyFont="1" applyBorder="1" applyAlignment="1">
      <alignment horizontal="center" vertical="center"/>
    </xf>
    <xf numFmtId="0" fontId="52" fillId="0" borderId="39" xfId="0" applyFont="1" applyBorder="1" applyAlignment="1">
      <alignment vertical="center"/>
    </xf>
    <xf numFmtId="1" fontId="61" fillId="0" borderId="84" xfId="0" applyNumberFormat="1" applyFont="1" applyBorder="1" applyAlignment="1">
      <alignment horizontal="center" vertical="center"/>
    </xf>
    <xf numFmtId="1" fontId="61" fillId="0" borderId="86" xfId="0" applyNumberFormat="1" applyFont="1" applyBorder="1" applyAlignment="1">
      <alignment horizontal="center" vertical="center" wrapText="1"/>
    </xf>
    <xf numFmtId="0" fontId="52" fillId="0" borderId="87" xfId="0" applyFont="1" applyBorder="1" applyAlignment="1">
      <alignment vertical="center"/>
    </xf>
    <xf numFmtId="0" fontId="52" fillId="0" borderId="88" xfId="0" applyFont="1" applyBorder="1" applyAlignment="1">
      <alignment horizontal="center" vertical="center" wrapText="1"/>
    </xf>
    <xf numFmtId="168" fontId="52" fillId="0" borderId="4" xfId="0" applyNumberFormat="1" applyFont="1" applyBorder="1" applyAlignment="1">
      <alignment horizontal="center" vertical="center"/>
    </xf>
    <xf numFmtId="1" fontId="52" fillId="0" borderId="1" xfId="0" applyNumberFormat="1" applyFont="1" applyBorder="1" applyAlignment="1">
      <alignment horizontal="center" vertical="center"/>
    </xf>
    <xf numFmtId="0" fontId="107" fillId="22" borderId="91" xfId="0" applyFont="1" applyFill="1" applyBorder="1" applyAlignment="1">
      <alignment horizontal="center" vertical="center"/>
    </xf>
    <xf numFmtId="0" fontId="61" fillId="22" borderId="94" xfId="0" applyFont="1" applyFill="1" applyBorder="1" applyAlignment="1">
      <alignment horizontal="center" vertical="center"/>
    </xf>
    <xf numFmtId="0" fontId="61" fillId="0" borderId="43" xfId="0" applyFont="1" applyBorder="1" applyAlignment="1">
      <alignment horizontal="center" vertical="center"/>
    </xf>
    <xf numFmtId="0" fontId="61" fillId="0" borderId="39" xfId="0" applyFont="1" applyBorder="1" applyAlignment="1">
      <alignment horizontal="center" vertical="center"/>
    </xf>
    <xf numFmtId="0" fontId="61" fillId="22" borderId="96" xfId="0" applyFont="1" applyFill="1" applyBorder="1" applyAlignment="1">
      <alignment horizontal="center" vertical="center"/>
    </xf>
    <xf numFmtId="0" fontId="61" fillId="9" borderId="97" xfId="0" applyFont="1" applyFill="1" applyBorder="1" applyAlignment="1">
      <alignment horizontal="center" vertical="center"/>
    </xf>
    <xf numFmtId="0" fontId="61" fillId="9" borderId="98" xfId="0" applyFont="1" applyFill="1" applyBorder="1" applyAlignment="1">
      <alignment horizontal="left" vertical="center"/>
    </xf>
    <xf numFmtId="0" fontId="52" fillId="9" borderId="101" xfId="0" applyFont="1" applyFill="1" applyBorder="1" applyAlignment="1">
      <alignment horizontal="center" vertical="center"/>
    </xf>
    <xf numFmtId="0" fontId="52" fillId="9" borderId="102" xfId="0" applyFont="1" applyFill="1" applyBorder="1" applyAlignment="1">
      <alignment vertical="center"/>
    </xf>
    <xf numFmtId="0" fontId="52" fillId="22" borderId="103" xfId="0" applyFont="1" applyFill="1" applyBorder="1" applyAlignment="1">
      <alignment vertical="center"/>
    </xf>
    <xf numFmtId="0" fontId="52" fillId="9" borderId="97" xfId="0" applyFont="1" applyFill="1" applyBorder="1"/>
    <xf numFmtId="0" fontId="52" fillId="9" borderId="101" xfId="0" applyFont="1" applyFill="1" applyBorder="1"/>
    <xf numFmtId="0" fontId="52" fillId="9" borderId="102" xfId="0" applyFont="1" applyFill="1" applyBorder="1"/>
    <xf numFmtId="0" fontId="52" fillId="0" borderId="16" xfId="0" applyFont="1" applyBorder="1" applyAlignment="1">
      <alignment horizontal="left" vertical="center" wrapText="1"/>
    </xf>
    <xf numFmtId="0" fontId="61" fillId="0" borderId="31" xfId="0" applyFont="1" applyBorder="1" applyAlignment="1">
      <alignment vertical="center" wrapText="1"/>
    </xf>
    <xf numFmtId="0" fontId="23" fillId="0" borderId="69" xfId="0" applyFont="1" applyBorder="1" applyAlignment="1">
      <alignment vertical="center" wrapText="1"/>
    </xf>
    <xf numFmtId="0" fontId="23" fillId="22" borderId="32" xfId="0" applyFont="1" applyFill="1" applyBorder="1" applyAlignment="1">
      <alignment vertical="center" wrapText="1"/>
    </xf>
    <xf numFmtId="0" fontId="52" fillId="0" borderId="3" xfId="0" applyFont="1" applyBorder="1" applyAlignment="1">
      <alignment horizontal="center" vertical="center"/>
    </xf>
    <xf numFmtId="0" fontId="52" fillId="0" borderId="4" xfId="0" applyFont="1" applyBorder="1" applyAlignment="1">
      <alignment wrapText="1"/>
    </xf>
    <xf numFmtId="0" fontId="52" fillId="0" borderId="69" xfId="0" applyFont="1" applyBorder="1"/>
    <xf numFmtId="170" fontId="23" fillId="0" borderId="4" xfId="0" applyNumberFormat="1" applyFont="1" applyBorder="1" applyAlignment="1">
      <alignment horizontal="center" vertical="center" wrapText="1"/>
    </xf>
    <xf numFmtId="0" fontId="52" fillId="0" borderId="69" xfId="0" applyFont="1" applyBorder="1" applyAlignment="1">
      <alignment horizontal="left" vertical="center"/>
    </xf>
    <xf numFmtId="0" fontId="52" fillId="22" borderId="94" xfId="0" applyFont="1" applyFill="1" applyBorder="1" applyAlignment="1">
      <alignment horizontal="left" vertical="center"/>
    </xf>
    <xf numFmtId="0" fontId="52" fillId="0" borderId="8" xfId="0" applyFont="1" applyBorder="1" applyAlignment="1">
      <alignment horizontal="center" vertical="center"/>
    </xf>
    <xf numFmtId="0" fontId="52" fillId="0" borderId="34" xfId="0" applyFont="1" applyBorder="1" applyAlignment="1">
      <alignment horizontal="left" vertical="center" wrapText="1"/>
    </xf>
    <xf numFmtId="170" fontId="23" fillId="0" borderId="1" xfId="0" applyNumberFormat="1" applyFont="1" applyBorder="1" applyAlignment="1">
      <alignment horizontal="center" vertical="center" wrapText="1"/>
    </xf>
    <xf numFmtId="0" fontId="61" fillId="30" borderId="104" xfId="0" applyFont="1" applyFill="1" applyBorder="1" applyAlignment="1">
      <alignment vertical="center" wrapText="1"/>
    </xf>
    <xf numFmtId="0" fontId="52" fillId="0" borderId="27" xfId="0" applyFont="1" applyBorder="1" applyAlignment="1">
      <alignment horizontal="left" vertical="center"/>
    </xf>
    <xf numFmtId="0" fontId="52" fillId="22" borderId="105" xfId="0" applyFont="1" applyFill="1" applyBorder="1" applyAlignment="1">
      <alignment horizontal="left" vertical="center"/>
    </xf>
    <xf numFmtId="0" fontId="52" fillId="0" borderId="43" xfId="0" applyFont="1" applyBorder="1" applyAlignment="1">
      <alignment horizontal="center" vertical="center"/>
    </xf>
    <xf numFmtId="0" fontId="52" fillId="0" borderId="39" xfId="0" applyFont="1" applyBorder="1" applyAlignment="1">
      <alignment horizontal="center" vertical="center"/>
    </xf>
    <xf numFmtId="0" fontId="52" fillId="0" borderId="1" xfId="0" applyFont="1" applyBorder="1"/>
    <xf numFmtId="0" fontId="52" fillId="0" borderId="27" xfId="0" applyFont="1" applyBorder="1"/>
    <xf numFmtId="0" fontId="61" fillId="9" borderId="71" xfId="0" applyFont="1" applyFill="1" applyBorder="1" applyAlignment="1">
      <alignment horizontal="center" vertical="center"/>
    </xf>
    <xf numFmtId="0" fontId="61" fillId="9" borderId="106" xfId="0" applyFont="1" applyFill="1" applyBorder="1" applyAlignment="1">
      <alignment horizontal="left" vertical="center" wrapText="1"/>
    </xf>
    <xf numFmtId="0" fontId="52" fillId="9" borderId="74" xfId="0" applyFont="1" applyFill="1" applyBorder="1" applyAlignment="1">
      <alignment horizontal="center" vertical="center"/>
    </xf>
    <xf numFmtId="0" fontId="52" fillId="0" borderId="74" xfId="0" applyFont="1" applyBorder="1" applyAlignment="1">
      <alignment horizontal="center" vertical="center"/>
    </xf>
    <xf numFmtId="0" fontId="52" fillId="9" borderId="75" xfId="0" applyFont="1" applyFill="1" applyBorder="1" applyAlignment="1">
      <alignment horizontal="center" vertical="center"/>
    </xf>
    <xf numFmtId="0" fontId="52" fillId="22" borderId="107" xfId="0" applyFont="1" applyFill="1" applyBorder="1" applyAlignment="1">
      <alignment horizontal="center" vertical="center"/>
    </xf>
    <xf numFmtId="0" fontId="52" fillId="9" borderId="71" xfId="0" applyFont="1" applyFill="1" applyBorder="1"/>
    <xf numFmtId="0" fontId="52" fillId="9" borderId="74" xfId="0" applyFont="1" applyFill="1" applyBorder="1"/>
    <xf numFmtId="0" fontId="52" fillId="9" borderId="75" xfId="0" applyFont="1" applyFill="1" applyBorder="1"/>
    <xf numFmtId="0" fontId="52" fillId="0" borderId="63" xfId="0" applyFont="1" applyBorder="1" applyAlignment="1">
      <alignment horizontal="center" vertical="center"/>
    </xf>
    <xf numFmtId="0" fontId="52" fillId="0" borderId="92" xfId="0" applyFont="1" applyBorder="1" applyAlignment="1">
      <alignment horizontal="left" vertical="center" wrapText="1"/>
    </xf>
    <xf numFmtId="0" fontId="52" fillId="0" borderId="7" xfId="0" applyFont="1" applyBorder="1" applyAlignment="1">
      <alignment horizontal="center" vertical="center"/>
    </xf>
    <xf numFmtId="170" fontId="52" fillId="0" borderId="7" xfId="0" applyNumberFormat="1" applyFont="1" applyBorder="1" applyAlignment="1">
      <alignment horizontal="center" vertical="center"/>
    </xf>
    <xf numFmtId="0" fontId="52" fillId="0" borderId="93" xfId="0" applyFont="1" applyBorder="1" applyAlignment="1">
      <alignment horizontal="left" vertical="center" wrapText="1"/>
    </xf>
    <xf numFmtId="0" fontId="52" fillId="22" borderId="6" xfId="0" applyFont="1" applyFill="1" applyBorder="1" applyAlignment="1">
      <alignment horizontal="left" vertical="center" wrapText="1"/>
    </xf>
    <xf numFmtId="0" fontId="52" fillId="0" borderId="63" xfId="0" applyFont="1" applyBorder="1"/>
    <xf numFmtId="0" fontId="52" fillId="0" borderId="7" xfId="0" applyFont="1" applyBorder="1"/>
    <xf numFmtId="0" fontId="52" fillId="0" borderId="93" xfId="0" applyFont="1" applyBorder="1"/>
    <xf numFmtId="0" fontId="52" fillId="0" borderId="74" xfId="0" applyFont="1" applyBorder="1" applyAlignment="1">
      <alignment vertical="center" wrapText="1"/>
    </xf>
    <xf numFmtId="0" fontId="52" fillId="22" borderId="94" xfId="0" applyFont="1" applyFill="1" applyBorder="1" applyAlignment="1">
      <alignment horizontal="center" vertical="center"/>
    </xf>
    <xf numFmtId="0" fontId="111" fillId="30" borderId="69" xfId="0" applyFont="1" applyFill="1" applyBorder="1" applyAlignment="1">
      <alignment vertical="center" wrapText="1"/>
    </xf>
    <xf numFmtId="0" fontId="52" fillId="22" borderId="32" xfId="0" applyFont="1" applyFill="1" applyBorder="1" applyAlignment="1">
      <alignment horizontal="left" vertical="center"/>
    </xf>
    <xf numFmtId="0" fontId="52" fillId="22" borderId="105" xfId="0" applyFont="1" applyFill="1" applyBorder="1" applyAlignment="1">
      <alignment horizontal="center" vertical="center"/>
    </xf>
    <xf numFmtId="0" fontId="52" fillId="0" borderId="14" xfId="0" applyFont="1" applyBorder="1"/>
    <xf numFmtId="0" fontId="52" fillId="0" borderId="93" xfId="0" applyFont="1" applyBorder="1" applyAlignment="1">
      <alignment horizontal="center" vertical="center"/>
    </xf>
    <xf numFmtId="0" fontId="52" fillId="22" borderId="6" xfId="0" applyFont="1" applyFill="1" applyBorder="1" applyAlignment="1">
      <alignment horizontal="center" vertical="center"/>
    </xf>
    <xf numFmtId="0" fontId="52" fillId="22" borderId="6" xfId="0" applyFont="1" applyFill="1" applyBorder="1" applyAlignment="1">
      <alignment horizontal="center" vertical="center" wrapText="1"/>
    </xf>
    <xf numFmtId="0" fontId="52" fillId="0" borderId="45" xfId="0" applyFont="1" applyBorder="1" applyAlignment="1">
      <alignment horizontal="left" vertical="center" wrapText="1"/>
    </xf>
    <xf numFmtId="0" fontId="52" fillId="22" borderId="103" xfId="0" applyFont="1" applyFill="1" applyBorder="1" applyAlignment="1">
      <alignment horizontal="center" vertical="center" wrapText="1"/>
    </xf>
    <xf numFmtId="0" fontId="52" fillId="0" borderId="43" xfId="0" applyFont="1" applyBorder="1"/>
    <xf numFmtId="0" fontId="52" fillId="0" borderId="39" xfId="0" applyFont="1" applyBorder="1"/>
    <xf numFmtId="0" fontId="52" fillId="0" borderId="87" xfId="0" applyFont="1" applyBorder="1"/>
    <xf numFmtId="0" fontId="112" fillId="0" borderId="0" xfId="0" applyFont="1" applyAlignment="1">
      <alignment horizontal="left" vertical="center" wrapText="1"/>
    </xf>
    <xf numFmtId="0" fontId="85" fillId="0" borderId="0" xfId="0" applyFont="1" applyAlignment="1">
      <alignment horizontal="left" vertical="center" wrapText="1"/>
    </xf>
    <xf numFmtId="170" fontId="85" fillId="0" borderId="0" xfId="0" applyNumberFormat="1" applyFont="1" applyAlignment="1">
      <alignment horizontal="center" vertical="center"/>
    </xf>
    <xf numFmtId="0" fontId="46" fillId="3" borderId="121" xfId="0" applyFont="1" applyFill="1" applyBorder="1"/>
    <xf numFmtId="0" fontId="46" fillId="3" borderId="6" xfId="0" applyFont="1" applyFill="1" applyBorder="1"/>
    <xf numFmtId="0" fontId="114" fillId="3" borderId="6" xfId="0" applyFont="1" applyFill="1" applyBorder="1" applyAlignment="1">
      <alignment horizontal="center"/>
    </xf>
    <xf numFmtId="0" fontId="114" fillId="0" borderId="1" xfId="0" applyFont="1" applyBorder="1" applyAlignment="1">
      <alignment horizontal="center" vertical="center" wrapText="1"/>
    </xf>
    <xf numFmtId="0" fontId="114" fillId="0" borderId="0" xfId="0" applyFont="1" applyAlignment="1">
      <alignment horizontal="center" vertical="center" textRotation="90" wrapText="1"/>
    </xf>
    <xf numFmtId="0" fontId="114" fillId="3" borderId="6" xfId="0" applyFont="1" applyFill="1" applyBorder="1"/>
    <xf numFmtId="0" fontId="53" fillId="3" borderId="6" xfId="0" applyFont="1" applyFill="1" applyBorder="1" applyAlignment="1">
      <alignment horizontal="right"/>
    </xf>
    <xf numFmtId="0" fontId="52" fillId="3" borderId="121" xfId="0" applyFont="1" applyFill="1" applyBorder="1"/>
    <xf numFmtId="0" fontId="52" fillId="3" borderId="6" xfId="0" applyFont="1" applyFill="1" applyBorder="1"/>
    <xf numFmtId="0" fontId="52" fillId="3" borderId="6" xfId="0" applyFont="1" applyFill="1" applyBorder="1" applyAlignment="1">
      <alignment horizontal="center"/>
    </xf>
    <xf numFmtId="0" fontId="46" fillId="3" borderId="6" xfId="0" applyFont="1" applyFill="1" applyBorder="1" applyAlignment="1">
      <alignment horizontal="center"/>
    </xf>
    <xf numFmtId="0" fontId="114" fillId="0" borderId="0" xfId="0" applyFont="1" applyAlignment="1">
      <alignment horizontal="center" vertical="center" wrapText="1"/>
    </xf>
    <xf numFmtId="173" fontId="52" fillId="0" borderId="4" xfId="0" applyNumberFormat="1" applyFont="1" applyBorder="1"/>
    <xf numFmtId="0" fontId="43" fillId="3" borderId="6" xfId="0" applyFont="1" applyFill="1" applyBorder="1"/>
    <xf numFmtId="0" fontId="46" fillId="3" borderId="6" xfId="0" applyFont="1" applyFill="1" applyBorder="1" applyAlignment="1">
      <alignment wrapText="1"/>
    </xf>
    <xf numFmtId="1" fontId="114" fillId="0" borderId="0" xfId="0" applyNumberFormat="1" applyFont="1" applyAlignment="1">
      <alignment horizontal="center" vertical="center" wrapText="1"/>
    </xf>
    <xf numFmtId="0" fontId="53" fillId="3" borderId="121" xfId="0" applyFont="1" applyFill="1" applyBorder="1"/>
    <xf numFmtId="0" fontId="53" fillId="3" borderId="6" xfId="0" applyFont="1" applyFill="1" applyBorder="1"/>
    <xf numFmtId="0" fontId="53" fillId="3" borderId="121" xfId="0" applyFont="1" applyFill="1" applyBorder="1" applyAlignment="1">
      <alignment horizontal="center"/>
    </xf>
    <xf numFmtId="0" fontId="53" fillId="3" borderId="6" xfId="0" applyFont="1" applyFill="1" applyBorder="1" applyAlignment="1">
      <alignment horizontal="center"/>
    </xf>
    <xf numFmtId="0" fontId="46" fillId="3" borderId="6" xfId="0" applyFont="1" applyFill="1" applyBorder="1" applyAlignment="1">
      <alignment vertical="center" wrapText="1"/>
    </xf>
    <xf numFmtId="0" fontId="45" fillId="3" borderId="134" xfId="0" applyFont="1" applyFill="1" applyBorder="1"/>
    <xf numFmtId="0" fontId="115" fillId="3" borderId="135" xfId="0" applyFont="1" applyFill="1" applyBorder="1" applyAlignment="1">
      <alignment horizontal="center"/>
    </xf>
    <xf numFmtId="0" fontId="53" fillId="3" borderId="103" xfId="0" applyFont="1" applyFill="1" applyBorder="1"/>
    <xf numFmtId="0" fontId="45" fillId="3" borderId="103" xfId="0" applyFont="1" applyFill="1" applyBorder="1"/>
    <xf numFmtId="0" fontId="114" fillId="0" borderId="4" xfId="0" applyFont="1" applyBorder="1" applyAlignment="1">
      <alignment horizontal="center" vertical="center" wrapText="1"/>
    </xf>
    <xf numFmtId="0" fontId="53" fillId="3" borderId="6" xfId="0" applyFont="1" applyFill="1" applyBorder="1" applyAlignment="1">
      <alignment horizontal="center" vertical="center" wrapText="1"/>
    </xf>
    <xf numFmtId="0" fontId="45" fillId="3" borderId="6" xfId="0" applyFont="1" applyFill="1" applyBorder="1"/>
    <xf numFmtId="0" fontId="114" fillId="3" borderId="6" xfId="0" applyFont="1" applyFill="1" applyBorder="1" applyAlignment="1">
      <alignment horizontal="center" vertical="center" wrapText="1"/>
    </xf>
    <xf numFmtId="0" fontId="46" fillId="3" borderId="6" xfId="0" applyFont="1" applyFill="1" applyBorder="1" applyAlignment="1">
      <alignment horizontal="left" vertical="center"/>
    </xf>
    <xf numFmtId="0" fontId="52" fillId="3" borderId="139" xfId="0" applyFont="1" applyFill="1" applyBorder="1" applyAlignment="1">
      <alignment horizontal="center" vertical="center"/>
    </xf>
    <xf numFmtId="0" fontId="52" fillId="3" borderId="6" xfId="0" applyFont="1" applyFill="1" applyBorder="1" applyAlignment="1">
      <alignment horizontal="center" vertical="center"/>
    </xf>
    <xf numFmtId="0" fontId="54" fillId="3" borderId="103" xfId="0" applyFont="1" applyFill="1" applyBorder="1" applyAlignment="1">
      <alignment horizontal="center" vertical="center"/>
    </xf>
    <xf numFmtId="0" fontId="54" fillId="3" borderId="98" xfId="0" applyFont="1" applyFill="1" applyBorder="1" applyAlignment="1">
      <alignment horizontal="center" vertical="center"/>
    </xf>
    <xf numFmtId="0" fontId="54" fillId="0" borderId="3" xfId="0" applyFont="1" applyBorder="1" applyAlignment="1">
      <alignment horizontal="center"/>
    </xf>
    <xf numFmtId="0" fontId="45" fillId="3" borderId="140" xfId="0" applyFont="1" applyFill="1" applyBorder="1"/>
    <xf numFmtId="0" fontId="115" fillId="3" borderId="91" xfId="0" applyFont="1" applyFill="1" applyBorder="1" applyAlignment="1">
      <alignment horizontal="center"/>
    </xf>
    <xf numFmtId="0" fontId="53" fillId="3" borderId="91" xfId="0" applyFont="1" applyFill="1" applyBorder="1" applyAlignment="1">
      <alignment horizontal="center"/>
    </xf>
    <xf numFmtId="0" fontId="46" fillId="3" borderId="91" xfId="0" applyFont="1" applyFill="1" applyBorder="1" applyAlignment="1">
      <alignment horizontal="center"/>
    </xf>
    <xf numFmtId="0" fontId="53" fillId="3" borderId="91" xfId="0" applyFont="1" applyFill="1" applyBorder="1" applyAlignment="1">
      <alignment horizontal="center" vertical="center" wrapText="1"/>
    </xf>
    <xf numFmtId="0" fontId="53" fillId="3" borderId="91" xfId="0" applyFont="1" applyFill="1" applyBorder="1"/>
    <xf numFmtId="0" fontId="45" fillId="3" borderId="91" xfId="0" applyFont="1" applyFill="1" applyBorder="1"/>
    <xf numFmtId="0" fontId="114" fillId="3" borderId="91" xfId="0" applyFont="1" applyFill="1" applyBorder="1" applyAlignment="1">
      <alignment horizontal="center" vertical="center" wrapText="1"/>
    </xf>
    <xf numFmtId="0" fontId="46" fillId="3" borderId="91" xfId="0" applyFont="1" applyFill="1" applyBorder="1" applyAlignment="1">
      <alignment horizontal="left" vertical="center"/>
    </xf>
    <xf numFmtId="0" fontId="46" fillId="3" borderId="91" xfId="0" applyFont="1" applyFill="1" applyBorder="1" applyAlignment="1">
      <alignment horizontal="center" vertical="center"/>
    </xf>
    <xf numFmtId="0" fontId="52" fillId="3" borderId="141" xfId="0" applyFont="1" applyFill="1" applyBorder="1" applyAlignment="1">
      <alignment horizontal="center" vertical="center"/>
    </xf>
    <xf numFmtId="0" fontId="54" fillId="3" borderId="6" xfId="0" applyFont="1" applyFill="1" applyBorder="1" applyAlignment="1">
      <alignment vertical="center"/>
    </xf>
    <xf numFmtId="0" fontId="54" fillId="3" borderId="139" xfId="0" applyFont="1" applyFill="1" applyBorder="1" applyAlignment="1">
      <alignment horizontal="center" vertical="center"/>
    </xf>
    <xf numFmtId="1" fontId="54" fillId="8" borderId="21" xfId="0" applyNumberFormat="1" applyFont="1" applyFill="1" applyBorder="1" applyAlignment="1">
      <alignment horizontal="center" vertical="center"/>
    </xf>
    <xf numFmtId="1" fontId="54" fillId="3" borderId="6" xfId="0" applyNumberFormat="1" applyFont="1" applyFill="1" applyBorder="1" applyAlignment="1">
      <alignment horizontal="center"/>
    </xf>
    <xf numFmtId="0" fontId="116" fillId="8" borderId="21" xfId="0" applyFont="1" applyFill="1" applyBorder="1" applyAlignment="1">
      <alignment horizontal="center" vertical="center"/>
    </xf>
    <xf numFmtId="1" fontId="54" fillId="3" borderId="6" xfId="0" applyNumberFormat="1" applyFont="1" applyFill="1" applyBorder="1" applyAlignment="1">
      <alignment horizontal="center" vertical="center"/>
    </xf>
    <xf numFmtId="1" fontId="54" fillId="3" borderId="6" xfId="0" applyNumberFormat="1" applyFont="1" applyFill="1" applyBorder="1" applyAlignment="1">
      <alignment horizontal="center" vertical="center" wrapText="1"/>
    </xf>
    <xf numFmtId="1" fontId="54" fillId="3" borderId="142" xfId="0" applyNumberFormat="1" applyFont="1" applyFill="1" applyBorder="1" applyAlignment="1">
      <alignment horizontal="center"/>
    </xf>
    <xf numFmtId="0" fontId="54" fillId="3" borderId="139" xfId="0" applyFont="1" applyFill="1" applyBorder="1" applyAlignment="1">
      <alignment horizontal="center"/>
    </xf>
    <xf numFmtId="0" fontId="54" fillId="8" borderId="4" xfId="0" applyFont="1" applyFill="1" applyBorder="1" applyAlignment="1">
      <alignment vertical="center"/>
    </xf>
    <xf numFmtId="0" fontId="116" fillId="8" borderId="4" xfId="0" applyFont="1" applyFill="1" applyBorder="1" applyAlignment="1">
      <alignment horizontal="center" vertical="center"/>
    </xf>
    <xf numFmtId="0" fontId="54" fillId="31" borderId="4" xfId="0" applyFont="1" applyFill="1" applyBorder="1" applyAlignment="1">
      <alignment horizontal="center" vertical="center"/>
    </xf>
    <xf numFmtId="173" fontId="54" fillId="0" borderId="4" xfId="0" applyNumberFormat="1" applyFont="1" applyBorder="1" applyAlignment="1">
      <alignment horizontal="center"/>
    </xf>
    <xf numFmtId="0" fontId="54" fillId="0" borderId="0" xfId="0" applyFont="1"/>
    <xf numFmtId="0" fontId="54" fillId="3" borderId="6" xfId="0" applyFont="1" applyFill="1" applyBorder="1" applyAlignment="1">
      <alignment horizontal="left" vertical="center"/>
    </xf>
    <xf numFmtId="0" fontId="54" fillId="3" borderId="6" xfId="0" quotePrefix="1" applyFont="1" applyFill="1" applyBorder="1" applyAlignment="1">
      <alignment horizontal="center" vertical="center"/>
    </xf>
    <xf numFmtId="0" fontId="54" fillId="3" borderId="121" xfId="0" applyFont="1" applyFill="1" applyBorder="1"/>
    <xf numFmtId="0" fontId="45" fillId="3" borderId="121" xfId="0" applyFont="1" applyFill="1" applyBorder="1"/>
    <xf numFmtId="0" fontId="115" fillId="3" borderId="6" xfId="0" applyFont="1" applyFill="1" applyBorder="1" applyAlignment="1">
      <alignment horizontal="center"/>
    </xf>
    <xf numFmtId="0" fontId="45" fillId="3" borderId="121" xfId="0" applyFont="1" applyFill="1" applyBorder="1" applyAlignment="1">
      <alignment horizontal="center" vertical="center"/>
    </xf>
    <xf numFmtId="0" fontId="54" fillId="3" borderId="121" xfId="0" applyFont="1" applyFill="1" applyBorder="1" applyAlignment="1">
      <alignment horizontal="center" vertical="center"/>
    </xf>
    <xf numFmtId="1" fontId="54" fillId="3" borderId="121" xfId="0" applyNumberFormat="1" applyFont="1" applyFill="1" applyBorder="1" applyAlignment="1">
      <alignment horizontal="center"/>
    </xf>
    <xf numFmtId="1" fontId="54" fillId="9" borderId="21" xfId="0" applyNumberFormat="1" applyFont="1" applyFill="1" applyBorder="1" applyAlignment="1">
      <alignment horizontal="center" vertical="center"/>
    </xf>
    <xf numFmtId="1" fontId="54" fillId="3" borderId="6" xfId="0" applyNumberFormat="1" applyFont="1" applyFill="1" applyBorder="1"/>
    <xf numFmtId="1" fontId="54" fillId="3" borderId="6" xfId="0" applyNumberFormat="1" applyFont="1" applyFill="1" applyBorder="1" applyAlignment="1">
      <alignment vertical="center"/>
    </xf>
    <xf numFmtId="0" fontId="54" fillId="9" borderId="4" xfId="0" applyFont="1" applyFill="1" applyBorder="1" applyAlignment="1">
      <alignment vertical="center"/>
    </xf>
    <xf numFmtId="0" fontId="54" fillId="3" borderId="121" xfId="0" applyFont="1" applyFill="1" applyBorder="1" applyAlignment="1">
      <alignment horizontal="center" vertical="center" wrapText="1"/>
    </xf>
    <xf numFmtId="0" fontId="42" fillId="3" borderId="121" xfId="0" applyFont="1" applyFill="1" applyBorder="1" applyAlignment="1">
      <alignment horizontal="center"/>
    </xf>
    <xf numFmtId="16" fontId="54" fillId="3" borderId="6" xfId="0" applyNumberFormat="1" applyFont="1" applyFill="1" applyBorder="1" applyAlignment="1">
      <alignment horizontal="center"/>
    </xf>
    <xf numFmtId="1" fontId="54" fillId="8" borderId="4" xfId="0" applyNumberFormat="1" applyFont="1" applyFill="1" applyBorder="1" applyAlignment="1">
      <alignment vertical="center"/>
    </xf>
    <xf numFmtId="1" fontId="45" fillId="8" borderId="4" xfId="0" applyNumberFormat="1" applyFont="1" applyFill="1" applyBorder="1" applyAlignment="1">
      <alignment vertical="center"/>
    </xf>
    <xf numFmtId="0" fontId="55" fillId="3" borderId="6" xfId="0" applyFont="1" applyFill="1" applyBorder="1" applyAlignment="1">
      <alignment horizontal="center"/>
    </xf>
    <xf numFmtId="0" fontId="45" fillId="3" borderId="6" xfId="0" applyFont="1" applyFill="1" applyBorder="1" applyAlignment="1">
      <alignment horizontal="center"/>
    </xf>
    <xf numFmtId="0" fontId="55" fillId="3" borderId="6" xfId="0" applyFont="1" applyFill="1" applyBorder="1" applyAlignment="1">
      <alignment horizontal="center" vertical="center" wrapText="1"/>
    </xf>
    <xf numFmtId="0" fontId="55" fillId="3" borderId="6" xfId="0" applyFont="1" applyFill="1" applyBorder="1" applyAlignment="1">
      <alignment horizontal="center" vertical="center"/>
    </xf>
    <xf numFmtId="0" fontId="54" fillId="3" borderId="134" xfId="0" applyFont="1" applyFill="1" applyBorder="1" applyAlignment="1">
      <alignment horizontal="center" vertical="center"/>
    </xf>
    <xf numFmtId="0" fontId="54" fillId="3" borderId="103" xfId="0" quotePrefix="1" applyFont="1" applyFill="1" applyBorder="1" applyAlignment="1">
      <alignment horizontal="center" vertical="center"/>
    </xf>
    <xf numFmtId="0" fontId="54" fillId="3" borderId="103" xfId="0" applyFont="1" applyFill="1" applyBorder="1"/>
    <xf numFmtId="0" fontId="52" fillId="3" borderId="140" xfId="0" applyFont="1" applyFill="1" applyBorder="1"/>
    <xf numFmtId="0" fontId="52" fillId="3" borderId="91" xfId="0" applyFont="1" applyFill="1" applyBorder="1" applyAlignment="1">
      <alignment horizontal="center"/>
    </xf>
    <xf numFmtId="1" fontId="116" fillId="8" borderId="21" xfId="0" applyNumberFormat="1" applyFont="1" applyFill="1" applyBorder="1" applyAlignment="1">
      <alignment horizontal="center" vertical="center"/>
    </xf>
    <xf numFmtId="0" fontId="54" fillId="0" borderId="0" xfId="0" applyFont="1" applyAlignment="1">
      <alignment horizontal="center"/>
    </xf>
    <xf numFmtId="0" fontId="54" fillId="3" borderId="6" xfId="0" quotePrefix="1" applyFont="1" applyFill="1" applyBorder="1" applyAlignment="1">
      <alignment vertical="center"/>
    </xf>
    <xf numFmtId="0" fontId="45" fillId="3" borderId="6" xfId="0" applyFont="1" applyFill="1" applyBorder="1" applyAlignment="1">
      <alignment horizontal="center" vertical="center" wrapText="1"/>
    </xf>
    <xf numFmtId="0" fontId="45" fillId="3" borderId="6" xfId="0" applyFont="1" applyFill="1" applyBorder="1" applyAlignment="1">
      <alignment horizontal="left" vertical="center"/>
    </xf>
    <xf numFmtId="0" fontId="52" fillId="0" borderId="92" xfId="0" applyFont="1" applyBorder="1" applyAlignment="1">
      <alignment horizontal="center"/>
    </xf>
    <xf numFmtId="0" fontId="54" fillId="3" borderId="121" xfId="0" applyFont="1" applyFill="1" applyBorder="1" applyAlignment="1">
      <alignment vertical="center"/>
    </xf>
    <xf numFmtId="0" fontId="114" fillId="3" borderId="121" xfId="0" applyFont="1" applyFill="1" applyBorder="1" applyAlignment="1">
      <alignment horizontal="center" vertical="center" wrapText="1"/>
    </xf>
    <xf numFmtId="0" fontId="55" fillId="3" borderId="6" xfId="0" applyFont="1" applyFill="1" applyBorder="1"/>
    <xf numFmtId="0" fontId="114" fillId="3" borderId="6" xfId="0" applyFont="1" applyFill="1" applyBorder="1" applyAlignment="1">
      <alignment vertical="center"/>
    </xf>
    <xf numFmtId="0" fontId="54" fillId="3" borderId="134" xfId="0" applyFont="1" applyFill="1" applyBorder="1"/>
    <xf numFmtId="0" fontId="54" fillId="0" borderId="143" xfId="0" applyFont="1" applyBorder="1" applyAlignment="1">
      <alignment horizontal="center" vertical="center"/>
    </xf>
    <xf numFmtId="0" fontId="54" fillId="0" borderId="143" xfId="0" quotePrefix="1" applyFont="1" applyBorder="1" applyAlignment="1">
      <alignment horizontal="center" vertical="center"/>
    </xf>
    <xf numFmtId="0" fontId="54" fillId="3" borderId="140" xfId="0" applyFont="1" applyFill="1" applyBorder="1" applyAlignment="1">
      <alignment horizontal="center" vertical="center" wrapText="1"/>
    </xf>
    <xf numFmtId="0" fontId="45" fillId="3" borderId="91" xfId="0" applyFont="1" applyFill="1" applyBorder="1" applyAlignment="1">
      <alignment horizontal="center" vertical="center"/>
    </xf>
    <xf numFmtId="0" fontId="54" fillId="3" borderId="91" xfId="0" applyFont="1" applyFill="1" applyBorder="1" applyAlignment="1">
      <alignment horizontal="center" vertical="center"/>
    </xf>
    <xf numFmtId="0" fontId="52" fillId="0" borderId="46" xfId="0" applyFont="1" applyBorder="1" applyAlignment="1">
      <alignment horizontal="center"/>
    </xf>
    <xf numFmtId="0" fontId="45" fillId="3" borderId="91" xfId="0" applyFont="1" applyFill="1" applyBorder="1" applyAlignment="1">
      <alignment horizontal="center"/>
    </xf>
    <xf numFmtId="0" fontId="45" fillId="3" borderId="91" xfId="0" applyFont="1" applyFill="1" applyBorder="1" applyAlignment="1">
      <alignment horizontal="left" vertical="center"/>
    </xf>
    <xf numFmtId="16" fontId="42" fillId="3" borderId="6" xfId="0" applyNumberFormat="1" applyFont="1" applyFill="1" applyBorder="1" applyAlignment="1">
      <alignment horizontal="center"/>
    </xf>
    <xf numFmtId="0" fontId="54" fillId="8" borderId="21" xfId="0" applyFont="1" applyFill="1" applyBorder="1" applyAlignment="1">
      <alignment horizontal="center" vertical="center"/>
    </xf>
    <xf numFmtId="0" fontId="52" fillId="0" borderId="67" xfId="0" applyFont="1" applyBorder="1"/>
    <xf numFmtId="0" fontId="54" fillId="3" borderId="121" xfId="0" applyFont="1" applyFill="1" applyBorder="1" applyAlignment="1">
      <alignment horizontal="center"/>
    </xf>
    <xf numFmtId="0" fontId="54" fillId="0" borderId="0" xfId="0" applyFont="1" applyAlignment="1">
      <alignment horizontal="center" vertical="center"/>
    </xf>
    <xf numFmtId="0" fontId="54" fillId="3" borderId="103" xfId="0" applyFont="1" applyFill="1" applyBorder="1" applyAlignment="1">
      <alignment vertical="center"/>
    </xf>
    <xf numFmtId="0" fontId="54" fillId="3" borderId="91" xfId="0" applyFont="1" applyFill="1" applyBorder="1"/>
    <xf numFmtId="0" fontId="54" fillId="3" borderId="91" xfId="0" applyFont="1" applyFill="1" applyBorder="1" applyAlignment="1">
      <alignment horizontal="center" vertical="center" wrapText="1"/>
    </xf>
    <xf numFmtId="0" fontId="42" fillId="3" borderId="91" xfId="0" applyFont="1" applyFill="1" applyBorder="1" applyAlignment="1">
      <alignment horizontal="center"/>
    </xf>
    <xf numFmtId="0" fontId="54" fillId="3" borderId="91" xfId="0" applyFont="1" applyFill="1" applyBorder="1" applyAlignment="1">
      <alignment horizontal="center"/>
    </xf>
    <xf numFmtId="0" fontId="54" fillId="3" borderId="91" xfId="0" applyFont="1" applyFill="1" applyBorder="1" applyAlignment="1">
      <alignment horizontal="left" vertical="center"/>
    </xf>
    <xf numFmtId="0" fontId="54" fillId="3" borderId="141" xfId="0" applyFont="1" applyFill="1" applyBorder="1" applyAlignment="1">
      <alignment horizontal="center" vertical="center"/>
    </xf>
    <xf numFmtId="0" fontId="54" fillId="0" borderId="18" xfId="0" applyFont="1" applyBorder="1" applyAlignment="1">
      <alignment horizontal="center"/>
    </xf>
    <xf numFmtId="173" fontId="52" fillId="0" borderId="1" xfId="0" applyNumberFormat="1" applyFont="1" applyBorder="1"/>
    <xf numFmtId="0" fontId="54" fillId="0" borderId="1" xfId="0" applyFont="1" applyBorder="1" applyAlignment="1">
      <alignment horizontal="center"/>
    </xf>
    <xf numFmtId="0" fontId="52" fillId="0" borderId="92" xfId="0" applyFont="1" applyBorder="1" applyAlignment="1">
      <alignment horizontal="center" vertical="center"/>
    </xf>
    <xf numFmtId="16" fontId="54" fillId="3" borderId="6" xfId="0" applyNumberFormat="1" applyFont="1" applyFill="1" applyBorder="1" applyAlignment="1">
      <alignment horizontal="center" vertical="center" wrapText="1"/>
    </xf>
    <xf numFmtId="0" fontId="54" fillId="0" borderId="20" xfId="0" applyFont="1" applyBorder="1" applyAlignment="1">
      <alignment horizontal="center"/>
    </xf>
    <xf numFmtId="173" fontId="52" fillId="0" borderId="8" xfId="0" applyNumberFormat="1" applyFont="1" applyBorder="1"/>
    <xf numFmtId="0" fontId="52" fillId="0" borderId="8" xfId="0" applyFont="1" applyBorder="1" applyAlignment="1">
      <alignment horizontal="center"/>
    </xf>
    <xf numFmtId="0" fontId="54" fillId="0" borderId="8" xfId="0" applyFont="1" applyBorder="1" applyAlignment="1">
      <alignment horizontal="center"/>
    </xf>
    <xf numFmtId="0" fontId="54" fillId="8" borderId="4" xfId="0" applyFont="1" applyFill="1" applyBorder="1" applyAlignment="1">
      <alignment horizontal="center" vertical="center"/>
    </xf>
    <xf numFmtId="0" fontId="52" fillId="3" borderId="98" xfId="0" applyFont="1" applyFill="1" applyBorder="1" applyAlignment="1">
      <alignment horizontal="center" vertical="center"/>
    </xf>
    <xf numFmtId="1" fontId="54" fillId="0" borderId="3" xfId="0" applyNumberFormat="1" applyFont="1" applyBorder="1" applyAlignment="1">
      <alignment horizontal="center"/>
    </xf>
    <xf numFmtId="1" fontId="54" fillId="0" borderId="4" xfId="0" applyNumberFormat="1" applyFont="1" applyBorder="1" applyAlignment="1">
      <alignment horizontal="center"/>
    </xf>
    <xf numFmtId="0" fontId="117" fillId="33" borderId="4" xfId="0" applyFont="1" applyFill="1" applyBorder="1" applyAlignment="1">
      <alignment horizontal="center" vertical="top" wrapText="1"/>
    </xf>
    <xf numFmtId="1" fontId="118" fillId="0" borderId="4" xfId="0" applyNumberFormat="1" applyFont="1" applyBorder="1" applyAlignment="1">
      <alignment horizontal="center" vertical="top" shrinkToFit="1"/>
    </xf>
    <xf numFmtId="0" fontId="117" fillId="0" borderId="4" xfId="0" applyFont="1" applyBorder="1" applyAlignment="1">
      <alignment horizontal="center" vertical="top" wrapText="1"/>
    </xf>
    <xf numFmtId="0" fontId="117" fillId="9" borderId="4" xfId="0" applyFont="1" applyFill="1" applyBorder="1" applyAlignment="1">
      <alignment horizontal="center" vertical="top" wrapText="1"/>
    </xf>
    <xf numFmtId="0" fontId="52" fillId="9" borderId="4" xfId="0" applyFont="1" applyFill="1" applyBorder="1"/>
    <xf numFmtId="0" fontId="91" fillId="0" borderId="4" xfId="0" applyFont="1" applyBorder="1" applyAlignment="1">
      <alignment horizontal="left" wrapText="1"/>
    </xf>
    <xf numFmtId="0" fontId="114" fillId="0" borderId="39" xfId="0" applyFont="1" applyBorder="1" applyAlignment="1">
      <alignment horizontal="center" vertical="center" wrapText="1"/>
    </xf>
    <xf numFmtId="0" fontId="45" fillId="3" borderId="141" xfId="0" applyFont="1" applyFill="1" applyBorder="1"/>
    <xf numFmtId="177" fontId="45" fillId="3" borderId="6" xfId="0" applyNumberFormat="1" applyFont="1" applyFill="1" applyBorder="1"/>
    <xf numFmtId="0" fontId="45" fillId="3" borderId="139" xfId="0" applyFont="1" applyFill="1" applyBorder="1"/>
    <xf numFmtId="0" fontId="115" fillId="3" borderId="121" xfId="0" applyFont="1" applyFill="1" applyBorder="1" applyAlignment="1">
      <alignment horizontal="center"/>
    </xf>
    <xf numFmtId="0" fontId="119" fillId="3" borderId="6" xfId="0" applyFont="1" applyFill="1" applyBorder="1" applyAlignment="1">
      <alignment horizontal="center" vertical="top"/>
    </xf>
    <xf numFmtId="0" fontId="53" fillId="3" borderId="6" xfId="0" applyFont="1" applyFill="1" applyBorder="1" applyAlignment="1">
      <alignment horizontal="left"/>
    </xf>
    <xf numFmtId="0" fontId="120" fillId="3" borderId="4" xfId="0" applyFont="1" applyFill="1" applyBorder="1" applyAlignment="1">
      <alignment horizontal="center" vertical="center"/>
    </xf>
    <xf numFmtId="172" fontId="54" fillId="8" borderId="21" xfId="0" applyNumberFormat="1" applyFont="1" applyFill="1" applyBorder="1" applyAlignment="1">
      <alignment horizontal="center" vertical="center"/>
    </xf>
    <xf numFmtId="183" fontId="54" fillId="8" borderId="21" xfId="0" applyNumberFormat="1" applyFont="1" applyFill="1" applyBorder="1" applyAlignment="1">
      <alignment horizontal="center" vertical="center"/>
    </xf>
    <xf numFmtId="170" fontId="45" fillId="3" borderId="6" xfId="0" applyNumberFormat="1" applyFont="1" applyFill="1" applyBorder="1"/>
    <xf numFmtId="172" fontId="50" fillId="3" borderId="6" xfId="0" applyNumberFormat="1" applyFont="1" applyFill="1" applyBorder="1" applyAlignment="1">
      <alignment horizontal="center"/>
    </xf>
    <xf numFmtId="174" fontId="42" fillId="3" borderId="6" xfId="0" applyNumberFormat="1" applyFont="1" applyFill="1" applyBorder="1" applyAlignment="1">
      <alignment horizontal="center"/>
    </xf>
    <xf numFmtId="177" fontId="45" fillId="3" borderId="91" xfId="0" applyNumberFormat="1" applyFont="1" applyFill="1" applyBorder="1"/>
    <xf numFmtId="177" fontId="45" fillId="3" borderId="103" xfId="0" applyNumberFormat="1" applyFont="1" applyFill="1" applyBorder="1"/>
    <xf numFmtId="177" fontId="45" fillId="3" borderId="6" xfId="0" applyNumberFormat="1" applyFont="1" applyFill="1" applyBorder="1" applyAlignment="1">
      <alignment horizontal="center"/>
    </xf>
    <xf numFmtId="172" fontId="45" fillId="3" borderId="6" xfId="0" applyNumberFormat="1" applyFont="1" applyFill="1" applyBorder="1"/>
    <xf numFmtId="0" fontId="114" fillId="3" borderId="6" xfId="0" applyFont="1" applyFill="1" applyBorder="1" applyAlignment="1">
      <alignment horizontal="center" vertical="center"/>
    </xf>
    <xf numFmtId="0" fontId="54" fillId="0" borderId="4" xfId="0" applyFont="1" applyBorder="1"/>
    <xf numFmtId="0" fontId="46" fillId="3" borderId="121" xfId="0" applyFont="1" applyFill="1" applyBorder="1" applyAlignment="1">
      <alignment horizontal="center"/>
    </xf>
    <xf numFmtId="1" fontId="45" fillId="3" borderId="121" xfId="0" applyNumberFormat="1" applyFont="1" applyFill="1" applyBorder="1" applyAlignment="1">
      <alignment horizontal="center"/>
    </xf>
    <xf numFmtId="0" fontId="54" fillId="3" borderId="142" xfId="0" applyFont="1" applyFill="1" applyBorder="1" applyAlignment="1">
      <alignment horizontal="center"/>
    </xf>
    <xf numFmtId="0" fontId="54" fillId="3" borderId="134" xfId="0" applyFont="1" applyFill="1" applyBorder="1" applyAlignment="1">
      <alignment vertical="center"/>
    </xf>
    <xf numFmtId="0" fontId="54" fillId="0" borderId="85" xfId="0" applyFont="1" applyBorder="1"/>
    <xf numFmtId="0" fontId="54" fillId="3" borderId="140" xfId="0" applyFont="1" applyFill="1" applyBorder="1"/>
    <xf numFmtId="0" fontId="54" fillId="0" borderId="46" xfId="0" applyFont="1" applyBorder="1"/>
    <xf numFmtId="1" fontId="54" fillId="3" borderId="139" xfId="0" applyNumberFormat="1" applyFont="1" applyFill="1" applyBorder="1" applyAlignment="1">
      <alignment horizontal="center"/>
    </xf>
    <xf numFmtId="1" fontId="116" fillId="8" borderId="4" xfId="0" applyNumberFormat="1" applyFont="1" applyFill="1" applyBorder="1" applyAlignment="1">
      <alignment horizontal="center" vertical="center"/>
    </xf>
    <xf numFmtId="16" fontId="54" fillId="3" borderId="6" xfId="0" applyNumberFormat="1" applyFont="1" applyFill="1" applyBorder="1" applyAlignment="1">
      <alignment horizontal="center" vertical="center"/>
    </xf>
    <xf numFmtId="0" fontId="54" fillId="0" borderId="92" xfId="0" applyFont="1" applyBorder="1"/>
    <xf numFmtId="0" fontId="54" fillId="0" borderId="14" xfId="0" applyFont="1" applyBorder="1" applyAlignment="1">
      <alignment horizontal="center"/>
    </xf>
    <xf numFmtId="16" fontId="54" fillId="3" borderId="6" xfId="0" applyNumberFormat="1" applyFont="1" applyFill="1" applyBorder="1"/>
    <xf numFmtId="17" fontId="54" fillId="3" borderId="6" xfId="0" applyNumberFormat="1" applyFont="1" applyFill="1" applyBorder="1" applyAlignment="1">
      <alignment horizontal="center" vertical="center"/>
    </xf>
    <xf numFmtId="0" fontId="54" fillId="3" borderId="139" xfId="0" applyFont="1" applyFill="1" applyBorder="1"/>
    <xf numFmtId="1" fontId="54" fillId="3" borderId="121" xfId="0" applyNumberFormat="1" applyFont="1" applyFill="1" applyBorder="1" applyAlignment="1">
      <alignment horizontal="center" vertical="center" wrapText="1"/>
    </xf>
    <xf numFmtId="1" fontId="54" fillId="3" borderId="147" xfId="0" applyNumberFormat="1" applyFont="1" applyFill="1" applyBorder="1" applyAlignment="1">
      <alignment horizontal="center"/>
    </xf>
    <xf numFmtId="0" fontId="54" fillId="3" borderId="103" xfId="0" quotePrefix="1" applyFont="1" applyFill="1" applyBorder="1" applyAlignment="1">
      <alignment vertical="center"/>
    </xf>
    <xf numFmtId="0" fontId="54" fillId="3" borderId="103" xfId="0" applyFont="1" applyFill="1" applyBorder="1" applyAlignment="1">
      <alignment horizontal="center"/>
    </xf>
    <xf numFmtId="0" fontId="54" fillId="0" borderId="143" xfId="0" applyFont="1" applyBorder="1"/>
    <xf numFmtId="0" fontId="54" fillId="3" borderId="103" xfId="0" applyFont="1" applyFill="1" applyBorder="1" applyAlignment="1">
      <alignment horizontal="left" vertical="center"/>
    </xf>
    <xf numFmtId="0" fontId="54" fillId="3" borderId="98" xfId="0" applyFont="1" applyFill="1" applyBorder="1"/>
    <xf numFmtId="0" fontId="54" fillId="3" borderId="140" xfId="0" applyFont="1" applyFill="1" applyBorder="1" applyAlignment="1">
      <alignment vertical="center"/>
    </xf>
    <xf numFmtId="0" fontId="114" fillId="3" borderId="91" xfId="0" applyFont="1" applyFill="1" applyBorder="1" applyAlignment="1">
      <alignment horizontal="center" vertical="center"/>
    </xf>
    <xf numFmtId="0" fontId="114" fillId="3" borderId="91" xfId="0" applyFont="1" applyFill="1" applyBorder="1" applyAlignment="1">
      <alignment vertical="center"/>
    </xf>
    <xf numFmtId="0" fontId="54" fillId="3" borderId="91" xfId="0" applyFont="1" applyFill="1" applyBorder="1" applyAlignment="1">
      <alignment vertical="center"/>
    </xf>
    <xf numFmtId="0" fontId="54" fillId="0" borderId="89" xfId="0" applyFont="1" applyBorder="1"/>
    <xf numFmtId="1" fontId="54" fillId="3" borderId="139" xfId="0" applyNumberFormat="1" applyFont="1" applyFill="1" applyBorder="1" applyAlignment="1">
      <alignment horizontal="center" vertical="center"/>
    </xf>
    <xf numFmtId="0" fontId="116" fillId="8" borderId="21" xfId="0" applyFont="1" applyFill="1" applyBorder="1" applyAlignment="1">
      <alignment vertical="center"/>
    </xf>
    <xf numFmtId="1" fontId="54" fillId="0" borderId="0" xfId="0" applyNumberFormat="1" applyFont="1" applyAlignment="1">
      <alignment horizontal="center" vertical="center"/>
    </xf>
    <xf numFmtId="1" fontId="54" fillId="3" borderId="4" xfId="0" applyNumberFormat="1" applyFont="1" applyFill="1" applyBorder="1" applyAlignment="1">
      <alignment horizontal="center" vertical="center"/>
    </xf>
    <xf numFmtId="0" fontId="54" fillId="3" borderId="139" xfId="0" applyFont="1" applyFill="1" applyBorder="1" applyAlignment="1">
      <alignment vertical="center"/>
    </xf>
    <xf numFmtId="0" fontId="114" fillId="8" borderId="4" xfId="0" applyFont="1" applyFill="1" applyBorder="1" applyAlignment="1">
      <alignment horizontal="center" vertical="center"/>
    </xf>
    <xf numFmtId="1" fontId="54" fillId="0" borderId="67" xfId="0" applyNumberFormat="1" applyFont="1" applyBorder="1" applyAlignment="1">
      <alignment horizontal="center" vertical="center"/>
    </xf>
    <xf numFmtId="1" fontId="54" fillId="3" borderId="121" xfId="0" applyNumberFormat="1" applyFont="1" applyFill="1" applyBorder="1" applyAlignment="1">
      <alignment horizontal="center" vertical="center"/>
    </xf>
    <xf numFmtId="1" fontId="54" fillId="3" borderId="147" xfId="0" applyNumberFormat="1" applyFont="1" applyFill="1" applyBorder="1" applyAlignment="1">
      <alignment horizontal="center" vertical="center"/>
    </xf>
    <xf numFmtId="1" fontId="54" fillId="0" borderId="0" xfId="0" applyNumberFormat="1" applyFont="1" applyAlignment="1">
      <alignment horizontal="center"/>
    </xf>
    <xf numFmtId="1" fontId="54" fillId="0" borderId="148" xfId="0" applyNumberFormat="1" applyFont="1" applyBorder="1" applyAlignment="1">
      <alignment horizontal="center" vertical="center"/>
    </xf>
    <xf numFmtId="0" fontId="54" fillId="3" borderId="134" xfId="0" applyFont="1" applyFill="1" applyBorder="1" applyAlignment="1">
      <alignment horizontal="center"/>
    </xf>
    <xf numFmtId="0" fontId="54" fillId="0" borderId="143" xfId="0" applyFont="1" applyBorder="1" applyAlignment="1">
      <alignment horizontal="center"/>
    </xf>
    <xf numFmtId="1" fontId="54" fillId="3" borderId="149" xfId="0" applyNumberFormat="1" applyFont="1" applyFill="1" applyBorder="1" applyAlignment="1">
      <alignment horizontal="center"/>
    </xf>
    <xf numFmtId="0" fontId="54" fillId="3" borderId="147" xfId="0" applyFont="1" applyFill="1" applyBorder="1" applyAlignment="1">
      <alignment horizontal="center"/>
    </xf>
    <xf numFmtId="0" fontId="54" fillId="3" borderId="149" xfId="0" applyFont="1" applyFill="1" applyBorder="1" applyAlignment="1">
      <alignment horizontal="center"/>
    </xf>
    <xf numFmtId="0" fontId="54" fillId="3" borderId="147" xfId="0" applyFont="1" applyFill="1" applyBorder="1"/>
    <xf numFmtId="0" fontId="54" fillId="3" borderId="149" xfId="0" applyFont="1" applyFill="1" applyBorder="1"/>
    <xf numFmtId="0" fontId="54" fillId="3" borderId="98" xfId="0" applyFont="1" applyFill="1" applyBorder="1" applyAlignment="1">
      <alignment horizontal="center"/>
    </xf>
    <xf numFmtId="0" fontId="119" fillId="3" borderId="6" xfId="0" applyFont="1" applyFill="1" applyBorder="1" applyAlignment="1">
      <alignment horizontal="left" vertical="center"/>
    </xf>
    <xf numFmtId="0" fontId="116" fillId="8" borderId="4" xfId="0" applyFont="1" applyFill="1" applyBorder="1" applyAlignment="1">
      <alignment vertical="center"/>
    </xf>
    <xf numFmtId="0" fontId="52" fillId="0" borderId="143" xfId="0" applyFont="1" applyBorder="1" applyAlignment="1">
      <alignment vertical="center"/>
    </xf>
    <xf numFmtId="0" fontId="52" fillId="3" borderId="103" xfId="0" applyFont="1" applyFill="1" applyBorder="1" applyAlignment="1">
      <alignment horizontal="center" vertical="center"/>
    </xf>
    <xf numFmtId="0" fontId="61" fillId="3" borderId="103" xfId="0" applyFont="1" applyFill="1" applyBorder="1" applyAlignment="1">
      <alignment horizontal="center" vertical="center"/>
    </xf>
    <xf numFmtId="168" fontId="101" fillId="0" borderId="1" xfId="0" applyNumberFormat="1" applyFont="1" applyBorder="1" applyAlignment="1">
      <alignment horizontal="center"/>
    </xf>
    <xf numFmtId="1" fontId="64" fillId="0" borderId="4" xfId="0" applyNumberFormat="1" applyFont="1" applyBorder="1" applyAlignment="1">
      <alignment horizontal="center" vertical="center"/>
    </xf>
    <xf numFmtId="178" fontId="98" fillId="0" borderId="4" xfId="0" quotePrefix="1" applyNumberFormat="1" applyFont="1" applyBorder="1" applyAlignment="1">
      <alignment horizontal="center"/>
    </xf>
    <xf numFmtId="0" fontId="121" fillId="0" borderId="0" xfId="0" applyFont="1" applyAlignment="1">
      <alignment horizontal="center"/>
    </xf>
    <xf numFmtId="0" fontId="121" fillId="35" borderId="0" xfId="0" applyFont="1" applyFill="1" applyAlignment="1">
      <alignment horizontal="center"/>
    </xf>
    <xf numFmtId="0" fontId="121" fillId="0" borderId="150" xfId="0" applyFont="1" applyBorder="1" applyAlignment="1">
      <alignment horizontal="center"/>
    </xf>
    <xf numFmtId="0" fontId="122" fillId="3" borderId="6" xfId="0" applyFont="1" applyFill="1" applyBorder="1" applyAlignment="1">
      <alignment horizontal="center" vertical="center"/>
    </xf>
    <xf numFmtId="0" fontId="45" fillId="0" borderId="133" xfId="0" applyFont="1" applyBorder="1" applyAlignment="1">
      <alignment vertical="center"/>
    </xf>
    <xf numFmtId="0" fontId="0" fillId="0" borderId="133" xfId="0" applyBorder="1"/>
    <xf numFmtId="0" fontId="45" fillId="3" borderId="133" xfId="0" applyFont="1" applyFill="1" applyBorder="1" applyAlignment="1">
      <alignment horizontal="center" vertical="center"/>
    </xf>
    <xf numFmtId="0" fontId="45" fillId="0" borderId="150" xfId="0" applyFont="1" applyBorder="1" applyAlignment="1">
      <alignment horizontal="center" vertical="center"/>
    </xf>
    <xf numFmtId="178" fontId="45" fillId="3" borderId="150" xfId="0" quotePrefix="1" applyNumberFormat="1" applyFont="1" applyFill="1" applyBorder="1" applyAlignment="1">
      <alignment horizontal="center" vertical="center"/>
    </xf>
    <xf numFmtId="0" fontId="45" fillId="3" borderId="150" xfId="0" applyFont="1" applyFill="1" applyBorder="1" applyAlignment="1">
      <alignment horizontal="center" vertical="center"/>
    </xf>
    <xf numFmtId="0" fontId="45" fillId="8" borderId="150" xfId="0" applyFont="1" applyFill="1" applyBorder="1" applyAlignment="1">
      <alignment horizontal="center" vertical="center"/>
    </xf>
    <xf numFmtId="178" fontId="45" fillId="36" borderId="150" xfId="0" quotePrefix="1" applyNumberFormat="1" applyFont="1" applyFill="1" applyBorder="1" applyAlignment="1">
      <alignment horizontal="center" vertical="center"/>
    </xf>
    <xf numFmtId="0" fontId="45" fillId="36" borderId="150" xfId="0" applyFont="1" applyFill="1" applyBorder="1" applyAlignment="1">
      <alignment horizontal="center" vertical="center"/>
    </xf>
    <xf numFmtId="0" fontId="45" fillId="9" borderId="133" xfId="0" applyFont="1" applyFill="1" applyBorder="1" applyAlignment="1">
      <alignment horizontal="center" vertical="center"/>
    </xf>
    <xf numFmtId="0" fontId="45" fillId="3" borderId="133" xfId="0" applyFont="1" applyFill="1" applyBorder="1" applyAlignment="1">
      <alignment vertical="center"/>
    </xf>
    <xf numFmtId="169" fontId="45" fillId="3" borderId="133" xfId="0" applyNumberFormat="1" applyFont="1" applyFill="1" applyBorder="1" applyAlignment="1">
      <alignment horizontal="center" vertical="center"/>
    </xf>
    <xf numFmtId="0" fontId="45" fillId="0" borderId="151" xfId="0" applyFont="1" applyBorder="1" applyAlignment="1">
      <alignment vertical="center"/>
    </xf>
    <xf numFmtId="0" fontId="123" fillId="35" borderId="133" xfId="0" applyFont="1" applyFill="1" applyBorder="1" applyAlignment="1">
      <alignment horizontal="center" vertical="center"/>
    </xf>
    <xf numFmtId="0" fontId="52" fillId="0" borderId="21" xfId="0" applyFont="1" applyBorder="1" applyAlignment="1">
      <alignment horizontal="center" vertical="center"/>
    </xf>
    <xf numFmtId="168" fontId="52" fillId="0" borderId="29" xfId="0" applyNumberFormat="1" applyFont="1" applyBorder="1" applyAlignment="1">
      <alignment horizontal="center" vertical="center"/>
    </xf>
    <xf numFmtId="1" fontId="52" fillId="0" borderId="29" xfId="0" applyNumberFormat="1" applyFont="1" applyBorder="1" applyAlignment="1">
      <alignment vertical="center"/>
    </xf>
    <xf numFmtId="0" fontId="52" fillId="0" borderId="21" xfId="0" quotePrefix="1" applyFont="1" applyBorder="1" applyAlignment="1">
      <alignment horizontal="center" vertical="center"/>
    </xf>
    <xf numFmtId="16" fontId="52" fillId="0" borderId="21" xfId="0" quotePrefix="1" applyNumberFormat="1" applyFont="1" applyBorder="1" applyAlignment="1">
      <alignment horizontal="center" vertical="center"/>
    </xf>
    <xf numFmtId="1" fontId="52" fillId="0" borderId="150" xfId="0" applyNumberFormat="1" applyFont="1" applyBorder="1" applyAlignment="1">
      <alignment vertical="center"/>
    </xf>
    <xf numFmtId="0" fontId="52" fillId="0" borderId="133" xfId="0" applyFont="1" applyBorder="1" applyAlignment="1">
      <alignment horizontal="center" vertical="center"/>
    </xf>
    <xf numFmtId="0" fontId="52" fillId="0" borderId="133" xfId="0" applyFont="1" applyBorder="1" applyAlignment="1">
      <alignment horizontal="center" vertical="center" wrapText="1"/>
    </xf>
    <xf numFmtId="0" fontId="52" fillId="0" borderId="125" xfId="0" applyFont="1" applyBorder="1" applyAlignment="1">
      <alignment horizontal="center" vertical="center"/>
    </xf>
    <xf numFmtId="0" fontId="52" fillId="0" borderId="29" xfId="0" applyFont="1" applyBorder="1" applyAlignment="1">
      <alignment horizontal="center" vertical="center"/>
    </xf>
    <xf numFmtId="0" fontId="52" fillId="0" borderId="151" xfId="0" applyFont="1" applyBorder="1" applyAlignment="1">
      <alignment horizontal="center" vertical="center"/>
    </xf>
    <xf numFmtId="1" fontId="61" fillId="0" borderId="153" xfId="0" applyNumberFormat="1" applyFont="1" applyBorder="1" applyAlignment="1">
      <alignment horizontal="center" vertical="center"/>
    </xf>
    <xf numFmtId="168" fontId="61" fillId="0" borderId="156" xfId="0" applyNumberFormat="1" applyFont="1" applyBorder="1" applyAlignment="1">
      <alignment horizontal="center" vertical="center"/>
    </xf>
    <xf numFmtId="0" fontId="52" fillId="0" borderId="15" xfId="0" applyFont="1" applyBorder="1" applyAlignment="1">
      <alignment horizontal="center" vertical="center"/>
    </xf>
    <xf numFmtId="1" fontId="52" fillId="0" borderId="158" xfId="0" applyNumberFormat="1" applyFont="1" applyBorder="1" applyAlignment="1">
      <alignment vertical="center"/>
    </xf>
    <xf numFmtId="0" fontId="52" fillId="0" borderId="159" xfId="0" applyFont="1" applyBorder="1" applyAlignment="1">
      <alignment horizontal="center" vertical="center"/>
    </xf>
    <xf numFmtId="0" fontId="52" fillId="0" borderId="155" xfId="0" applyFont="1" applyBorder="1" applyAlignment="1">
      <alignment vertical="center"/>
    </xf>
    <xf numFmtId="0" fontId="52" fillId="0" borderId="160" xfId="0" applyFont="1" applyBorder="1" applyAlignment="1">
      <alignment vertical="center"/>
    </xf>
    <xf numFmtId="0" fontId="52" fillId="0" borderId="133" xfId="0" applyFont="1" applyBorder="1" applyAlignment="1">
      <alignment horizontal="center"/>
    </xf>
    <xf numFmtId="0" fontId="61" fillId="0" borderId="161" xfId="0" applyFont="1" applyBorder="1" applyAlignment="1">
      <alignment horizontal="center" vertical="center"/>
    </xf>
    <xf numFmtId="0" fontId="52" fillId="0" borderId="162" xfId="0" applyFont="1" applyBorder="1" applyAlignment="1">
      <alignment horizontal="center" vertical="center"/>
    </xf>
    <xf numFmtId="0" fontId="52" fillId="0" borderId="163" xfId="0" applyFont="1" applyBorder="1" applyAlignment="1">
      <alignment horizontal="center" vertical="center"/>
    </xf>
    <xf numFmtId="0" fontId="52" fillId="0" borderId="164" xfId="0" applyFont="1" applyBorder="1" applyAlignment="1">
      <alignment horizontal="center" vertical="center"/>
    </xf>
    <xf numFmtId="0" fontId="52" fillId="0" borderId="165" xfId="0" applyFont="1" applyBorder="1" applyAlignment="1">
      <alignment horizontal="center" vertical="center"/>
    </xf>
    <xf numFmtId="1" fontId="61" fillId="0" borderId="166" xfId="0" applyNumberFormat="1" applyFont="1" applyBorder="1" applyAlignment="1">
      <alignment horizontal="center" vertical="center"/>
    </xf>
    <xf numFmtId="1" fontId="61" fillId="0" borderId="167" xfId="0" applyNumberFormat="1" applyFont="1" applyBorder="1" applyAlignment="1">
      <alignment horizontal="center" vertical="center"/>
    </xf>
    <xf numFmtId="0" fontId="0" fillId="0" borderId="163" xfId="0" applyBorder="1"/>
    <xf numFmtId="0" fontId="61" fillId="0" borderId="107" xfId="0" applyFont="1" applyBorder="1" applyAlignment="1">
      <alignment horizontal="center" vertical="center" wrapText="1"/>
    </xf>
    <xf numFmtId="0" fontId="52" fillId="0" borderId="94" xfId="0" applyFont="1" applyBorder="1" applyAlignment="1">
      <alignment horizontal="center" vertical="center"/>
    </xf>
    <xf numFmtId="0" fontId="52" fillId="0" borderId="32" xfId="0" applyFont="1" applyBorder="1" applyAlignment="1">
      <alignment horizontal="center" vertical="center"/>
    </xf>
    <xf numFmtId="0" fontId="52" fillId="0" borderId="168" xfId="0" applyFont="1" applyBorder="1" applyAlignment="1">
      <alignment horizontal="center" vertical="center"/>
    </xf>
    <xf numFmtId="0" fontId="52" fillId="0" borderId="169" xfId="0" applyFont="1" applyBorder="1" applyAlignment="1">
      <alignment horizontal="center" vertical="center"/>
    </xf>
    <xf numFmtId="1" fontId="61" fillId="0" borderId="170" xfId="0" applyNumberFormat="1" applyFont="1" applyBorder="1" applyAlignment="1">
      <alignment horizontal="center" vertical="center"/>
    </xf>
    <xf numFmtId="1" fontId="61" fillId="0" borderId="171" xfId="0" applyNumberFormat="1" applyFont="1" applyBorder="1" applyAlignment="1">
      <alignment horizontal="center" vertical="center"/>
    </xf>
    <xf numFmtId="0" fontId="52" fillId="0" borderId="133" xfId="0" applyFont="1" applyBorder="1"/>
    <xf numFmtId="0" fontId="61" fillId="0" borderId="173" xfId="0" applyFont="1" applyBorder="1" applyAlignment="1">
      <alignment horizontal="center" vertical="center" wrapText="1"/>
    </xf>
    <xf numFmtId="0" fontId="52" fillId="0" borderId="174" xfId="0" applyFont="1" applyBorder="1" applyAlignment="1">
      <alignment horizontal="center" vertical="center" wrapText="1"/>
    </xf>
    <xf numFmtId="0" fontId="52" fillId="0" borderId="175" xfId="0" applyFont="1" applyBorder="1" applyAlignment="1">
      <alignment horizontal="center" vertical="center" wrapText="1"/>
    </xf>
    <xf numFmtId="0" fontId="52" fillId="0" borderId="176" xfId="0" applyFont="1" applyBorder="1" applyAlignment="1">
      <alignment horizontal="center" vertical="center" wrapText="1"/>
    </xf>
    <xf numFmtId="0" fontId="52" fillId="0" borderId="177" xfId="0" applyFont="1" applyBorder="1" applyAlignment="1">
      <alignment horizontal="center" vertical="center" wrapText="1"/>
    </xf>
    <xf numFmtId="1" fontId="61" fillId="0" borderId="178" xfId="0" applyNumberFormat="1" applyFont="1" applyBorder="1" applyAlignment="1">
      <alignment horizontal="center" vertical="center" wrapText="1"/>
    </xf>
    <xf numFmtId="1" fontId="61" fillId="0" borderId="179" xfId="0" applyNumberFormat="1" applyFont="1" applyBorder="1" applyAlignment="1">
      <alignment horizontal="center" vertical="center" wrapText="1"/>
    </xf>
    <xf numFmtId="0" fontId="0" fillId="0" borderId="180" xfId="0" applyBorder="1"/>
    <xf numFmtId="0" fontId="52" fillId="0" borderId="181" xfId="0" applyFont="1" applyBorder="1" applyAlignment="1">
      <alignment vertical="center"/>
    </xf>
    <xf numFmtId="0" fontId="52" fillId="0" borderId="172" xfId="0" applyFont="1" applyBorder="1" applyAlignment="1">
      <alignment vertical="center"/>
    </xf>
    <xf numFmtId="0" fontId="52" fillId="0" borderId="164" xfId="0" applyFont="1" applyBorder="1" applyAlignment="1">
      <alignment vertical="center"/>
    </xf>
    <xf numFmtId="0" fontId="52" fillId="0" borderId="165" xfId="0" applyFont="1" applyBorder="1" applyAlignment="1">
      <alignment vertical="center"/>
    </xf>
    <xf numFmtId="0" fontId="52" fillId="0" borderId="166" xfId="0" applyFont="1" applyBorder="1" applyAlignment="1">
      <alignment vertical="center"/>
    </xf>
    <xf numFmtId="0" fontId="52" fillId="0" borderId="182" xfId="0" applyFont="1" applyBorder="1" applyAlignment="1">
      <alignment vertical="center"/>
    </xf>
    <xf numFmtId="0" fontId="52" fillId="0" borderId="178" xfId="0" applyFont="1" applyBorder="1" applyAlignment="1">
      <alignment vertical="center"/>
    </xf>
    <xf numFmtId="0" fontId="52" fillId="0" borderId="183" xfId="0" applyFont="1" applyBorder="1" applyAlignment="1">
      <alignment vertical="center"/>
    </xf>
    <xf numFmtId="0" fontId="52" fillId="0" borderId="162" xfId="0" applyFont="1" applyBorder="1" applyAlignment="1">
      <alignment vertical="center"/>
    </xf>
    <xf numFmtId="0" fontId="61" fillId="0" borderId="152" xfId="0" applyFont="1" applyBorder="1" applyAlignment="1">
      <alignment horizontal="left" vertical="center"/>
    </xf>
    <xf numFmtId="0" fontId="98" fillId="0" borderId="150" xfId="0" applyFont="1" applyBorder="1" applyAlignment="1">
      <alignment horizontal="center"/>
    </xf>
    <xf numFmtId="16" fontId="98" fillId="0" borderId="150" xfId="0" quotePrefix="1" applyNumberFormat="1" applyFont="1" applyBorder="1" applyAlignment="1">
      <alignment horizontal="center"/>
    </xf>
    <xf numFmtId="0" fontId="98" fillId="0" borderId="150" xfId="0" quotePrefix="1" applyFont="1" applyBorder="1" applyAlignment="1">
      <alignment horizontal="center"/>
    </xf>
    <xf numFmtId="0" fontId="98" fillId="0" borderId="150" xfId="0" applyFont="1" applyBorder="1"/>
    <xf numFmtId="17" fontId="98" fillId="0" borderId="150" xfId="0" quotePrefix="1" applyNumberFormat="1" applyFont="1" applyBorder="1" applyAlignment="1">
      <alignment horizontal="center"/>
    </xf>
    <xf numFmtId="0" fontId="45" fillId="0" borderId="15" xfId="0" applyFont="1" applyBorder="1" applyAlignment="1">
      <alignment horizontal="center" vertical="center"/>
    </xf>
    <xf numFmtId="0" fontId="98" fillId="0" borderId="158" xfId="0" applyFont="1" applyBorder="1" applyAlignment="1">
      <alignment horizontal="center"/>
    </xf>
    <xf numFmtId="0" fontId="45" fillId="0" borderId="21" xfId="0" applyFont="1" applyBorder="1" applyAlignment="1">
      <alignment horizontal="center" vertical="center"/>
    </xf>
    <xf numFmtId="0" fontId="45" fillId="0" borderId="37" xfId="0" applyFont="1" applyBorder="1" applyAlignment="1">
      <alignment horizontal="center" vertical="center"/>
    </xf>
    <xf numFmtId="0" fontId="0" fillId="0" borderId="150" xfId="0" applyBorder="1"/>
    <xf numFmtId="0" fontId="54" fillId="36" borderId="103" xfId="0" applyFont="1" applyFill="1" applyBorder="1" applyAlignment="1">
      <alignment horizontal="center" vertical="center"/>
    </xf>
    <xf numFmtId="0" fontId="45" fillId="37" borderId="4" xfId="0" applyFont="1" applyFill="1" applyBorder="1" applyAlignment="1">
      <alignment horizontal="center" vertical="center"/>
    </xf>
    <xf numFmtId="0" fontId="0" fillId="0" borderId="150" xfId="0" applyBorder="1" applyAlignment="1">
      <alignment horizontal="center"/>
    </xf>
    <xf numFmtId="0" fontId="22" fillId="0" borderId="150" xfId="0" applyFont="1" applyBorder="1" applyAlignment="1">
      <alignment horizontal="center"/>
    </xf>
    <xf numFmtId="178" fontId="101" fillId="0" borderId="21" xfId="0" quotePrefix="1" applyNumberFormat="1" applyFont="1" applyBorder="1" applyAlignment="1">
      <alignment horizontal="center"/>
    </xf>
    <xf numFmtId="0" fontId="101" fillId="0" borderId="21" xfId="0" applyFont="1" applyBorder="1" applyAlignment="1">
      <alignment horizontal="center"/>
    </xf>
    <xf numFmtId="16" fontId="101" fillId="15" borderId="21" xfId="0" applyNumberFormat="1" applyFont="1" applyFill="1" applyBorder="1" applyAlignment="1">
      <alignment horizontal="center"/>
    </xf>
    <xf numFmtId="0" fontId="101" fillId="0" borderId="150" xfId="0" applyFont="1" applyBorder="1" applyAlignment="1">
      <alignment horizontal="center"/>
    </xf>
    <xf numFmtId="178" fontId="101" fillId="0" borderId="150" xfId="0" quotePrefix="1" applyNumberFormat="1" applyFont="1" applyBorder="1" applyAlignment="1">
      <alignment horizontal="center"/>
    </xf>
    <xf numFmtId="16" fontId="101" fillId="15" borderId="150" xfId="0" applyNumberFormat="1" applyFont="1" applyFill="1" applyBorder="1" applyAlignment="1">
      <alignment horizontal="center"/>
    </xf>
    <xf numFmtId="0" fontId="82" fillId="0" borderId="150" xfId="0" applyFont="1" applyBorder="1" applyAlignment="1">
      <alignment horizontal="center"/>
    </xf>
    <xf numFmtId="0" fontId="22" fillId="0" borderId="150" xfId="0" quotePrefix="1" applyFont="1" applyBorder="1" applyAlignment="1">
      <alignment horizontal="center"/>
    </xf>
    <xf numFmtId="0" fontId="109" fillId="0" borderId="21" xfId="0" applyFont="1" applyBorder="1" applyAlignment="1">
      <alignment horizontal="center"/>
    </xf>
    <xf numFmtId="0" fontId="101" fillId="4" borderId="21" xfId="0" applyFont="1" applyFill="1" applyBorder="1" applyAlignment="1">
      <alignment horizontal="center"/>
    </xf>
    <xf numFmtId="16" fontId="52"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8" fillId="0" borderId="21" xfId="0" applyNumberFormat="1" applyFont="1" applyBorder="1" applyAlignment="1">
      <alignment horizontal="center" vertical="center" wrapText="1"/>
    </xf>
    <xf numFmtId="0" fontId="45" fillId="3" borderId="21" xfId="0" applyFont="1" applyFill="1" applyBorder="1" applyAlignment="1">
      <alignment horizontal="center" vertical="center"/>
    </xf>
    <xf numFmtId="16" fontId="45" fillId="0" borderId="21" xfId="0" applyNumberFormat="1" applyFont="1" applyBorder="1" applyAlignment="1">
      <alignment horizontal="center"/>
    </xf>
    <xf numFmtId="0" fontId="45" fillId="0" borderId="21" xfId="0" applyFont="1" applyBorder="1" applyAlignment="1">
      <alignment horizontal="center"/>
    </xf>
    <xf numFmtId="1" fontId="78" fillId="0" borderId="150" xfId="0" applyNumberFormat="1" applyFont="1" applyBorder="1" applyAlignment="1">
      <alignment horizontal="center" vertical="center" wrapText="1"/>
    </xf>
    <xf numFmtId="16" fontId="45" fillId="8" borderId="150" xfId="0" quotePrefix="1" applyNumberFormat="1" applyFont="1" applyFill="1" applyBorder="1" applyAlignment="1">
      <alignment horizontal="center" vertical="center"/>
    </xf>
    <xf numFmtId="16" fontId="45" fillId="0" borderId="150" xfId="0" quotePrefix="1" applyNumberFormat="1" applyFont="1" applyBorder="1" applyAlignment="1">
      <alignment horizontal="center"/>
    </xf>
    <xf numFmtId="0" fontId="45" fillId="0" borderId="150" xfId="0" applyFont="1" applyBorder="1" applyAlignment="1">
      <alignment horizontal="center"/>
    </xf>
    <xf numFmtId="0" fontId="21" fillId="0" borderId="150" xfId="0" applyFont="1" applyBorder="1" applyAlignment="1">
      <alignment horizontal="center"/>
    </xf>
    <xf numFmtId="2" fontId="101" fillId="8" borderId="4" xfId="0" applyNumberFormat="1" applyFont="1" applyFill="1" applyBorder="1" applyAlignment="1">
      <alignment horizontal="center"/>
    </xf>
    <xf numFmtId="0" fontId="20" fillId="0" borderId="150" xfId="0" applyFont="1" applyBorder="1" applyAlignment="1">
      <alignment horizontal="center"/>
    </xf>
    <xf numFmtId="0" fontId="20" fillId="0" borderId="0" xfId="0" applyFont="1"/>
    <xf numFmtId="0" fontId="98" fillId="0" borderId="150" xfId="0" applyFont="1" applyBorder="1" applyAlignment="1">
      <alignment horizontal="center" vertical="center"/>
    </xf>
    <xf numFmtId="0" fontId="98" fillId="0" borderId="150" xfId="0" quotePrefix="1" applyFont="1" applyBorder="1" applyAlignment="1">
      <alignment horizontal="center" vertical="center"/>
    </xf>
    <xf numFmtId="0" fontId="22" fillId="0" borderId="151" xfId="0" applyFont="1" applyBorder="1" applyAlignment="1">
      <alignment horizontal="center"/>
    </xf>
    <xf numFmtId="16" fontId="22" fillId="0" borderId="151" xfId="0" quotePrefix="1" applyNumberFormat="1" applyFont="1" applyBorder="1" applyAlignment="1">
      <alignment horizontal="center"/>
    </xf>
    <xf numFmtId="0" fontId="0" fillId="0" borderId="151" xfId="0" applyBorder="1" applyAlignment="1">
      <alignment horizontal="center"/>
    </xf>
    <xf numFmtId="16" fontId="101" fillId="15" borderId="151" xfId="0" applyNumberFormat="1" applyFont="1" applyFill="1" applyBorder="1" applyAlignment="1">
      <alignment horizontal="center"/>
    </xf>
    <xf numFmtId="0" fontId="19" fillId="0" borderId="150" xfId="0" quotePrefix="1" applyFont="1" applyBorder="1" applyAlignment="1">
      <alignment horizontal="center"/>
    </xf>
    <xf numFmtId="0" fontId="19" fillId="0" borderId="150" xfId="0" applyFont="1" applyBorder="1" applyAlignment="1">
      <alignment horizontal="center"/>
    </xf>
    <xf numFmtId="0" fontId="17" fillId="0" borderId="150" xfId="0" applyFont="1" applyBorder="1" applyAlignment="1">
      <alignment horizontal="center"/>
    </xf>
    <xf numFmtId="0" fontId="17" fillId="0" borderId="133" xfId="2"/>
    <xf numFmtId="0" fontId="17" fillId="0" borderId="150" xfId="2" applyBorder="1" applyAlignment="1">
      <alignment horizontal="center" vertical="center"/>
    </xf>
    <xf numFmtId="0" fontId="17" fillId="0" borderId="150" xfId="2" quotePrefix="1" applyBorder="1" applyAlignment="1">
      <alignment horizontal="center" vertical="center"/>
    </xf>
    <xf numFmtId="0" fontId="17" fillId="0" borderId="150" xfId="2" applyBorder="1"/>
    <xf numFmtId="0" fontId="17" fillId="0" borderId="150" xfId="2" applyBorder="1" applyAlignment="1">
      <alignment horizontal="center"/>
    </xf>
    <xf numFmtId="49" fontId="126" fillId="40" borderId="150" xfId="3" applyNumberFormat="1" applyFont="1" applyFill="1" applyBorder="1" applyAlignment="1">
      <alignment horizontal="center" vertical="center" wrapText="1"/>
    </xf>
    <xf numFmtId="1" fontId="126" fillId="40" borderId="150" xfId="3" applyNumberFormat="1" applyFont="1" applyFill="1" applyBorder="1" applyAlignment="1">
      <alignment horizontal="center" vertical="center" wrapText="1"/>
    </xf>
    <xf numFmtId="49" fontId="126" fillId="39" borderId="150" xfId="3" applyNumberFormat="1" applyFont="1" applyFill="1" applyBorder="1" applyAlignment="1">
      <alignment horizontal="center" vertical="center" wrapText="1"/>
    </xf>
    <xf numFmtId="1" fontId="126" fillId="39" borderId="150" xfId="3" applyNumberFormat="1" applyFont="1" applyFill="1" applyBorder="1" applyAlignment="1">
      <alignment horizontal="center" vertical="center" wrapText="1"/>
    </xf>
    <xf numFmtId="16" fontId="17" fillId="0" borderId="150" xfId="2" quotePrefix="1" applyNumberFormat="1" applyBorder="1" applyAlignment="1">
      <alignment horizontal="center" vertical="center"/>
    </xf>
    <xf numFmtId="0" fontId="127" fillId="44" borderId="150" xfId="4" applyFont="1" applyFill="1" applyBorder="1" applyAlignment="1">
      <alignment horizontal="center" vertical="center" wrapText="1"/>
    </xf>
    <xf numFmtId="0" fontId="17" fillId="0" borderId="133" xfId="2" applyAlignment="1">
      <alignment horizontal="center"/>
    </xf>
    <xf numFmtId="0" fontId="17" fillId="0" borderId="190" xfId="2" applyBorder="1" applyAlignment="1">
      <alignment horizontal="center" vertical="center"/>
    </xf>
    <xf numFmtId="0" fontId="17" fillId="0" borderId="168" xfId="2" applyBorder="1" applyAlignment="1">
      <alignment horizontal="center" vertical="center"/>
    </xf>
    <xf numFmtId="0" fontId="17" fillId="0" borderId="169" xfId="2" applyBorder="1" applyAlignment="1">
      <alignment horizontal="center" vertical="center"/>
    </xf>
    <xf numFmtId="0" fontId="17" fillId="0" borderId="168" xfId="2" applyBorder="1" applyAlignment="1">
      <alignment horizontal="center"/>
    </xf>
    <xf numFmtId="0" fontId="17" fillId="0" borderId="168" xfId="2" applyBorder="1"/>
    <xf numFmtId="0" fontId="17" fillId="0" borderId="169" xfId="2" applyBorder="1"/>
    <xf numFmtId="0" fontId="17" fillId="0" borderId="190" xfId="2" applyBorder="1" applyAlignment="1">
      <alignment horizontal="center"/>
    </xf>
    <xf numFmtId="0" fontId="17" fillId="0" borderId="169" xfId="2" applyBorder="1" applyAlignment="1">
      <alignment horizontal="center"/>
    </xf>
    <xf numFmtId="0" fontId="125" fillId="43" borderId="150" xfId="2" applyFont="1" applyFill="1" applyBorder="1" applyAlignment="1">
      <alignment horizontal="center"/>
    </xf>
    <xf numFmtId="0" fontId="17" fillId="43" borderId="150" xfId="2" applyFill="1" applyBorder="1"/>
    <xf numFmtId="0" fontId="125" fillId="43" borderId="150" xfId="2" applyFont="1" applyFill="1" applyBorder="1" applyAlignment="1">
      <alignment horizontal="center" vertical="center"/>
    </xf>
    <xf numFmtId="0" fontId="0" fillId="0" borderId="190" xfId="0" applyBorder="1" applyAlignment="1">
      <alignment horizontal="center"/>
    </xf>
    <xf numFmtId="0" fontId="16" fillId="0" borderId="150" xfId="2" applyFont="1" applyBorder="1" applyAlignment="1">
      <alignment horizontal="center" vertical="center"/>
    </xf>
    <xf numFmtId="0" fontId="127" fillId="44" borderId="191" xfId="4" applyFont="1" applyFill="1" applyBorder="1" applyAlignment="1">
      <alignment horizontal="center" vertical="center" wrapText="1"/>
    </xf>
    <xf numFmtId="0" fontId="15" fillId="0" borderId="150" xfId="2" applyFont="1" applyBorder="1" applyAlignment="1">
      <alignment horizontal="center" vertical="center"/>
    </xf>
    <xf numFmtId="0" fontId="15" fillId="0" borderId="150" xfId="2" applyFont="1" applyBorder="1" applyAlignment="1">
      <alignment horizontal="center"/>
    </xf>
    <xf numFmtId="0" fontId="15" fillId="0" borderId="150" xfId="0" applyFont="1" applyBorder="1" applyAlignment="1">
      <alignment horizontal="center"/>
    </xf>
    <xf numFmtId="0" fontId="98" fillId="0" borderId="151" xfId="0" applyFont="1" applyBorder="1" applyAlignment="1">
      <alignment horizontal="center"/>
    </xf>
    <xf numFmtId="0" fontId="98" fillId="0" borderId="151" xfId="0" quotePrefix="1" applyFont="1" applyBorder="1" applyAlignment="1">
      <alignment horizontal="center"/>
    </xf>
    <xf numFmtId="16" fontId="45" fillId="0" borderId="37" xfId="0" quotePrefix="1" applyNumberFormat="1" applyFont="1" applyBorder="1" applyAlignment="1">
      <alignment horizontal="center" vertical="center"/>
    </xf>
    <xf numFmtId="169" fontId="45" fillId="0" borderId="37" xfId="0" applyNumberFormat="1" applyFont="1" applyBorder="1" applyAlignment="1">
      <alignment horizontal="center" vertical="center"/>
    </xf>
    <xf numFmtId="0" fontId="45" fillId="0" borderId="26" xfId="0" applyFont="1" applyBorder="1" applyAlignment="1">
      <alignment horizontal="center" vertical="center"/>
    </xf>
    <xf numFmtId="0" fontId="45" fillId="0" borderId="37" xfId="0" applyFont="1" applyBorder="1" applyAlignment="1">
      <alignment horizontal="center"/>
    </xf>
    <xf numFmtId="16" fontId="45" fillId="0" borderId="37" xfId="0" quotePrefix="1" applyNumberFormat="1" applyFont="1" applyBorder="1" applyAlignment="1">
      <alignment horizontal="center"/>
    </xf>
    <xf numFmtId="0" fontId="15" fillId="0" borderId="150" xfId="2" quotePrefix="1" applyFont="1" applyBorder="1" applyAlignment="1">
      <alignment horizontal="center" vertical="center"/>
    </xf>
    <xf numFmtId="0" fontId="14" fillId="0" borderId="150" xfId="2" applyFont="1" applyBorder="1" applyAlignment="1">
      <alignment horizontal="center" vertical="center"/>
    </xf>
    <xf numFmtId="168" fontId="52" fillId="0" borderId="151" xfId="0" applyNumberFormat="1" applyFont="1" applyBorder="1" applyAlignment="1">
      <alignment horizontal="center" vertical="center"/>
    </xf>
    <xf numFmtId="168" fontId="52" fillId="0" borderId="29" xfId="0" applyNumberFormat="1" applyFont="1" applyBorder="1" applyAlignment="1">
      <alignment vertical="center"/>
    </xf>
    <xf numFmtId="0" fontId="13" fillId="0" borderId="150" xfId="2" applyFont="1" applyBorder="1" applyAlignment="1">
      <alignment horizontal="center" vertical="center"/>
    </xf>
    <xf numFmtId="0" fontId="13" fillId="0" borderId="150" xfId="2" applyFont="1" applyBorder="1"/>
    <xf numFmtId="0" fontId="13" fillId="0" borderId="150" xfId="2" quotePrefix="1" applyFont="1" applyBorder="1" applyAlignment="1">
      <alignment horizontal="center" vertical="center"/>
    </xf>
    <xf numFmtId="0" fontId="13" fillId="0" borderId="133" xfId="2" applyFont="1"/>
    <xf numFmtId="16" fontId="13" fillId="0" borderId="150" xfId="2" quotePrefix="1" applyNumberFormat="1" applyFont="1" applyBorder="1" applyAlignment="1">
      <alignment horizontal="center" vertical="center"/>
    </xf>
    <xf numFmtId="0" fontId="12" fillId="0" borderId="151" xfId="0" applyFont="1" applyBorder="1" applyAlignment="1">
      <alignment horizontal="center"/>
    </xf>
    <xf numFmtId="0" fontId="12" fillId="0" borderId="150" xfId="2" applyFont="1" applyBorder="1" applyAlignment="1">
      <alignment horizontal="center" vertical="center"/>
    </xf>
    <xf numFmtId="0" fontId="12" fillId="0" borderId="150" xfId="2" quotePrefix="1" applyFont="1" applyBorder="1" applyAlignment="1">
      <alignment horizontal="center" vertical="center"/>
    </xf>
    <xf numFmtId="0" fontId="12" fillId="0" borderId="150" xfId="2" applyFont="1" applyBorder="1"/>
    <xf numFmtId="0" fontId="12" fillId="0" borderId="133" xfId="2" applyFont="1"/>
    <xf numFmtId="178" fontId="45" fillId="0" borderId="21" xfId="0" quotePrefix="1" applyNumberFormat="1" applyFont="1" applyBorder="1" applyAlignment="1">
      <alignment horizontal="center" vertical="center"/>
    </xf>
    <xf numFmtId="0" fontId="45" fillId="0" borderId="29" xfId="0" applyFont="1" applyBorder="1" applyAlignment="1">
      <alignment horizontal="center" vertical="center"/>
    </xf>
    <xf numFmtId="0" fontId="0" fillId="0" borderId="151" xfId="0" applyBorder="1"/>
    <xf numFmtId="16" fontId="45" fillId="0" borderId="150" xfId="0" applyNumberFormat="1" applyFont="1" applyBorder="1" applyAlignment="1">
      <alignment horizontal="center" vertical="center"/>
    </xf>
    <xf numFmtId="16" fontId="98" fillId="0" borderId="150" xfId="0" quotePrefix="1" applyNumberFormat="1" applyFont="1" applyBorder="1" applyAlignment="1">
      <alignment horizontal="center" vertical="center"/>
    </xf>
    <xf numFmtId="0" fontId="11" fillId="0" borderId="150" xfId="0" applyFont="1" applyBorder="1" applyAlignment="1">
      <alignment horizontal="center"/>
    </xf>
    <xf numFmtId="0" fontId="11" fillId="0" borderId="150" xfId="2" applyFont="1" applyBorder="1" applyAlignment="1">
      <alignment horizontal="center" vertical="center"/>
    </xf>
    <xf numFmtId="0" fontId="11" fillId="0" borderId="150" xfId="2" quotePrefix="1" applyFont="1" applyBorder="1" applyAlignment="1">
      <alignment horizontal="center" vertical="center"/>
    </xf>
    <xf numFmtId="0" fontId="11" fillId="0" borderId="150" xfId="2" applyFont="1" applyBorder="1"/>
    <xf numFmtId="16" fontId="11" fillId="0" borderId="150" xfId="2" quotePrefix="1" applyNumberFormat="1" applyFont="1" applyBorder="1" applyAlignment="1">
      <alignment horizontal="center" vertical="center"/>
    </xf>
    <xf numFmtId="0" fontId="10" fillId="0" borderId="150" xfId="2" quotePrefix="1" applyFont="1" applyBorder="1" applyAlignment="1">
      <alignment horizontal="center" vertical="center"/>
    </xf>
    <xf numFmtId="0" fontId="10" fillId="0" borderId="150" xfId="2" applyFont="1" applyBorder="1" applyAlignment="1">
      <alignment horizontal="center" vertical="center"/>
    </xf>
    <xf numFmtId="0" fontId="10" fillId="0" borderId="150" xfId="2" applyFont="1" applyBorder="1"/>
    <xf numFmtId="0" fontId="10" fillId="0" borderId="169" xfId="2" applyFont="1" applyBorder="1" applyAlignment="1">
      <alignment horizontal="center" vertical="center"/>
    </xf>
    <xf numFmtId="16" fontId="10" fillId="0" borderId="150" xfId="2" quotePrefix="1" applyNumberFormat="1" applyFont="1" applyBorder="1" applyAlignment="1">
      <alignment horizontal="center" vertical="center"/>
    </xf>
    <xf numFmtId="0" fontId="10" fillId="0" borderId="150" xfId="2" applyFont="1" applyBorder="1" applyAlignment="1">
      <alignment horizontal="center"/>
    </xf>
    <xf numFmtId="0" fontId="98" fillId="0" borderId="194" xfId="0" applyFont="1" applyBorder="1" applyAlignment="1">
      <alignment horizontal="center"/>
    </xf>
    <xf numFmtId="0" fontId="9" fillId="0" borderId="150" xfId="2" applyFont="1" applyBorder="1" applyAlignment="1">
      <alignment horizontal="center" vertical="center"/>
    </xf>
    <xf numFmtId="0" fontId="9" fillId="0" borderId="150" xfId="2" applyFont="1" applyBorder="1"/>
    <xf numFmtId="0" fontId="9" fillId="0" borderId="150" xfId="2" applyFont="1" applyBorder="1" applyAlignment="1">
      <alignment horizontal="center"/>
    </xf>
    <xf numFmtId="0" fontId="9" fillId="0" borderId="150" xfId="2" quotePrefix="1" applyFont="1" applyBorder="1" applyAlignment="1">
      <alignment horizontal="center" vertical="center"/>
    </xf>
    <xf numFmtId="16" fontId="9" fillId="0" borderId="150" xfId="2" quotePrefix="1" applyNumberFormat="1" applyFont="1" applyBorder="1" applyAlignment="1">
      <alignment horizontal="center" vertical="center"/>
    </xf>
    <xf numFmtId="16" fontId="101" fillId="45" borderId="1" xfId="0" applyNumberFormat="1" applyFont="1" applyFill="1" applyBorder="1" applyAlignment="1">
      <alignment horizontal="center"/>
    </xf>
    <xf numFmtId="0" fontId="8" fillId="0" borderId="150" xfId="2" applyFont="1" applyBorder="1" applyAlignment="1">
      <alignment horizontal="center" vertical="center"/>
    </xf>
    <xf numFmtId="0" fontId="8" fillId="0" borderId="150" xfId="2" applyFont="1" applyBorder="1"/>
    <xf numFmtId="0" fontId="8" fillId="0" borderId="150" xfId="2" applyFont="1" applyBorder="1" applyAlignment="1">
      <alignment horizontal="center"/>
    </xf>
    <xf numFmtId="0" fontId="8" fillId="0" borderId="150" xfId="2" quotePrefix="1" applyFont="1" applyBorder="1" applyAlignment="1">
      <alignment horizontal="center" vertical="center"/>
    </xf>
    <xf numFmtId="0" fontId="7" fillId="0" borderId="151" xfId="0" applyFont="1" applyBorder="1" applyAlignment="1">
      <alignment horizontal="center"/>
    </xf>
    <xf numFmtId="0" fontId="7" fillId="0" borderId="150" xfId="2" applyFont="1" applyBorder="1" applyAlignment="1">
      <alignment horizontal="center"/>
    </xf>
    <xf numFmtId="0" fontId="7" fillId="0" borderId="150" xfId="2" quotePrefix="1" applyFont="1" applyBorder="1" applyAlignment="1">
      <alignment horizontal="center" vertical="center"/>
    </xf>
    <xf numFmtId="0" fontId="7" fillId="0" borderId="150" xfId="2" applyFont="1" applyBorder="1" applyAlignment="1">
      <alignment horizontal="center" vertical="center"/>
    </xf>
    <xf numFmtId="0" fontId="6" fillId="0" borderId="150" xfId="2" applyFont="1" applyBorder="1" applyAlignment="1">
      <alignment horizontal="center"/>
    </xf>
    <xf numFmtId="168" fontId="52" fillId="0" borderId="150" xfId="0" applyNumberFormat="1"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0" fontId="5" fillId="0" borderId="150" xfId="2" quotePrefix="1" applyFont="1" applyBorder="1" applyAlignment="1">
      <alignment horizontal="center" vertical="center"/>
    </xf>
    <xf numFmtId="0" fontId="5" fillId="0" borderId="150" xfId="2" applyFont="1" applyBorder="1" applyAlignment="1">
      <alignment horizontal="center" vertical="center"/>
    </xf>
    <xf numFmtId="0" fontId="5" fillId="0" borderId="150" xfId="2" applyFont="1" applyBorder="1" applyAlignment="1">
      <alignment horizontal="center"/>
    </xf>
    <xf numFmtId="0" fontId="5" fillId="0" borderId="133" xfId="2" applyFont="1"/>
    <xf numFmtId="16" fontId="101" fillId="0" borderId="150" xfId="0" applyNumberFormat="1" applyFont="1" applyBorder="1" applyAlignment="1">
      <alignment horizontal="center"/>
    </xf>
    <xf numFmtId="16" fontId="5" fillId="0" borderId="150" xfId="2" quotePrefix="1" applyNumberFormat="1" applyFont="1" applyBorder="1" applyAlignment="1">
      <alignment horizontal="center" vertical="center"/>
    </xf>
    <xf numFmtId="1" fontId="52" fillId="0" borderId="159" xfId="0" applyNumberFormat="1" applyFont="1" applyBorder="1" applyAlignment="1">
      <alignment vertical="center"/>
    </xf>
    <xf numFmtId="1" fontId="52" fillId="0" borderId="21" xfId="0" applyNumberFormat="1" applyFont="1" applyBorder="1" applyAlignment="1">
      <alignment vertical="center"/>
    </xf>
    <xf numFmtId="0" fontId="52" fillId="0" borderId="150" xfId="0" applyFont="1" applyBorder="1" applyAlignment="1">
      <alignment horizontal="center" vertical="center"/>
    </xf>
    <xf numFmtId="1" fontId="52" fillId="0" borderId="151" xfId="0" applyNumberFormat="1" applyFont="1" applyBorder="1" applyAlignment="1">
      <alignment vertical="center"/>
    </xf>
    <xf numFmtId="1" fontId="52" fillId="0" borderId="151" xfId="0" applyNumberFormat="1" applyFont="1" applyBorder="1" applyAlignment="1">
      <alignment horizontal="center" vertical="center"/>
    </xf>
    <xf numFmtId="168" fontId="61" fillId="0" borderId="154" xfId="0" applyNumberFormat="1" applyFont="1" applyBorder="1" applyAlignment="1">
      <alignment horizontal="center" vertical="center"/>
    </xf>
    <xf numFmtId="0" fontId="52" fillId="0" borderId="195" xfId="0" applyFont="1" applyBorder="1" applyAlignment="1">
      <alignment vertical="center"/>
    </xf>
    <xf numFmtId="168" fontId="61" fillId="0" borderId="157" xfId="0" applyNumberFormat="1" applyFont="1" applyBorder="1" applyAlignment="1">
      <alignment horizontal="center" vertical="center"/>
    </xf>
    <xf numFmtId="0" fontId="52" fillId="0" borderId="196" xfId="0" applyFont="1" applyBorder="1" applyAlignment="1">
      <alignment vertical="center"/>
    </xf>
    <xf numFmtId="0" fontId="5" fillId="0" borderId="0" xfId="0" applyFont="1"/>
    <xf numFmtId="0" fontId="130" fillId="0" borderId="150" xfId="0" applyFont="1" applyBorder="1" applyAlignment="1">
      <alignment horizontal="center"/>
    </xf>
    <xf numFmtId="2" fontId="61" fillId="0" borderId="153" xfId="0" applyNumberFormat="1" applyFont="1" applyBorder="1" applyAlignment="1">
      <alignment horizontal="center" vertical="center"/>
    </xf>
    <xf numFmtId="2" fontId="61" fillId="0" borderId="156" xfId="0" applyNumberFormat="1" applyFont="1" applyBorder="1" applyAlignment="1">
      <alignment horizontal="center" vertical="center"/>
    </xf>
    <xf numFmtId="2" fontId="52" fillId="0" borderId="0" xfId="0" applyNumberFormat="1" applyFont="1"/>
    <xf numFmtId="178" fontId="82" fillId="0" borderId="150" xfId="0" quotePrefix="1" applyNumberFormat="1" applyFont="1" applyBorder="1" applyAlignment="1">
      <alignment horizontal="center"/>
    </xf>
    <xf numFmtId="0" fontId="5" fillId="0" borderId="150" xfId="0" applyFont="1" applyBorder="1" applyAlignment="1">
      <alignment horizontal="center"/>
    </xf>
    <xf numFmtId="0" fontId="131" fillId="0" borderId="4" xfId="0" applyFont="1" applyBorder="1" applyAlignment="1">
      <alignment horizontal="center" vertical="center"/>
    </xf>
    <xf numFmtId="0" fontId="4" fillId="0" borderId="150" xfId="2" quotePrefix="1" applyFont="1" applyBorder="1" applyAlignment="1">
      <alignment horizontal="center" vertical="center"/>
    </xf>
    <xf numFmtId="0" fontId="4" fillId="0" borderId="150" xfId="2" applyFont="1" applyBorder="1" applyAlignment="1">
      <alignment horizontal="center"/>
    </xf>
    <xf numFmtId="0" fontId="125" fillId="0" borderId="133" xfId="2" applyFont="1" applyAlignment="1">
      <alignment horizontal="right"/>
    </xf>
    <xf numFmtId="0" fontId="4" fillId="0" borderId="150" xfId="2" applyFont="1" applyBorder="1" applyAlignment="1">
      <alignment horizontal="center" vertical="center"/>
    </xf>
    <xf numFmtId="0" fontId="98" fillId="35" borderId="0" xfId="0" applyFont="1" applyFill="1"/>
    <xf numFmtId="0" fontId="3" fillId="0" borderId="150" xfId="2" applyFont="1" applyBorder="1" applyAlignment="1">
      <alignment horizont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0" fontId="3" fillId="0" borderId="150" xfId="0" applyFont="1" applyBorder="1" applyAlignment="1">
      <alignment horizontal="center"/>
    </xf>
    <xf numFmtId="0" fontId="3" fillId="0" borderId="150" xfId="2" quotePrefix="1" applyFont="1" applyBorder="1" applyAlignment="1">
      <alignment horizontal="center"/>
    </xf>
    <xf numFmtId="0" fontId="45" fillId="0" borderId="151" xfId="0" applyFont="1" applyBorder="1" applyAlignment="1">
      <alignment horizontal="center" vertical="center"/>
    </xf>
    <xf numFmtId="0" fontId="98" fillId="0" borderId="151" xfId="0" applyFont="1" applyBorder="1" applyAlignment="1">
      <alignment horizontal="center" vertic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2" fillId="0" borderId="150" xfId="0" applyFont="1" applyBorder="1" applyAlignment="1">
      <alignment horizontal="center"/>
    </xf>
    <xf numFmtId="0" fontId="2" fillId="0" borderId="150" xfId="2" applyFont="1" applyBorder="1" applyAlignment="1">
      <alignment horizontal="center"/>
    </xf>
    <xf numFmtId="0" fontId="61" fillId="0" borderId="12" xfId="0" applyFont="1" applyBorder="1" applyAlignment="1">
      <alignment horizontal="left" vertical="center" wrapText="1"/>
    </xf>
    <xf numFmtId="0" fontId="25" fillId="0" borderId="49" xfId="0" applyFont="1" applyBorder="1"/>
    <xf numFmtId="0" fontId="25" fillId="0" borderId="50" xfId="0" applyFont="1" applyBorder="1"/>
    <xf numFmtId="0" fontId="61" fillId="0" borderId="2" xfId="0" quotePrefix="1" applyFont="1" applyBorder="1" applyAlignment="1">
      <alignment horizontal="left" vertical="center" wrapText="1"/>
    </xf>
    <xf numFmtId="0" fontId="25" fillId="0" borderId="5" xfId="0" applyFont="1" applyBorder="1"/>
    <xf numFmtId="0" fontId="25" fillId="0" borderId="3" xfId="0" applyFont="1" applyBorder="1"/>
    <xf numFmtId="0" fontId="61" fillId="0" borderId="2" xfId="0" applyFont="1" applyBorder="1" applyAlignment="1">
      <alignment horizontal="left" vertical="center" wrapText="1"/>
    </xf>
    <xf numFmtId="0" fontId="31" fillId="0" borderId="2" xfId="0" applyFont="1" applyBorder="1" applyAlignment="1">
      <alignment horizontal="center" wrapText="1"/>
    </xf>
    <xf numFmtId="0" fontId="25" fillId="0" borderId="16" xfId="0" applyFont="1" applyBorder="1"/>
    <xf numFmtId="0" fontId="24" fillId="2" borderId="2" xfId="0" applyFont="1" applyFill="1" applyBorder="1" applyAlignment="1">
      <alignment horizontal="left" vertical="center" wrapText="1"/>
    </xf>
    <xf numFmtId="0" fontId="27" fillId="0" borderId="2" xfId="0" applyFont="1" applyBorder="1" applyAlignment="1">
      <alignment horizontal="left" vertical="center" wrapText="1"/>
    </xf>
    <xf numFmtId="0" fontId="24" fillId="5" borderId="12" xfId="0" applyFont="1" applyFill="1" applyBorder="1" applyAlignment="1">
      <alignment horizontal="center" vertical="center" wrapText="1"/>
    </xf>
    <xf numFmtId="0" fontId="25" fillId="0" borderId="13" xfId="0" applyFont="1" applyBorder="1"/>
    <xf numFmtId="0" fontId="33" fillId="3" borderId="2"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35" fillId="3" borderId="2" xfId="0" applyFont="1" applyFill="1" applyBorder="1" applyAlignment="1">
      <alignment horizontal="left" vertical="center" wrapText="1"/>
    </xf>
    <xf numFmtId="0" fontId="37" fillId="3" borderId="2" xfId="0" applyFont="1" applyFill="1" applyBorder="1" applyAlignment="1">
      <alignment horizontal="left" vertical="center" wrapText="1"/>
    </xf>
    <xf numFmtId="0" fontId="27" fillId="0" borderId="2" xfId="0" quotePrefix="1" applyFont="1" applyBorder="1" applyAlignment="1">
      <alignment horizontal="left" vertical="center" wrapText="1"/>
    </xf>
    <xf numFmtId="0" fontId="23" fillId="0" borderId="1" xfId="0" applyFont="1" applyBorder="1" applyAlignment="1">
      <alignment horizontal="center" vertical="center" wrapText="1"/>
    </xf>
    <xf numFmtId="0" fontId="25" fillId="0" borderId="7" xfId="0" applyFont="1" applyBorder="1"/>
    <xf numFmtId="0" fontId="25" fillId="0" borderId="8" xfId="0" applyFont="1" applyBorder="1"/>
    <xf numFmtId="0" fontId="26" fillId="0" borderId="2" xfId="0" applyFont="1" applyBorder="1" applyAlignment="1">
      <alignment horizontal="left" vertical="center" wrapText="1"/>
    </xf>
    <xf numFmtId="0" fontId="24" fillId="2" borderId="2" xfId="0" applyFont="1" applyFill="1" applyBorder="1" applyAlignment="1">
      <alignment horizontal="center" vertical="center" wrapText="1"/>
    </xf>
    <xf numFmtId="0" fontId="42" fillId="8"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1" fillId="7" borderId="1" xfId="0" applyFont="1" applyFill="1" applyBorder="1" applyAlignment="1">
      <alignment horizontal="center" vertical="center" wrapText="1" readingOrder="1"/>
    </xf>
    <xf numFmtId="0" fontId="41" fillId="7" borderId="2" xfId="0" applyFont="1" applyFill="1" applyBorder="1" applyAlignment="1">
      <alignment horizontal="center" vertical="center" wrapText="1" readingOrder="1"/>
    </xf>
    <xf numFmtId="16" fontId="42" fillId="0" borderId="1" xfId="0" applyNumberFormat="1" applyFont="1" applyBorder="1" applyAlignment="1">
      <alignment horizontal="center" vertical="center" wrapText="1" readingOrder="1"/>
    </xf>
    <xf numFmtId="0" fontId="41" fillId="7" borderId="17" xfId="0" applyFont="1" applyFill="1" applyBorder="1" applyAlignment="1">
      <alignment horizontal="center" vertical="center" wrapText="1" readingOrder="1"/>
    </xf>
    <xf numFmtId="0" fontId="25" fillId="0" borderId="18" xfId="0" applyFont="1" applyBorder="1"/>
    <xf numFmtId="0" fontId="25" fillId="0" borderId="19" xfId="0" applyFont="1" applyBorder="1"/>
    <xf numFmtId="0" fontId="25" fillId="0" borderId="20" xfId="0" applyFont="1" applyBorder="1"/>
    <xf numFmtId="0" fontId="50" fillId="0" borderId="1" xfId="0" applyFont="1" applyBorder="1" applyAlignment="1">
      <alignment horizontal="center" vertical="center" wrapText="1"/>
    </xf>
    <xf numFmtId="1" fontId="45" fillId="0" borderId="1" xfId="0" applyNumberFormat="1" applyFont="1" applyBorder="1" applyAlignment="1">
      <alignment horizontal="center" vertical="center" wrapText="1"/>
    </xf>
    <xf numFmtId="49" fontId="45" fillId="0" borderId="1" xfId="0" applyNumberFormat="1" applyFont="1" applyBorder="1" applyAlignment="1">
      <alignment horizontal="center" vertical="center" wrapText="1"/>
    </xf>
    <xf numFmtId="171" fontId="45" fillId="0" borderId="1" xfId="0" applyNumberFormat="1" applyFont="1" applyBorder="1" applyAlignment="1">
      <alignment horizontal="center" vertical="center" wrapText="1"/>
    </xf>
    <xf numFmtId="169" fontId="45" fillId="0" borderId="1" xfId="0" applyNumberFormat="1" applyFont="1" applyBorder="1" applyAlignment="1">
      <alignment horizontal="center" vertical="center" wrapText="1"/>
    </xf>
    <xf numFmtId="15" fontId="53" fillId="3" borderId="2" xfId="0" applyNumberFormat="1" applyFont="1" applyFill="1" applyBorder="1" applyAlignment="1">
      <alignment horizontal="left" vertical="center"/>
    </xf>
    <xf numFmtId="15" fontId="53" fillId="3" borderId="2" xfId="0" applyNumberFormat="1" applyFont="1" applyFill="1" applyBorder="1" applyAlignment="1">
      <alignment horizontal="left" vertical="center" wrapText="1"/>
    </xf>
    <xf numFmtId="0" fontId="51" fillId="8" borderId="22" xfId="0" applyFont="1" applyFill="1" applyBorder="1" applyAlignment="1">
      <alignment horizontal="center" vertical="center" wrapText="1"/>
    </xf>
    <xf numFmtId="0" fontId="25" fillId="0" borderId="23" xfId="0" applyFont="1" applyBorder="1"/>
    <xf numFmtId="0" fontId="25" fillId="0" borderId="24" xfId="0" applyFont="1" applyBorder="1"/>
    <xf numFmtId="0" fontId="53" fillId="3" borderId="25" xfId="0" applyFont="1" applyFill="1" applyBorder="1" applyAlignment="1">
      <alignment horizontal="center" vertical="center" wrapText="1"/>
    </xf>
    <xf numFmtId="0" fontId="25" fillId="0" borderId="28" xfId="0" applyFont="1" applyBorder="1"/>
    <xf numFmtId="0" fontId="53" fillId="3" borderId="1" xfId="0" applyFont="1" applyFill="1" applyBorder="1" applyAlignment="1">
      <alignment horizontal="center" vertical="center" wrapText="1"/>
    </xf>
    <xf numFmtId="15" fontId="53" fillId="3" borderId="1" xfId="0" applyNumberFormat="1" applyFont="1" applyFill="1" applyBorder="1" applyAlignment="1">
      <alignment horizontal="center" vertical="center" wrapText="1"/>
    </xf>
    <xf numFmtId="15" fontId="53" fillId="3" borderId="27" xfId="0" applyNumberFormat="1" applyFont="1" applyFill="1" applyBorder="1" applyAlignment="1">
      <alignment horizontal="center" vertical="center" wrapText="1"/>
    </xf>
    <xf numFmtId="0" fontId="25" fillId="0" borderId="31" xfId="0" applyFont="1" applyBorder="1"/>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16" fontId="53" fillId="0" borderId="2" xfId="0" quotePrefix="1" applyNumberFormat="1" applyFont="1" applyBorder="1" applyAlignment="1">
      <alignment horizontal="center" vertical="center" wrapText="1"/>
    </xf>
    <xf numFmtId="0" fontId="53" fillId="0" borderId="17" xfId="0" applyFont="1" applyBorder="1" applyAlignment="1">
      <alignment horizontal="center" vertical="center" wrapText="1"/>
    </xf>
    <xf numFmtId="0" fontId="25" fillId="0" borderId="34" xfId="0" applyFont="1" applyBorder="1"/>
    <xf numFmtId="0" fontId="25" fillId="0" borderId="35" xfId="0" applyFont="1" applyBorder="1"/>
    <xf numFmtId="0" fontId="53" fillId="10" borderId="2" xfId="0" applyFont="1" applyFill="1" applyBorder="1" applyAlignment="1">
      <alignment horizontal="center" vertical="center" wrapText="1"/>
    </xf>
    <xf numFmtId="0" fontId="53" fillId="3" borderId="2" xfId="0" applyFont="1" applyFill="1" applyBorder="1" applyAlignment="1">
      <alignment horizontal="center" vertical="center" wrapText="1"/>
    </xf>
    <xf numFmtId="0" fontId="53" fillId="10" borderId="12" xfId="0" applyFont="1" applyFill="1" applyBorder="1" applyAlignment="1">
      <alignment horizontal="left" vertical="center" wrapText="1"/>
    </xf>
    <xf numFmtId="0" fontId="53" fillId="3" borderId="2" xfId="0" applyFont="1" applyFill="1" applyBorder="1" applyAlignment="1">
      <alignment horizontal="left" vertical="center" wrapText="1"/>
    </xf>
    <xf numFmtId="0" fontId="56" fillId="0" borderId="2" xfId="0" applyFont="1" applyBorder="1" applyAlignment="1">
      <alignment horizontal="left" vertical="center" wrapText="1"/>
    </xf>
    <xf numFmtId="1" fontId="53" fillId="3" borderId="2" xfId="0" applyNumberFormat="1" applyFont="1" applyFill="1" applyBorder="1" applyAlignment="1">
      <alignment horizontal="left" vertical="center" wrapText="1"/>
    </xf>
    <xf numFmtId="0" fontId="53" fillId="0" borderId="40" xfId="0" applyFont="1" applyBorder="1" applyAlignment="1">
      <alignment horizontal="center" vertical="center" wrapText="1"/>
    </xf>
    <xf numFmtId="0" fontId="25" fillId="0" borderId="45" xfId="0" applyFont="1" applyBorder="1"/>
    <xf numFmtId="0" fontId="52" fillId="0" borderId="46" xfId="0" applyFont="1" applyBorder="1" applyAlignment="1">
      <alignment horizontal="center" vertical="center" wrapText="1"/>
    </xf>
    <xf numFmtId="0" fontId="25" fillId="0" borderId="46" xfId="0" applyFont="1" applyBorder="1"/>
    <xf numFmtId="0" fontId="53" fillId="10" borderId="12" xfId="0" applyFont="1" applyFill="1" applyBorder="1" applyAlignment="1">
      <alignment horizontal="center" vertical="center" wrapText="1"/>
    </xf>
    <xf numFmtId="0" fontId="50" fillId="0" borderId="48" xfId="0" applyFont="1" applyBorder="1" applyAlignment="1">
      <alignment horizontal="center" vertical="center" wrapText="1"/>
    </xf>
    <xf numFmtId="0" fontId="25" fillId="0" borderId="48" xfId="0" applyFont="1" applyBorder="1"/>
    <xf numFmtId="0" fontId="45" fillId="0" borderId="1" xfId="0" applyFont="1" applyBorder="1" applyAlignment="1">
      <alignment horizontal="center" vertical="center"/>
    </xf>
    <xf numFmtId="0" fontId="50" fillId="0" borderId="0" xfId="0" applyFont="1" applyAlignment="1">
      <alignment horizontal="center" vertical="center" wrapText="1"/>
    </xf>
    <xf numFmtId="0" fontId="0" fillId="0" borderId="0" xfId="0"/>
    <xf numFmtId="49" fontId="86" fillId="0" borderId="60" xfId="0" applyNumberFormat="1" applyFont="1" applyBorder="1" applyAlignment="1">
      <alignment horizontal="center" vertical="center" wrapText="1"/>
    </xf>
    <xf numFmtId="0" fontId="25" fillId="0" borderId="44" xfId="0" applyFont="1" applyBorder="1"/>
    <xf numFmtId="0" fontId="85" fillId="0" borderId="57" xfId="0" applyFont="1" applyBorder="1" applyAlignment="1">
      <alignment horizontal="center"/>
    </xf>
    <xf numFmtId="0" fontId="25" fillId="0" borderId="58" xfId="0" applyFont="1" applyBorder="1"/>
    <xf numFmtId="49" fontId="86" fillId="0" borderId="59" xfId="0" applyNumberFormat="1" applyFont="1" applyBorder="1" applyAlignment="1">
      <alignment horizontal="center" vertical="center" wrapText="1"/>
    </xf>
    <xf numFmtId="0" fontId="25" fillId="0" borderId="63" xfId="0" applyFont="1" applyBorder="1"/>
    <xf numFmtId="0" fontId="25" fillId="0" borderId="66" xfId="0" applyFont="1" applyBorder="1"/>
    <xf numFmtId="1" fontId="86" fillId="0" borderId="60" xfId="0" applyNumberFormat="1" applyFont="1" applyBorder="1" applyAlignment="1">
      <alignment horizontal="center" vertical="center" wrapText="1"/>
    </xf>
    <xf numFmtId="1" fontId="86" fillId="0" borderId="61" xfId="0" applyNumberFormat="1" applyFont="1" applyBorder="1" applyAlignment="1">
      <alignment horizontal="center" vertical="center" wrapText="1"/>
    </xf>
    <xf numFmtId="0" fontId="25" fillId="0" borderId="62" xfId="0" applyFont="1" applyBorder="1"/>
    <xf numFmtId="0" fontId="25" fillId="0" borderId="47" xfId="0" applyFont="1" applyBorder="1"/>
    <xf numFmtId="49" fontId="86" fillId="0" borderId="61" xfId="0" applyNumberFormat="1" applyFont="1" applyBorder="1" applyAlignment="1">
      <alignment horizontal="center" vertical="center" wrapText="1"/>
    </xf>
    <xf numFmtId="0" fontId="89" fillId="0" borderId="2" xfId="0" applyFont="1" applyBorder="1" applyAlignment="1">
      <alignment horizontal="center"/>
    </xf>
    <xf numFmtId="0" fontId="89" fillId="0" borderId="2" xfId="0" applyFont="1" applyBorder="1" applyAlignment="1">
      <alignment horizontal="right" vertical="center"/>
    </xf>
    <xf numFmtId="0" fontId="85" fillId="0" borderId="36" xfId="0" applyFont="1" applyBorder="1" applyAlignment="1">
      <alignment horizontal="center"/>
    </xf>
    <xf numFmtId="0" fontId="85" fillId="15" borderId="1" xfId="0" applyFont="1" applyFill="1" applyBorder="1" applyAlignment="1">
      <alignment horizontal="center" vertical="center" wrapText="1"/>
    </xf>
    <xf numFmtId="0" fontId="85" fillId="15" borderId="2" xfId="0" applyFont="1" applyFill="1" applyBorder="1" applyAlignment="1">
      <alignment horizontal="center"/>
    </xf>
    <xf numFmtId="0" fontId="85" fillId="15" borderId="1" xfId="0" applyFont="1" applyFill="1" applyBorder="1" applyAlignment="1">
      <alignment horizontal="center" vertical="center"/>
    </xf>
    <xf numFmtId="0" fontId="61" fillId="0" borderId="38" xfId="0" applyFont="1" applyBorder="1" applyAlignment="1">
      <alignment horizontal="center" vertical="center"/>
    </xf>
    <xf numFmtId="0" fontId="25" fillId="0" borderId="82" xfId="0" applyFont="1" applyBorder="1"/>
    <xf numFmtId="0" fontId="25" fillId="0" borderId="96" xfId="0" applyFont="1" applyBorder="1"/>
    <xf numFmtId="0" fontId="61" fillId="0" borderId="0" xfId="0" applyFont="1" applyAlignment="1">
      <alignment horizontal="center" vertical="center"/>
    </xf>
    <xf numFmtId="0" fontId="61" fillId="0" borderId="0" xfId="0" applyFont="1" applyAlignment="1">
      <alignment horizontal="center" vertical="center" wrapText="1"/>
    </xf>
    <xf numFmtId="0" fontId="110" fillId="0" borderId="0" xfId="0" applyFont="1" applyAlignment="1">
      <alignment horizontal="center" vertical="center"/>
    </xf>
    <xf numFmtId="0" fontId="61" fillId="0" borderId="72" xfId="0" applyFont="1" applyBorder="1" applyAlignment="1">
      <alignment horizontal="center" vertical="center" wrapText="1"/>
    </xf>
    <xf numFmtId="0" fontId="25" fillId="0" borderId="73" xfId="0" applyFont="1" applyBorder="1"/>
    <xf numFmtId="0" fontId="61" fillId="0" borderId="80" xfId="0" applyFont="1" applyBorder="1" applyAlignment="1">
      <alignment horizontal="center" vertical="center"/>
    </xf>
    <xf numFmtId="0" fontId="125" fillId="40" borderId="185" xfId="2" applyFont="1" applyFill="1" applyBorder="1" applyAlignment="1">
      <alignment horizontal="center"/>
    </xf>
    <xf numFmtId="0" fontId="125" fillId="40" borderId="184" xfId="2" applyFont="1" applyFill="1" applyBorder="1" applyAlignment="1">
      <alignment horizontal="center"/>
    </xf>
    <xf numFmtId="0" fontId="125" fillId="40" borderId="186" xfId="2" applyFont="1" applyFill="1" applyBorder="1" applyAlignment="1">
      <alignment horizontal="center"/>
    </xf>
    <xf numFmtId="0" fontId="125" fillId="40" borderId="192" xfId="2" applyFont="1" applyFill="1" applyBorder="1" applyAlignment="1">
      <alignment horizontal="center"/>
    </xf>
    <xf numFmtId="0" fontId="125" fillId="40" borderId="189" xfId="2" applyFont="1" applyFill="1" applyBorder="1" applyAlignment="1">
      <alignment horizontal="center"/>
    </xf>
    <xf numFmtId="0" fontId="125" fillId="40" borderId="193" xfId="2" applyFont="1" applyFill="1" applyBorder="1" applyAlignment="1">
      <alignment horizontal="center"/>
    </xf>
    <xf numFmtId="1" fontId="126" fillId="38" borderId="191" xfId="3" applyNumberFormat="1" applyFont="1" applyFill="1" applyBorder="1" applyAlignment="1">
      <alignment horizontal="center" vertical="center" wrapText="1"/>
    </xf>
    <xf numFmtId="1" fontId="126" fillId="38" borderId="150" xfId="3" applyNumberFormat="1" applyFont="1" applyFill="1" applyBorder="1" applyAlignment="1">
      <alignment horizontal="center" vertical="center" wrapText="1"/>
    </xf>
    <xf numFmtId="49" fontId="126" fillId="38" borderId="191" xfId="3" applyNumberFormat="1" applyFont="1" applyFill="1" applyBorder="1" applyAlignment="1">
      <alignment horizontal="center" vertical="center" wrapText="1"/>
    </xf>
    <xf numFmtId="49" fontId="126" fillId="38" borderId="150" xfId="3" applyNumberFormat="1" applyFont="1" applyFill="1" applyBorder="1" applyAlignment="1">
      <alignment horizontal="center" vertical="center" wrapText="1"/>
    </xf>
    <xf numFmtId="0" fontId="127" fillId="38" borderId="191" xfId="4" applyFont="1" applyFill="1" applyBorder="1" applyAlignment="1">
      <alignment horizontal="center" vertical="center" wrapText="1"/>
    </xf>
    <xf numFmtId="0" fontId="127" fillId="38" borderId="150" xfId="4" applyFont="1" applyFill="1" applyBorder="1" applyAlignment="1">
      <alignment horizontal="center" vertical="center" wrapText="1"/>
    </xf>
    <xf numFmtId="0" fontId="127" fillId="44" borderId="191" xfId="4" applyFont="1" applyFill="1" applyBorder="1" applyAlignment="1">
      <alignment horizontal="center" vertical="center" wrapText="1"/>
    </xf>
    <xf numFmtId="0" fontId="127" fillId="44" borderId="150" xfId="4" applyFont="1" applyFill="1" applyBorder="1" applyAlignment="1">
      <alignment horizontal="center" vertical="center" wrapText="1"/>
    </xf>
    <xf numFmtId="0" fontId="125" fillId="44" borderId="191" xfId="2" applyFont="1" applyFill="1" applyBorder="1" applyAlignment="1">
      <alignment horizontal="center" vertical="center" wrapText="1"/>
    </xf>
    <xf numFmtId="0" fontId="125" fillId="44" borderId="150" xfId="2" applyFont="1" applyFill="1" applyBorder="1" applyAlignment="1">
      <alignment horizontal="center" vertical="center" wrapText="1"/>
    </xf>
    <xf numFmtId="0" fontId="125" fillId="44" borderId="191" xfId="2" applyFont="1" applyFill="1" applyBorder="1" applyAlignment="1">
      <alignment horizontal="center" vertical="center"/>
    </xf>
    <xf numFmtId="0" fontId="125" fillId="44" borderId="150" xfId="2" applyFont="1" applyFill="1" applyBorder="1" applyAlignment="1">
      <alignment horizontal="center" vertical="center"/>
    </xf>
    <xf numFmtId="0" fontId="125" fillId="43" borderId="150" xfId="2" applyFont="1" applyFill="1" applyBorder="1" applyAlignment="1">
      <alignment horizontal="center" vertical="center"/>
    </xf>
    <xf numFmtId="1" fontId="126" fillId="44" borderId="191" xfId="3" applyNumberFormat="1" applyFont="1" applyFill="1" applyBorder="1" applyAlignment="1">
      <alignment horizontal="center" vertical="center" wrapText="1"/>
    </xf>
    <xf numFmtId="1" fontId="126" fillId="44" borderId="150" xfId="3" applyNumberFormat="1" applyFont="1" applyFill="1" applyBorder="1" applyAlignment="1">
      <alignment horizontal="center" vertical="center" wrapText="1"/>
    </xf>
    <xf numFmtId="49" fontId="126" fillId="44" borderId="191" xfId="3" applyNumberFormat="1" applyFont="1" applyFill="1" applyBorder="1" applyAlignment="1">
      <alignment horizontal="center" vertical="center" wrapText="1"/>
    </xf>
    <xf numFmtId="49" fontId="126" fillId="44" borderId="150" xfId="3" applyNumberFormat="1" applyFont="1" applyFill="1" applyBorder="1" applyAlignment="1">
      <alignment horizontal="center" vertical="center" wrapText="1"/>
    </xf>
    <xf numFmtId="0" fontId="125" fillId="42" borderId="185" xfId="2" applyFont="1" applyFill="1" applyBorder="1" applyAlignment="1">
      <alignment horizontal="center"/>
    </xf>
    <xf numFmtId="0" fontId="125" fillId="42" borderId="184" xfId="2" applyFont="1" applyFill="1" applyBorder="1" applyAlignment="1">
      <alignment horizontal="center"/>
    </xf>
    <xf numFmtId="0" fontId="125" fillId="42" borderId="186" xfId="2" applyFont="1" applyFill="1" applyBorder="1" applyAlignment="1">
      <alignment horizontal="center"/>
    </xf>
    <xf numFmtId="0" fontId="125" fillId="42" borderId="192" xfId="2" applyFont="1" applyFill="1" applyBorder="1" applyAlignment="1">
      <alignment horizontal="center"/>
    </xf>
    <xf numFmtId="0" fontId="125" fillId="42" borderId="189" xfId="2" applyFont="1" applyFill="1" applyBorder="1" applyAlignment="1">
      <alignment horizontal="center"/>
    </xf>
    <xf numFmtId="0" fontId="125" fillId="42" borderId="193" xfId="2" applyFont="1" applyFill="1" applyBorder="1" applyAlignment="1">
      <alignment horizontal="center"/>
    </xf>
    <xf numFmtId="1" fontId="126" fillId="39" borderId="191" xfId="3" applyNumberFormat="1" applyFont="1" applyFill="1" applyBorder="1" applyAlignment="1">
      <alignment horizontal="center" vertical="center" wrapText="1"/>
    </xf>
    <xf numFmtId="1" fontId="126" fillId="39" borderId="150" xfId="3" applyNumberFormat="1" applyFont="1" applyFill="1" applyBorder="1" applyAlignment="1">
      <alignment horizontal="center" vertical="center" wrapText="1"/>
    </xf>
    <xf numFmtId="49" fontId="126" fillId="39" borderId="191" xfId="3" applyNumberFormat="1" applyFont="1" applyFill="1" applyBorder="1" applyAlignment="1">
      <alignment horizontal="center" vertical="center" wrapText="1"/>
    </xf>
    <xf numFmtId="0" fontId="127" fillId="39" borderId="191" xfId="4" applyFont="1" applyFill="1" applyBorder="1" applyAlignment="1">
      <alignment horizontal="center" vertical="center" wrapText="1"/>
    </xf>
    <xf numFmtId="0" fontId="127" fillId="39" borderId="150" xfId="4" applyFont="1" applyFill="1" applyBorder="1" applyAlignment="1">
      <alignment horizontal="center" vertical="center" wrapText="1"/>
    </xf>
    <xf numFmtId="0" fontId="127" fillId="40" borderId="191" xfId="4" applyFont="1" applyFill="1" applyBorder="1" applyAlignment="1">
      <alignment horizontal="center" vertical="center" wrapText="1"/>
    </xf>
    <xf numFmtId="0" fontId="127" fillId="40" borderId="150" xfId="4" applyFont="1" applyFill="1" applyBorder="1" applyAlignment="1">
      <alignment horizontal="center" vertical="center" wrapText="1"/>
    </xf>
    <xf numFmtId="0" fontId="125" fillId="40" borderId="191" xfId="2" applyFont="1" applyFill="1" applyBorder="1" applyAlignment="1">
      <alignment horizontal="center" vertical="center" wrapText="1"/>
    </xf>
    <xf numFmtId="0" fontId="125" fillId="40" borderId="150" xfId="2" applyFont="1" applyFill="1" applyBorder="1" applyAlignment="1">
      <alignment horizontal="center" vertical="center" wrapText="1"/>
    </xf>
    <xf numFmtId="0" fontId="125" fillId="40" borderId="191" xfId="4" applyFont="1" applyFill="1" applyBorder="1" applyAlignment="1">
      <alignment horizontal="center" vertical="center" wrapText="1"/>
    </xf>
    <xf numFmtId="0" fontId="125" fillId="40" borderId="150" xfId="4" applyFont="1" applyFill="1" applyBorder="1" applyAlignment="1">
      <alignment horizontal="center" vertical="center" wrapText="1"/>
    </xf>
    <xf numFmtId="0" fontId="125" fillId="43" borderId="150" xfId="2" applyFont="1" applyFill="1" applyBorder="1" applyAlignment="1">
      <alignment horizontal="center"/>
    </xf>
    <xf numFmtId="1" fontId="126" fillId="40" borderId="191" xfId="3" applyNumberFormat="1" applyFont="1" applyFill="1" applyBorder="1" applyAlignment="1">
      <alignment horizontal="center" vertical="center" wrapText="1"/>
    </xf>
    <xf numFmtId="1" fontId="126" fillId="40" borderId="150" xfId="3" applyNumberFormat="1" applyFont="1" applyFill="1" applyBorder="1" applyAlignment="1">
      <alignment horizontal="center" vertical="center" wrapText="1"/>
    </xf>
    <xf numFmtId="49" fontId="126" fillId="40" borderId="191" xfId="3" applyNumberFormat="1" applyFont="1" applyFill="1" applyBorder="1" applyAlignment="1">
      <alignment horizontal="center" vertical="center" wrapText="1"/>
    </xf>
    <xf numFmtId="0" fontId="13" fillId="0" borderId="151" xfId="2" applyFont="1" applyBorder="1" applyAlignment="1">
      <alignment horizontal="center" vertical="center" wrapText="1"/>
    </xf>
    <xf numFmtId="0" fontId="13" fillId="0" borderId="191" xfId="2" applyFont="1" applyBorder="1" applyAlignment="1">
      <alignment horizontal="center" vertical="center" wrapText="1"/>
    </xf>
    <xf numFmtId="0" fontId="125" fillId="41" borderId="188" xfId="2" applyFont="1" applyFill="1" applyBorder="1" applyAlignment="1">
      <alignment horizontal="center"/>
    </xf>
    <xf numFmtId="0" fontId="125" fillId="41" borderId="187" xfId="2" applyFont="1" applyFill="1" applyBorder="1" applyAlignment="1">
      <alignment horizontal="center"/>
    </xf>
    <xf numFmtId="0" fontId="125" fillId="41" borderId="192" xfId="2" applyFont="1" applyFill="1" applyBorder="1" applyAlignment="1">
      <alignment horizontal="center"/>
    </xf>
    <xf numFmtId="0" fontId="125" fillId="41" borderId="189" xfId="2" applyFont="1" applyFill="1" applyBorder="1" applyAlignment="1">
      <alignment horizontal="center"/>
    </xf>
    <xf numFmtId="0" fontId="125" fillId="41" borderId="193" xfId="2" applyFont="1" applyFill="1" applyBorder="1" applyAlignment="1">
      <alignment horizontal="center"/>
    </xf>
    <xf numFmtId="0" fontId="125" fillId="41" borderId="185" xfId="2" applyFont="1" applyFill="1" applyBorder="1" applyAlignment="1">
      <alignment horizontal="center"/>
    </xf>
    <xf numFmtId="0" fontId="125" fillId="41" borderId="184" xfId="2" applyFont="1" applyFill="1" applyBorder="1" applyAlignment="1">
      <alignment horizontal="center"/>
    </xf>
    <xf numFmtId="0" fontId="125" fillId="41" borderId="186" xfId="2" applyFont="1" applyFill="1" applyBorder="1" applyAlignment="1">
      <alignment horizontal="center"/>
    </xf>
    <xf numFmtId="0" fontId="126" fillId="38" borderId="191" xfId="4" applyFont="1" applyFill="1" applyBorder="1" applyAlignment="1">
      <alignment horizontal="center" vertical="center" wrapText="1"/>
    </xf>
    <xf numFmtId="0" fontId="126" fillId="38" borderId="150" xfId="4" applyFont="1" applyFill="1" applyBorder="1" applyAlignment="1">
      <alignment horizontal="center" vertical="center" wrapText="1"/>
    </xf>
    <xf numFmtId="0" fontId="125" fillId="38" borderId="191" xfId="2" applyFont="1" applyFill="1" applyBorder="1" applyAlignment="1">
      <alignment horizontal="center" vertical="center" wrapText="1"/>
    </xf>
    <xf numFmtId="0" fontId="125" fillId="38" borderId="150" xfId="2" applyFont="1" applyFill="1" applyBorder="1" applyAlignment="1">
      <alignment horizontal="center" vertical="center" wrapText="1"/>
    </xf>
    <xf numFmtId="0" fontId="125" fillId="38" borderId="191" xfId="2" applyFont="1" applyFill="1" applyBorder="1" applyAlignment="1">
      <alignment horizontal="center" vertical="center"/>
    </xf>
    <xf numFmtId="0" fontId="125" fillId="38" borderId="150" xfId="2" applyFont="1" applyFill="1" applyBorder="1" applyAlignment="1">
      <alignment horizontal="center" vertical="center"/>
    </xf>
    <xf numFmtId="1" fontId="114" fillId="0" borderId="17" xfId="0" applyNumberFormat="1" applyFont="1" applyBorder="1" applyAlignment="1">
      <alignment horizontal="center" vertical="center" wrapText="1"/>
    </xf>
    <xf numFmtId="1" fontId="25" fillId="0" borderId="19" xfId="0" applyNumberFormat="1" applyFont="1" applyBorder="1"/>
    <xf numFmtId="0" fontId="114" fillId="0" borderId="17" xfId="0" applyFont="1" applyBorder="1" applyAlignment="1">
      <alignment horizontal="center" vertical="center" wrapText="1"/>
    </xf>
    <xf numFmtId="0" fontId="61" fillId="0" borderId="2" xfId="0" applyFont="1" applyBorder="1" applyAlignment="1">
      <alignment horizontal="center" vertical="center"/>
    </xf>
    <xf numFmtId="0" fontId="114" fillId="0" borderId="2" xfId="0" applyFont="1" applyBorder="1" applyAlignment="1">
      <alignment horizontal="center" vertical="center" wrapText="1"/>
    </xf>
    <xf numFmtId="0" fontId="25" fillId="0" borderId="125" xfId="0" applyFont="1" applyBorder="1"/>
    <xf numFmtId="0" fontId="114" fillId="0" borderId="1" xfId="0" applyFont="1" applyBorder="1" applyAlignment="1">
      <alignment horizontal="center" vertical="center" wrapText="1"/>
    </xf>
    <xf numFmtId="0" fontId="114" fillId="0" borderId="40" xfId="0" applyFont="1" applyBorder="1" applyAlignment="1">
      <alignment horizontal="center" vertical="center" wrapText="1"/>
    </xf>
    <xf numFmtId="0" fontId="25" fillId="0" borderId="83" xfId="0" applyFont="1" applyBorder="1"/>
    <xf numFmtId="1" fontId="114" fillId="0" borderId="40" xfId="0" applyNumberFormat="1" applyFont="1" applyBorder="1" applyAlignment="1">
      <alignment horizontal="center" vertical="center" wrapText="1"/>
    </xf>
    <xf numFmtId="1" fontId="25" fillId="0" borderId="83" xfId="0" applyNumberFormat="1" applyFont="1" applyBorder="1"/>
    <xf numFmtId="2" fontId="114" fillId="0" borderId="2" xfId="0" applyNumberFormat="1" applyFont="1" applyBorder="1" applyAlignment="1">
      <alignment horizontal="center" vertical="center" wrapText="1"/>
    </xf>
    <xf numFmtId="1" fontId="114" fillId="0" borderId="2" xfId="0" applyNumberFormat="1" applyFont="1" applyBorder="1" applyAlignment="1">
      <alignment horizontal="center" vertical="center" wrapText="1"/>
    </xf>
    <xf numFmtId="0" fontId="53" fillId="3" borderId="136" xfId="0" applyFont="1" applyFill="1" applyBorder="1" applyAlignment="1">
      <alignment horizontal="center"/>
    </xf>
    <xf numFmtId="0" fontId="25" fillId="0" borderId="137" xfId="0" applyFont="1" applyBorder="1"/>
    <xf numFmtId="0" fontId="46" fillId="3" borderId="136" xfId="0" applyFont="1" applyFill="1" applyBorder="1" applyAlignment="1">
      <alignment horizontal="center"/>
    </xf>
    <xf numFmtId="0" fontId="53" fillId="3" borderId="136" xfId="0" applyFont="1" applyFill="1" applyBorder="1" applyAlignment="1">
      <alignment horizontal="center" vertical="center" wrapText="1"/>
    </xf>
    <xf numFmtId="0" fontId="25" fillId="0" borderId="138" xfId="0" applyFont="1" applyBorder="1"/>
    <xf numFmtId="2" fontId="114" fillId="0" borderId="40" xfId="0" applyNumberFormat="1" applyFont="1" applyBorder="1" applyAlignment="1">
      <alignment horizontal="center" vertical="center" wrapText="1"/>
    </xf>
    <xf numFmtId="1" fontId="25" fillId="0" borderId="18" xfId="0" applyNumberFormat="1" applyFont="1" applyBorder="1"/>
    <xf numFmtId="1" fontId="25" fillId="0" borderId="20" xfId="0" applyNumberFormat="1" applyFont="1" applyBorder="1"/>
    <xf numFmtId="2" fontId="114" fillId="0" borderId="17" xfId="0" applyNumberFormat="1" applyFont="1" applyBorder="1" applyAlignment="1">
      <alignment horizontal="center" vertical="center" wrapText="1"/>
    </xf>
    <xf numFmtId="0" fontId="107" fillId="34" borderId="57" xfId="0" applyFont="1" applyFill="1" applyBorder="1" applyAlignment="1">
      <alignment horizontal="center"/>
    </xf>
    <xf numFmtId="0" fontId="25" fillId="0" borderId="90" xfId="0" applyFont="1" applyBorder="1"/>
    <xf numFmtId="0" fontId="85" fillId="0" borderId="108" xfId="0" applyFont="1" applyBorder="1" applyAlignment="1">
      <alignment horizontal="left" vertical="center" wrapText="1"/>
    </xf>
    <xf numFmtId="0" fontId="25" fillId="0" borderId="109" xfId="0" applyFont="1" applyBorder="1"/>
    <xf numFmtId="0" fontId="112" fillId="0" borderId="110" xfId="0" applyFont="1" applyBorder="1" applyAlignment="1">
      <alignment horizontal="left" vertical="center" wrapText="1"/>
    </xf>
    <xf numFmtId="0" fontId="25" fillId="0" borderId="111" xfId="0" applyFont="1" applyBorder="1"/>
    <xf numFmtId="0" fontId="25" fillId="0" borderId="112" xfId="0" applyFont="1" applyBorder="1"/>
    <xf numFmtId="0" fontId="113" fillId="0" borderId="113" xfId="0" applyFont="1" applyBorder="1" applyAlignment="1">
      <alignment horizontal="center" vertical="center"/>
    </xf>
    <xf numFmtId="0" fontId="25" fillId="0" borderId="114" xfId="0" applyFont="1" applyBorder="1"/>
    <xf numFmtId="0" fontId="85" fillId="0" borderId="144" xfId="0" applyFont="1" applyBorder="1" applyAlignment="1">
      <alignment horizontal="left" vertical="center" wrapText="1"/>
    </xf>
    <xf numFmtId="0" fontId="25" fillId="0" borderId="145" xfId="0" applyFont="1" applyBorder="1"/>
    <xf numFmtId="0" fontId="25" fillId="0" borderId="146" xfId="0" applyFont="1" applyBorder="1"/>
    <xf numFmtId="0" fontId="25" fillId="0" borderId="68" xfId="0" applyFont="1" applyBorder="1"/>
    <xf numFmtId="0" fontId="85" fillId="0" borderId="2" xfId="0" applyFont="1" applyBorder="1" applyAlignment="1">
      <alignment horizontal="left" vertical="center" readingOrder="1"/>
    </xf>
    <xf numFmtId="0" fontId="46" fillId="3" borderId="122" xfId="0" applyFont="1" applyFill="1" applyBorder="1" applyAlignment="1">
      <alignment horizontal="center" wrapText="1"/>
    </xf>
    <xf numFmtId="0" fontId="25" fillId="0" borderId="123" xfId="0" applyFont="1" applyBorder="1"/>
    <xf numFmtId="0" fontId="25" fillId="0" borderId="124" xfId="0" applyFont="1" applyBorder="1"/>
    <xf numFmtId="0" fontId="25" fillId="0" borderId="126" xfId="0" applyFont="1" applyBorder="1"/>
    <xf numFmtId="0" fontId="25" fillId="0" borderId="127" xfId="0" applyFont="1" applyBorder="1"/>
    <xf numFmtId="0" fontId="25" fillId="0" borderId="128" xfId="0" applyFont="1" applyBorder="1"/>
    <xf numFmtId="0" fontId="25" fillId="0" borderId="129" xfId="0" applyFont="1" applyBorder="1"/>
    <xf numFmtId="0" fontId="25" fillId="0" borderId="130" xfId="0" applyFont="1" applyBorder="1"/>
    <xf numFmtId="0" fontId="114" fillId="0" borderId="17" xfId="0" applyFont="1" applyBorder="1" applyAlignment="1">
      <alignment horizontal="center" vertical="center" textRotation="90" wrapText="1"/>
    </xf>
    <xf numFmtId="0" fontId="107" fillId="12" borderId="118" xfId="0" applyFont="1" applyFill="1" applyBorder="1" applyAlignment="1">
      <alignment horizontal="center" vertical="center"/>
    </xf>
    <xf numFmtId="0" fontId="25" fillId="0" borderId="119" xfId="0" applyFont="1" applyBorder="1"/>
    <xf numFmtId="0" fontId="25" fillId="0" borderId="120" xfId="0" applyFont="1" applyBorder="1"/>
    <xf numFmtId="182" fontId="85" fillId="0" borderId="2" xfId="0" applyNumberFormat="1" applyFont="1" applyBorder="1" applyAlignment="1">
      <alignment horizontal="center" vertical="center"/>
    </xf>
    <xf numFmtId="0" fontId="25" fillId="0" borderId="92" xfId="0" applyFont="1" applyBorder="1"/>
    <xf numFmtId="2" fontId="61" fillId="0" borderId="1" xfId="0" applyNumberFormat="1" applyFont="1" applyBorder="1" applyAlignment="1">
      <alignment horizontal="center" vertical="center"/>
    </xf>
    <xf numFmtId="0" fontId="114" fillId="3" borderId="131" xfId="0" applyFont="1" applyFill="1" applyBorder="1" applyAlignment="1">
      <alignment horizontal="center"/>
    </xf>
    <xf numFmtId="0" fontId="25" fillId="0" borderId="132" xfId="0" applyFont="1" applyBorder="1"/>
    <xf numFmtId="0" fontId="25" fillId="0" borderId="133" xfId="0" applyFont="1" applyBorder="1"/>
    <xf numFmtId="0" fontId="61" fillId="0" borderId="2" xfId="0" applyFont="1" applyBorder="1" applyAlignment="1">
      <alignment horizontal="center"/>
    </xf>
    <xf numFmtId="0" fontId="72" fillId="0" borderId="0" xfId="0" applyFont="1" applyAlignment="1">
      <alignment horizontal="center" vertical="center" wrapText="1"/>
    </xf>
    <xf numFmtId="0" fontId="72" fillId="0" borderId="53" xfId="0" applyFont="1" applyBorder="1" applyAlignment="1">
      <alignment horizontal="center" vertical="center"/>
    </xf>
    <xf numFmtId="0" fontId="25" fillId="0" borderId="54" xfId="0" applyFont="1" applyBorder="1"/>
    <xf numFmtId="49" fontId="86" fillId="19" borderId="60" xfId="0" applyNumberFormat="1" applyFont="1" applyFill="1" applyBorder="1" applyAlignment="1">
      <alignment horizontal="center" vertical="center" wrapText="1"/>
    </xf>
    <xf numFmtId="0" fontId="52" fillId="0" borderId="0" xfId="0" applyFont="1" applyAlignment="1">
      <alignment horizontal="center" vertical="center"/>
    </xf>
    <xf numFmtId="49" fontId="86" fillId="19" borderId="59" xfId="0" applyNumberFormat="1" applyFont="1" applyFill="1" applyBorder="1" applyAlignment="1">
      <alignment horizontal="center" vertical="center" wrapText="1"/>
    </xf>
    <xf numFmtId="0" fontId="25" fillId="0" borderId="64" xfId="0" applyFont="1" applyBorder="1"/>
    <xf numFmtId="0" fontId="25" fillId="0" borderId="65" xfId="0" applyFont="1" applyBorder="1"/>
    <xf numFmtId="1" fontId="86" fillId="19" borderId="60" xfId="0" applyNumberFormat="1" applyFont="1" applyFill="1" applyBorder="1" applyAlignment="1">
      <alignment horizontal="center" vertical="center" wrapText="1"/>
    </xf>
    <xf numFmtId="1" fontId="86" fillId="19" borderId="61" xfId="0" applyNumberFormat="1" applyFont="1" applyFill="1" applyBorder="1" applyAlignment="1">
      <alignment horizontal="center" vertical="center" wrapText="1"/>
    </xf>
    <xf numFmtId="49" fontId="86" fillId="19" borderId="61" xfId="0" applyNumberFormat="1" applyFont="1" applyFill="1" applyBorder="1" applyAlignment="1">
      <alignment horizontal="center" vertical="center" wrapText="1"/>
    </xf>
    <xf numFmtId="0" fontId="52" fillId="0" borderId="1" xfId="0" applyFont="1" applyBorder="1" applyAlignment="1">
      <alignment horizontal="center" vertical="center" wrapText="1"/>
    </xf>
    <xf numFmtId="0" fontId="52" fillId="0" borderId="2" xfId="0" applyFont="1" applyBorder="1" applyAlignment="1">
      <alignment horizontal="center"/>
    </xf>
    <xf numFmtId="0" fontId="52" fillId="0" borderId="2" xfId="0" applyFont="1" applyBorder="1" applyAlignment="1">
      <alignment horizontal="center" wrapText="1"/>
    </xf>
    <xf numFmtId="0" fontId="85" fillId="0" borderId="1" xfId="0" applyFont="1" applyBorder="1" applyAlignment="1">
      <alignment horizontal="center" vertical="center"/>
    </xf>
    <xf numFmtId="0" fontId="85" fillId="0" borderId="2" xfId="0" applyFont="1" applyBorder="1" applyAlignment="1">
      <alignment horizontal="center"/>
    </xf>
    <xf numFmtId="0" fontId="85" fillId="0" borderId="2" xfId="0" applyFont="1" applyBorder="1" applyAlignment="1">
      <alignment horizontal="center" vertical="center"/>
    </xf>
    <xf numFmtId="0" fontId="35" fillId="26" borderId="1" xfId="0" applyFont="1" applyFill="1" applyBorder="1" applyAlignment="1">
      <alignment horizontal="center" vertical="center" wrapText="1"/>
    </xf>
    <xf numFmtId="0" fontId="103" fillId="28" borderId="2" xfId="0" applyFont="1" applyFill="1" applyBorder="1" applyAlignment="1">
      <alignment horizontal="center" vertical="center" wrapText="1"/>
    </xf>
    <xf numFmtId="0" fontId="35" fillId="0" borderId="1" xfId="0" applyFont="1" applyBorder="1" applyAlignment="1">
      <alignment horizontal="center" vertical="center"/>
    </xf>
    <xf numFmtId="0" fontId="35" fillId="26" borderId="2" xfId="0" applyFont="1" applyFill="1" applyBorder="1" applyAlignment="1">
      <alignment horizontal="center" vertical="center"/>
    </xf>
    <xf numFmtId="0" fontId="35" fillId="26" borderId="2" xfId="0" applyFont="1" applyFill="1" applyBorder="1" applyAlignment="1">
      <alignment horizontal="center" vertical="center" wrapText="1"/>
    </xf>
    <xf numFmtId="0" fontId="61" fillId="0" borderId="36" xfId="0" applyFont="1" applyBorder="1" applyAlignment="1">
      <alignment horizontal="left"/>
    </xf>
    <xf numFmtId="0" fontId="61" fillId="15" borderId="1" xfId="0" applyFont="1" applyFill="1" applyBorder="1" applyAlignment="1">
      <alignment horizontal="center" vertical="center" wrapText="1"/>
    </xf>
    <xf numFmtId="0" fontId="61" fillId="15" borderId="2" xfId="0" applyFont="1" applyFill="1" applyBorder="1" applyAlignment="1">
      <alignment horizontal="center"/>
    </xf>
    <xf numFmtId="0" fontId="61" fillId="15" borderId="1" xfId="0" applyFont="1" applyFill="1" applyBorder="1" applyAlignment="1">
      <alignment horizontal="center" vertical="center"/>
    </xf>
    <xf numFmtId="0" fontId="85" fillId="0" borderId="1" xfId="0" applyFont="1" applyBorder="1" applyAlignment="1">
      <alignment horizontal="center" vertical="center" wrapText="1"/>
    </xf>
    <xf numFmtId="0" fontId="85" fillId="3" borderId="1" xfId="0" applyFont="1" applyFill="1" applyBorder="1" applyAlignment="1">
      <alignment horizontal="center" vertical="center" wrapText="1"/>
    </xf>
    <xf numFmtId="0" fontId="85" fillId="0" borderId="2" xfId="0" applyFont="1" applyBorder="1" applyAlignment="1">
      <alignment horizontal="center" vertical="center" wrapText="1"/>
    </xf>
    <xf numFmtId="0" fontId="107" fillId="0" borderId="2" xfId="0" applyFont="1" applyBorder="1" applyAlignment="1">
      <alignment horizontal="center" vertical="center" wrapText="1"/>
    </xf>
    <xf numFmtId="170" fontId="85" fillId="0" borderId="1" xfId="0" applyNumberFormat="1" applyFont="1" applyBorder="1" applyAlignment="1">
      <alignment horizontal="center" vertical="center" wrapText="1"/>
    </xf>
    <xf numFmtId="0" fontId="61" fillId="9" borderId="57" xfId="0" applyFont="1" applyFill="1" applyBorder="1" applyAlignment="1">
      <alignment horizontal="left" vertical="center"/>
    </xf>
    <xf numFmtId="0" fontId="61" fillId="0" borderId="7" xfId="0" applyFont="1" applyBorder="1" applyAlignment="1">
      <alignment horizontal="center" vertical="center" wrapText="1"/>
    </xf>
    <xf numFmtId="0" fontId="61" fillId="0" borderId="93" xfId="0" applyFont="1" applyBorder="1" applyAlignment="1">
      <alignment horizontal="center" vertical="center"/>
    </xf>
    <xf numFmtId="0" fontId="25" fillId="0" borderId="84" xfId="0" applyFont="1" applyBorder="1"/>
    <xf numFmtId="0" fontId="52" fillId="0" borderId="93" xfId="0" applyFont="1" applyBorder="1" applyAlignment="1">
      <alignment horizontal="center" vertical="center" wrapText="1"/>
    </xf>
    <xf numFmtId="0" fontId="61" fillId="9" borderId="99" xfId="0" applyFont="1" applyFill="1" applyBorder="1" applyAlignment="1">
      <alignment horizontal="left" vertical="center"/>
    </xf>
    <xf numFmtId="0" fontId="25" fillId="0" borderId="100" xfId="0" applyFont="1" applyBorder="1"/>
    <xf numFmtId="0" fontId="107" fillId="20" borderId="22" xfId="0" applyFont="1" applyFill="1" applyBorder="1" applyAlignment="1">
      <alignment horizontal="center" vertical="center"/>
    </xf>
    <xf numFmtId="0" fontId="61" fillId="0" borderId="59" xfId="0" applyFont="1" applyBorder="1" applyAlignment="1">
      <alignment horizontal="center" vertical="center" wrapText="1"/>
    </xf>
    <xf numFmtId="0" fontId="61" fillId="0" borderId="89" xfId="0" applyFont="1" applyBorder="1" applyAlignment="1">
      <alignment horizontal="center" vertical="center"/>
    </xf>
    <xf numFmtId="0" fontId="25" fillId="0" borderId="85" xfId="0" applyFont="1" applyBorder="1"/>
    <xf numFmtId="0" fontId="107" fillId="10" borderId="57" xfId="0" applyFont="1" applyFill="1" applyBorder="1" applyAlignment="1">
      <alignment horizontal="center" vertical="center"/>
    </xf>
    <xf numFmtId="0" fontId="61" fillId="0" borderId="36" xfId="0" applyFont="1" applyBorder="1" applyAlignment="1">
      <alignment horizontal="center" vertical="center"/>
    </xf>
    <xf numFmtId="0" fontId="61" fillId="0" borderId="60" xfId="0" applyFont="1" applyBorder="1" applyAlignment="1">
      <alignment horizontal="center" vertical="center" wrapText="1"/>
    </xf>
    <xf numFmtId="0" fontId="61" fillId="0" borderId="95" xfId="0" applyFont="1" applyBorder="1" applyAlignment="1">
      <alignment horizontal="center" vertical="center"/>
    </xf>
    <xf numFmtId="0" fontId="107" fillId="0" borderId="57" xfId="0" applyFont="1" applyBorder="1" applyAlignment="1">
      <alignment horizontal="center"/>
    </xf>
    <xf numFmtId="0" fontId="85" fillId="0" borderId="115" xfId="0" applyFont="1" applyBorder="1" applyAlignment="1">
      <alignment horizontal="left" vertical="top" wrapText="1"/>
    </xf>
    <xf numFmtId="0" fontId="25" fillId="0" borderId="116" xfId="0" applyFont="1" applyBorder="1"/>
    <xf numFmtId="0" fontId="25" fillId="0" borderId="117" xfId="0" applyFont="1" applyBorder="1"/>
    <xf numFmtId="182" fontId="85" fillId="0" borderId="19" xfId="0" applyNumberFormat="1" applyFont="1" applyBorder="1" applyAlignment="1">
      <alignment horizontal="center" vertical="center"/>
    </xf>
    <xf numFmtId="1" fontId="61" fillId="0" borderId="2" xfId="0" applyNumberFormat="1" applyFont="1" applyBorder="1" applyAlignment="1">
      <alignment horizontal="center" vertical="center"/>
    </xf>
    <xf numFmtId="0" fontId="117" fillId="32" borderId="2" xfId="0" applyFont="1" applyFill="1" applyBorder="1" applyAlignment="1">
      <alignment horizontal="center" vertical="top" wrapText="1"/>
    </xf>
    <xf numFmtId="0" fontId="91" fillId="21" borderId="1" xfId="0" applyFont="1" applyFill="1" applyBorder="1" applyAlignment="1">
      <alignment horizontal="left" vertical="top" wrapText="1"/>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0" xfId="0" applyFont="1"/>
    <xf numFmtId="0" fontId="1" fillId="0" borderId="0" xfId="0" quotePrefix="1" applyFont="1"/>
    <xf numFmtId="0" fontId="98" fillId="0" borderId="150" xfId="0" applyFont="1" applyFill="1" applyBorder="1" applyAlignment="1">
      <alignment horizontal="center" vertical="center"/>
    </xf>
    <xf numFmtId="0" fontId="45" fillId="0" borderId="150" xfId="0" applyFont="1" applyFill="1" applyBorder="1" applyAlignment="1">
      <alignment horizontal="center" vertical="center"/>
    </xf>
    <xf numFmtId="0" fontId="98" fillId="0" borderId="150" xfId="0" applyFont="1" applyFill="1" applyBorder="1" applyAlignment="1">
      <alignment horizontal="center"/>
    </xf>
    <xf numFmtId="0" fontId="1" fillId="0" borderId="133" xfId="0" applyFont="1" applyFill="1" applyBorder="1"/>
    <xf numFmtId="0" fontId="1" fillId="0" borderId="150" xfId="0" applyFont="1" applyBorder="1"/>
    <xf numFmtId="0" fontId="1" fillId="0" borderId="150" xfId="0" applyFont="1" applyBorder="1" applyAlignment="1">
      <alignment horizontal="center"/>
    </xf>
    <xf numFmtId="16" fontId="1" fillId="0" borderId="150" xfId="2" quotePrefix="1" applyNumberFormat="1" applyFont="1" applyBorder="1" applyAlignment="1">
      <alignment horizontal="center" vertical="center"/>
    </xf>
    <xf numFmtId="0" fontId="1" fillId="0" borderId="150" xfId="2" applyFont="1" applyBorder="1"/>
    <xf numFmtId="0" fontId="1" fillId="0" borderId="150" xfId="2" quotePrefix="1" applyFont="1" applyBorder="1" applyAlignment="1">
      <alignment horizontal="center"/>
    </xf>
    <xf numFmtId="0" fontId="1" fillId="0" borderId="150" xfId="2" applyFont="1" applyBorder="1" applyAlignment="1">
      <alignment horizontal="center"/>
    </xf>
    <xf numFmtId="0" fontId="1" fillId="0" borderId="150" xfId="0" applyFont="1" applyBorder="1" applyAlignment="1">
      <alignment vertical="center"/>
    </xf>
    <xf numFmtId="2" fontId="25" fillId="0" borderId="16" xfId="0" applyNumberFormat="1" applyFont="1" applyBorder="1"/>
    <xf numFmtId="2" fontId="25" fillId="0" borderId="34" xfId="0" applyNumberFormat="1" applyFont="1" applyBorder="1"/>
    <xf numFmtId="2" fontId="25" fillId="0" borderId="19" xfId="0" applyNumberFormat="1" applyFont="1" applyBorder="1"/>
    <xf numFmtId="2" fontId="25" fillId="0" borderId="35" xfId="0" applyNumberFormat="1" applyFont="1" applyBorder="1"/>
    <xf numFmtId="2" fontId="25" fillId="0" borderId="45" xfId="0" applyNumberFormat="1" applyFont="1" applyBorder="1"/>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84">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387350</xdr:colOff>
      <xdr:row>124</xdr:row>
      <xdr:rowOff>98425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1238250" y="21872575"/>
          <a:ext cx="38100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97</xdr:row>
      <xdr:rowOff>139700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248275" y="17192625"/>
          <a:ext cx="381000" cy="28575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142</xdr:row>
      <xdr:rowOff>136525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10001250" y="24949150"/>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52</xdr:row>
      <xdr:rowOff>133350</xdr:rowOff>
    </xdr:from>
    <xdr:ext cx="285750" cy="381000"/>
    <xdr:sp macro="" textlink="">
      <xdr:nvSpPr>
        <xdr:cNvPr id="8183" name="Shape 6612">
          <a:extLst>
            <a:ext uri="{FF2B5EF4-FFF2-40B4-BE49-F238E27FC236}">
              <a16:creationId xmlns:a16="http://schemas.microsoft.com/office/drawing/2014/main" id="{AC79CFD0-844D-4B34-9B7D-6229E858E8E4}"/>
            </a:ext>
          </a:extLst>
        </xdr:cNvPr>
        <xdr:cNvSpPr/>
      </xdr:nvSpPr>
      <xdr:spPr>
        <a:xfrm rot="-5400000">
          <a:off x="36671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52</xdr:row>
      <xdr:rowOff>120650</xdr:rowOff>
    </xdr:from>
    <xdr:ext cx="285750" cy="381000"/>
    <xdr:sp macro="" textlink="">
      <xdr:nvSpPr>
        <xdr:cNvPr id="8184" name="Shape 6612">
          <a:extLst>
            <a:ext uri="{FF2B5EF4-FFF2-40B4-BE49-F238E27FC236}">
              <a16:creationId xmlns:a16="http://schemas.microsoft.com/office/drawing/2014/main" id="{F2E02A37-C13C-443A-876E-5FFEAC907977}"/>
            </a:ext>
          </a:extLst>
        </xdr:cNvPr>
        <xdr:cNvSpPr/>
      </xdr:nvSpPr>
      <xdr:spPr>
        <a:xfrm rot="-5400000">
          <a:off x="525462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222250</xdr:colOff>
      <xdr:row>52</xdr:row>
      <xdr:rowOff>120650</xdr:rowOff>
    </xdr:from>
    <xdr:ext cx="285750" cy="381000"/>
    <xdr:sp macro="" textlink="">
      <xdr:nvSpPr>
        <xdr:cNvPr id="8185" name="Shape 6612">
          <a:extLst>
            <a:ext uri="{FF2B5EF4-FFF2-40B4-BE49-F238E27FC236}">
              <a16:creationId xmlns:a16="http://schemas.microsoft.com/office/drawing/2014/main" id="{6F9B525D-AC11-4825-8374-C29547046B2E}"/>
            </a:ext>
          </a:extLst>
        </xdr:cNvPr>
        <xdr:cNvSpPr/>
      </xdr:nvSpPr>
      <xdr:spPr>
        <a:xfrm rot="-5400000">
          <a:off x="762317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52</xdr:row>
      <xdr:rowOff>127000</xdr:rowOff>
    </xdr:from>
    <xdr:ext cx="285750" cy="381000"/>
    <xdr:sp macro="" textlink="">
      <xdr:nvSpPr>
        <xdr:cNvPr id="8186" name="Shape 6612">
          <a:extLst>
            <a:ext uri="{FF2B5EF4-FFF2-40B4-BE49-F238E27FC236}">
              <a16:creationId xmlns:a16="http://schemas.microsoft.com/office/drawing/2014/main" id="{91FEF3CB-7B9F-4B99-85A7-1262954E048A}"/>
            </a:ext>
          </a:extLst>
        </xdr:cNvPr>
        <xdr:cNvSpPr/>
      </xdr:nvSpPr>
      <xdr:spPr>
        <a:xfrm rot="-5400000">
          <a:off x="843597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52</xdr:row>
      <xdr:rowOff>133350</xdr:rowOff>
    </xdr:from>
    <xdr:ext cx="285750" cy="381000"/>
    <xdr:sp macro="" textlink="">
      <xdr:nvSpPr>
        <xdr:cNvPr id="8187" name="Shape 6612">
          <a:extLst>
            <a:ext uri="{FF2B5EF4-FFF2-40B4-BE49-F238E27FC236}">
              <a16:creationId xmlns:a16="http://schemas.microsoft.com/office/drawing/2014/main" id="{2C4DE9BF-F658-4617-96DD-E4CACB234405}"/>
            </a:ext>
          </a:extLst>
        </xdr:cNvPr>
        <xdr:cNvSpPr/>
      </xdr:nvSpPr>
      <xdr:spPr>
        <a:xfrm rot="-5400000">
          <a:off x="107664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61</xdr:row>
      <xdr:rowOff>127000</xdr:rowOff>
    </xdr:from>
    <xdr:ext cx="285750" cy="381000"/>
    <xdr:sp macro="" textlink="">
      <xdr:nvSpPr>
        <xdr:cNvPr id="8188" name="Shape 6612">
          <a:extLst>
            <a:ext uri="{FF2B5EF4-FFF2-40B4-BE49-F238E27FC236}">
              <a16:creationId xmlns:a16="http://schemas.microsoft.com/office/drawing/2014/main" id="{6946AB78-5AE6-44DC-9B95-85F3A2E28D32}"/>
            </a:ext>
          </a:extLst>
        </xdr:cNvPr>
        <xdr:cNvSpPr/>
      </xdr:nvSpPr>
      <xdr:spPr>
        <a:xfrm rot="-5400000">
          <a:off x="286067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177800</xdr:colOff>
      <xdr:row>103</xdr:row>
      <xdr:rowOff>25400</xdr:rowOff>
    </xdr:from>
    <xdr:ext cx="781050" cy="114300"/>
    <xdr:sp macro="" textlink="">
      <xdr:nvSpPr>
        <xdr:cNvPr id="8189" name="Shape 6664">
          <a:extLst>
            <a:ext uri="{FF2B5EF4-FFF2-40B4-BE49-F238E27FC236}">
              <a16:creationId xmlns:a16="http://schemas.microsoft.com/office/drawing/2014/main" id="{892FE4F8-832A-4AF4-A031-F1D413292D21}"/>
            </a:ext>
          </a:extLst>
        </xdr:cNvPr>
        <xdr:cNvSpPr/>
      </xdr:nvSpPr>
      <xdr:spPr>
        <a:xfrm>
          <a:off x="40830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177800</xdr:colOff>
      <xdr:row>103</xdr:row>
      <xdr:rowOff>31750</xdr:rowOff>
    </xdr:from>
    <xdr:ext cx="781050" cy="114300"/>
    <xdr:sp macro="" textlink="">
      <xdr:nvSpPr>
        <xdr:cNvPr id="8190" name="Shape 6664">
          <a:extLst>
            <a:ext uri="{FF2B5EF4-FFF2-40B4-BE49-F238E27FC236}">
              <a16:creationId xmlns:a16="http://schemas.microsoft.com/office/drawing/2014/main" id="{BDC13808-3C6E-4629-AE95-D0519BC3EF31}"/>
            </a:ext>
          </a:extLst>
        </xdr:cNvPr>
        <xdr:cNvSpPr/>
      </xdr:nvSpPr>
      <xdr:spPr>
        <a:xfrm>
          <a:off x="48768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203200</xdr:colOff>
      <xdr:row>103</xdr:row>
      <xdr:rowOff>25400</xdr:rowOff>
    </xdr:from>
    <xdr:ext cx="781050" cy="114300"/>
    <xdr:sp macro="" textlink="">
      <xdr:nvSpPr>
        <xdr:cNvPr id="8191" name="Shape 6664">
          <a:extLst>
            <a:ext uri="{FF2B5EF4-FFF2-40B4-BE49-F238E27FC236}">
              <a16:creationId xmlns:a16="http://schemas.microsoft.com/office/drawing/2014/main" id="{26B6A289-837E-4BEF-B061-F7BF8240E23E}"/>
            </a:ext>
          </a:extLst>
        </xdr:cNvPr>
        <xdr:cNvSpPr/>
      </xdr:nvSpPr>
      <xdr:spPr>
        <a:xfrm>
          <a:off x="56959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103</xdr:row>
      <xdr:rowOff>44450</xdr:rowOff>
    </xdr:from>
    <xdr:ext cx="781050" cy="114300"/>
    <xdr:sp macro="" textlink="">
      <xdr:nvSpPr>
        <xdr:cNvPr id="8192" name="Shape 6664">
          <a:extLst>
            <a:ext uri="{FF2B5EF4-FFF2-40B4-BE49-F238E27FC236}">
              <a16:creationId xmlns:a16="http://schemas.microsoft.com/office/drawing/2014/main" id="{95715ED5-F62F-481B-8695-ACF911C91315}"/>
            </a:ext>
          </a:extLst>
        </xdr:cNvPr>
        <xdr:cNvSpPr/>
      </xdr:nvSpPr>
      <xdr:spPr>
        <a:xfrm>
          <a:off x="6470650" y="18078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196850</xdr:colOff>
      <xdr:row>103</xdr:row>
      <xdr:rowOff>31750</xdr:rowOff>
    </xdr:from>
    <xdr:ext cx="781050" cy="114300"/>
    <xdr:sp macro="" textlink="">
      <xdr:nvSpPr>
        <xdr:cNvPr id="8193" name="Shape 6664">
          <a:extLst>
            <a:ext uri="{FF2B5EF4-FFF2-40B4-BE49-F238E27FC236}">
              <a16:creationId xmlns:a16="http://schemas.microsoft.com/office/drawing/2014/main" id="{CDB2E677-2EBF-4479-BCB6-341FBA1E2899}"/>
            </a:ext>
          </a:extLst>
        </xdr:cNvPr>
        <xdr:cNvSpPr/>
      </xdr:nvSpPr>
      <xdr:spPr>
        <a:xfrm>
          <a:off x="72771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103</xdr:row>
      <xdr:rowOff>25400</xdr:rowOff>
    </xdr:from>
    <xdr:ext cx="781050" cy="114300"/>
    <xdr:sp macro="" textlink="">
      <xdr:nvSpPr>
        <xdr:cNvPr id="8194" name="Shape 6664">
          <a:extLst>
            <a:ext uri="{FF2B5EF4-FFF2-40B4-BE49-F238E27FC236}">
              <a16:creationId xmlns:a16="http://schemas.microsoft.com/office/drawing/2014/main" id="{134E87D0-1824-4423-9A78-D6DA9C25BE87}"/>
            </a:ext>
          </a:extLst>
        </xdr:cNvPr>
        <xdr:cNvSpPr/>
      </xdr:nvSpPr>
      <xdr:spPr>
        <a:xfrm>
          <a:off x="80708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103</xdr:row>
      <xdr:rowOff>31750</xdr:rowOff>
    </xdr:from>
    <xdr:ext cx="781050" cy="114300"/>
    <xdr:sp macro="" textlink="">
      <xdr:nvSpPr>
        <xdr:cNvPr id="8195" name="Shape 6664">
          <a:extLst>
            <a:ext uri="{FF2B5EF4-FFF2-40B4-BE49-F238E27FC236}">
              <a16:creationId xmlns:a16="http://schemas.microsoft.com/office/drawing/2014/main" id="{DFBE2CD6-FBF7-4A8C-84D3-486021CF9C37}"/>
            </a:ext>
          </a:extLst>
        </xdr:cNvPr>
        <xdr:cNvSpPr/>
      </xdr:nvSpPr>
      <xdr:spPr>
        <a:xfrm>
          <a:off x="88582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103</xdr:row>
      <xdr:rowOff>31750</xdr:rowOff>
    </xdr:from>
    <xdr:ext cx="781050" cy="114300"/>
    <xdr:sp macro="" textlink="">
      <xdr:nvSpPr>
        <xdr:cNvPr id="8196" name="Shape 6664">
          <a:extLst>
            <a:ext uri="{FF2B5EF4-FFF2-40B4-BE49-F238E27FC236}">
              <a16:creationId xmlns:a16="http://schemas.microsoft.com/office/drawing/2014/main" id="{47E5781F-C975-4DA4-BCF5-CDFEC6E652CC}"/>
            </a:ext>
          </a:extLst>
        </xdr:cNvPr>
        <xdr:cNvSpPr/>
      </xdr:nvSpPr>
      <xdr:spPr>
        <a:xfrm>
          <a:off x="96329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103</xdr:row>
      <xdr:rowOff>31750</xdr:rowOff>
    </xdr:from>
    <xdr:ext cx="781050" cy="114300"/>
    <xdr:sp macro="" textlink="">
      <xdr:nvSpPr>
        <xdr:cNvPr id="8197" name="Shape 6664">
          <a:extLst>
            <a:ext uri="{FF2B5EF4-FFF2-40B4-BE49-F238E27FC236}">
              <a16:creationId xmlns:a16="http://schemas.microsoft.com/office/drawing/2014/main" id="{B2E308F1-4D80-4481-8285-92F19AEAFDF0}"/>
            </a:ext>
          </a:extLst>
        </xdr:cNvPr>
        <xdr:cNvSpPr/>
      </xdr:nvSpPr>
      <xdr:spPr>
        <a:xfrm>
          <a:off x="104076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12700</xdr:colOff>
      <xdr:row>112</xdr:row>
      <xdr:rowOff>31750</xdr:rowOff>
    </xdr:from>
    <xdr:ext cx="730250" cy="101600"/>
    <xdr:sp macro="" textlink="">
      <xdr:nvSpPr>
        <xdr:cNvPr id="8198" name="Shape 6664">
          <a:extLst>
            <a:ext uri="{FF2B5EF4-FFF2-40B4-BE49-F238E27FC236}">
              <a16:creationId xmlns:a16="http://schemas.microsoft.com/office/drawing/2014/main" id="{24474099-FBE8-4EC9-B562-3ABEFD85F6B0}"/>
            </a:ext>
          </a:extLst>
        </xdr:cNvPr>
        <xdr:cNvSpPr/>
      </xdr:nvSpPr>
      <xdr:spPr>
        <a:xfrm>
          <a:off x="12700" y="19608800"/>
          <a:ext cx="73025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112</xdr:row>
      <xdr:rowOff>38100</xdr:rowOff>
    </xdr:from>
    <xdr:ext cx="838200" cy="101600"/>
    <xdr:sp macro="" textlink="">
      <xdr:nvSpPr>
        <xdr:cNvPr id="8199" name="Shape 6664">
          <a:extLst>
            <a:ext uri="{FF2B5EF4-FFF2-40B4-BE49-F238E27FC236}">
              <a16:creationId xmlns:a16="http://schemas.microsoft.com/office/drawing/2014/main" id="{831C6900-B98E-41CB-B772-6EB9848D2AE1}"/>
            </a:ext>
          </a:extLst>
        </xdr:cNvPr>
        <xdr:cNvSpPr/>
      </xdr:nvSpPr>
      <xdr:spPr>
        <a:xfrm>
          <a:off x="768350" y="19615150"/>
          <a:ext cx="838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234951</xdr:colOff>
      <xdr:row>70</xdr:row>
      <xdr:rowOff>133350</xdr:rowOff>
    </xdr:from>
    <xdr:ext cx="276225" cy="381000"/>
    <xdr:sp macro="" textlink="">
      <xdr:nvSpPr>
        <xdr:cNvPr id="8200" name="Shape 6663">
          <a:extLst>
            <a:ext uri="{FF2B5EF4-FFF2-40B4-BE49-F238E27FC236}">
              <a16:creationId xmlns:a16="http://schemas.microsoft.com/office/drawing/2014/main" id="{3704C838-060D-4945-84EC-E93DFA0FE0D0}"/>
            </a:ext>
          </a:extLst>
        </xdr:cNvPr>
        <xdr:cNvSpPr/>
      </xdr:nvSpPr>
      <xdr:spPr>
        <a:xfrm rot="-5400000">
          <a:off x="6837364" y="12511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234951</xdr:colOff>
      <xdr:row>70</xdr:row>
      <xdr:rowOff>120650</xdr:rowOff>
    </xdr:from>
    <xdr:ext cx="276225" cy="381000"/>
    <xdr:sp macro="" textlink="">
      <xdr:nvSpPr>
        <xdr:cNvPr id="8201" name="Shape 6663">
          <a:extLst>
            <a:ext uri="{FF2B5EF4-FFF2-40B4-BE49-F238E27FC236}">
              <a16:creationId xmlns:a16="http://schemas.microsoft.com/office/drawing/2014/main" id="{DBCBB771-BD5A-459A-85F3-35898ED058D9}"/>
            </a:ext>
          </a:extLst>
        </xdr:cNvPr>
        <xdr:cNvSpPr/>
      </xdr:nvSpPr>
      <xdr:spPr>
        <a:xfrm rot="-5400000">
          <a:off x="7631114" y="124983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70</xdr:row>
      <xdr:rowOff>146050</xdr:rowOff>
    </xdr:from>
    <xdr:ext cx="276225" cy="381000"/>
    <xdr:sp macro="" textlink="">
      <xdr:nvSpPr>
        <xdr:cNvPr id="8202" name="Shape 6663">
          <a:extLst>
            <a:ext uri="{FF2B5EF4-FFF2-40B4-BE49-F238E27FC236}">
              <a16:creationId xmlns:a16="http://schemas.microsoft.com/office/drawing/2014/main" id="{098A3261-C862-4B46-A819-63B085D677FD}"/>
            </a:ext>
          </a:extLst>
        </xdr:cNvPr>
        <xdr:cNvSpPr/>
      </xdr:nvSpPr>
      <xdr:spPr>
        <a:xfrm rot="-5400000">
          <a:off x="10774364" y="12523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254001</xdr:colOff>
      <xdr:row>79</xdr:row>
      <xdr:rowOff>127000</xdr:rowOff>
    </xdr:from>
    <xdr:ext cx="276225" cy="381000"/>
    <xdr:sp macro="" textlink="">
      <xdr:nvSpPr>
        <xdr:cNvPr id="8203" name="Shape 6663">
          <a:extLst>
            <a:ext uri="{FF2B5EF4-FFF2-40B4-BE49-F238E27FC236}">
              <a16:creationId xmlns:a16="http://schemas.microsoft.com/office/drawing/2014/main" id="{EAB128CF-E4B2-4A10-8038-F0A769650D68}"/>
            </a:ext>
          </a:extLst>
        </xdr:cNvPr>
        <xdr:cNvSpPr/>
      </xdr:nvSpPr>
      <xdr:spPr>
        <a:xfrm rot="-5400000">
          <a:off x="60626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79</xdr:row>
      <xdr:rowOff>127000</xdr:rowOff>
    </xdr:from>
    <xdr:ext cx="276225" cy="381000"/>
    <xdr:sp macro="" textlink="">
      <xdr:nvSpPr>
        <xdr:cNvPr id="8204" name="Shape 6663">
          <a:extLst>
            <a:ext uri="{FF2B5EF4-FFF2-40B4-BE49-F238E27FC236}">
              <a16:creationId xmlns:a16="http://schemas.microsoft.com/office/drawing/2014/main" id="{EDFCF362-4B22-4DC5-A785-DE070F9A961B}"/>
            </a:ext>
          </a:extLst>
        </xdr:cNvPr>
        <xdr:cNvSpPr/>
      </xdr:nvSpPr>
      <xdr:spPr>
        <a:xfrm rot="-5400000">
          <a:off x="843121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79</xdr:row>
      <xdr:rowOff>127000</xdr:rowOff>
    </xdr:from>
    <xdr:ext cx="276225" cy="381000"/>
    <xdr:sp macro="" textlink="">
      <xdr:nvSpPr>
        <xdr:cNvPr id="8205" name="Shape 6663">
          <a:extLst>
            <a:ext uri="{FF2B5EF4-FFF2-40B4-BE49-F238E27FC236}">
              <a16:creationId xmlns:a16="http://schemas.microsoft.com/office/drawing/2014/main" id="{69661936-D237-4AC2-9284-F6FEC7D70110}"/>
            </a:ext>
          </a:extLst>
        </xdr:cNvPr>
        <xdr:cNvSpPr/>
      </xdr:nvSpPr>
      <xdr:spPr>
        <a:xfrm rot="-5400000">
          <a:off x="107743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349251</xdr:colOff>
      <xdr:row>88</xdr:row>
      <xdr:rowOff>114300</xdr:rowOff>
    </xdr:from>
    <xdr:ext cx="276225" cy="381000"/>
    <xdr:sp macro="" textlink="">
      <xdr:nvSpPr>
        <xdr:cNvPr id="8206" name="Shape 6663">
          <a:extLst>
            <a:ext uri="{FF2B5EF4-FFF2-40B4-BE49-F238E27FC236}">
              <a16:creationId xmlns:a16="http://schemas.microsoft.com/office/drawing/2014/main" id="{2E1650D7-C086-4798-A16C-9AEA05E497B3}"/>
            </a:ext>
          </a:extLst>
        </xdr:cNvPr>
        <xdr:cNvSpPr/>
      </xdr:nvSpPr>
      <xdr:spPr>
        <a:xfrm rot="-5400000">
          <a:off x="296864" y="155781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342901</xdr:colOff>
      <xdr:row>88</xdr:row>
      <xdr:rowOff>120650</xdr:rowOff>
    </xdr:from>
    <xdr:ext cx="276225" cy="381000"/>
    <xdr:sp macro="" textlink="">
      <xdr:nvSpPr>
        <xdr:cNvPr id="8207" name="Shape 6663">
          <a:extLst>
            <a:ext uri="{FF2B5EF4-FFF2-40B4-BE49-F238E27FC236}">
              <a16:creationId xmlns:a16="http://schemas.microsoft.com/office/drawing/2014/main" id="{341615CE-20A2-48DF-B4A4-9EA0A6449148}"/>
            </a:ext>
          </a:extLst>
        </xdr:cNvPr>
        <xdr:cNvSpPr/>
      </xdr:nvSpPr>
      <xdr:spPr>
        <a:xfrm rot="-5400000">
          <a:off x="1236664" y="155844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234951</xdr:colOff>
      <xdr:row>97</xdr:row>
      <xdr:rowOff>133350</xdr:rowOff>
    </xdr:from>
    <xdr:ext cx="276225" cy="381000"/>
    <xdr:sp macro="" textlink="">
      <xdr:nvSpPr>
        <xdr:cNvPr id="8208" name="Shape 6663">
          <a:extLst>
            <a:ext uri="{FF2B5EF4-FFF2-40B4-BE49-F238E27FC236}">
              <a16:creationId xmlns:a16="http://schemas.microsoft.com/office/drawing/2014/main" id="{E6CCD996-C1E2-49D4-B608-26564F82AFF7}"/>
            </a:ext>
          </a:extLst>
        </xdr:cNvPr>
        <xdr:cNvSpPr/>
      </xdr:nvSpPr>
      <xdr:spPr>
        <a:xfrm rot="-5400000">
          <a:off x="9224964" y="17191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247651</xdr:colOff>
      <xdr:row>106</xdr:row>
      <xdr:rowOff>133350</xdr:rowOff>
    </xdr:from>
    <xdr:ext cx="276225" cy="381000"/>
    <xdr:sp macro="" textlink="">
      <xdr:nvSpPr>
        <xdr:cNvPr id="8209" name="Shape 6663">
          <a:extLst>
            <a:ext uri="{FF2B5EF4-FFF2-40B4-BE49-F238E27FC236}">
              <a16:creationId xmlns:a16="http://schemas.microsoft.com/office/drawing/2014/main" id="{480D0B45-E05E-4965-879E-F052AFC5ADF4}"/>
            </a:ext>
          </a:extLst>
        </xdr:cNvPr>
        <xdr:cNvSpPr/>
      </xdr:nvSpPr>
      <xdr:spPr>
        <a:xfrm rot="-5400000">
          <a:off x="7643814" y="18734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247651</xdr:colOff>
      <xdr:row>115</xdr:row>
      <xdr:rowOff>139700</xdr:rowOff>
    </xdr:from>
    <xdr:ext cx="276225" cy="381000"/>
    <xdr:sp macro="" textlink="">
      <xdr:nvSpPr>
        <xdr:cNvPr id="8210" name="Shape 6663">
          <a:extLst>
            <a:ext uri="{FF2B5EF4-FFF2-40B4-BE49-F238E27FC236}">
              <a16:creationId xmlns:a16="http://schemas.microsoft.com/office/drawing/2014/main" id="{6DEAECC3-2447-4C77-B848-24603C4786A2}"/>
            </a:ext>
          </a:extLst>
        </xdr:cNvPr>
        <xdr:cNvSpPr/>
      </xdr:nvSpPr>
      <xdr:spPr>
        <a:xfrm rot="-5400000">
          <a:off x="4468814" y="20327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228601</xdr:colOff>
      <xdr:row>115</xdr:row>
      <xdr:rowOff>114300</xdr:rowOff>
    </xdr:from>
    <xdr:ext cx="276225" cy="381000"/>
    <xdr:sp macro="" textlink="">
      <xdr:nvSpPr>
        <xdr:cNvPr id="8211" name="Shape 6663">
          <a:extLst>
            <a:ext uri="{FF2B5EF4-FFF2-40B4-BE49-F238E27FC236}">
              <a16:creationId xmlns:a16="http://schemas.microsoft.com/office/drawing/2014/main" id="{B0C95CC4-4150-4FE8-B23E-D58C094F322D}"/>
            </a:ext>
          </a:extLst>
        </xdr:cNvPr>
        <xdr:cNvSpPr/>
      </xdr:nvSpPr>
      <xdr:spPr>
        <a:xfrm rot="-5400000">
          <a:off x="5243514" y="20302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115</xdr:row>
      <xdr:rowOff>107950</xdr:rowOff>
    </xdr:from>
    <xdr:ext cx="276225" cy="381000"/>
    <xdr:sp macro="" textlink="">
      <xdr:nvSpPr>
        <xdr:cNvPr id="8212" name="Shape 6663">
          <a:extLst>
            <a:ext uri="{FF2B5EF4-FFF2-40B4-BE49-F238E27FC236}">
              <a16:creationId xmlns:a16="http://schemas.microsoft.com/office/drawing/2014/main" id="{F2350EB9-B33F-4292-9FD1-3A8CA9EC0313}"/>
            </a:ext>
          </a:extLst>
        </xdr:cNvPr>
        <xdr:cNvSpPr/>
      </xdr:nvSpPr>
      <xdr:spPr>
        <a:xfrm rot="-5400000">
          <a:off x="10768014" y="202961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266701</xdr:colOff>
      <xdr:row>124</xdr:row>
      <xdr:rowOff>120650</xdr:rowOff>
    </xdr:from>
    <xdr:ext cx="276225" cy="381000"/>
    <xdr:sp macro="" textlink="">
      <xdr:nvSpPr>
        <xdr:cNvPr id="8213" name="Shape 6663">
          <a:extLst>
            <a:ext uri="{FF2B5EF4-FFF2-40B4-BE49-F238E27FC236}">
              <a16:creationId xmlns:a16="http://schemas.microsoft.com/office/drawing/2014/main" id="{BE4054A8-FB10-4895-9355-D9066E637C80}"/>
            </a:ext>
          </a:extLst>
        </xdr:cNvPr>
        <xdr:cNvSpPr/>
      </xdr:nvSpPr>
      <xdr:spPr>
        <a:xfrm rot="-5400000">
          <a:off x="20685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279401</xdr:colOff>
      <xdr:row>124</xdr:row>
      <xdr:rowOff>120650</xdr:rowOff>
    </xdr:from>
    <xdr:ext cx="276225" cy="381000"/>
    <xdr:sp macro="" textlink="">
      <xdr:nvSpPr>
        <xdr:cNvPr id="8214" name="Shape 6663">
          <a:extLst>
            <a:ext uri="{FF2B5EF4-FFF2-40B4-BE49-F238E27FC236}">
              <a16:creationId xmlns:a16="http://schemas.microsoft.com/office/drawing/2014/main" id="{DD26E732-C439-4B34-9EE1-826FA4BC8CB7}"/>
            </a:ext>
          </a:extLst>
        </xdr:cNvPr>
        <xdr:cNvSpPr/>
      </xdr:nvSpPr>
      <xdr:spPr>
        <a:xfrm rot="-5400000">
          <a:off x="36941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254001</xdr:colOff>
      <xdr:row>124</xdr:row>
      <xdr:rowOff>127000</xdr:rowOff>
    </xdr:from>
    <xdr:ext cx="276225" cy="381000"/>
    <xdr:sp macro="" textlink="">
      <xdr:nvSpPr>
        <xdr:cNvPr id="8215" name="Shape 6663">
          <a:extLst>
            <a:ext uri="{FF2B5EF4-FFF2-40B4-BE49-F238E27FC236}">
              <a16:creationId xmlns:a16="http://schemas.microsoft.com/office/drawing/2014/main" id="{7C725361-602E-4C00-88BB-D2912CC5B068}"/>
            </a:ext>
          </a:extLst>
        </xdr:cNvPr>
        <xdr:cNvSpPr/>
      </xdr:nvSpPr>
      <xdr:spPr>
        <a:xfrm rot="-5400000">
          <a:off x="44751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228601</xdr:colOff>
      <xdr:row>124</xdr:row>
      <xdr:rowOff>127000</xdr:rowOff>
    </xdr:from>
    <xdr:ext cx="276225" cy="381000"/>
    <xdr:sp macro="" textlink="">
      <xdr:nvSpPr>
        <xdr:cNvPr id="8216" name="Shape 6663">
          <a:extLst>
            <a:ext uri="{FF2B5EF4-FFF2-40B4-BE49-F238E27FC236}">
              <a16:creationId xmlns:a16="http://schemas.microsoft.com/office/drawing/2014/main" id="{E63A6633-272F-46F9-9F19-91E413CE9EAB}"/>
            </a:ext>
          </a:extLst>
        </xdr:cNvPr>
        <xdr:cNvSpPr/>
      </xdr:nvSpPr>
      <xdr:spPr>
        <a:xfrm rot="-5400000">
          <a:off x="76247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241301</xdr:colOff>
      <xdr:row>124</xdr:row>
      <xdr:rowOff>133350</xdr:rowOff>
    </xdr:from>
    <xdr:ext cx="276225" cy="381000"/>
    <xdr:sp macro="" textlink="">
      <xdr:nvSpPr>
        <xdr:cNvPr id="8217" name="Shape 6663">
          <a:extLst>
            <a:ext uri="{FF2B5EF4-FFF2-40B4-BE49-F238E27FC236}">
              <a16:creationId xmlns:a16="http://schemas.microsoft.com/office/drawing/2014/main" id="{6FDFAA4D-D2CC-4686-9EC1-7194FC8C3A45}"/>
            </a:ext>
          </a:extLst>
        </xdr:cNvPr>
        <xdr:cNvSpPr/>
      </xdr:nvSpPr>
      <xdr:spPr>
        <a:xfrm rot="-5400000">
          <a:off x="9231314" y="218646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124</xdr:row>
      <xdr:rowOff>139700</xdr:rowOff>
    </xdr:from>
    <xdr:ext cx="276225" cy="381000"/>
    <xdr:sp macro="" textlink="">
      <xdr:nvSpPr>
        <xdr:cNvPr id="8218" name="Shape 6663">
          <a:extLst>
            <a:ext uri="{FF2B5EF4-FFF2-40B4-BE49-F238E27FC236}">
              <a16:creationId xmlns:a16="http://schemas.microsoft.com/office/drawing/2014/main" id="{315D5CF6-5068-4EA4-B82C-7DAD585FEFA6}"/>
            </a:ext>
          </a:extLst>
        </xdr:cNvPr>
        <xdr:cNvSpPr/>
      </xdr:nvSpPr>
      <xdr:spPr>
        <a:xfrm rot="-5400000">
          <a:off x="9999664" y="218709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124</xdr:row>
      <xdr:rowOff>127000</xdr:rowOff>
    </xdr:from>
    <xdr:ext cx="276225" cy="381000"/>
    <xdr:sp macro="" textlink="">
      <xdr:nvSpPr>
        <xdr:cNvPr id="8219" name="Shape 6663">
          <a:extLst>
            <a:ext uri="{FF2B5EF4-FFF2-40B4-BE49-F238E27FC236}">
              <a16:creationId xmlns:a16="http://schemas.microsoft.com/office/drawing/2014/main" id="{9E66A198-A1F3-41BB-8A73-AEA345CABB26}"/>
            </a:ext>
          </a:extLst>
        </xdr:cNvPr>
        <xdr:cNvSpPr/>
      </xdr:nvSpPr>
      <xdr:spPr>
        <a:xfrm rot="-5400000">
          <a:off x="1076801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374651</xdr:colOff>
      <xdr:row>133</xdr:row>
      <xdr:rowOff>127001</xdr:rowOff>
    </xdr:from>
    <xdr:ext cx="276225" cy="381000"/>
    <xdr:sp macro="" textlink="">
      <xdr:nvSpPr>
        <xdr:cNvPr id="8220" name="Shape 6663">
          <a:extLst>
            <a:ext uri="{FF2B5EF4-FFF2-40B4-BE49-F238E27FC236}">
              <a16:creationId xmlns:a16="http://schemas.microsoft.com/office/drawing/2014/main" id="{58F1112E-5489-4DF3-846A-18621503AB1C}"/>
            </a:ext>
          </a:extLst>
        </xdr:cNvPr>
        <xdr:cNvSpPr/>
      </xdr:nvSpPr>
      <xdr:spPr>
        <a:xfrm rot="-5400000">
          <a:off x="322264" y="23401338"/>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133</xdr:row>
      <xdr:rowOff>139700</xdr:rowOff>
    </xdr:from>
    <xdr:ext cx="276225" cy="381000"/>
    <xdr:sp macro="" textlink="">
      <xdr:nvSpPr>
        <xdr:cNvPr id="8221" name="Shape 6663">
          <a:extLst>
            <a:ext uri="{FF2B5EF4-FFF2-40B4-BE49-F238E27FC236}">
              <a16:creationId xmlns:a16="http://schemas.microsoft.com/office/drawing/2014/main" id="{D9586F19-A7EC-4E1D-9B46-F8CE4415F2FD}"/>
            </a:ext>
          </a:extLst>
        </xdr:cNvPr>
        <xdr:cNvSpPr/>
      </xdr:nvSpPr>
      <xdr:spPr>
        <a:xfrm rot="-5400000">
          <a:off x="9999664" y="23414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77"/>
      <c r="B1" s="1268" t="s">
        <v>0</v>
      </c>
      <c r="C1" s="1264"/>
      <c r="D1" s="1280" t="s">
        <v>1</v>
      </c>
      <c r="E1" s="1264"/>
      <c r="F1" s="1281" t="s">
        <v>2</v>
      </c>
      <c r="G1" s="1264"/>
      <c r="H1" s="1">
        <f ca="1">TODAY()</f>
        <v>46095</v>
      </c>
      <c r="I1" s="1281" t="s">
        <v>3</v>
      </c>
      <c r="J1" s="1263"/>
      <c r="K1" s="1264"/>
      <c r="L1" s="2">
        <v>45041</v>
      </c>
      <c r="M1" s="1268" t="s">
        <v>4</v>
      </c>
      <c r="N1" s="1263"/>
      <c r="O1" s="1264"/>
      <c r="P1" s="1269" t="s">
        <v>5</v>
      </c>
      <c r="Q1" s="1264"/>
      <c r="R1" s="3"/>
      <c r="S1" s="3"/>
      <c r="T1" s="3"/>
      <c r="U1" s="3"/>
      <c r="V1" s="4"/>
      <c r="W1" s="4"/>
      <c r="X1" s="5"/>
      <c r="Y1" s="5"/>
      <c r="Z1" s="5"/>
      <c r="AA1" s="5"/>
      <c r="AB1" s="5"/>
      <c r="AC1" s="5"/>
      <c r="AD1" s="5"/>
      <c r="AE1" s="5"/>
      <c r="AF1" s="5"/>
    </row>
    <row r="2" spans="1:32" ht="13.5" customHeight="1">
      <c r="A2" s="1278"/>
      <c r="B2" s="1268" t="s">
        <v>6</v>
      </c>
      <c r="C2" s="1264"/>
      <c r="D2" s="1276" t="s">
        <v>7</v>
      </c>
      <c r="E2" s="1263"/>
      <c r="F2" s="1263"/>
      <c r="G2" s="1263"/>
      <c r="H2" s="1264"/>
      <c r="I2" s="1281" t="s">
        <v>8</v>
      </c>
      <c r="J2" s="1263"/>
      <c r="K2" s="1264"/>
      <c r="L2" s="2">
        <v>45498</v>
      </c>
      <c r="M2" s="1268" t="s">
        <v>9</v>
      </c>
      <c r="N2" s="1263"/>
      <c r="O2" s="1264"/>
      <c r="P2" s="1269" t="s">
        <v>10</v>
      </c>
      <c r="Q2" s="1264"/>
      <c r="R2" s="3"/>
      <c r="S2" s="3"/>
      <c r="T2" s="3"/>
      <c r="U2" s="3"/>
      <c r="V2" s="4"/>
      <c r="W2" s="4"/>
      <c r="X2" s="5"/>
      <c r="Y2" s="5"/>
      <c r="Z2" s="5"/>
      <c r="AA2" s="5"/>
      <c r="AB2" s="5"/>
      <c r="AC2" s="5"/>
      <c r="AD2" s="5"/>
      <c r="AE2" s="5"/>
      <c r="AF2" s="5"/>
    </row>
    <row r="3" spans="1:32" ht="13.5" customHeight="1">
      <c r="A3" s="1278"/>
      <c r="B3" s="1268" t="s">
        <v>11</v>
      </c>
      <c r="C3" s="1264"/>
      <c r="D3" s="1276" t="s">
        <v>12</v>
      </c>
      <c r="E3" s="1263"/>
      <c r="F3" s="1263"/>
      <c r="G3" s="1263"/>
      <c r="H3" s="1264"/>
      <c r="I3" s="1281" t="s">
        <v>13</v>
      </c>
      <c r="J3" s="1263"/>
      <c r="K3" s="1264"/>
      <c r="L3" s="2">
        <v>45498</v>
      </c>
      <c r="M3" s="1268" t="s">
        <v>14</v>
      </c>
      <c r="N3" s="1263"/>
      <c r="O3" s="1264"/>
      <c r="P3" s="1269" t="s">
        <v>15</v>
      </c>
      <c r="Q3" s="1264"/>
      <c r="R3" s="3"/>
      <c r="S3" s="3"/>
      <c r="T3" s="3"/>
      <c r="U3" s="3"/>
      <c r="V3" s="4"/>
      <c r="W3" s="4"/>
      <c r="X3" s="5"/>
      <c r="Y3" s="5"/>
      <c r="Z3" s="5"/>
      <c r="AA3" s="5"/>
      <c r="AB3" s="5"/>
      <c r="AC3" s="5"/>
      <c r="AD3" s="5"/>
      <c r="AE3" s="5"/>
      <c r="AF3" s="5"/>
    </row>
    <row r="4" spans="1:32" ht="13.5" customHeight="1">
      <c r="A4" s="1279"/>
      <c r="B4" s="1268" t="s">
        <v>16</v>
      </c>
      <c r="C4" s="1264"/>
      <c r="D4" s="1269" t="s">
        <v>17</v>
      </c>
      <c r="E4" s="1263"/>
      <c r="F4" s="1263"/>
      <c r="G4" s="1263"/>
      <c r="H4" s="1264"/>
      <c r="I4" s="1281" t="s">
        <v>18</v>
      </c>
      <c r="J4" s="1263"/>
      <c r="K4" s="1264"/>
      <c r="L4" s="6" t="s">
        <v>19</v>
      </c>
      <c r="M4" s="1268" t="s">
        <v>20</v>
      </c>
      <c r="N4" s="1263"/>
      <c r="O4" s="1264"/>
      <c r="P4" s="1269" t="s">
        <v>21</v>
      </c>
      <c r="Q4" s="1264"/>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70" t="s">
        <v>37</v>
      </c>
      <c r="Q5" s="1271"/>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72" t="s">
        <v>40</v>
      </c>
      <c r="Q6" s="1267"/>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73" t="s">
        <v>42</v>
      </c>
      <c r="Q7" s="1267"/>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74" t="s">
        <v>44</v>
      </c>
      <c r="Q8" s="1267"/>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75"/>
      <c r="Q9" s="1267"/>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75"/>
      <c r="Q10" s="1267"/>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75" t="s">
        <v>49</v>
      </c>
      <c r="Q11" s="1267"/>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75" t="s">
        <v>51</v>
      </c>
      <c r="Q12" s="1267"/>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66"/>
      <c r="Q13" s="1267"/>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 ref="B3:C3"/>
    <mergeCell ref="D3:H3"/>
    <mergeCell ref="M1:O1"/>
    <mergeCell ref="M2:O2"/>
    <mergeCell ref="P12:Q12"/>
    <mergeCell ref="P13:Q13"/>
    <mergeCell ref="M3:O3"/>
    <mergeCell ref="P3:Q3"/>
    <mergeCell ref="P5:Q5"/>
    <mergeCell ref="P6:Q6"/>
    <mergeCell ref="P7:Q7"/>
    <mergeCell ref="P8:Q8"/>
    <mergeCell ref="P9:Q9"/>
    <mergeCell ref="P10:Q10"/>
    <mergeCell ref="P11:Q1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87" t="s">
        <v>55</v>
      </c>
      <c r="C2" s="1288"/>
      <c r="D2" s="1285" t="s">
        <v>56</v>
      </c>
      <c r="E2" s="1264"/>
      <c r="F2" s="1285" t="s">
        <v>57</v>
      </c>
      <c r="G2" s="1264"/>
      <c r="H2" s="53" t="s">
        <v>54</v>
      </c>
      <c r="I2" s="1284" t="s">
        <v>58</v>
      </c>
      <c r="J2" s="1285" t="s">
        <v>45</v>
      </c>
      <c r="K2" s="1264"/>
    </row>
    <row r="3" spans="1:11" ht="35.25" customHeight="1">
      <c r="A3" s="53" t="s">
        <v>59</v>
      </c>
      <c r="B3" s="1289"/>
      <c r="C3" s="1290"/>
      <c r="D3" s="1285" t="s">
        <v>60</v>
      </c>
      <c r="E3" s="1264"/>
      <c r="F3" s="1285" t="s">
        <v>61</v>
      </c>
      <c r="G3" s="1264"/>
      <c r="H3" s="53" t="s">
        <v>62</v>
      </c>
      <c r="I3" s="1278"/>
      <c r="J3" s="1285" t="s">
        <v>63</v>
      </c>
      <c r="K3" s="1264"/>
    </row>
    <row r="4" spans="1:11" ht="13.5" customHeight="1">
      <c r="A4" s="54"/>
      <c r="B4" s="53" t="s">
        <v>64</v>
      </c>
      <c r="C4" s="53" t="s">
        <v>65</v>
      </c>
      <c r="D4" s="53" t="s">
        <v>64</v>
      </c>
      <c r="E4" s="53" t="s">
        <v>65</v>
      </c>
      <c r="F4" s="53" t="s">
        <v>64</v>
      </c>
      <c r="G4" s="53" t="s">
        <v>65</v>
      </c>
      <c r="H4" s="54"/>
      <c r="I4" s="1279"/>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83" t="s">
        <v>71</v>
      </c>
      <c r="B6" s="1286">
        <v>45076</v>
      </c>
      <c r="C6" s="1282" t="s">
        <v>67</v>
      </c>
      <c r="D6" s="1286">
        <v>45137</v>
      </c>
      <c r="E6" s="1282" t="s">
        <v>67</v>
      </c>
      <c r="F6" s="1286">
        <v>45126</v>
      </c>
      <c r="G6" s="1282" t="s">
        <v>72</v>
      </c>
      <c r="H6" s="1282" t="s">
        <v>69</v>
      </c>
      <c r="I6" s="1282" t="s">
        <v>73</v>
      </c>
      <c r="J6" s="1283" t="s">
        <v>74</v>
      </c>
      <c r="K6" s="1282" t="s">
        <v>67</v>
      </c>
    </row>
    <row r="7" spans="1:11" ht="13.5" customHeight="1">
      <c r="A7" s="1279"/>
      <c r="B7" s="1279"/>
      <c r="C7" s="1279"/>
      <c r="D7" s="1279"/>
      <c r="E7" s="1279"/>
      <c r="F7" s="1279"/>
      <c r="G7" s="1279"/>
      <c r="H7" s="1279"/>
      <c r="I7" s="1279"/>
      <c r="J7" s="1279"/>
      <c r="K7" s="1279"/>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E7"/>
    <mergeCell ref="F6:F7"/>
    <mergeCell ref="B2:C3"/>
    <mergeCell ref="A6:A7"/>
    <mergeCell ref="B6:B7"/>
    <mergeCell ref="C6:C7"/>
    <mergeCell ref="D6:D7"/>
    <mergeCell ref="D2:E2"/>
    <mergeCell ref="F2:G2"/>
    <mergeCell ref="G6:G7"/>
    <mergeCell ref="D3:E3"/>
    <mergeCell ref="F3:G3"/>
    <mergeCell ref="H6:H7"/>
    <mergeCell ref="I6:I7"/>
    <mergeCell ref="J6:J7"/>
    <mergeCell ref="K6:K7"/>
    <mergeCell ref="I2:I4"/>
    <mergeCell ref="J2:K2"/>
    <mergeCell ref="J3:K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46095</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92" t="s">
        <v>84</v>
      </c>
      <c r="B4" s="1292" t="s">
        <v>85</v>
      </c>
      <c r="C4" s="1293" t="s">
        <v>86</v>
      </c>
      <c r="D4" s="1294" t="s">
        <v>87</v>
      </c>
      <c r="E4" s="1294" t="s">
        <v>88</v>
      </c>
      <c r="F4" s="1294" t="s">
        <v>89</v>
      </c>
      <c r="G4" s="1294" t="s">
        <v>90</v>
      </c>
      <c r="H4" s="1295" t="s">
        <v>91</v>
      </c>
      <c r="I4" s="1294" t="s">
        <v>92</v>
      </c>
      <c r="J4" s="1291" t="s">
        <v>93</v>
      </c>
      <c r="K4" s="1291" t="s">
        <v>94</v>
      </c>
      <c r="L4" s="1291" t="s">
        <v>95</v>
      </c>
      <c r="M4" s="1291" t="s">
        <v>37</v>
      </c>
    </row>
    <row r="5" spans="1:13" ht="12.75" customHeight="1">
      <c r="A5" s="1279"/>
      <c r="B5" s="1279"/>
      <c r="C5" s="1279"/>
      <c r="D5" s="1279"/>
      <c r="E5" s="1279"/>
      <c r="F5" s="1279"/>
      <c r="G5" s="1279"/>
      <c r="H5" s="1279"/>
      <c r="I5" s="1279"/>
      <c r="J5" s="1279"/>
      <c r="K5" s="1279"/>
      <c r="L5" s="1279"/>
      <c r="M5" s="1279"/>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83" priority="1" stopIfTrue="1">
      <formula>IF(#REF!="TEN",TRUE,FALSE)</formula>
    </cfRule>
  </conditionalFormatting>
  <conditionalFormatting sqref="D10:D12">
    <cfRule type="expression" dxfId="482"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298" t="s">
        <v>130</v>
      </c>
      <c r="B1" s="1299"/>
      <c r="C1" s="1299"/>
      <c r="D1" s="1299"/>
      <c r="E1" s="1299"/>
      <c r="F1" s="1299"/>
      <c r="G1" s="1299"/>
      <c r="H1" s="1299"/>
      <c r="I1" s="1299"/>
      <c r="J1" s="1299"/>
      <c r="K1" s="1299"/>
      <c r="L1" s="1299"/>
      <c r="M1" s="1299"/>
      <c r="N1" s="1299"/>
      <c r="O1" s="1299"/>
      <c r="P1" s="1299"/>
      <c r="Q1" s="1299"/>
      <c r="R1" s="1300"/>
      <c r="S1" s="82"/>
      <c r="T1" s="82"/>
    </row>
    <row r="2" spans="1:20" ht="13.5" customHeight="1">
      <c r="A2" s="1301" t="s">
        <v>7</v>
      </c>
      <c r="B2" s="82"/>
      <c r="C2" s="83"/>
      <c r="D2" s="83" t="s">
        <v>1</v>
      </c>
      <c r="E2" s="83"/>
      <c r="F2" s="83"/>
      <c r="G2" s="1303" t="s">
        <v>131</v>
      </c>
      <c r="H2" s="84"/>
      <c r="I2" s="85" t="s">
        <v>132</v>
      </c>
      <c r="J2" s="86"/>
      <c r="K2" s="84"/>
      <c r="L2" s="1296" t="s">
        <v>133</v>
      </c>
      <c r="M2" s="1264"/>
      <c r="N2" s="1297">
        <v>45747</v>
      </c>
      <c r="O2" s="1263"/>
      <c r="P2" s="1264"/>
      <c r="Q2" s="1304" t="s">
        <v>134</v>
      </c>
      <c r="R2" s="1305">
        <f ca="1">TODAY()</f>
        <v>46095</v>
      </c>
      <c r="S2" s="82"/>
      <c r="T2" s="82"/>
    </row>
    <row r="3" spans="1:20" ht="12" customHeight="1">
      <c r="A3" s="1302"/>
      <c r="B3" s="82"/>
      <c r="C3" s="87"/>
      <c r="D3" s="87" t="s">
        <v>135</v>
      </c>
      <c r="E3" s="87"/>
      <c r="F3" s="87"/>
      <c r="G3" s="1279"/>
      <c r="H3" s="82"/>
      <c r="I3" s="88" t="s">
        <v>136</v>
      </c>
      <c r="J3" s="89"/>
      <c r="K3" s="90"/>
      <c r="L3" s="1296" t="s">
        <v>133</v>
      </c>
      <c r="M3" s="1264"/>
      <c r="N3" s="1297">
        <v>45747</v>
      </c>
      <c r="O3" s="1263"/>
      <c r="P3" s="1264"/>
      <c r="Q3" s="1279"/>
      <c r="R3" s="1306"/>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07" t="s">
        <v>22</v>
      </c>
      <c r="B5" s="95" t="s">
        <v>138</v>
      </c>
      <c r="C5" s="1307" t="s">
        <v>139</v>
      </c>
      <c r="D5" s="1308" t="s">
        <v>140</v>
      </c>
      <c r="E5" s="1264"/>
      <c r="F5" s="1308" t="s">
        <v>141</v>
      </c>
      <c r="G5" s="1264"/>
      <c r="H5" s="1309" t="s">
        <v>142</v>
      </c>
      <c r="I5" s="1264"/>
      <c r="J5" s="95" t="s">
        <v>143</v>
      </c>
      <c r="K5" s="1309" t="s">
        <v>144</v>
      </c>
      <c r="L5" s="1263"/>
      <c r="M5" s="1263"/>
      <c r="N5" s="1264"/>
      <c r="O5" s="1308" t="s">
        <v>145</v>
      </c>
      <c r="P5" s="1264"/>
      <c r="Q5" s="1310" t="s">
        <v>37</v>
      </c>
      <c r="R5" s="1311"/>
      <c r="S5" s="82"/>
      <c r="T5" s="82"/>
    </row>
    <row r="6" spans="1:20" ht="21" customHeight="1">
      <c r="A6" s="1279"/>
      <c r="B6" s="95"/>
      <c r="C6" s="1279"/>
      <c r="D6" s="96">
        <v>45656</v>
      </c>
      <c r="E6" s="97" t="s">
        <v>146</v>
      </c>
      <c r="F6" s="96" t="s">
        <v>147</v>
      </c>
      <c r="G6" s="97" t="s">
        <v>146</v>
      </c>
      <c r="H6" s="95" t="s">
        <v>145</v>
      </c>
      <c r="I6" s="95" t="s">
        <v>148</v>
      </c>
      <c r="J6" s="96" t="s">
        <v>147</v>
      </c>
      <c r="K6" s="95" t="s">
        <v>145</v>
      </c>
      <c r="L6" s="95" t="s">
        <v>32</v>
      </c>
      <c r="M6" s="95" t="s">
        <v>149</v>
      </c>
      <c r="N6" s="95" t="s">
        <v>148</v>
      </c>
      <c r="O6" s="96">
        <v>45536</v>
      </c>
      <c r="P6" s="96">
        <v>45474</v>
      </c>
      <c r="Q6" s="1289"/>
      <c r="R6" s="1312"/>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13"/>
      <c r="R7" s="1264"/>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14"/>
      <c r="R8" s="1267"/>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14"/>
      <c r="R9" s="1267"/>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15"/>
      <c r="R10" s="1271"/>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14"/>
      <c r="R11" s="1267"/>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14"/>
      <c r="R12" s="1267"/>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15"/>
      <c r="R13" s="1271"/>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16"/>
      <c r="R14" s="1267"/>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317" t="s">
        <v>154</v>
      </c>
      <c r="R15" s="1267"/>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310"/>
      <c r="R16" s="1311"/>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15"/>
      <c r="R17" s="1271"/>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18"/>
      <c r="R18" s="1267"/>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317" t="s">
        <v>160</v>
      </c>
      <c r="R19" s="1267"/>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310"/>
      <c r="R20" s="1311"/>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323"/>
      <c r="R21" s="1271"/>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18"/>
      <c r="R22" s="1267"/>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18"/>
      <c r="R23" s="1267"/>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319"/>
      <c r="R24" s="1320"/>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323"/>
      <c r="R25" s="1271"/>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18"/>
      <c r="R26" s="1267"/>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317" t="s">
        <v>166</v>
      </c>
      <c r="R27" s="1267"/>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319"/>
      <c r="R28" s="1320"/>
      <c r="S28" s="82"/>
      <c r="T28" s="82"/>
    </row>
    <row r="29" spans="1:20" ht="14.25" customHeight="1">
      <c r="A29" s="82"/>
      <c r="B29" s="82"/>
      <c r="C29" s="82"/>
      <c r="D29" s="82"/>
      <c r="E29" s="82"/>
      <c r="F29" s="82"/>
      <c r="G29" s="82"/>
      <c r="H29" s="82"/>
      <c r="I29" s="82"/>
      <c r="J29" s="82"/>
      <c r="K29" s="82"/>
      <c r="L29" s="82"/>
      <c r="M29" s="82"/>
      <c r="N29" s="82"/>
      <c r="O29" s="82"/>
      <c r="P29" s="82"/>
      <c r="Q29" s="1321"/>
      <c r="R29" s="1322"/>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Q19:R19"/>
    <mergeCell ref="Q27:R27"/>
    <mergeCell ref="Q28:R28"/>
    <mergeCell ref="Q29:R29"/>
    <mergeCell ref="Q20:R20"/>
    <mergeCell ref="Q21:R21"/>
    <mergeCell ref="Q22:R22"/>
    <mergeCell ref="Q23:R23"/>
    <mergeCell ref="Q24:R24"/>
    <mergeCell ref="Q25:R25"/>
    <mergeCell ref="Q26:R26"/>
    <mergeCell ref="Q14:R14"/>
    <mergeCell ref="Q15:R15"/>
    <mergeCell ref="Q16:R16"/>
    <mergeCell ref="Q17:R17"/>
    <mergeCell ref="Q18:R18"/>
    <mergeCell ref="Q9:R9"/>
    <mergeCell ref="Q10:R10"/>
    <mergeCell ref="Q11:R11"/>
    <mergeCell ref="Q12:R12"/>
    <mergeCell ref="Q13:R13"/>
    <mergeCell ref="K5:N5"/>
    <mergeCell ref="O5:P5"/>
    <mergeCell ref="Q5:R6"/>
    <mergeCell ref="Q7:R7"/>
    <mergeCell ref="Q8:R8"/>
    <mergeCell ref="A5:A6"/>
    <mergeCell ref="C5:C6"/>
    <mergeCell ref="D5:E5"/>
    <mergeCell ref="F5:G5"/>
    <mergeCell ref="H5:I5"/>
    <mergeCell ref="L3:M3"/>
    <mergeCell ref="N3:P3"/>
    <mergeCell ref="A1:R1"/>
    <mergeCell ref="A2:A3"/>
    <mergeCell ref="G2:G3"/>
    <mergeCell ref="L2:M2"/>
    <mergeCell ref="N2:P2"/>
    <mergeCell ref="Q2:Q3"/>
    <mergeCell ref="R2:R3"/>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46095</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92" t="s">
        <v>84</v>
      </c>
      <c r="B4" s="1292" t="s">
        <v>85</v>
      </c>
      <c r="C4" s="1293" t="s">
        <v>86</v>
      </c>
      <c r="D4" s="1294" t="s">
        <v>87</v>
      </c>
      <c r="E4" s="1294" t="s">
        <v>88</v>
      </c>
      <c r="F4" s="1294" t="s">
        <v>89</v>
      </c>
      <c r="G4" s="1294" t="s">
        <v>90</v>
      </c>
      <c r="H4" s="1295" t="s">
        <v>91</v>
      </c>
      <c r="I4" s="1294" t="s">
        <v>92</v>
      </c>
      <c r="J4" s="1291" t="s">
        <v>93</v>
      </c>
      <c r="K4" s="1291" t="s">
        <v>94</v>
      </c>
      <c r="L4" s="1291" t="s">
        <v>95</v>
      </c>
      <c r="M4" s="1291" t="s">
        <v>37</v>
      </c>
      <c r="N4" s="146"/>
      <c r="O4" s="146"/>
      <c r="P4" s="146"/>
    </row>
    <row r="5" spans="1:16" ht="12.75" customHeight="1">
      <c r="A5" s="1279"/>
      <c r="B5" s="1279"/>
      <c r="C5" s="1279"/>
      <c r="D5" s="1279"/>
      <c r="E5" s="1279"/>
      <c r="F5" s="1279"/>
      <c r="G5" s="1279"/>
      <c r="H5" s="1279"/>
      <c r="I5" s="1279"/>
      <c r="J5" s="1279"/>
      <c r="K5" s="1279"/>
      <c r="L5" s="1279"/>
      <c r="M5" s="1279"/>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81" priority="1" stopIfTrue="1">
      <formula>IF(#REF!="TEN",TRUE,FALSE)</formula>
    </cfRule>
  </conditionalFormatting>
  <conditionalFormatting sqref="D17">
    <cfRule type="expression" dxfId="480"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92" t="s">
        <v>84</v>
      </c>
      <c r="B4" s="1292" t="s">
        <v>762</v>
      </c>
      <c r="C4" s="1294" t="s">
        <v>87</v>
      </c>
      <c r="D4" s="1294" t="s">
        <v>88</v>
      </c>
      <c r="E4" s="1294" t="s">
        <v>89</v>
      </c>
      <c r="F4" s="1294" t="s">
        <v>763</v>
      </c>
      <c r="G4" s="1326" t="s">
        <v>47</v>
      </c>
      <c r="H4" s="1291" t="s">
        <v>93</v>
      </c>
      <c r="I4" s="1324" t="s">
        <v>764</v>
      </c>
    </row>
    <row r="5" spans="1:9" ht="12.75" customHeight="1">
      <c r="A5" s="1279"/>
      <c r="B5" s="1279"/>
      <c r="C5" s="1279"/>
      <c r="D5" s="1279"/>
      <c r="E5" s="1279"/>
      <c r="F5" s="1279"/>
      <c r="G5" s="1279"/>
      <c r="H5" s="1279"/>
      <c r="I5" s="1325"/>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79"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G14" sqref="G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59" t="s">
        <v>815</v>
      </c>
      <c r="C1" s="1260"/>
      <c r="D1" s="1261"/>
      <c r="E1" s="190" t="s">
        <v>3</v>
      </c>
      <c r="F1" s="191" t="s">
        <v>869</v>
      </c>
      <c r="G1" s="192" t="s">
        <v>870</v>
      </c>
      <c r="H1" s="193" t="s">
        <v>871</v>
      </c>
      <c r="I1" s="192" t="s">
        <v>872</v>
      </c>
      <c r="J1" s="194" t="s">
        <v>873</v>
      </c>
    </row>
    <row r="2" spans="1:15" ht="14.25" customHeight="1">
      <c r="A2" s="195" t="s">
        <v>6</v>
      </c>
      <c r="B2" s="1262" t="s">
        <v>874</v>
      </c>
      <c r="C2" s="1263"/>
      <c r="D2" s="1264"/>
      <c r="E2" s="196" t="s">
        <v>875</v>
      </c>
      <c r="F2" s="197" t="s">
        <v>748</v>
      </c>
      <c r="G2" s="198" t="s">
        <v>14</v>
      </c>
      <c r="H2" s="199" t="s">
        <v>876</v>
      </c>
      <c r="I2" s="198" t="s">
        <v>811</v>
      </c>
      <c r="J2" s="194" t="s">
        <v>877</v>
      </c>
    </row>
    <row r="3" spans="1:15" ht="14.25" customHeight="1">
      <c r="A3" s="195" t="s">
        <v>11</v>
      </c>
      <c r="B3" s="1265" t="s">
        <v>878</v>
      </c>
      <c r="C3" s="1263"/>
      <c r="D3" s="1264"/>
      <c r="E3" s="196" t="s">
        <v>879</v>
      </c>
      <c r="F3" s="197" t="s">
        <v>880</v>
      </c>
      <c r="G3" s="198" t="s">
        <v>20</v>
      </c>
      <c r="H3" s="200" t="s">
        <v>881</v>
      </c>
      <c r="I3" s="198" t="s">
        <v>2</v>
      </c>
      <c r="J3" s="201">
        <f ca="1">TODAY()</f>
        <v>46095</v>
      </c>
    </row>
    <row r="4" spans="1:15" ht="53.25" customHeight="1">
      <c r="A4" s="1242"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507</v>
      </c>
      <c r="E8" s="205">
        <v>0</v>
      </c>
      <c r="F8" s="205">
        <v>14</v>
      </c>
      <c r="G8" s="206"/>
      <c r="H8" s="206">
        <v>2</v>
      </c>
      <c r="I8" s="205">
        <v>0</v>
      </c>
      <c r="J8" s="206">
        <f t="shared" si="0"/>
        <v>509</v>
      </c>
      <c r="K8" s="207">
        <f t="shared" si="1"/>
        <v>12</v>
      </c>
      <c r="L8" s="206"/>
      <c r="M8" s="205"/>
      <c r="N8" s="208"/>
      <c r="O8" s="211"/>
    </row>
    <row r="9" spans="1:15" ht="14.25" customHeight="1">
      <c r="A9" s="204" t="s">
        <v>895</v>
      </c>
      <c r="B9" s="1015">
        <v>202.13</v>
      </c>
      <c r="C9" s="205">
        <v>202</v>
      </c>
      <c r="D9" s="215">
        <v>191.53899999999999</v>
      </c>
      <c r="E9" s="205">
        <v>0</v>
      </c>
      <c r="F9" s="1015">
        <v>10.59</v>
      </c>
      <c r="G9" s="212">
        <v>3.1720000000000002</v>
      </c>
      <c r="H9" s="212">
        <f>2.877+3.172</f>
        <v>6.0489999999999995</v>
      </c>
      <c r="I9" s="205">
        <v>0</v>
      </c>
      <c r="J9" s="212">
        <f t="shared" si="0"/>
        <v>197.58799999999999</v>
      </c>
      <c r="K9" s="213">
        <f t="shared" si="1"/>
        <v>4.5420000000000016</v>
      </c>
      <c r="L9" s="212">
        <v>4.5430000000000001</v>
      </c>
      <c r="M9" s="205">
        <v>3</v>
      </c>
      <c r="N9" s="210"/>
      <c r="O9" s="209">
        <f>J9/B9</f>
        <v>0.9775293128184831</v>
      </c>
    </row>
    <row r="10" spans="1:15" ht="14.25" customHeight="1">
      <c r="A10" s="214" t="s">
        <v>896</v>
      </c>
      <c r="B10" s="1015">
        <v>202.13</v>
      </c>
      <c r="C10" s="205">
        <v>202</v>
      </c>
      <c r="D10" s="215">
        <v>189.1</v>
      </c>
      <c r="E10" s="205">
        <v>0</v>
      </c>
      <c r="F10" s="1015">
        <v>13.03</v>
      </c>
      <c r="G10" s="212"/>
      <c r="H10" s="212">
        <v>5.3170000000000002</v>
      </c>
      <c r="I10" s="205">
        <v>0</v>
      </c>
      <c r="J10" s="212">
        <f t="shared" si="0"/>
        <v>194.417</v>
      </c>
      <c r="K10" s="213">
        <f t="shared" si="1"/>
        <v>7.7129999999999939</v>
      </c>
      <c r="L10" s="212">
        <v>3.1720000000000002</v>
      </c>
      <c r="M10" s="205">
        <v>3</v>
      </c>
      <c r="N10" s="216"/>
      <c r="O10" s="211"/>
    </row>
    <row r="11" spans="1:15" ht="14.25" customHeight="1">
      <c r="A11" s="204" t="s">
        <v>897</v>
      </c>
      <c r="B11" s="1015">
        <v>202.13</v>
      </c>
      <c r="C11" s="205">
        <v>202</v>
      </c>
      <c r="D11" s="215">
        <v>191.399</v>
      </c>
      <c r="E11" s="205">
        <v>0</v>
      </c>
      <c r="F11" s="1015">
        <v>10.69</v>
      </c>
      <c r="G11" s="212"/>
      <c r="H11" s="212">
        <f>5.552+0.636</f>
        <v>6.1879999999999997</v>
      </c>
      <c r="I11" s="205">
        <v>0</v>
      </c>
      <c r="J11" s="212">
        <f t="shared" si="0"/>
        <v>197.58699999999999</v>
      </c>
      <c r="K11" s="213">
        <f t="shared" si="1"/>
        <v>4.5430000000000064</v>
      </c>
      <c r="L11" s="212">
        <v>4.5430000000000001</v>
      </c>
      <c r="M11" s="205">
        <v>1</v>
      </c>
      <c r="N11" s="217"/>
      <c r="O11" s="209">
        <f>SUM(O5:O10)/3</f>
        <v>0.99250977093949444</v>
      </c>
    </row>
    <row r="12" spans="1:15" ht="14.25" customHeight="1">
      <c r="O12" s="218">
        <f>SUM(O5:O11)/4</f>
        <v>0.99250977093949444</v>
      </c>
    </row>
    <row r="14" spans="1:15" ht="15" customHeight="1">
      <c r="H14" s="11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50" activePane="bottomRight" state="frozen"/>
      <selection pane="topRight" activeCell="C1" sqref="C1"/>
      <selection pane="bottomLeft" activeCell="A6" sqref="A6"/>
      <selection pane="bottomRight" activeCell="L335" sqref="L335"/>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46095</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292" t="s">
        <v>84</v>
      </c>
      <c r="B4" s="1292" t="s">
        <v>85</v>
      </c>
      <c r="C4" s="1294" t="s">
        <v>87</v>
      </c>
      <c r="D4" s="1294" t="s">
        <v>88</v>
      </c>
      <c r="E4" s="1294" t="s">
        <v>89</v>
      </c>
      <c r="F4" s="1294" t="s">
        <v>90</v>
      </c>
      <c r="G4" s="1295" t="s">
        <v>91</v>
      </c>
      <c r="H4" s="1294" t="s">
        <v>1357</v>
      </c>
      <c r="I4" s="1291" t="s">
        <v>93</v>
      </c>
      <c r="J4" s="1291" t="s">
        <v>94</v>
      </c>
      <c r="K4" s="1291" t="s">
        <v>95</v>
      </c>
      <c r="L4" s="1291" t="s">
        <v>37</v>
      </c>
      <c r="M4" s="146"/>
      <c r="N4" s="146"/>
    </row>
    <row r="5" spans="1:14" ht="12.75" customHeight="1">
      <c r="A5" s="1279"/>
      <c r="B5" s="1279"/>
      <c r="C5" s="1279"/>
      <c r="D5" s="1279"/>
      <c r="E5" s="1279"/>
      <c r="F5" s="1279"/>
      <c r="G5" s="1279"/>
      <c r="H5" s="1279"/>
      <c r="I5" s="1279"/>
      <c r="J5" s="1279"/>
      <c r="K5" s="1279"/>
      <c r="L5" s="1279"/>
      <c r="M5" s="146"/>
      <c r="N5" s="146"/>
    </row>
    <row r="6" spans="1:14" ht="12.75" customHeight="1">
      <c r="A6" s="77"/>
      <c r="B6" s="282" t="s">
        <v>1358</v>
      </c>
      <c r="C6" s="149"/>
      <c r="D6" s="149"/>
      <c r="E6" s="149"/>
      <c r="F6" s="149"/>
      <c r="G6" s="283"/>
      <c r="H6" s="149"/>
      <c r="I6" s="80"/>
      <c r="J6" s="80"/>
      <c r="K6" s="80"/>
      <c r="L6" s="80"/>
      <c r="M6" s="146"/>
      <c r="N6" s="146"/>
    </row>
    <row r="7" spans="1:14" ht="12.75" customHeight="1">
      <c r="A7" s="284">
        <v>1</v>
      </c>
      <c r="B7" s="284">
        <v>1</v>
      </c>
      <c r="C7" s="285" t="s">
        <v>1359</v>
      </c>
      <c r="D7" s="286" t="s">
        <v>97</v>
      </c>
      <c r="E7" s="286" t="s">
        <v>169</v>
      </c>
      <c r="F7" s="286"/>
      <c r="G7" s="287" t="s">
        <v>1360</v>
      </c>
      <c r="H7" s="286" t="s">
        <v>1361</v>
      </c>
      <c r="I7" s="288" t="s">
        <v>1362</v>
      </c>
      <c r="J7" s="289" t="s">
        <v>1363</v>
      </c>
      <c r="K7" s="289" t="s">
        <v>1364</v>
      </c>
      <c r="L7" s="290" t="s">
        <v>105</v>
      </c>
      <c r="M7" s="146"/>
      <c r="N7" s="146"/>
    </row>
    <row r="8" spans="1:14" ht="12.75" customHeight="1">
      <c r="A8" s="284">
        <f t="shared" ref="A8:A11" si="0">A7+1</f>
        <v>2</v>
      </c>
      <c r="B8" s="284">
        <v>2</v>
      </c>
      <c r="C8" s="291" t="s">
        <v>549</v>
      </c>
      <c r="D8" s="292" t="s">
        <v>97</v>
      </c>
      <c r="E8" s="290" t="s">
        <v>169</v>
      </c>
      <c r="F8" s="290"/>
      <c r="G8" s="287" t="s">
        <v>1365</v>
      </c>
      <c r="H8" s="286" t="s">
        <v>1366</v>
      </c>
      <c r="I8" s="289" t="s">
        <v>173</v>
      </c>
      <c r="J8" s="289" t="s">
        <v>1367</v>
      </c>
      <c r="K8" s="289" t="s">
        <v>1364</v>
      </c>
      <c r="L8" s="290" t="s">
        <v>105</v>
      </c>
      <c r="M8" s="146"/>
      <c r="N8" s="146"/>
    </row>
    <row r="9" spans="1:14" ht="12.75" customHeight="1">
      <c r="A9" s="284">
        <f t="shared" si="0"/>
        <v>3</v>
      </c>
      <c r="B9" s="284">
        <v>3</v>
      </c>
      <c r="C9" s="291" t="s">
        <v>1368</v>
      </c>
      <c r="D9" s="292" t="s">
        <v>97</v>
      </c>
      <c r="E9" s="290" t="s">
        <v>169</v>
      </c>
      <c r="F9" s="290"/>
      <c r="G9" s="287" t="s">
        <v>1369</v>
      </c>
      <c r="H9" s="286" t="s">
        <v>1366</v>
      </c>
      <c r="I9" s="288" t="s">
        <v>1362</v>
      </c>
      <c r="J9" s="289" t="s">
        <v>1367</v>
      </c>
      <c r="K9" s="289" t="s">
        <v>1364</v>
      </c>
      <c r="L9" s="290" t="s">
        <v>105</v>
      </c>
      <c r="M9" s="146"/>
      <c r="N9" s="146"/>
    </row>
    <row r="10" spans="1:14" ht="12.75" customHeight="1">
      <c r="A10" s="284">
        <f t="shared" si="0"/>
        <v>4</v>
      </c>
      <c r="B10" s="284">
        <v>4</v>
      </c>
      <c r="C10" s="293" t="s">
        <v>231</v>
      </c>
      <c r="D10" s="292" t="s">
        <v>97</v>
      </c>
      <c r="E10" s="286" t="s">
        <v>169</v>
      </c>
      <c r="F10" s="286"/>
      <c r="G10" s="287" t="s">
        <v>1369</v>
      </c>
      <c r="H10" s="286" t="s">
        <v>1370</v>
      </c>
      <c r="I10" s="289" t="s">
        <v>173</v>
      </c>
      <c r="J10" s="289" t="s">
        <v>1363</v>
      </c>
      <c r="K10" s="289" t="s">
        <v>1364</v>
      </c>
      <c r="L10" s="290" t="s">
        <v>105</v>
      </c>
      <c r="M10" s="146"/>
      <c r="N10" s="146"/>
    </row>
    <row r="11" spans="1:14" ht="12.75" customHeight="1">
      <c r="A11" s="284">
        <f t="shared" si="0"/>
        <v>5</v>
      </c>
      <c r="B11" s="284">
        <v>5</v>
      </c>
      <c r="C11" s="293" t="s">
        <v>1371</v>
      </c>
      <c r="D11" s="286" t="s">
        <v>97</v>
      </c>
      <c r="E11" s="286" t="s">
        <v>169</v>
      </c>
      <c r="F11" s="286"/>
      <c r="G11" s="287" t="s">
        <v>1372</v>
      </c>
      <c r="H11" s="286" t="s">
        <v>1373</v>
      </c>
      <c r="I11" s="288" t="s">
        <v>1362</v>
      </c>
      <c r="J11" s="289" t="s">
        <v>174</v>
      </c>
      <c r="K11" s="289" t="s">
        <v>1364</v>
      </c>
      <c r="L11" s="290" t="s">
        <v>105</v>
      </c>
      <c r="M11" s="146"/>
      <c r="N11" s="146"/>
    </row>
    <row r="12" spans="1:14" ht="12.75" customHeight="1">
      <c r="A12" s="284"/>
      <c r="B12" s="294" t="s">
        <v>1374</v>
      </c>
      <c r="C12" s="286"/>
      <c r="D12" s="286"/>
      <c r="E12" s="286"/>
      <c r="F12" s="286"/>
      <c r="G12" s="287"/>
      <c r="H12" s="286"/>
      <c r="I12" s="289"/>
      <c r="J12" s="289"/>
      <c r="K12" s="289"/>
      <c r="L12" s="289"/>
      <c r="M12" s="146"/>
      <c r="N12" s="146"/>
    </row>
    <row r="13" spans="1:14" ht="12.75" customHeight="1">
      <c r="A13" s="284">
        <f>A11+1</f>
        <v>6</v>
      </c>
      <c r="B13" s="284">
        <v>1</v>
      </c>
      <c r="C13" s="293" t="s">
        <v>499</v>
      </c>
      <c r="D13" s="286" t="s">
        <v>97</v>
      </c>
      <c r="E13" s="286" t="s">
        <v>169</v>
      </c>
      <c r="F13" s="286"/>
      <c r="G13" s="287" t="s">
        <v>1375</v>
      </c>
      <c r="H13" s="286" t="s">
        <v>1376</v>
      </c>
      <c r="I13" s="289" t="s">
        <v>173</v>
      </c>
      <c r="J13" s="289" t="s">
        <v>1363</v>
      </c>
      <c r="K13" s="289" t="s">
        <v>1364</v>
      </c>
      <c r="L13" s="290" t="s">
        <v>105</v>
      </c>
      <c r="M13" s="146"/>
      <c r="N13" s="146"/>
    </row>
    <row r="14" spans="1:14" ht="12.75" customHeight="1">
      <c r="A14" s="284">
        <f t="shared" ref="A14:A46" si="1">A13+1</f>
        <v>7</v>
      </c>
      <c r="B14" s="284">
        <v>2</v>
      </c>
      <c r="C14" s="293" t="s">
        <v>1377</v>
      </c>
      <c r="D14" s="286" t="s">
        <v>97</v>
      </c>
      <c r="E14" s="286" t="s">
        <v>169</v>
      </c>
      <c r="F14" s="286"/>
      <c r="G14" s="287" t="s">
        <v>1378</v>
      </c>
      <c r="H14" s="286" t="s">
        <v>1379</v>
      </c>
      <c r="I14" s="288" t="s">
        <v>1362</v>
      </c>
      <c r="J14" s="289" t="s">
        <v>174</v>
      </c>
      <c r="K14" s="289" t="s">
        <v>1364</v>
      </c>
      <c r="L14" s="290" t="s">
        <v>105</v>
      </c>
      <c r="M14" s="146"/>
      <c r="N14" s="146"/>
    </row>
    <row r="15" spans="1:14" ht="12.75" customHeight="1">
      <c r="A15" s="284">
        <f t="shared" si="1"/>
        <v>8</v>
      </c>
      <c r="B15" s="284">
        <v>3</v>
      </c>
      <c r="C15" s="293" t="s">
        <v>211</v>
      </c>
      <c r="D15" s="286" t="s">
        <v>97</v>
      </c>
      <c r="E15" s="286" t="s">
        <v>169</v>
      </c>
      <c r="F15" s="286"/>
      <c r="G15" s="287" t="s">
        <v>1379</v>
      </c>
      <c r="H15" s="286" t="s">
        <v>1380</v>
      </c>
      <c r="I15" s="289" t="s">
        <v>173</v>
      </c>
      <c r="J15" s="289" t="s">
        <v>1363</v>
      </c>
      <c r="K15" s="289" t="s">
        <v>1364</v>
      </c>
      <c r="L15" s="290" t="s">
        <v>105</v>
      </c>
      <c r="M15" s="146"/>
      <c r="N15" s="146"/>
    </row>
    <row r="16" spans="1:14" ht="12.75" customHeight="1">
      <c r="A16" s="284">
        <f t="shared" si="1"/>
        <v>9</v>
      </c>
      <c r="B16" s="284">
        <v>4</v>
      </c>
      <c r="C16" s="293" t="s">
        <v>1381</v>
      </c>
      <c r="D16" s="286" t="s">
        <v>176</v>
      </c>
      <c r="E16" s="286" t="s">
        <v>169</v>
      </c>
      <c r="F16" s="286"/>
      <c r="G16" s="287" t="s">
        <v>1379</v>
      </c>
      <c r="H16" s="286" t="s">
        <v>1380</v>
      </c>
      <c r="I16" s="288" t="s">
        <v>1362</v>
      </c>
      <c r="J16" s="289" t="s">
        <v>174</v>
      </c>
      <c r="K16" s="289" t="s">
        <v>1382</v>
      </c>
      <c r="L16" s="290" t="s">
        <v>105</v>
      </c>
      <c r="M16" s="146"/>
      <c r="N16" s="146"/>
    </row>
    <row r="17" spans="1:14" ht="12.75" customHeight="1">
      <c r="A17" s="284">
        <f t="shared" si="1"/>
        <v>10</v>
      </c>
      <c r="B17" s="284">
        <v>5</v>
      </c>
      <c r="C17" s="293" t="s">
        <v>1383</v>
      </c>
      <c r="D17" s="286" t="s">
        <v>176</v>
      </c>
      <c r="E17" s="286" t="s">
        <v>212</v>
      </c>
      <c r="F17" s="286"/>
      <c r="G17" s="287" t="s">
        <v>1384</v>
      </c>
      <c r="H17" s="286" t="s">
        <v>1385</v>
      </c>
      <c r="I17" s="289" t="s">
        <v>1386</v>
      </c>
      <c r="J17" s="289" t="s">
        <v>1387</v>
      </c>
      <c r="K17" s="289" t="s">
        <v>1388</v>
      </c>
      <c r="L17" s="290" t="s">
        <v>105</v>
      </c>
      <c r="M17" s="146"/>
      <c r="N17" s="146"/>
    </row>
    <row r="18" spans="1:14" ht="12.75" customHeight="1">
      <c r="A18" s="284">
        <f t="shared" si="1"/>
        <v>11</v>
      </c>
      <c r="B18" s="284">
        <v>6</v>
      </c>
      <c r="C18" s="293" t="s">
        <v>1389</v>
      </c>
      <c r="D18" s="286" t="s">
        <v>176</v>
      </c>
      <c r="E18" s="286" t="s">
        <v>169</v>
      </c>
      <c r="F18" s="286"/>
      <c r="G18" s="287" t="s">
        <v>1385</v>
      </c>
      <c r="H18" s="286" t="s">
        <v>1390</v>
      </c>
      <c r="I18" s="288" t="s">
        <v>1362</v>
      </c>
      <c r="J18" s="289" t="s">
        <v>174</v>
      </c>
      <c r="K18" s="289" t="s">
        <v>174</v>
      </c>
      <c r="L18" s="290" t="s">
        <v>105</v>
      </c>
      <c r="M18" s="146"/>
      <c r="N18" s="146"/>
    </row>
    <row r="19" spans="1:14" ht="12.75" customHeight="1">
      <c r="A19" s="284">
        <f t="shared" si="1"/>
        <v>12</v>
      </c>
      <c r="B19" s="284">
        <v>7</v>
      </c>
      <c r="C19" s="293" t="s">
        <v>1391</v>
      </c>
      <c r="D19" s="286" t="s">
        <v>97</v>
      </c>
      <c r="E19" s="286" t="s">
        <v>169</v>
      </c>
      <c r="F19" s="286"/>
      <c r="G19" s="287" t="s">
        <v>1385</v>
      </c>
      <c r="H19" s="286" t="s">
        <v>1392</v>
      </c>
      <c r="I19" s="289" t="s">
        <v>173</v>
      </c>
      <c r="J19" s="289" t="s">
        <v>1363</v>
      </c>
      <c r="K19" s="289" t="s">
        <v>174</v>
      </c>
      <c r="L19" s="290" t="s">
        <v>105</v>
      </c>
      <c r="M19" s="146"/>
      <c r="N19" s="146"/>
    </row>
    <row r="20" spans="1:14" ht="12.75" customHeight="1">
      <c r="A20" s="284">
        <f t="shared" si="1"/>
        <v>13</v>
      </c>
      <c r="B20" s="284">
        <v>8</v>
      </c>
      <c r="C20" s="293" t="s">
        <v>1393</v>
      </c>
      <c r="D20" s="286" t="s">
        <v>176</v>
      </c>
      <c r="E20" s="286" t="s">
        <v>169</v>
      </c>
      <c r="F20" s="286"/>
      <c r="G20" s="287" t="s">
        <v>1394</v>
      </c>
      <c r="H20" s="286" t="s">
        <v>1395</v>
      </c>
      <c r="I20" s="288" t="s">
        <v>1362</v>
      </c>
      <c r="J20" s="289" t="s">
        <v>174</v>
      </c>
      <c r="K20" s="289" t="s">
        <v>174</v>
      </c>
      <c r="L20" s="290" t="s">
        <v>105</v>
      </c>
      <c r="M20" s="146"/>
      <c r="N20" s="146"/>
    </row>
    <row r="21" spans="1:14" ht="12.75" customHeight="1">
      <c r="A21" s="284">
        <f t="shared" si="1"/>
        <v>14</v>
      </c>
      <c r="B21" s="284">
        <v>9</v>
      </c>
      <c r="C21" s="293" t="s">
        <v>1396</v>
      </c>
      <c r="D21" s="286" t="s">
        <v>97</v>
      </c>
      <c r="E21" s="286" t="s">
        <v>169</v>
      </c>
      <c r="F21" s="286"/>
      <c r="G21" s="287" t="s">
        <v>1397</v>
      </c>
      <c r="H21" s="286" t="s">
        <v>1395</v>
      </c>
      <c r="I21" s="289" t="s">
        <v>173</v>
      </c>
      <c r="J21" s="289" t="s">
        <v>174</v>
      </c>
      <c r="K21" s="289" t="s">
        <v>174</v>
      </c>
      <c r="L21" s="290" t="s">
        <v>105</v>
      </c>
      <c r="M21" s="64"/>
      <c r="N21" s="64"/>
    </row>
    <row r="22" spans="1:14" ht="12.75" customHeight="1">
      <c r="A22" s="284">
        <f t="shared" si="1"/>
        <v>15</v>
      </c>
      <c r="B22" s="284">
        <v>10</v>
      </c>
      <c r="C22" s="293" t="s">
        <v>1398</v>
      </c>
      <c r="D22" s="286" t="s">
        <v>97</v>
      </c>
      <c r="E22" s="286" t="s">
        <v>169</v>
      </c>
      <c r="F22" s="286"/>
      <c r="G22" s="287" t="s">
        <v>1399</v>
      </c>
      <c r="H22" s="286" t="s">
        <v>1400</v>
      </c>
      <c r="I22" s="289" t="s">
        <v>1386</v>
      </c>
      <c r="J22" s="289" t="s">
        <v>1387</v>
      </c>
      <c r="K22" s="289" t="s">
        <v>1388</v>
      </c>
      <c r="L22" s="290" t="s">
        <v>105</v>
      </c>
      <c r="M22" s="146"/>
      <c r="N22" s="146"/>
    </row>
    <row r="23" spans="1:14" ht="12.75" customHeight="1">
      <c r="A23" s="284">
        <f t="shared" si="1"/>
        <v>16</v>
      </c>
      <c r="B23" s="284">
        <v>11</v>
      </c>
      <c r="C23" s="293" t="s">
        <v>636</v>
      </c>
      <c r="D23" s="286" t="s">
        <v>176</v>
      </c>
      <c r="E23" s="286" t="s">
        <v>212</v>
      </c>
      <c r="F23" s="286"/>
      <c r="G23" s="271" t="s">
        <v>1399</v>
      </c>
      <c r="H23" s="271" t="s">
        <v>1401</v>
      </c>
      <c r="I23" s="289" t="s">
        <v>1402</v>
      </c>
      <c r="J23" s="289" t="s">
        <v>1387</v>
      </c>
      <c r="K23" s="289" t="s">
        <v>1388</v>
      </c>
      <c r="L23" s="290" t="s">
        <v>105</v>
      </c>
      <c r="M23" s="64"/>
      <c r="N23" s="64"/>
    </row>
    <row r="24" spans="1:14" ht="12.75" customHeight="1">
      <c r="A24" s="284">
        <f t="shared" si="1"/>
        <v>17</v>
      </c>
      <c r="B24" s="284">
        <v>12</v>
      </c>
      <c r="C24" s="293" t="s">
        <v>1403</v>
      </c>
      <c r="D24" s="286" t="s">
        <v>97</v>
      </c>
      <c r="E24" s="286" t="s">
        <v>169</v>
      </c>
      <c r="F24" s="286"/>
      <c r="G24" s="271" t="s">
        <v>1400</v>
      </c>
      <c r="H24" s="271" t="s">
        <v>1401</v>
      </c>
      <c r="I24" s="289" t="s">
        <v>173</v>
      </c>
      <c r="J24" s="289" t="s">
        <v>174</v>
      </c>
      <c r="K24" s="289" t="s">
        <v>174</v>
      </c>
      <c r="L24" s="290" t="s">
        <v>105</v>
      </c>
      <c r="M24" s="64"/>
      <c r="N24" s="64"/>
    </row>
    <row r="25" spans="1:14" ht="12.75" customHeight="1">
      <c r="A25" s="284">
        <f t="shared" si="1"/>
        <v>18</v>
      </c>
      <c r="B25" s="284">
        <v>13</v>
      </c>
      <c r="C25" s="293" t="s">
        <v>1404</v>
      </c>
      <c r="D25" s="286" t="s">
        <v>176</v>
      </c>
      <c r="E25" s="286" t="s">
        <v>169</v>
      </c>
      <c r="F25" s="286"/>
      <c r="G25" s="287" t="s">
        <v>1401</v>
      </c>
      <c r="H25" s="271" t="s">
        <v>1405</v>
      </c>
      <c r="I25" s="288" t="s">
        <v>1362</v>
      </c>
      <c r="J25" s="289" t="s">
        <v>174</v>
      </c>
      <c r="K25" s="289" t="s">
        <v>174</v>
      </c>
      <c r="L25" s="290" t="s">
        <v>105</v>
      </c>
      <c r="M25" s="64"/>
      <c r="N25" s="64"/>
    </row>
    <row r="26" spans="1:14" ht="12.75" customHeight="1">
      <c r="A26" s="284">
        <f t="shared" si="1"/>
        <v>19</v>
      </c>
      <c r="B26" s="284">
        <v>14</v>
      </c>
      <c r="C26" s="293" t="s">
        <v>1406</v>
      </c>
      <c r="D26" s="286" t="s">
        <v>97</v>
      </c>
      <c r="E26" s="286" t="s">
        <v>169</v>
      </c>
      <c r="F26" s="286"/>
      <c r="G26" s="271" t="s">
        <v>1405</v>
      </c>
      <c r="H26" s="271" t="s">
        <v>1407</v>
      </c>
      <c r="I26" s="289" t="s">
        <v>173</v>
      </c>
      <c r="J26" s="289" t="s">
        <v>174</v>
      </c>
      <c r="K26" s="289" t="s">
        <v>174</v>
      </c>
      <c r="L26" s="290" t="s">
        <v>105</v>
      </c>
      <c r="M26" s="64"/>
      <c r="N26" s="64"/>
    </row>
    <row r="27" spans="1:14" ht="12.75" customHeight="1">
      <c r="A27" s="284">
        <f t="shared" si="1"/>
        <v>20</v>
      </c>
      <c r="B27" s="284">
        <v>15</v>
      </c>
      <c r="C27" s="293" t="s">
        <v>466</v>
      </c>
      <c r="D27" s="286" t="s">
        <v>97</v>
      </c>
      <c r="E27" s="286" t="s">
        <v>169</v>
      </c>
      <c r="F27" s="286"/>
      <c r="G27" s="287" t="s">
        <v>1400</v>
      </c>
      <c r="H27" s="286" t="s">
        <v>1408</v>
      </c>
      <c r="I27" s="289" t="s">
        <v>1409</v>
      </c>
      <c r="J27" s="289" t="s">
        <v>1387</v>
      </c>
      <c r="K27" s="289" t="s">
        <v>1388</v>
      </c>
      <c r="L27" s="290" t="s">
        <v>105</v>
      </c>
      <c r="M27" s="146"/>
      <c r="N27" s="146"/>
    </row>
    <row r="28" spans="1:14" ht="12.75" customHeight="1">
      <c r="A28" s="284">
        <f t="shared" si="1"/>
        <v>21</v>
      </c>
      <c r="B28" s="284">
        <v>16</v>
      </c>
      <c r="C28" s="293" t="s">
        <v>1410</v>
      </c>
      <c r="D28" s="286" t="s">
        <v>176</v>
      </c>
      <c r="E28" s="286" t="s">
        <v>169</v>
      </c>
      <c r="F28" s="286"/>
      <c r="G28" s="271" t="s">
        <v>1407</v>
      </c>
      <c r="H28" s="290" t="s">
        <v>1411</v>
      </c>
      <c r="I28" s="288" t="s">
        <v>1362</v>
      </c>
      <c r="J28" s="289" t="s">
        <v>174</v>
      </c>
      <c r="K28" s="289" t="s">
        <v>174</v>
      </c>
      <c r="L28" s="290" t="s">
        <v>105</v>
      </c>
      <c r="M28" s="64"/>
      <c r="N28" s="64"/>
    </row>
    <row r="29" spans="1:14" ht="12.75" customHeight="1">
      <c r="A29" s="284">
        <f t="shared" si="1"/>
        <v>22</v>
      </c>
      <c r="B29" s="284">
        <v>17</v>
      </c>
      <c r="C29" s="293" t="s">
        <v>1412</v>
      </c>
      <c r="D29" s="286" t="s">
        <v>176</v>
      </c>
      <c r="E29" s="286" t="s">
        <v>169</v>
      </c>
      <c r="F29" s="286"/>
      <c r="G29" s="271" t="s">
        <v>1408</v>
      </c>
      <c r="H29" s="290" t="s">
        <v>1413</v>
      </c>
      <c r="I29" s="289" t="s">
        <v>173</v>
      </c>
      <c r="J29" s="289" t="s">
        <v>174</v>
      </c>
      <c r="K29" s="289" t="s">
        <v>174</v>
      </c>
      <c r="L29" s="290" t="s">
        <v>105</v>
      </c>
      <c r="M29" s="64"/>
      <c r="N29" s="64"/>
    </row>
    <row r="30" spans="1:14" ht="12.75" customHeight="1">
      <c r="A30" s="284">
        <f t="shared" si="1"/>
        <v>23</v>
      </c>
      <c r="B30" s="284">
        <v>18</v>
      </c>
      <c r="C30" s="293" t="s">
        <v>642</v>
      </c>
      <c r="D30" s="286" t="s">
        <v>176</v>
      </c>
      <c r="E30" s="286" t="s">
        <v>212</v>
      </c>
      <c r="F30" s="286"/>
      <c r="G30" s="271" t="s">
        <v>1413</v>
      </c>
      <c r="H30" s="290" t="s">
        <v>1414</v>
      </c>
      <c r="I30" s="289" t="s">
        <v>1386</v>
      </c>
      <c r="J30" s="289" t="s">
        <v>1387</v>
      </c>
      <c r="K30" s="289" t="s">
        <v>1388</v>
      </c>
      <c r="L30" s="290" t="s">
        <v>105</v>
      </c>
      <c r="M30" s="64"/>
      <c r="N30" s="64"/>
    </row>
    <row r="31" spans="1:14" ht="12.75" customHeight="1">
      <c r="A31" s="284">
        <f t="shared" si="1"/>
        <v>24</v>
      </c>
      <c r="B31" s="284">
        <v>19</v>
      </c>
      <c r="C31" s="293" t="s">
        <v>1415</v>
      </c>
      <c r="D31" s="286" t="s">
        <v>176</v>
      </c>
      <c r="E31" s="286" t="s">
        <v>169</v>
      </c>
      <c r="F31" s="286"/>
      <c r="G31" s="271" t="s">
        <v>1413</v>
      </c>
      <c r="H31" s="290" t="s">
        <v>1414</v>
      </c>
      <c r="I31" s="288" t="s">
        <v>1362</v>
      </c>
      <c r="J31" s="289" t="s">
        <v>174</v>
      </c>
      <c r="K31" s="289" t="s">
        <v>174</v>
      </c>
      <c r="L31" s="290" t="s">
        <v>105</v>
      </c>
      <c r="M31" s="64"/>
      <c r="N31" s="64"/>
    </row>
    <row r="32" spans="1:14" ht="12.75" customHeight="1">
      <c r="A32" s="284">
        <f t="shared" si="1"/>
        <v>25</v>
      </c>
      <c r="B32" s="284">
        <v>20</v>
      </c>
      <c r="C32" s="293" t="s">
        <v>1416</v>
      </c>
      <c r="D32" s="286" t="s">
        <v>176</v>
      </c>
      <c r="E32" s="286" t="s">
        <v>169</v>
      </c>
      <c r="F32" s="286"/>
      <c r="G32" s="271" t="s">
        <v>1413</v>
      </c>
      <c r="H32" s="271" t="s">
        <v>1417</v>
      </c>
      <c r="I32" s="289" t="s">
        <v>173</v>
      </c>
      <c r="J32" s="289" t="s">
        <v>833</v>
      </c>
      <c r="K32" s="289" t="s">
        <v>174</v>
      </c>
      <c r="L32" s="290" t="s">
        <v>105</v>
      </c>
      <c r="M32" s="64"/>
      <c r="N32" s="64"/>
    </row>
    <row r="33" spans="1:14" ht="12.75" customHeight="1">
      <c r="A33" s="284">
        <f t="shared" si="1"/>
        <v>26</v>
      </c>
      <c r="B33" s="284">
        <v>21</v>
      </c>
      <c r="C33" s="290" t="s">
        <v>495</v>
      </c>
      <c r="D33" s="286" t="s">
        <v>176</v>
      </c>
      <c r="E33" s="286" t="s">
        <v>169</v>
      </c>
      <c r="F33" s="286"/>
      <c r="G33" s="271" t="s">
        <v>1417</v>
      </c>
      <c r="H33" s="290" t="s">
        <v>1418</v>
      </c>
      <c r="I33" s="289" t="s">
        <v>173</v>
      </c>
      <c r="J33" s="289" t="s">
        <v>833</v>
      </c>
      <c r="K33" s="289" t="s">
        <v>174</v>
      </c>
      <c r="L33" s="290" t="s">
        <v>105</v>
      </c>
      <c r="M33" s="64"/>
      <c r="N33" s="64"/>
    </row>
    <row r="34" spans="1:14" ht="12.75" customHeight="1">
      <c r="A34" s="284">
        <f t="shared" si="1"/>
        <v>27</v>
      </c>
      <c r="B34" s="284">
        <v>22</v>
      </c>
      <c r="C34" s="293" t="s">
        <v>1419</v>
      </c>
      <c r="D34" s="286" t="s">
        <v>97</v>
      </c>
      <c r="E34" s="286" t="s">
        <v>169</v>
      </c>
      <c r="F34" s="286"/>
      <c r="G34" s="271" t="s">
        <v>1418</v>
      </c>
      <c r="H34" s="290" t="s">
        <v>1420</v>
      </c>
      <c r="I34" s="288" t="s">
        <v>1362</v>
      </c>
      <c r="J34" s="289" t="s">
        <v>174</v>
      </c>
      <c r="K34" s="289" t="s">
        <v>174</v>
      </c>
      <c r="L34" s="290" t="s">
        <v>105</v>
      </c>
      <c r="M34" s="64"/>
      <c r="N34" s="64"/>
    </row>
    <row r="35" spans="1:14" ht="12.75" customHeight="1">
      <c r="A35" s="284">
        <f t="shared" si="1"/>
        <v>28</v>
      </c>
      <c r="B35" s="284">
        <v>23</v>
      </c>
      <c r="C35" s="293" t="s">
        <v>621</v>
      </c>
      <c r="D35" s="286" t="s">
        <v>97</v>
      </c>
      <c r="E35" s="286" t="s">
        <v>212</v>
      </c>
      <c r="F35" s="286"/>
      <c r="G35" s="271" t="s">
        <v>1417</v>
      </c>
      <c r="H35" s="271" t="s">
        <v>1420</v>
      </c>
      <c r="I35" s="289" t="s">
        <v>1402</v>
      </c>
      <c r="J35" s="289" t="s">
        <v>1387</v>
      </c>
      <c r="K35" s="289" t="s">
        <v>1388</v>
      </c>
      <c r="L35" s="290" t="s">
        <v>105</v>
      </c>
      <c r="M35" s="64"/>
      <c r="N35" s="64"/>
    </row>
    <row r="36" spans="1:14" ht="12.75" customHeight="1">
      <c r="A36" s="284">
        <f t="shared" si="1"/>
        <v>29</v>
      </c>
      <c r="B36" s="284">
        <v>24</v>
      </c>
      <c r="C36" s="293" t="s">
        <v>255</v>
      </c>
      <c r="D36" s="286" t="s">
        <v>97</v>
      </c>
      <c r="E36" s="286" t="s">
        <v>169</v>
      </c>
      <c r="F36" s="286"/>
      <c r="G36" s="271" t="s">
        <v>1421</v>
      </c>
      <c r="H36" s="290" t="s">
        <v>1422</v>
      </c>
      <c r="I36" s="289" t="s">
        <v>173</v>
      </c>
      <c r="J36" s="289" t="s">
        <v>833</v>
      </c>
      <c r="K36" s="289" t="s">
        <v>174</v>
      </c>
      <c r="L36" s="290" t="s">
        <v>105</v>
      </c>
      <c r="M36" s="64"/>
      <c r="N36" s="64"/>
    </row>
    <row r="37" spans="1:14" ht="12.75" customHeight="1">
      <c r="A37" s="284">
        <f t="shared" si="1"/>
        <v>30</v>
      </c>
      <c r="B37" s="284">
        <v>25</v>
      </c>
      <c r="C37" s="293" t="s">
        <v>681</v>
      </c>
      <c r="D37" s="286" t="s">
        <v>176</v>
      </c>
      <c r="E37" s="286" t="s">
        <v>169</v>
      </c>
      <c r="F37" s="286"/>
      <c r="G37" s="271" t="s">
        <v>1421</v>
      </c>
      <c r="H37" s="290" t="s">
        <v>1422</v>
      </c>
      <c r="I37" s="289" t="s">
        <v>1386</v>
      </c>
      <c r="J37" s="289" t="s">
        <v>1387</v>
      </c>
      <c r="K37" s="289" t="s">
        <v>1388</v>
      </c>
      <c r="L37" s="290" t="s">
        <v>105</v>
      </c>
      <c r="M37" s="64"/>
      <c r="N37" s="64"/>
    </row>
    <row r="38" spans="1:14" ht="12.75" customHeight="1">
      <c r="A38" s="284">
        <f t="shared" si="1"/>
        <v>31</v>
      </c>
      <c r="B38" s="284">
        <v>26</v>
      </c>
      <c r="C38" s="293" t="s">
        <v>1423</v>
      </c>
      <c r="D38" s="286" t="s">
        <v>176</v>
      </c>
      <c r="E38" s="286" t="s">
        <v>212</v>
      </c>
      <c r="F38" s="286"/>
      <c r="G38" s="271" t="s">
        <v>1420</v>
      </c>
      <c r="H38" s="271" t="s">
        <v>1422</v>
      </c>
      <c r="I38" s="289" t="s">
        <v>1409</v>
      </c>
      <c r="J38" s="289" t="s">
        <v>1387</v>
      </c>
      <c r="K38" s="289" t="s">
        <v>1388</v>
      </c>
      <c r="L38" s="290" t="s">
        <v>105</v>
      </c>
      <c r="M38" s="146"/>
      <c r="N38" s="146"/>
    </row>
    <row r="39" spans="1:14" ht="12.75" customHeight="1">
      <c r="A39" s="284">
        <f t="shared" si="1"/>
        <v>32</v>
      </c>
      <c r="B39" s="284">
        <v>27</v>
      </c>
      <c r="C39" s="293" t="s">
        <v>302</v>
      </c>
      <c r="D39" s="286" t="s">
        <v>97</v>
      </c>
      <c r="E39" s="286" t="s">
        <v>169</v>
      </c>
      <c r="F39" s="286"/>
      <c r="G39" s="271" t="s">
        <v>1421</v>
      </c>
      <c r="H39" s="290" t="s">
        <v>1424</v>
      </c>
      <c r="I39" s="289" t="s">
        <v>1425</v>
      </c>
      <c r="J39" s="289" t="s">
        <v>1426</v>
      </c>
      <c r="K39" s="289" t="s">
        <v>174</v>
      </c>
      <c r="L39" s="290" t="s">
        <v>105</v>
      </c>
      <c r="M39" s="64"/>
      <c r="N39" s="64"/>
    </row>
    <row r="40" spans="1:14" ht="12.75" customHeight="1">
      <c r="A40" s="284">
        <f t="shared" si="1"/>
        <v>33</v>
      </c>
      <c r="B40" s="284">
        <v>28</v>
      </c>
      <c r="C40" s="293" t="s">
        <v>1427</v>
      </c>
      <c r="D40" s="286" t="s">
        <v>97</v>
      </c>
      <c r="E40" s="286" t="s">
        <v>169</v>
      </c>
      <c r="F40" s="286"/>
      <c r="G40" s="290" t="s">
        <v>1422</v>
      </c>
      <c r="H40" s="271" t="s">
        <v>1428</v>
      </c>
      <c r="I40" s="288" t="s">
        <v>1362</v>
      </c>
      <c r="J40" s="289" t="s">
        <v>1363</v>
      </c>
      <c r="K40" s="289" t="s">
        <v>174</v>
      </c>
      <c r="L40" s="290" t="s">
        <v>105</v>
      </c>
      <c r="M40" s="64"/>
      <c r="N40" s="64"/>
    </row>
    <row r="41" spans="1:14" ht="12.75" customHeight="1">
      <c r="A41" s="284">
        <f t="shared" si="1"/>
        <v>34</v>
      </c>
      <c r="B41" s="284">
        <v>29</v>
      </c>
      <c r="C41" s="293" t="s">
        <v>268</v>
      </c>
      <c r="D41" s="286" t="s">
        <v>176</v>
      </c>
      <c r="E41" s="286" t="s">
        <v>169</v>
      </c>
      <c r="F41" s="286"/>
      <c r="G41" s="290" t="s">
        <v>1422</v>
      </c>
      <c r="H41" s="271" t="s">
        <v>1424</v>
      </c>
      <c r="I41" s="289" t="s">
        <v>173</v>
      </c>
      <c r="J41" s="289" t="s">
        <v>833</v>
      </c>
      <c r="K41" s="289" t="s">
        <v>174</v>
      </c>
      <c r="L41" s="290" t="s">
        <v>105</v>
      </c>
      <c r="M41" s="64"/>
      <c r="N41" s="64"/>
    </row>
    <row r="42" spans="1:14" ht="12.75" customHeight="1">
      <c r="A42" s="284">
        <f t="shared" si="1"/>
        <v>35</v>
      </c>
      <c r="B42" s="284">
        <v>30</v>
      </c>
      <c r="C42" s="293" t="s">
        <v>735</v>
      </c>
      <c r="D42" s="286" t="s">
        <v>176</v>
      </c>
      <c r="E42" s="286" t="s">
        <v>169</v>
      </c>
      <c r="F42" s="286"/>
      <c r="G42" s="271" t="s">
        <v>1424</v>
      </c>
      <c r="H42" s="290" t="s">
        <v>1429</v>
      </c>
      <c r="I42" s="289" t="s">
        <v>1430</v>
      </c>
      <c r="J42" s="289" t="s">
        <v>174</v>
      </c>
      <c r="K42" s="289" t="s">
        <v>174</v>
      </c>
      <c r="L42" s="290" t="s">
        <v>105</v>
      </c>
      <c r="M42" s="64"/>
      <c r="N42" s="64"/>
    </row>
    <row r="43" spans="1:14" ht="12.75" customHeight="1">
      <c r="A43" s="284">
        <f t="shared" si="1"/>
        <v>36</v>
      </c>
      <c r="B43" s="284">
        <v>31</v>
      </c>
      <c r="C43" s="290" t="s">
        <v>1431</v>
      </c>
      <c r="D43" s="286" t="s">
        <v>97</v>
      </c>
      <c r="E43" s="286" t="s">
        <v>212</v>
      </c>
      <c r="F43" s="286"/>
      <c r="G43" s="271" t="s">
        <v>1429</v>
      </c>
      <c r="H43" s="290" t="s">
        <v>1432</v>
      </c>
      <c r="I43" s="289" t="s">
        <v>1409</v>
      </c>
      <c r="J43" s="289" t="s">
        <v>1387</v>
      </c>
      <c r="K43" s="289" t="s">
        <v>1388</v>
      </c>
      <c r="L43" s="290" t="s">
        <v>105</v>
      </c>
      <c r="M43" s="64"/>
      <c r="N43" s="64"/>
    </row>
    <row r="44" spans="1:14" ht="12.75" customHeight="1">
      <c r="A44" s="284">
        <f t="shared" si="1"/>
        <v>37</v>
      </c>
      <c r="B44" s="284">
        <v>32</v>
      </c>
      <c r="C44" s="290" t="s">
        <v>646</v>
      </c>
      <c r="D44" s="286" t="s">
        <v>97</v>
      </c>
      <c r="E44" s="286" t="s">
        <v>212</v>
      </c>
      <c r="F44" s="286"/>
      <c r="G44" s="271" t="s">
        <v>1429</v>
      </c>
      <c r="H44" s="290" t="s">
        <v>1432</v>
      </c>
      <c r="I44" s="289" t="s">
        <v>1402</v>
      </c>
      <c r="J44" s="289" t="s">
        <v>1387</v>
      </c>
      <c r="K44" s="289" t="s">
        <v>1388</v>
      </c>
      <c r="L44" s="290" t="s">
        <v>105</v>
      </c>
      <c r="M44" s="64"/>
      <c r="N44" s="64"/>
    </row>
    <row r="45" spans="1:14" ht="12.75" customHeight="1">
      <c r="A45" s="284">
        <f t="shared" si="1"/>
        <v>38</v>
      </c>
      <c r="B45" s="284">
        <v>33</v>
      </c>
      <c r="C45" s="290" t="s">
        <v>714</v>
      </c>
      <c r="D45" s="286" t="s">
        <v>176</v>
      </c>
      <c r="E45" s="286" t="s">
        <v>169</v>
      </c>
      <c r="F45" s="286"/>
      <c r="G45" s="290" t="s">
        <v>1429</v>
      </c>
      <c r="H45" s="290" t="s">
        <v>1432</v>
      </c>
      <c r="I45" s="289" t="s">
        <v>1425</v>
      </c>
      <c r="J45" s="289" t="s">
        <v>1426</v>
      </c>
      <c r="K45" s="289" t="s">
        <v>174</v>
      </c>
      <c r="L45" s="290" t="s">
        <v>105</v>
      </c>
      <c r="M45" s="64"/>
      <c r="N45" s="64"/>
    </row>
    <row r="46" spans="1:14" ht="12.75" customHeight="1">
      <c r="A46" s="284">
        <f t="shared" si="1"/>
        <v>39</v>
      </c>
      <c r="B46" s="284">
        <v>34</v>
      </c>
      <c r="C46" s="290" t="s">
        <v>219</v>
      </c>
      <c r="D46" s="286" t="s">
        <v>97</v>
      </c>
      <c r="E46" s="286" t="s">
        <v>169</v>
      </c>
      <c r="F46" s="286"/>
      <c r="G46" s="290" t="s">
        <v>1429</v>
      </c>
      <c r="H46" s="290" t="s">
        <v>1432</v>
      </c>
      <c r="I46" s="288" t="s">
        <v>1362</v>
      </c>
      <c r="J46" s="289" t="s">
        <v>1433</v>
      </c>
      <c r="K46" s="289" t="s">
        <v>1364</v>
      </c>
      <c r="L46" s="290" t="s">
        <v>105</v>
      </c>
      <c r="M46" s="64"/>
      <c r="N46" s="64"/>
    </row>
    <row r="47" spans="1:14" ht="12.75" customHeight="1">
      <c r="A47" s="284"/>
      <c r="B47" s="295">
        <v>45170</v>
      </c>
      <c r="C47" s="284"/>
      <c r="D47" s="286"/>
      <c r="E47" s="286"/>
      <c r="F47" s="286"/>
      <c r="G47" s="271"/>
      <c r="H47" s="290"/>
      <c r="I47" s="296"/>
      <c r="J47" s="289"/>
      <c r="K47" s="289"/>
      <c r="L47" s="289"/>
      <c r="M47" s="64"/>
      <c r="N47" s="64"/>
    </row>
    <row r="48" spans="1:14" ht="12.75" customHeight="1">
      <c r="A48" s="284">
        <v>40</v>
      </c>
      <c r="B48" s="284">
        <v>1</v>
      </c>
      <c r="C48" s="290" t="s">
        <v>250</v>
      </c>
      <c r="D48" s="293" t="s">
        <v>97</v>
      </c>
      <c r="E48" s="286" t="s">
        <v>169</v>
      </c>
      <c r="F48" s="286" t="s">
        <v>1422</v>
      </c>
      <c r="G48" s="290" t="s">
        <v>1429</v>
      </c>
      <c r="H48" s="290" t="s">
        <v>1434</v>
      </c>
      <c r="I48" s="297" t="s">
        <v>173</v>
      </c>
      <c r="J48" s="289" t="s">
        <v>833</v>
      </c>
      <c r="K48" s="289" t="s">
        <v>174</v>
      </c>
      <c r="L48" s="290" t="s">
        <v>105</v>
      </c>
      <c r="M48" s="64"/>
      <c r="N48" s="64"/>
    </row>
    <row r="49" spans="1:14" ht="12.75" customHeight="1">
      <c r="A49" s="284">
        <f t="shared" ref="A49:A88" si="2">A48+1</f>
        <v>41</v>
      </c>
      <c r="B49" s="284">
        <v>2</v>
      </c>
      <c r="C49" s="290" t="s">
        <v>299</v>
      </c>
      <c r="D49" s="293" t="s">
        <v>97</v>
      </c>
      <c r="E49" s="286" t="s">
        <v>169</v>
      </c>
      <c r="F49" s="286" t="s">
        <v>1435</v>
      </c>
      <c r="G49" s="271" t="s">
        <v>1436</v>
      </c>
      <c r="H49" s="290" t="s">
        <v>1437</v>
      </c>
      <c r="I49" s="298" t="s">
        <v>1362</v>
      </c>
      <c r="J49" s="289"/>
      <c r="K49" s="289" t="s">
        <v>1364</v>
      </c>
      <c r="L49" s="290" t="s">
        <v>105</v>
      </c>
      <c r="M49" s="64"/>
      <c r="N49" s="64"/>
    </row>
    <row r="50" spans="1:14" ht="12.75" customHeight="1">
      <c r="A50" s="284">
        <f t="shared" si="2"/>
        <v>42</v>
      </c>
      <c r="B50" s="284">
        <v>3</v>
      </c>
      <c r="C50" s="290" t="s">
        <v>685</v>
      </c>
      <c r="D50" s="286" t="s">
        <v>176</v>
      </c>
      <c r="E50" s="286" t="s">
        <v>169</v>
      </c>
      <c r="F50" s="286" t="s">
        <v>1429</v>
      </c>
      <c r="G50" s="271" t="s">
        <v>1436</v>
      </c>
      <c r="H50" s="290" t="s">
        <v>1438</v>
      </c>
      <c r="I50" s="297" t="s">
        <v>1386</v>
      </c>
      <c r="J50" s="289" t="s">
        <v>1387</v>
      </c>
      <c r="K50" s="289" t="s">
        <v>1388</v>
      </c>
      <c r="L50" s="290" t="s">
        <v>105</v>
      </c>
      <c r="M50" s="64"/>
      <c r="N50" s="64"/>
    </row>
    <row r="51" spans="1:14" ht="12.75" customHeight="1">
      <c r="A51" s="284">
        <f t="shared" si="2"/>
        <v>43</v>
      </c>
      <c r="B51" s="284">
        <v>4</v>
      </c>
      <c r="C51" s="290" t="s">
        <v>309</v>
      </c>
      <c r="D51" s="293" t="s">
        <v>97</v>
      </c>
      <c r="E51" s="286" t="s">
        <v>169</v>
      </c>
      <c r="F51" s="286" t="s">
        <v>1436</v>
      </c>
      <c r="G51" s="271" t="s">
        <v>1439</v>
      </c>
      <c r="H51" s="290" t="s">
        <v>1438</v>
      </c>
      <c r="I51" s="288" t="s">
        <v>1362</v>
      </c>
      <c r="J51" s="289"/>
      <c r="K51" s="289" t="s">
        <v>1364</v>
      </c>
      <c r="L51" s="290" t="s">
        <v>105</v>
      </c>
      <c r="M51" s="64"/>
      <c r="N51" s="64"/>
    </row>
    <row r="52" spans="1:14" ht="12.75" customHeight="1">
      <c r="A52" s="284">
        <f t="shared" si="2"/>
        <v>44</v>
      </c>
      <c r="B52" s="284">
        <v>5</v>
      </c>
      <c r="C52" s="290" t="s">
        <v>426</v>
      </c>
      <c r="D52" s="286" t="s">
        <v>97</v>
      </c>
      <c r="E52" s="286" t="s">
        <v>169</v>
      </c>
      <c r="F52" s="286" t="s">
        <v>1432</v>
      </c>
      <c r="G52" s="271" t="s">
        <v>1439</v>
      </c>
      <c r="H52" s="290" t="s">
        <v>1440</v>
      </c>
      <c r="I52" s="297" t="s">
        <v>1441</v>
      </c>
      <c r="J52" s="288" t="s">
        <v>1387</v>
      </c>
      <c r="K52" s="289" t="s">
        <v>1388</v>
      </c>
      <c r="L52" s="290" t="s">
        <v>105</v>
      </c>
      <c r="M52" s="64"/>
      <c r="N52" s="64"/>
    </row>
    <row r="53" spans="1:14" ht="12.75" customHeight="1">
      <c r="A53" s="284">
        <f t="shared" si="2"/>
        <v>45</v>
      </c>
      <c r="B53" s="284">
        <v>6</v>
      </c>
      <c r="C53" s="290" t="s">
        <v>1442</v>
      </c>
      <c r="D53" s="286" t="s">
        <v>176</v>
      </c>
      <c r="E53" s="286" t="s">
        <v>169</v>
      </c>
      <c r="F53" s="286" t="s">
        <v>1432</v>
      </c>
      <c r="G53" s="271" t="s">
        <v>1437</v>
      </c>
      <c r="H53" s="290" t="s">
        <v>1440</v>
      </c>
      <c r="I53" s="297" t="s">
        <v>1425</v>
      </c>
      <c r="J53" s="289" t="s">
        <v>1426</v>
      </c>
      <c r="K53" s="289" t="s">
        <v>174</v>
      </c>
      <c r="L53" s="290" t="s">
        <v>105</v>
      </c>
      <c r="M53" s="299"/>
      <c r="N53" s="299"/>
    </row>
    <row r="54" spans="1:14" ht="12.75" customHeight="1">
      <c r="A54" s="284">
        <f t="shared" si="2"/>
        <v>46</v>
      </c>
      <c r="B54" s="284">
        <v>7</v>
      </c>
      <c r="C54" s="290" t="s">
        <v>950</v>
      </c>
      <c r="D54" s="293" t="s">
        <v>97</v>
      </c>
      <c r="E54" s="286" t="s">
        <v>169</v>
      </c>
      <c r="F54" s="286" t="s">
        <v>1439</v>
      </c>
      <c r="G54" s="286" t="s">
        <v>1443</v>
      </c>
      <c r="H54" s="286" t="s">
        <v>1444</v>
      </c>
      <c r="I54" s="288" t="s">
        <v>1362</v>
      </c>
      <c r="J54" s="289" t="s">
        <v>174</v>
      </c>
      <c r="K54" s="289" t="s">
        <v>174</v>
      </c>
      <c r="L54" s="290" t="s">
        <v>105</v>
      </c>
      <c r="M54" s="299"/>
      <c r="N54" s="299"/>
    </row>
    <row r="55" spans="1:14" ht="12.75" customHeight="1">
      <c r="A55" s="284">
        <f t="shared" si="2"/>
        <v>47</v>
      </c>
      <c r="B55" s="284">
        <v>8</v>
      </c>
      <c r="C55" s="290" t="s">
        <v>458</v>
      </c>
      <c r="D55" s="286" t="s">
        <v>97</v>
      </c>
      <c r="E55" s="286" t="s">
        <v>212</v>
      </c>
      <c r="F55" s="286" t="s">
        <v>1439</v>
      </c>
      <c r="G55" s="271" t="s">
        <v>1440</v>
      </c>
      <c r="H55" s="290" t="s">
        <v>1444</v>
      </c>
      <c r="I55" s="297" t="s">
        <v>1409</v>
      </c>
      <c r="J55" s="289" t="s">
        <v>1387</v>
      </c>
      <c r="K55" s="289" t="s">
        <v>1388</v>
      </c>
      <c r="L55" s="290" t="s">
        <v>105</v>
      </c>
      <c r="M55" s="64"/>
      <c r="N55" s="64"/>
    </row>
    <row r="56" spans="1:14" ht="12.75" customHeight="1">
      <c r="A56" s="284">
        <f t="shared" si="2"/>
        <v>48</v>
      </c>
      <c r="B56" s="284">
        <v>9</v>
      </c>
      <c r="C56" s="290" t="s">
        <v>711</v>
      </c>
      <c r="D56" s="293" t="s">
        <v>176</v>
      </c>
      <c r="E56" s="286" t="s">
        <v>169</v>
      </c>
      <c r="F56" s="286" t="s">
        <v>1434</v>
      </c>
      <c r="G56" s="271" t="s">
        <v>1444</v>
      </c>
      <c r="H56" s="290" t="s">
        <v>1445</v>
      </c>
      <c r="I56" s="289" t="s">
        <v>173</v>
      </c>
      <c r="J56" s="289" t="s">
        <v>833</v>
      </c>
      <c r="K56" s="289" t="s">
        <v>174</v>
      </c>
      <c r="L56" s="290" t="s">
        <v>105</v>
      </c>
      <c r="M56" s="64"/>
      <c r="N56" s="64"/>
    </row>
    <row r="57" spans="1:14" ht="12.75" customHeight="1">
      <c r="A57" s="284">
        <f t="shared" si="2"/>
        <v>49</v>
      </c>
      <c r="B57" s="284">
        <v>10</v>
      </c>
      <c r="C57" s="290" t="s">
        <v>1446</v>
      </c>
      <c r="D57" s="286" t="s">
        <v>176</v>
      </c>
      <c r="E57" s="286" t="s">
        <v>169</v>
      </c>
      <c r="F57" s="286" t="s">
        <v>1438</v>
      </c>
      <c r="G57" s="271" t="s">
        <v>1447</v>
      </c>
      <c r="H57" s="290" t="s">
        <v>1445</v>
      </c>
      <c r="I57" s="289" t="s">
        <v>1441</v>
      </c>
      <c r="J57" s="289" t="s">
        <v>1387</v>
      </c>
      <c r="K57" s="289" t="s">
        <v>1388</v>
      </c>
      <c r="L57" s="290" t="s">
        <v>105</v>
      </c>
      <c r="M57" s="64"/>
      <c r="N57" s="64"/>
    </row>
    <row r="58" spans="1:14" ht="12.75" customHeight="1">
      <c r="A58" s="284">
        <f t="shared" si="2"/>
        <v>50</v>
      </c>
      <c r="B58" s="284">
        <v>11</v>
      </c>
      <c r="C58" s="290" t="s">
        <v>1448</v>
      </c>
      <c r="D58" s="290" t="s">
        <v>176</v>
      </c>
      <c r="E58" s="286" t="s">
        <v>212</v>
      </c>
      <c r="F58" s="286" t="s">
        <v>1443</v>
      </c>
      <c r="G58" s="271" t="s">
        <v>1447</v>
      </c>
      <c r="H58" s="290" t="s">
        <v>1449</v>
      </c>
      <c r="I58" s="297" t="s">
        <v>1430</v>
      </c>
      <c r="J58" s="289" t="s">
        <v>1426</v>
      </c>
      <c r="K58" s="289" t="s">
        <v>174</v>
      </c>
      <c r="L58" s="290" t="s">
        <v>105</v>
      </c>
      <c r="M58" s="64"/>
      <c r="N58" s="64"/>
    </row>
    <row r="59" spans="1:14" ht="12.75" customHeight="1">
      <c r="A59" s="284">
        <f t="shared" si="2"/>
        <v>51</v>
      </c>
      <c r="B59" s="284">
        <v>12</v>
      </c>
      <c r="C59" s="290" t="s">
        <v>236</v>
      </c>
      <c r="D59" s="286" t="s">
        <v>97</v>
      </c>
      <c r="E59" s="286" t="s">
        <v>169</v>
      </c>
      <c r="F59" s="286" t="s">
        <v>1439</v>
      </c>
      <c r="G59" s="271" t="s">
        <v>1449</v>
      </c>
      <c r="H59" s="290" t="s">
        <v>1450</v>
      </c>
      <c r="I59" s="289" t="s">
        <v>173</v>
      </c>
      <c r="J59" s="289" t="s">
        <v>174</v>
      </c>
      <c r="K59" s="289" t="s">
        <v>174</v>
      </c>
      <c r="L59" s="290" t="s">
        <v>105</v>
      </c>
      <c r="M59" s="300"/>
      <c r="N59" s="300"/>
    </row>
    <row r="60" spans="1:14" ht="12.75" customHeight="1">
      <c r="A60" s="284">
        <f t="shared" si="2"/>
        <v>52</v>
      </c>
      <c r="B60" s="284">
        <v>13</v>
      </c>
      <c r="C60" s="290" t="s">
        <v>580</v>
      </c>
      <c r="D60" s="290" t="s">
        <v>97</v>
      </c>
      <c r="E60" s="286" t="s">
        <v>169</v>
      </c>
      <c r="F60" s="286" t="s">
        <v>1443</v>
      </c>
      <c r="G60" s="271" t="s">
        <v>1451</v>
      </c>
      <c r="H60" s="290" t="s">
        <v>1450</v>
      </c>
      <c r="I60" s="288" t="s">
        <v>1362</v>
      </c>
      <c r="J60" s="289" t="s">
        <v>1452</v>
      </c>
      <c r="K60" s="289" t="s">
        <v>1364</v>
      </c>
      <c r="L60" s="290" t="s">
        <v>105</v>
      </c>
      <c r="M60" s="64"/>
      <c r="N60" s="64"/>
    </row>
    <row r="61" spans="1:14" ht="12.75" customHeight="1">
      <c r="A61" s="284">
        <f t="shared" si="2"/>
        <v>53</v>
      </c>
      <c r="B61" s="284">
        <v>14</v>
      </c>
      <c r="C61" s="290" t="s">
        <v>1453</v>
      </c>
      <c r="D61" s="286" t="s">
        <v>112</v>
      </c>
      <c r="E61" s="286" t="s">
        <v>169</v>
      </c>
      <c r="F61" s="286" t="s">
        <v>1444</v>
      </c>
      <c r="G61" s="271" t="s">
        <v>1449</v>
      </c>
      <c r="H61" s="290" t="s">
        <v>1450</v>
      </c>
      <c r="I61" s="297" t="s">
        <v>102</v>
      </c>
      <c r="J61" s="289" t="s">
        <v>1387</v>
      </c>
      <c r="K61" s="290" t="s">
        <v>181</v>
      </c>
      <c r="L61" s="290" t="s">
        <v>105</v>
      </c>
      <c r="M61" s="64"/>
      <c r="N61" s="64"/>
    </row>
    <row r="62" spans="1:14" ht="12.75" customHeight="1">
      <c r="A62" s="284">
        <f t="shared" si="2"/>
        <v>54</v>
      </c>
      <c r="B62" s="284">
        <v>15</v>
      </c>
      <c r="C62" s="290" t="s">
        <v>462</v>
      </c>
      <c r="D62" s="290" t="s">
        <v>176</v>
      </c>
      <c r="E62" s="286" t="s">
        <v>169</v>
      </c>
      <c r="F62" s="286" t="s">
        <v>1445</v>
      </c>
      <c r="G62" s="271" t="s">
        <v>1454</v>
      </c>
      <c r="H62" s="290" t="s">
        <v>1455</v>
      </c>
      <c r="I62" s="289" t="s">
        <v>1441</v>
      </c>
      <c r="J62" s="289" t="s">
        <v>1387</v>
      </c>
      <c r="K62" s="289" t="s">
        <v>1388</v>
      </c>
      <c r="L62" s="290" t="s">
        <v>105</v>
      </c>
      <c r="M62" s="64"/>
      <c r="N62" s="64"/>
    </row>
    <row r="63" spans="1:14" ht="12.75" customHeight="1">
      <c r="A63" s="284">
        <f t="shared" si="2"/>
        <v>55</v>
      </c>
      <c r="B63" s="284">
        <v>16</v>
      </c>
      <c r="C63" s="290" t="s">
        <v>698</v>
      </c>
      <c r="D63" s="293" t="s">
        <v>176</v>
      </c>
      <c r="E63" s="286" t="s">
        <v>212</v>
      </c>
      <c r="F63" s="286" t="s">
        <v>1421</v>
      </c>
      <c r="G63" s="271" t="s">
        <v>1437</v>
      </c>
      <c r="H63" s="290" t="s">
        <v>1455</v>
      </c>
      <c r="I63" s="289" t="s">
        <v>1430</v>
      </c>
      <c r="J63" s="289" t="s">
        <v>103</v>
      </c>
      <c r="K63" s="289" t="s">
        <v>174</v>
      </c>
      <c r="L63" s="290" t="s">
        <v>105</v>
      </c>
      <c r="M63" s="64"/>
      <c r="N63" s="64"/>
    </row>
    <row r="64" spans="1:14" ht="12.75" customHeight="1">
      <c r="A64" s="284">
        <f t="shared" si="2"/>
        <v>56</v>
      </c>
      <c r="B64" s="284">
        <v>17</v>
      </c>
      <c r="C64" s="290" t="s">
        <v>314</v>
      </c>
      <c r="D64" s="286" t="s">
        <v>176</v>
      </c>
      <c r="E64" s="286" t="s">
        <v>169</v>
      </c>
      <c r="F64" s="286" t="s">
        <v>1447</v>
      </c>
      <c r="G64" s="271" t="s">
        <v>1450</v>
      </c>
      <c r="H64" s="290" t="s">
        <v>1455</v>
      </c>
      <c r="I64" s="297" t="s">
        <v>1425</v>
      </c>
      <c r="J64" s="289" t="s">
        <v>1426</v>
      </c>
      <c r="K64" s="289" t="s">
        <v>174</v>
      </c>
      <c r="L64" s="290" t="s">
        <v>105</v>
      </c>
      <c r="M64" s="64"/>
      <c r="N64" s="64"/>
    </row>
    <row r="65" spans="1:14" ht="12.75" customHeight="1">
      <c r="A65" s="284">
        <f t="shared" si="2"/>
        <v>57</v>
      </c>
      <c r="B65" s="284">
        <v>18</v>
      </c>
      <c r="C65" s="290" t="s">
        <v>474</v>
      </c>
      <c r="D65" s="290" t="s">
        <v>97</v>
      </c>
      <c r="E65" s="286" t="s">
        <v>212</v>
      </c>
      <c r="F65" s="286" t="s">
        <v>1440</v>
      </c>
      <c r="G65" s="271" t="s">
        <v>1450</v>
      </c>
      <c r="H65" s="290" t="s">
        <v>1455</v>
      </c>
      <c r="I65" s="289" t="s">
        <v>1409</v>
      </c>
      <c r="J65" s="289" t="s">
        <v>1387</v>
      </c>
      <c r="K65" s="289" t="s">
        <v>1388</v>
      </c>
      <c r="L65" s="290" t="s">
        <v>105</v>
      </c>
      <c r="M65" s="64"/>
      <c r="N65" s="64"/>
    </row>
    <row r="66" spans="1:14" ht="12.75" customHeight="1">
      <c r="A66" s="284">
        <f t="shared" si="2"/>
        <v>58</v>
      </c>
      <c r="B66" s="284">
        <v>19</v>
      </c>
      <c r="C66" s="290" t="s">
        <v>962</v>
      </c>
      <c r="D66" s="286" t="s">
        <v>97</v>
      </c>
      <c r="E66" s="286" t="s">
        <v>169</v>
      </c>
      <c r="F66" s="286" t="s">
        <v>1445</v>
      </c>
      <c r="G66" s="271" t="s">
        <v>1455</v>
      </c>
      <c r="H66" s="290" t="s">
        <v>1456</v>
      </c>
      <c r="I66" s="288" t="s">
        <v>1362</v>
      </c>
      <c r="J66" s="289" t="s">
        <v>1452</v>
      </c>
      <c r="K66" s="289" t="s">
        <v>1457</v>
      </c>
      <c r="L66" s="290" t="s">
        <v>105</v>
      </c>
      <c r="M66" s="64"/>
      <c r="N66" s="64"/>
    </row>
    <row r="67" spans="1:14" ht="12.75" customHeight="1">
      <c r="A67" s="284">
        <f t="shared" si="2"/>
        <v>59</v>
      </c>
      <c r="B67" s="284">
        <v>20</v>
      </c>
      <c r="C67" s="290" t="s">
        <v>1458</v>
      </c>
      <c r="D67" s="286" t="s">
        <v>97</v>
      </c>
      <c r="E67" s="286" t="s">
        <v>98</v>
      </c>
      <c r="F67" s="286" t="s">
        <v>1443</v>
      </c>
      <c r="G67" s="271" t="s">
        <v>1455</v>
      </c>
      <c r="H67" s="290" t="s">
        <v>1456</v>
      </c>
      <c r="I67" s="289" t="s">
        <v>102</v>
      </c>
      <c r="J67" s="289" t="s">
        <v>1387</v>
      </c>
      <c r="K67" s="290" t="s">
        <v>181</v>
      </c>
      <c r="L67" s="290" t="s">
        <v>105</v>
      </c>
      <c r="M67" s="64"/>
      <c r="N67" s="64"/>
    </row>
    <row r="68" spans="1:14" ht="12.75" customHeight="1">
      <c r="A68" s="284">
        <f t="shared" si="2"/>
        <v>60</v>
      </c>
      <c r="B68" s="284">
        <v>21</v>
      </c>
      <c r="C68" s="290" t="s">
        <v>260</v>
      </c>
      <c r="D68" s="286" t="s">
        <v>97</v>
      </c>
      <c r="E68" s="286" t="s">
        <v>212</v>
      </c>
      <c r="F68" s="286" t="s">
        <v>1437</v>
      </c>
      <c r="G68" s="271" t="s">
        <v>1455</v>
      </c>
      <c r="H68" s="290" t="s">
        <v>1459</v>
      </c>
      <c r="I68" s="289" t="s">
        <v>1430</v>
      </c>
      <c r="J68" s="289" t="s">
        <v>103</v>
      </c>
      <c r="K68" s="289" t="s">
        <v>174</v>
      </c>
      <c r="L68" s="290" t="s">
        <v>105</v>
      </c>
      <c r="M68" s="64"/>
      <c r="N68" s="64"/>
    </row>
    <row r="69" spans="1:14" ht="12.75" customHeight="1">
      <c r="A69" s="284">
        <f t="shared" si="2"/>
        <v>61</v>
      </c>
      <c r="B69" s="284">
        <v>22</v>
      </c>
      <c r="C69" s="290" t="s">
        <v>1460</v>
      </c>
      <c r="D69" s="286" t="s">
        <v>176</v>
      </c>
      <c r="E69" s="286" t="s">
        <v>169</v>
      </c>
      <c r="F69" s="286" t="s">
        <v>1447</v>
      </c>
      <c r="G69" s="271" t="s">
        <v>1455</v>
      </c>
      <c r="H69" s="290" t="s">
        <v>1461</v>
      </c>
      <c r="I69" s="289" t="s">
        <v>173</v>
      </c>
      <c r="J69" s="289" t="s">
        <v>174</v>
      </c>
      <c r="K69" s="289" t="s">
        <v>174</v>
      </c>
      <c r="L69" s="290" t="s">
        <v>105</v>
      </c>
      <c r="M69" s="64"/>
      <c r="N69" s="64"/>
    </row>
    <row r="70" spans="1:14" ht="12.75" customHeight="1">
      <c r="A70" s="284">
        <f t="shared" si="2"/>
        <v>62</v>
      </c>
      <c r="B70" s="284">
        <v>23</v>
      </c>
      <c r="C70" s="290" t="s">
        <v>652</v>
      </c>
      <c r="D70" s="286" t="s">
        <v>97</v>
      </c>
      <c r="E70" s="286" t="s">
        <v>169</v>
      </c>
      <c r="F70" s="286" t="s">
        <v>1438</v>
      </c>
      <c r="G70" s="271" t="s">
        <v>1461</v>
      </c>
      <c r="H70" s="290" t="s">
        <v>1462</v>
      </c>
      <c r="I70" s="288" t="s">
        <v>1362</v>
      </c>
      <c r="J70" s="289" t="s">
        <v>1452</v>
      </c>
      <c r="K70" s="289" t="s">
        <v>1457</v>
      </c>
      <c r="L70" s="290" t="s">
        <v>105</v>
      </c>
      <c r="M70" s="64"/>
      <c r="N70" s="64"/>
    </row>
    <row r="71" spans="1:14" ht="12.75" customHeight="1">
      <c r="A71" s="284">
        <f t="shared" si="2"/>
        <v>63</v>
      </c>
      <c r="B71" s="284">
        <v>24</v>
      </c>
      <c r="C71" s="290" t="s">
        <v>1463</v>
      </c>
      <c r="D71" s="286" t="s">
        <v>176</v>
      </c>
      <c r="E71" s="286" t="s">
        <v>169</v>
      </c>
      <c r="F71" s="286" t="s">
        <v>1450</v>
      </c>
      <c r="G71" s="271" t="s">
        <v>1464</v>
      </c>
      <c r="H71" s="290" t="s">
        <v>1462</v>
      </c>
      <c r="I71" s="289" t="s">
        <v>173</v>
      </c>
      <c r="J71" s="289" t="s">
        <v>174</v>
      </c>
      <c r="K71" s="289" t="s">
        <v>174</v>
      </c>
      <c r="L71" s="290" t="s">
        <v>105</v>
      </c>
      <c r="M71" s="64"/>
      <c r="N71" s="64"/>
    </row>
    <row r="72" spans="1:14" ht="12.75" customHeight="1">
      <c r="A72" s="284">
        <f t="shared" si="2"/>
        <v>64</v>
      </c>
      <c r="B72" s="284">
        <v>25</v>
      </c>
      <c r="C72" s="290" t="s">
        <v>1465</v>
      </c>
      <c r="D72" s="286" t="s">
        <v>176</v>
      </c>
      <c r="E72" s="286" t="s">
        <v>169</v>
      </c>
      <c r="F72" s="286" t="s">
        <v>1456</v>
      </c>
      <c r="G72" s="271" t="s">
        <v>1461</v>
      </c>
      <c r="H72" s="290" t="s">
        <v>1462</v>
      </c>
      <c r="I72" s="289" t="s">
        <v>1425</v>
      </c>
      <c r="J72" s="289" t="s">
        <v>1426</v>
      </c>
      <c r="K72" s="289" t="s">
        <v>174</v>
      </c>
      <c r="L72" s="290" t="s">
        <v>105</v>
      </c>
      <c r="M72" s="64"/>
      <c r="N72" s="64"/>
    </row>
    <row r="73" spans="1:14" ht="12.75" customHeight="1">
      <c r="A73" s="284">
        <f t="shared" si="2"/>
        <v>65</v>
      </c>
      <c r="B73" s="284">
        <v>26</v>
      </c>
      <c r="C73" s="290" t="s">
        <v>1466</v>
      </c>
      <c r="D73" s="286" t="s">
        <v>176</v>
      </c>
      <c r="E73" s="286" t="s">
        <v>169</v>
      </c>
      <c r="F73" s="286" t="s">
        <v>1464</v>
      </c>
      <c r="G73" s="271" t="s">
        <v>1461</v>
      </c>
      <c r="H73" s="290" t="s">
        <v>1462</v>
      </c>
      <c r="I73" s="289" t="s">
        <v>173</v>
      </c>
      <c r="J73" s="289" t="s">
        <v>174</v>
      </c>
      <c r="K73" s="289" t="s">
        <v>174</v>
      </c>
      <c r="L73" s="290" t="s">
        <v>105</v>
      </c>
      <c r="M73" s="64"/>
      <c r="N73" s="64"/>
    </row>
    <row r="74" spans="1:14" ht="12.75" customHeight="1">
      <c r="A74" s="284">
        <f t="shared" si="2"/>
        <v>66</v>
      </c>
      <c r="B74" s="284">
        <v>27</v>
      </c>
      <c r="C74" s="290" t="s">
        <v>265</v>
      </c>
      <c r="D74" s="286" t="s">
        <v>176</v>
      </c>
      <c r="E74" s="286" t="s">
        <v>212</v>
      </c>
      <c r="F74" s="286" t="s">
        <v>1456</v>
      </c>
      <c r="G74" s="286" t="s">
        <v>1467</v>
      </c>
      <c r="H74" s="286" t="s">
        <v>1468</v>
      </c>
      <c r="I74" s="289" t="s">
        <v>1430</v>
      </c>
      <c r="J74" s="289" t="s">
        <v>103</v>
      </c>
      <c r="K74" s="289" t="s">
        <v>174</v>
      </c>
      <c r="L74" s="290" t="s">
        <v>105</v>
      </c>
      <c r="M74" s="64"/>
      <c r="N74" s="64"/>
    </row>
    <row r="75" spans="1:14" ht="12.75" customHeight="1">
      <c r="A75" s="284">
        <f t="shared" si="2"/>
        <v>67</v>
      </c>
      <c r="B75" s="284">
        <v>28</v>
      </c>
      <c r="C75" s="290" t="s">
        <v>1469</v>
      </c>
      <c r="D75" s="286" t="s">
        <v>97</v>
      </c>
      <c r="E75" s="286" t="s">
        <v>212</v>
      </c>
      <c r="F75" s="286" t="s">
        <v>1450</v>
      </c>
      <c r="G75" s="286" t="s">
        <v>1467</v>
      </c>
      <c r="H75" s="286" t="s">
        <v>1470</v>
      </c>
      <c r="I75" s="289" t="s">
        <v>1386</v>
      </c>
      <c r="J75" s="289" t="s">
        <v>174</v>
      </c>
      <c r="K75" s="289" t="s">
        <v>174</v>
      </c>
      <c r="L75" s="290" t="s">
        <v>105</v>
      </c>
      <c r="M75" s="64"/>
      <c r="N75" s="64"/>
    </row>
    <row r="76" spans="1:14" ht="12.75" customHeight="1">
      <c r="A76" s="284">
        <f t="shared" si="2"/>
        <v>68</v>
      </c>
      <c r="B76" s="284">
        <v>29</v>
      </c>
      <c r="C76" s="290" t="s">
        <v>657</v>
      </c>
      <c r="D76" s="286" t="s">
        <v>97</v>
      </c>
      <c r="E76" s="286" t="s">
        <v>699</v>
      </c>
      <c r="F76" s="286" t="s">
        <v>1455</v>
      </c>
      <c r="G76" s="286" t="s">
        <v>1459</v>
      </c>
      <c r="H76" s="286" t="s">
        <v>1470</v>
      </c>
      <c r="I76" s="289" t="s">
        <v>102</v>
      </c>
      <c r="J76" s="289" t="s">
        <v>1387</v>
      </c>
      <c r="K76" s="290" t="s">
        <v>181</v>
      </c>
      <c r="L76" s="290" t="s">
        <v>105</v>
      </c>
      <c r="M76" s="64"/>
      <c r="N76" s="64"/>
    </row>
    <row r="77" spans="1:14" ht="12.75" customHeight="1">
      <c r="A77" s="284">
        <f t="shared" si="2"/>
        <v>69</v>
      </c>
      <c r="B77" s="284">
        <v>30</v>
      </c>
      <c r="C77" s="290" t="s">
        <v>963</v>
      </c>
      <c r="D77" s="286" t="s">
        <v>97</v>
      </c>
      <c r="E77" s="286" t="s">
        <v>169</v>
      </c>
      <c r="F77" s="286" t="s">
        <v>1464</v>
      </c>
      <c r="G77" s="271" t="s">
        <v>1468</v>
      </c>
      <c r="H77" s="290" t="s">
        <v>1470</v>
      </c>
      <c r="I77" s="288" t="s">
        <v>1362</v>
      </c>
      <c r="J77" s="289" t="s">
        <v>1452</v>
      </c>
      <c r="K77" s="289" t="s">
        <v>1457</v>
      </c>
      <c r="L77" s="290" t="s">
        <v>105</v>
      </c>
      <c r="M77" s="64"/>
      <c r="N77" s="64"/>
    </row>
    <row r="78" spans="1:14" ht="12.75" customHeight="1">
      <c r="A78" s="284">
        <f t="shared" si="2"/>
        <v>70</v>
      </c>
      <c r="B78" s="284">
        <v>31</v>
      </c>
      <c r="C78" s="290" t="s">
        <v>1471</v>
      </c>
      <c r="D78" s="286" t="s">
        <v>176</v>
      </c>
      <c r="E78" s="286" t="s">
        <v>98</v>
      </c>
      <c r="F78" s="286" t="s">
        <v>1464</v>
      </c>
      <c r="G78" s="271" t="s">
        <v>1462</v>
      </c>
      <c r="H78" s="290" t="s">
        <v>1470</v>
      </c>
      <c r="I78" s="289" t="s">
        <v>754</v>
      </c>
      <c r="J78" s="289" t="s">
        <v>1387</v>
      </c>
      <c r="K78" s="290" t="s">
        <v>181</v>
      </c>
      <c r="L78" s="290" t="s">
        <v>105</v>
      </c>
      <c r="M78" s="64"/>
      <c r="N78" s="64"/>
    </row>
    <row r="79" spans="1:14" ht="12.75" customHeight="1">
      <c r="A79" s="284">
        <f t="shared" si="2"/>
        <v>71</v>
      </c>
      <c r="B79" s="284">
        <v>32</v>
      </c>
      <c r="C79" s="290" t="s">
        <v>1472</v>
      </c>
      <c r="D79" s="286" t="s">
        <v>176</v>
      </c>
      <c r="E79" s="286" t="s">
        <v>169</v>
      </c>
      <c r="F79" s="286" t="s">
        <v>1461</v>
      </c>
      <c r="G79" s="271" t="s">
        <v>1468</v>
      </c>
      <c r="H79" s="290" t="s">
        <v>1470</v>
      </c>
      <c r="I79" s="289" t="s">
        <v>173</v>
      </c>
      <c r="J79" s="289" t="s">
        <v>174</v>
      </c>
      <c r="K79" s="289" t="s">
        <v>174</v>
      </c>
      <c r="L79" s="290" t="s">
        <v>105</v>
      </c>
      <c r="M79" s="64"/>
      <c r="N79" s="64"/>
    </row>
    <row r="80" spans="1:14" ht="12.75" customHeight="1">
      <c r="A80" s="284">
        <f t="shared" si="2"/>
        <v>72</v>
      </c>
      <c r="B80" s="284">
        <v>33</v>
      </c>
      <c r="C80" s="290" t="s">
        <v>551</v>
      </c>
      <c r="D80" s="286" t="s">
        <v>97</v>
      </c>
      <c r="E80" s="286" t="s">
        <v>169</v>
      </c>
      <c r="F80" s="286" t="s">
        <v>1454</v>
      </c>
      <c r="G80" s="271" t="s">
        <v>1459</v>
      </c>
      <c r="H80" s="290" t="s">
        <v>1473</v>
      </c>
      <c r="I80" s="288" t="s">
        <v>1362</v>
      </c>
      <c r="J80" s="289" t="s">
        <v>1452</v>
      </c>
      <c r="K80" s="289" t="s">
        <v>1457</v>
      </c>
      <c r="L80" s="290" t="s">
        <v>105</v>
      </c>
      <c r="M80" s="64"/>
      <c r="N80" s="64"/>
    </row>
    <row r="81" spans="1:14" ht="12.75" customHeight="1">
      <c r="A81" s="284">
        <f t="shared" si="2"/>
        <v>73</v>
      </c>
      <c r="B81" s="284">
        <v>34</v>
      </c>
      <c r="C81" s="290" t="s">
        <v>519</v>
      </c>
      <c r="D81" s="286" t="s">
        <v>97</v>
      </c>
      <c r="E81" s="286" t="s">
        <v>212</v>
      </c>
      <c r="F81" s="286" t="s">
        <v>1456</v>
      </c>
      <c r="G81" s="271" t="s">
        <v>1461</v>
      </c>
      <c r="H81" s="290" t="s">
        <v>1474</v>
      </c>
      <c r="I81" s="290" t="s">
        <v>1441</v>
      </c>
      <c r="J81" s="289" t="s">
        <v>1387</v>
      </c>
      <c r="K81" s="289" t="s">
        <v>1388</v>
      </c>
      <c r="L81" s="290" t="s">
        <v>105</v>
      </c>
      <c r="M81" s="64"/>
      <c r="N81" s="64"/>
    </row>
    <row r="82" spans="1:14" ht="12.75" customHeight="1">
      <c r="A82" s="284">
        <f t="shared" si="2"/>
        <v>74</v>
      </c>
      <c r="B82" s="284">
        <v>35</v>
      </c>
      <c r="C82" s="290" t="s">
        <v>676</v>
      </c>
      <c r="D82" s="286" t="s">
        <v>97</v>
      </c>
      <c r="E82" s="286" t="s">
        <v>699</v>
      </c>
      <c r="F82" s="286" t="s">
        <v>1464</v>
      </c>
      <c r="G82" s="271" t="s">
        <v>1467</v>
      </c>
      <c r="H82" s="290" t="s">
        <v>1474</v>
      </c>
      <c r="I82" s="289" t="s">
        <v>1409</v>
      </c>
      <c r="J82" s="289" t="s">
        <v>1387</v>
      </c>
      <c r="K82" s="290" t="s">
        <v>1388</v>
      </c>
      <c r="L82" s="290" t="s">
        <v>105</v>
      </c>
      <c r="M82" s="64"/>
      <c r="N82" s="64"/>
    </row>
    <row r="83" spans="1:14" ht="12.75" customHeight="1">
      <c r="A83" s="284">
        <f t="shared" si="2"/>
        <v>75</v>
      </c>
      <c r="B83" s="284">
        <v>36</v>
      </c>
      <c r="C83" s="290" t="s">
        <v>295</v>
      </c>
      <c r="D83" s="286" t="s">
        <v>97</v>
      </c>
      <c r="E83" s="286" t="s">
        <v>212</v>
      </c>
      <c r="F83" s="286" t="s">
        <v>1462</v>
      </c>
      <c r="G83" s="271" t="s">
        <v>1473</v>
      </c>
      <c r="H83" s="290" t="s">
        <v>1475</v>
      </c>
      <c r="I83" s="290" t="s">
        <v>1430</v>
      </c>
      <c r="J83" s="289" t="s">
        <v>103</v>
      </c>
      <c r="K83" s="289" t="s">
        <v>174</v>
      </c>
      <c r="L83" s="290" t="s">
        <v>105</v>
      </c>
      <c r="M83" s="64"/>
      <c r="N83" s="64"/>
    </row>
    <row r="84" spans="1:14" ht="12.75" customHeight="1">
      <c r="A84" s="284">
        <f t="shared" si="2"/>
        <v>76</v>
      </c>
      <c r="B84" s="284">
        <v>37</v>
      </c>
      <c r="C84" s="290" t="s">
        <v>644</v>
      </c>
      <c r="D84" s="286" t="s">
        <v>97</v>
      </c>
      <c r="E84" s="286" t="s">
        <v>169</v>
      </c>
      <c r="F84" s="286" t="s">
        <v>1461</v>
      </c>
      <c r="G84" s="271" t="s">
        <v>1475</v>
      </c>
      <c r="H84" s="290" t="s">
        <v>1476</v>
      </c>
      <c r="I84" s="288" t="s">
        <v>1362</v>
      </c>
      <c r="J84" s="289" t="s">
        <v>1452</v>
      </c>
      <c r="K84" s="289" t="s">
        <v>1457</v>
      </c>
      <c r="L84" s="290" t="s">
        <v>105</v>
      </c>
      <c r="M84" s="64"/>
      <c r="N84" s="64"/>
    </row>
    <row r="85" spans="1:14" ht="12.75" customHeight="1">
      <c r="A85" s="284">
        <f t="shared" si="2"/>
        <v>77</v>
      </c>
      <c r="B85" s="284">
        <v>38</v>
      </c>
      <c r="C85" s="290" t="s">
        <v>658</v>
      </c>
      <c r="D85" s="290" t="s">
        <v>97</v>
      </c>
      <c r="E85" s="286" t="s">
        <v>98</v>
      </c>
      <c r="F85" s="271" t="s">
        <v>1477</v>
      </c>
      <c r="G85" s="271" t="s">
        <v>1474</v>
      </c>
      <c r="H85" s="290" t="s">
        <v>1476</v>
      </c>
      <c r="I85" s="289" t="s">
        <v>102</v>
      </c>
      <c r="J85" s="289" t="s">
        <v>1387</v>
      </c>
      <c r="K85" s="290" t="s">
        <v>181</v>
      </c>
      <c r="L85" s="290" t="s">
        <v>105</v>
      </c>
      <c r="M85" s="64"/>
      <c r="N85" s="64"/>
    </row>
    <row r="86" spans="1:14" ht="12.75" customHeight="1">
      <c r="A86" s="284">
        <f t="shared" si="2"/>
        <v>78</v>
      </c>
      <c r="B86" s="284">
        <v>39</v>
      </c>
      <c r="C86" s="290" t="s">
        <v>1478</v>
      </c>
      <c r="D86" s="290" t="s">
        <v>176</v>
      </c>
      <c r="E86" s="286" t="s">
        <v>212</v>
      </c>
      <c r="F86" s="271" t="s">
        <v>1477</v>
      </c>
      <c r="G86" s="271" t="s">
        <v>1476</v>
      </c>
      <c r="H86" s="290" t="s">
        <v>1479</v>
      </c>
      <c r="I86" s="289" t="s">
        <v>173</v>
      </c>
      <c r="J86" s="289" t="s">
        <v>174</v>
      </c>
      <c r="K86" s="289" t="s">
        <v>174</v>
      </c>
      <c r="L86" s="290" t="s">
        <v>105</v>
      </c>
      <c r="M86" s="64"/>
      <c r="N86" s="64"/>
    </row>
    <row r="87" spans="1:14" ht="12.75" customHeight="1">
      <c r="A87" s="284">
        <f t="shared" si="2"/>
        <v>79</v>
      </c>
      <c r="B87" s="284">
        <v>40</v>
      </c>
      <c r="C87" s="290" t="s">
        <v>632</v>
      </c>
      <c r="D87" s="286" t="s">
        <v>97</v>
      </c>
      <c r="E87" s="286" t="s">
        <v>169</v>
      </c>
      <c r="F87" s="286" t="s">
        <v>1467</v>
      </c>
      <c r="G87" s="271" t="s">
        <v>1476</v>
      </c>
      <c r="H87" s="290" t="s">
        <v>1479</v>
      </c>
      <c r="I87" s="288" t="s">
        <v>1362</v>
      </c>
      <c r="J87" s="289" t="s">
        <v>1452</v>
      </c>
      <c r="K87" s="289" t="s">
        <v>1457</v>
      </c>
      <c r="L87" s="290" t="s">
        <v>105</v>
      </c>
      <c r="M87" s="64"/>
      <c r="N87" s="64"/>
    </row>
    <row r="88" spans="1:14" ht="12.75" customHeight="1">
      <c r="A88" s="284">
        <f t="shared" si="2"/>
        <v>80</v>
      </c>
      <c r="B88" s="284">
        <v>41</v>
      </c>
      <c r="C88" s="290" t="s">
        <v>1480</v>
      </c>
      <c r="D88" s="290" t="s">
        <v>176</v>
      </c>
      <c r="E88" s="286" t="s">
        <v>98</v>
      </c>
      <c r="F88" s="290" t="s">
        <v>1467</v>
      </c>
      <c r="G88" s="271" t="s">
        <v>1474</v>
      </c>
      <c r="H88" s="290" t="s">
        <v>1479</v>
      </c>
      <c r="I88" s="289" t="s">
        <v>754</v>
      </c>
      <c r="J88" s="289" t="s">
        <v>1387</v>
      </c>
      <c r="K88" s="290" t="s">
        <v>181</v>
      </c>
      <c r="L88" s="290" t="s">
        <v>105</v>
      </c>
      <c r="M88" s="64"/>
      <c r="N88" s="64"/>
    </row>
    <row r="89" spans="1:14" ht="12.75" customHeight="1">
      <c r="A89" s="284"/>
      <c r="B89" s="295">
        <v>45200</v>
      </c>
      <c r="C89" s="290"/>
      <c r="D89" s="290"/>
      <c r="E89" s="286"/>
      <c r="F89" s="290"/>
      <c r="G89" s="271"/>
      <c r="H89" s="290"/>
      <c r="I89" s="289"/>
      <c r="J89" s="289"/>
      <c r="K89" s="290"/>
      <c r="L89" s="289"/>
      <c r="M89" s="64"/>
      <c r="N89" s="64"/>
    </row>
    <row r="90" spans="1:14" ht="12.75" customHeight="1">
      <c r="A90" s="284">
        <v>81</v>
      </c>
      <c r="B90" s="284">
        <v>1</v>
      </c>
      <c r="C90" s="290" t="s">
        <v>1481</v>
      </c>
      <c r="D90" s="286" t="s">
        <v>176</v>
      </c>
      <c r="E90" s="286" t="s">
        <v>212</v>
      </c>
      <c r="F90" s="286" t="s">
        <v>1462</v>
      </c>
      <c r="G90" s="271" t="s">
        <v>1479</v>
      </c>
      <c r="H90" s="290" t="s">
        <v>1482</v>
      </c>
      <c r="I90" s="289" t="s">
        <v>1425</v>
      </c>
      <c r="J90" s="289" t="s">
        <v>1426</v>
      </c>
      <c r="K90" s="289" t="s">
        <v>174</v>
      </c>
      <c r="L90" s="290" t="s">
        <v>105</v>
      </c>
      <c r="M90" s="64"/>
      <c r="N90" s="64"/>
    </row>
    <row r="91" spans="1:14" ht="12.75" customHeight="1">
      <c r="A91" s="284">
        <f t="shared" ref="A91:A110" si="3">A90+1</f>
        <v>82</v>
      </c>
      <c r="B91" s="284">
        <v>2</v>
      </c>
      <c r="C91" s="290" t="s">
        <v>952</v>
      </c>
      <c r="D91" s="286" t="s">
        <v>97</v>
      </c>
      <c r="E91" s="286" t="s">
        <v>169</v>
      </c>
      <c r="F91" s="286" t="s">
        <v>1474</v>
      </c>
      <c r="G91" s="271" t="s">
        <v>1483</v>
      </c>
      <c r="H91" s="290" t="s">
        <v>1482</v>
      </c>
      <c r="I91" s="289" t="s">
        <v>173</v>
      </c>
      <c r="J91" s="289" t="s">
        <v>174</v>
      </c>
      <c r="K91" s="289" t="s">
        <v>174</v>
      </c>
      <c r="L91" s="290" t="s">
        <v>105</v>
      </c>
      <c r="M91" s="64"/>
      <c r="N91" s="64"/>
    </row>
    <row r="92" spans="1:14" ht="12.75" customHeight="1">
      <c r="A92" s="284">
        <f t="shared" si="3"/>
        <v>83</v>
      </c>
      <c r="B92" s="284">
        <v>3</v>
      </c>
      <c r="C92" s="290" t="s">
        <v>611</v>
      </c>
      <c r="D92" s="286" t="s">
        <v>97</v>
      </c>
      <c r="E92" s="286" t="s">
        <v>169</v>
      </c>
      <c r="F92" s="286" t="s">
        <v>1476</v>
      </c>
      <c r="G92" s="271" t="s">
        <v>1483</v>
      </c>
      <c r="H92" s="290" t="s">
        <v>1482</v>
      </c>
      <c r="I92" s="288" t="s">
        <v>1362</v>
      </c>
      <c r="J92" s="289" t="s">
        <v>1452</v>
      </c>
      <c r="K92" s="289" t="s">
        <v>1457</v>
      </c>
      <c r="L92" s="290" t="s">
        <v>105</v>
      </c>
      <c r="M92" s="64"/>
      <c r="N92" s="64"/>
    </row>
    <row r="93" spans="1:14" ht="12.75" customHeight="1">
      <c r="A93" s="284">
        <f t="shared" si="3"/>
        <v>84</v>
      </c>
      <c r="B93" s="284">
        <v>4</v>
      </c>
      <c r="C93" s="290" t="s">
        <v>1484</v>
      </c>
      <c r="D93" s="286" t="s">
        <v>176</v>
      </c>
      <c r="E93" s="286" t="s">
        <v>212</v>
      </c>
      <c r="F93" s="286" t="s">
        <v>1461</v>
      </c>
      <c r="G93" s="271" t="s">
        <v>1483</v>
      </c>
      <c r="H93" s="290" t="s">
        <v>1485</v>
      </c>
      <c r="I93" s="289" t="s">
        <v>1386</v>
      </c>
      <c r="J93" s="289" t="s">
        <v>174</v>
      </c>
      <c r="K93" s="289" t="s">
        <v>174</v>
      </c>
      <c r="L93" s="290" t="s">
        <v>105</v>
      </c>
      <c r="M93" s="64"/>
      <c r="N93" s="64"/>
    </row>
    <row r="94" spans="1:14" ht="12.75" customHeight="1">
      <c r="A94" s="284">
        <f t="shared" si="3"/>
        <v>85</v>
      </c>
      <c r="B94" s="284">
        <v>5</v>
      </c>
      <c r="C94" s="290" t="s">
        <v>638</v>
      </c>
      <c r="D94" s="286" t="s">
        <v>97</v>
      </c>
      <c r="E94" s="286" t="s">
        <v>169</v>
      </c>
      <c r="F94" s="286" t="s">
        <v>1473</v>
      </c>
      <c r="G94" s="271" t="s">
        <v>1482</v>
      </c>
      <c r="H94" s="290" t="s">
        <v>1486</v>
      </c>
      <c r="I94" s="288" t="s">
        <v>1362</v>
      </c>
      <c r="J94" s="289" t="s">
        <v>1452</v>
      </c>
      <c r="K94" s="289" t="s">
        <v>1457</v>
      </c>
      <c r="L94" s="290" t="s">
        <v>105</v>
      </c>
      <c r="M94" s="64"/>
      <c r="N94" s="64"/>
    </row>
    <row r="95" spans="1:14" ht="12.75" customHeight="1">
      <c r="A95" s="284">
        <f t="shared" si="3"/>
        <v>86</v>
      </c>
      <c r="B95" s="284">
        <v>6</v>
      </c>
      <c r="C95" s="290" t="s">
        <v>1487</v>
      </c>
      <c r="D95" s="286" t="s">
        <v>176</v>
      </c>
      <c r="E95" s="286" t="s">
        <v>98</v>
      </c>
      <c r="F95" s="286" t="s">
        <v>1476</v>
      </c>
      <c r="G95" s="271" t="s">
        <v>1482</v>
      </c>
      <c r="H95" s="290" t="s">
        <v>1488</v>
      </c>
      <c r="I95" s="289" t="s">
        <v>754</v>
      </c>
      <c r="J95" s="289" t="s">
        <v>1387</v>
      </c>
      <c r="K95" s="290" t="s">
        <v>181</v>
      </c>
      <c r="L95" s="290" t="s">
        <v>105</v>
      </c>
      <c r="M95" s="64"/>
      <c r="N95" s="64"/>
    </row>
    <row r="96" spans="1:14" ht="12.75" customHeight="1">
      <c r="A96" s="284">
        <f t="shared" si="3"/>
        <v>87</v>
      </c>
      <c r="B96" s="284">
        <v>7</v>
      </c>
      <c r="C96" s="290" t="s">
        <v>712</v>
      </c>
      <c r="D96" s="286" t="s">
        <v>176</v>
      </c>
      <c r="E96" s="286" t="s">
        <v>699</v>
      </c>
      <c r="F96" s="286" t="s">
        <v>1476</v>
      </c>
      <c r="G96" s="271" t="s">
        <v>1486</v>
      </c>
      <c r="H96" s="290" t="s">
        <v>1489</v>
      </c>
      <c r="I96" s="289" t="s">
        <v>102</v>
      </c>
      <c r="J96" s="289" t="s">
        <v>1387</v>
      </c>
      <c r="K96" s="290" t="s">
        <v>1388</v>
      </c>
      <c r="L96" s="290" t="s">
        <v>105</v>
      </c>
      <c r="M96" s="64"/>
      <c r="N96" s="64"/>
    </row>
    <row r="97" spans="1:14" ht="12.75" customHeight="1">
      <c r="A97" s="284">
        <f t="shared" si="3"/>
        <v>88</v>
      </c>
      <c r="B97" s="284">
        <v>8</v>
      </c>
      <c r="C97" s="290" t="s">
        <v>1490</v>
      </c>
      <c r="D97" s="286" t="s">
        <v>97</v>
      </c>
      <c r="E97" s="286" t="s">
        <v>169</v>
      </c>
      <c r="F97" s="286" t="s">
        <v>1486</v>
      </c>
      <c r="G97" s="286" t="s">
        <v>1486</v>
      </c>
      <c r="H97" s="290" t="s">
        <v>1491</v>
      </c>
      <c r="I97" s="288" t="s">
        <v>1362</v>
      </c>
      <c r="J97" s="289" t="s">
        <v>1452</v>
      </c>
      <c r="K97" s="289" t="s">
        <v>1457</v>
      </c>
      <c r="L97" s="290" t="s">
        <v>105</v>
      </c>
      <c r="M97" s="64"/>
      <c r="N97" s="64"/>
    </row>
    <row r="98" spans="1:14" ht="12.75" customHeight="1">
      <c r="A98" s="284">
        <f t="shared" si="3"/>
        <v>89</v>
      </c>
      <c r="B98" s="284">
        <v>9</v>
      </c>
      <c r="C98" s="290" t="s">
        <v>951</v>
      </c>
      <c r="D98" s="290" t="s">
        <v>176</v>
      </c>
      <c r="E98" s="286" t="s">
        <v>212</v>
      </c>
      <c r="F98" s="286" t="s">
        <v>1485</v>
      </c>
      <c r="G98" s="271" t="s">
        <v>1492</v>
      </c>
      <c r="H98" s="290" t="s">
        <v>1493</v>
      </c>
      <c r="I98" s="289" t="s">
        <v>1386</v>
      </c>
      <c r="J98" s="289" t="s">
        <v>1494</v>
      </c>
      <c r="K98" s="289" t="s">
        <v>174</v>
      </c>
      <c r="L98" s="290" t="s">
        <v>105</v>
      </c>
      <c r="M98" s="64"/>
      <c r="N98" s="64"/>
    </row>
    <row r="99" spans="1:14" ht="12.75" customHeight="1">
      <c r="A99" s="284">
        <f t="shared" si="3"/>
        <v>90</v>
      </c>
      <c r="B99" s="284">
        <v>10</v>
      </c>
      <c r="C99" s="290" t="s">
        <v>1495</v>
      </c>
      <c r="D99" s="286" t="s">
        <v>375</v>
      </c>
      <c r="E99" s="286" t="s">
        <v>169</v>
      </c>
      <c r="F99" s="286" t="s">
        <v>1491</v>
      </c>
      <c r="G99" s="271" t="s">
        <v>1496</v>
      </c>
      <c r="H99" s="290" t="s">
        <v>1497</v>
      </c>
      <c r="I99" s="288" t="s">
        <v>1362</v>
      </c>
      <c r="J99" s="289" t="s">
        <v>1452</v>
      </c>
      <c r="K99" s="289" t="s">
        <v>1457</v>
      </c>
      <c r="L99" s="290" t="s">
        <v>105</v>
      </c>
      <c r="M99" s="64"/>
      <c r="N99" s="64"/>
    </row>
    <row r="100" spans="1:14" ht="12.75" customHeight="1">
      <c r="A100" s="284">
        <f t="shared" si="3"/>
        <v>91</v>
      </c>
      <c r="B100" s="284">
        <v>11</v>
      </c>
      <c r="C100" s="290" t="s">
        <v>955</v>
      </c>
      <c r="D100" s="286" t="s">
        <v>112</v>
      </c>
      <c r="E100" s="290" t="s">
        <v>98</v>
      </c>
      <c r="F100" s="286" t="s">
        <v>1498</v>
      </c>
      <c r="G100" s="271"/>
      <c r="H100" s="290" t="s">
        <v>1497</v>
      </c>
      <c r="I100" s="289" t="s">
        <v>754</v>
      </c>
      <c r="J100" s="289" t="s">
        <v>1387</v>
      </c>
      <c r="K100" s="290" t="s">
        <v>181</v>
      </c>
      <c r="L100" s="290" t="s">
        <v>105</v>
      </c>
      <c r="M100" s="64"/>
      <c r="N100" s="64"/>
    </row>
    <row r="101" spans="1:14" ht="12.75" customHeight="1">
      <c r="A101" s="284">
        <f t="shared" si="3"/>
        <v>92</v>
      </c>
      <c r="B101" s="284">
        <v>12</v>
      </c>
      <c r="C101" s="290" t="s">
        <v>284</v>
      </c>
      <c r="D101" s="286" t="s">
        <v>375</v>
      </c>
      <c r="E101" s="290" t="s">
        <v>169</v>
      </c>
      <c r="F101" s="286" t="s">
        <v>1499</v>
      </c>
      <c r="G101" s="271" t="s">
        <v>1500</v>
      </c>
      <c r="H101" s="290" t="s">
        <v>1501</v>
      </c>
      <c r="I101" s="289" t="s">
        <v>173</v>
      </c>
      <c r="J101" s="288"/>
      <c r="K101" s="289" t="s">
        <v>174</v>
      </c>
      <c r="L101" s="290" t="s">
        <v>105</v>
      </c>
      <c r="M101" s="64"/>
      <c r="N101" s="64"/>
    </row>
    <row r="102" spans="1:14" ht="12.75" customHeight="1">
      <c r="A102" s="284">
        <f t="shared" si="3"/>
        <v>93</v>
      </c>
      <c r="B102" s="284">
        <v>13</v>
      </c>
      <c r="C102" s="290" t="s">
        <v>297</v>
      </c>
      <c r="D102" s="286" t="s">
        <v>176</v>
      </c>
      <c r="E102" s="286" t="s">
        <v>169</v>
      </c>
      <c r="F102" s="286" t="s">
        <v>1479</v>
      </c>
      <c r="G102" s="271" t="s">
        <v>1496</v>
      </c>
      <c r="H102" s="290" t="s">
        <v>1502</v>
      </c>
      <c r="I102" s="289" t="s">
        <v>1430</v>
      </c>
      <c r="J102" s="289" t="s">
        <v>103</v>
      </c>
      <c r="K102" s="289" t="s">
        <v>174</v>
      </c>
      <c r="L102" s="290" t="s">
        <v>105</v>
      </c>
      <c r="M102" s="64"/>
      <c r="N102" s="64"/>
    </row>
    <row r="103" spans="1:14" ht="12.75" customHeight="1">
      <c r="A103" s="284">
        <f t="shared" si="3"/>
        <v>94</v>
      </c>
      <c r="B103" s="284">
        <v>14</v>
      </c>
      <c r="C103" s="290" t="s">
        <v>959</v>
      </c>
      <c r="D103" s="290" t="s">
        <v>97</v>
      </c>
      <c r="E103" s="290" t="s">
        <v>98</v>
      </c>
      <c r="F103" s="290" t="s">
        <v>1503</v>
      </c>
      <c r="G103" s="271"/>
      <c r="H103" s="290" t="s">
        <v>1504</v>
      </c>
      <c r="I103" s="289" t="s">
        <v>102</v>
      </c>
      <c r="J103" s="289" t="s">
        <v>1387</v>
      </c>
      <c r="K103" s="290" t="s">
        <v>1388</v>
      </c>
      <c r="L103" s="290" t="s">
        <v>105</v>
      </c>
      <c r="M103" s="64"/>
      <c r="N103" s="64"/>
    </row>
    <row r="104" spans="1:14" ht="12.75" customHeight="1">
      <c r="A104" s="284">
        <f t="shared" si="3"/>
        <v>95</v>
      </c>
      <c r="B104" s="284">
        <v>15</v>
      </c>
      <c r="C104" s="290" t="s">
        <v>758</v>
      </c>
      <c r="D104" s="290" t="s">
        <v>375</v>
      </c>
      <c r="E104" s="290" t="s">
        <v>98</v>
      </c>
      <c r="F104" s="290" t="s">
        <v>1497</v>
      </c>
      <c r="G104" s="271" t="s">
        <v>99</v>
      </c>
      <c r="H104" s="290" t="s">
        <v>1505</v>
      </c>
      <c r="I104" s="289" t="s">
        <v>754</v>
      </c>
      <c r="J104" s="289" t="s">
        <v>1387</v>
      </c>
      <c r="K104" s="289" t="s">
        <v>174</v>
      </c>
      <c r="L104" s="290" t="s">
        <v>105</v>
      </c>
      <c r="M104" s="64"/>
      <c r="N104" s="64"/>
    </row>
    <row r="105" spans="1:14" ht="12.75" customHeight="1">
      <c r="A105" s="284">
        <f t="shared" si="3"/>
        <v>96</v>
      </c>
      <c r="B105" s="284">
        <v>16</v>
      </c>
      <c r="C105" s="290" t="s">
        <v>566</v>
      </c>
      <c r="D105" s="290" t="s">
        <v>234</v>
      </c>
      <c r="E105" s="290" t="s">
        <v>169</v>
      </c>
      <c r="F105" s="290" t="s">
        <v>1500</v>
      </c>
      <c r="G105" s="271" t="s">
        <v>99</v>
      </c>
      <c r="H105" s="290" t="s">
        <v>1505</v>
      </c>
      <c r="I105" s="288" t="s">
        <v>1362</v>
      </c>
      <c r="J105" s="289" t="s">
        <v>1452</v>
      </c>
      <c r="K105" s="289" t="s">
        <v>1457</v>
      </c>
      <c r="L105" s="290" t="s">
        <v>105</v>
      </c>
      <c r="M105" s="64"/>
      <c r="N105" s="64"/>
    </row>
    <row r="106" spans="1:14" ht="12.75" customHeight="1">
      <c r="A106" s="284">
        <f t="shared" si="3"/>
        <v>97</v>
      </c>
      <c r="B106" s="284">
        <v>17</v>
      </c>
      <c r="C106" s="290" t="s">
        <v>744</v>
      </c>
      <c r="D106" s="290" t="s">
        <v>234</v>
      </c>
      <c r="E106" s="290" t="s">
        <v>169</v>
      </c>
      <c r="F106" s="290" t="s">
        <v>1502</v>
      </c>
      <c r="G106" s="271" t="s">
        <v>100</v>
      </c>
      <c r="H106" s="290" t="s">
        <v>1506</v>
      </c>
      <c r="I106" s="289" t="s">
        <v>173</v>
      </c>
      <c r="J106" s="288"/>
      <c r="K106" s="289" t="s">
        <v>1457</v>
      </c>
      <c r="L106" s="290" t="s">
        <v>105</v>
      </c>
      <c r="M106" s="64"/>
      <c r="N106" s="64"/>
    </row>
    <row r="107" spans="1:14" ht="26.25" customHeight="1">
      <c r="A107" s="284">
        <f t="shared" si="3"/>
        <v>98</v>
      </c>
      <c r="B107" s="284">
        <v>18</v>
      </c>
      <c r="C107" s="290" t="s">
        <v>1507</v>
      </c>
      <c r="D107" s="286" t="s">
        <v>97</v>
      </c>
      <c r="E107" s="286" t="s">
        <v>169</v>
      </c>
      <c r="F107" s="286" t="s">
        <v>1473</v>
      </c>
      <c r="G107" s="271" t="s">
        <v>1476</v>
      </c>
      <c r="H107" s="290" t="s">
        <v>108</v>
      </c>
      <c r="I107" s="289" t="s">
        <v>1508</v>
      </c>
      <c r="J107" s="289" t="s">
        <v>203</v>
      </c>
      <c r="K107" s="289" t="s">
        <v>174</v>
      </c>
      <c r="L107" s="290" t="s">
        <v>105</v>
      </c>
      <c r="M107" s="64"/>
      <c r="N107" s="64"/>
    </row>
    <row r="108" spans="1:14" ht="12.75" customHeight="1">
      <c r="A108" s="284">
        <f t="shared" si="3"/>
        <v>99</v>
      </c>
      <c r="B108" s="284">
        <v>19</v>
      </c>
      <c r="C108" s="290" t="s">
        <v>755</v>
      </c>
      <c r="D108" s="286" t="s">
        <v>375</v>
      </c>
      <c r="E108" s="290" t="s">
        <v>212</v>
      </c>
      <c r="F108" s="290" t="s">
        <v>1497</v>
      </c>
      <c r="G108" s="271" t="s">
        <v>101</v>
      </c>
      <c r="H108" s="290" t="s">
        <v>109</v>
      </c>
      <c r="I108" s="289" t="s">
        <v>1386</v>
      </c>
      <c r="J108" s="289" t="s">
        <v>1494</v>
      </c>
      <c r="K108" s="289" t="s">
        <v>1457</v>
      </c>
      <c r="L108" s="290" t="s">
        <v>105</v>
      </c>
      <c r="M108" s="64"/>
      <c r="N108" s="64"/>
    </row>
    <row r="109" spans="1:14" ht="12.75" customHeight="1">
      <c r="A109" s="284">
        <f t="shared" si="3"/>
        <v>100</v>
      </c>
      <c r="B109" s="284">
        <v>20</v>
      </c>
      <c r="C109" s="290" t="s">
        <v>478</v>
      </c>
      <c r="D109" s="290" t="s">
        <v>234</v>
      </c>
      <c r="E109" s="290" t="s">
        <v>212</v>
      </c>
      <c r="F109" s="290" t="s">
        <v>1505</v>
      </c>
      <c r="G109" s="271" t="s">
        <v>1509</v>
      </c>
      <c r="H109" s="290" t="s">
        <v>109</v>
      </c>
      <c r="I109" s="289" t="s">
        <v>173</v>
      </c>
      <c r="J109" s="288" t="s">
        <v>1494</v>
      </c>
      <c r="K109" s="289" t="s">
        <v>1457</v>
      </c>
      <c r="L109" s="290" t="s">
        <v>105</v>
      </c>
      <c r="M109" s="64"/>
      <c r="N109" s="64"/>
    </row>
    <row r="110" spans="1:14" ht="12.75" customHeight="1">
      <c r="A110" s="284">
        <f t="shared" si="3"/>
        <v>101</v>
      </c>
      <c r="B110" s="284">
        <v>21</v>
      </c>
      <c r="C110" s="301" t="s">
        <v>96</v>
      </c>
      <c r="D110" s="290" t="s">
        <v>97</v>
      </c>
      <c r="E110" s="290" t="s">
        <v>503</v>
      </c>
      <c r="F110" s="290"/>
      <c r="G110" s="271">
        <v>45222</v>
      </c>
      <c r="H110" s="271">
        <v>45227</v>
      </c>
      <c r="I110" s="290" t="s">
        <v>102</v>
      </c>
      <c r="J110" s="290" t="s">
        <v>103</v>
      </c>
      <c r="K110" s="289"/>
      <c r="L110" s="290" t="s">
        <v>105</v>
      </c>
      <c r="M110" s="64"/>
      <c r="N110" s="64"/>
    </row>
    <row r="111" spans="1:14" ht="12.75" customHeight="1">
      <c r="A111" s="284"/>
      <c r="B111" s="295">
        <v>45231</v>
      </c>
      <c r="C111" s="290"/>
      <c r="D111" s="290"/>
      <c r="E111" s="290"/>
      <c r="F111" s="290"/>
      <c r="G111" s="271"/>
      <c r="H111" s="290"/>
      <c r="I111" s="289"/>
      <c r="J111" s="288"/>
      <c r="K111" s="289"/>
      <c r="L111" s="290"/>
      <c r="M111" s="64"/>
      <c r="N111" s="64"/>
    </row>
    <row r="112" spans="1:14" ht="12.75" customHeight="1">
      <c r="A112" s="284">
        <v>102</v>
      </c>
      <c r="B112" s="284">
        <v>1</v>
      </c>
      <c r="C112" s="290" t="s">
        <v>418</v>
      </c>
      <c r="D112" s="290" t="s">
        <v>234</v>
      </c>
      <c r="E112" s="290" t="s">
        <v>98</v>
      </c>
      <c r="F112" s="290" t="s">
        <v>108</v>
      </c>
      <c r="G112" s="271" t="s">
        <v>1510</v>
      </c>
      <c r="H112" s="290" t="s">
        <v>114</v>
      </c>
      <c r="I112" s="289" t="s">
        <v>754</v>
      </c>
      <c r="J112" s="289" t="s">
        <v>203</v>
      </c>
      <c r="K112" s="289" t="s">
        <v>1457</v>
      </c>
      <c r="L112" s="290" t="s">
        <v>105</v>
      </c>
      <c r="M112" s="64"/>
      <c r="N112" s="64"/>
    </row>
    <row r="113" spans="1:14" ht="12.75" customHeight="1">
      <c r="A113" s="284">
        <f t="shared" ref="A113:A119" si="4">A112+1</f>
        <v>103</v>
      </c>
      <c r="B113" s="284">
        <v>2</v>
      </c>
      <c r="C113" s="290" t="s">
        <v>688</v>
      </c>
      <c r="D113" s="290" t="s">
        <v>234</v>
      </c>
      <c r="E113" s="290" t="s">
        <v>169</v>
      </c>
      <c r="F113" s="290" t="s">
        <v>1510</v>
      </c>
      <c r="G113" s="271" t="s">
        <v>1511</v>
      </c>
      <c r="H113" s="290" t="s">
        <v>114</v>
      </c>
      <c r="I113" s="289" t="s">
        <v>173</v>
      </c>
      <c r="J113" s="288" t="s">
        <v>203</v>
      </c>
      <c r="K113" s="289" t="s">
        <v>1457</v>
      </c>
      <c r="L113" s="290" t="s">
        <v>105</v>
      </c>
      <c r="M113" s="64"/>
      <c r="N113" s="64"/>
    </row>
    <row r="114" spans="1:14" ht="12.75" customHeight="1">
      <c r="A114" s="284">
        <f t="shared" si="4"/>
        <v>104</v>
      </c>
      <c r="B114" s="284">
        <v>3</v>
      </c>
      <c r="C114" s="290" t="s">
        <v>954</v>
      </c>
      <c r="D114" s="290" t="s">
        <v>176</v>
      </c>
      <c r="E114" s="290" t="s">
        <v>169</v>
      </c>
      <c r="F114" s="290" t="s">
        <v>1512</v>
      </c>
      <c r="G114" s="271" t="s">
        <v>1513</v>
      </c>
      <c r="H114" s="290" t="s">
        <v>117</v>
      </c>
      <c r="I114" s="289" t="s">
        <v>754</v>
      </c>
      <c r="J114" s="289" t="s">
        <v>203</v>
      </c>
      <c r="K114" s="289" t="s">
        <v>1457</v>
      </c>
      <c r="L114" s="290" t="s">
        <v>105</v>
      </c>
      <c r="M114" s="64"/>
      <c r="N114" s="64"/>
    </row>
    <row r="115" spans="1:14" ht="12.75" customHeight="1">
      <c r="A115" s="284">
        <f t="shared" si="4"/>
        <v>105</v>
      </c>
      <c r="B115" s="284">
        <v>4</v>
      </c>
      <c r="C115" s="290" t="s">
        <v>1514</v>
      </c>
      <c r="D115" s="290" t="s">
        <v>296</v>
      </c>
      <c r="E115" s="290" t="s">
        <v>169</v>
      </c>
      <c r="F115" s="290" t="s">
        <v>1515</v>
      </c>
      <c r="G115" s="271" t="s">
        <v>1516</v>
      </c>
      <c r="H115" s="290" t="s">
        <v>128</v>
      </c>
      <c r="I115" s="289" t="s">
        <v>754</v>
      </c>
      <c r="J115" s="289" t="s">
        <v>203</v>
      </c>
      <c r="K115" s="290" t="s">
        <v>174</v>
      </c>
      <c r="L115" s="290" t="s">
        <v>105</v>
      </c>
      <c r="M115" s="64"/>
      <c r="N115" s="64"/>
    </row>
    <row r="116" spans="1:14" ht="12.75" customHeight="1">
      <c r="A116" s="284">
        <f t="shared" si="4"/>
        <v>106</v>
      </c>
      <c r="B116" s="284">
        <v>5</v>
      </c>
      <c r="C116" s="290" t="s">
        <v>106</v>
      </c>
      <c r="D116" s="290" t="s">
        <v>107</v>
      </c>
      <c r="E116" s="290" t="s">
        <v>503</v>
      </c>
      <c r="F116" s="290"/>
      <c r="G116" s="271">
        <v>45228</v>
      </c>
      <c r="H116" s="271">
        <v>45234</v>
      </c>
      <c r="I116" s="290" t="s">
        <v>102</v>
      </c>
      <c r="J116" s="289"/>
      <c r="K116" s="290" t="s">
        <v>103</v>
      </c>
      <c r="L116" s="290" t="s">
        <v>105</v>
      </c>
      <c r="M116" s="64"/>
      <c r="N116" s="64"/>
    </row>
    <row r="117" spans="1:14" ht="12.75" customHeight="1">
      <c r="A117" s="284">
        <f t="shared" si="4"/>
        <v>107</v>
      </c>
      <c r="B117" s="284">
        <v>6</v>
      </c>
      <c r="C117" s="290" t="s">
        <v>111</v>
      </c>
      <c r="D117" s="290" t="s">
        <v>112</v>
      </c>
      <c r="E117" s="290" t="s">
        <v>503</v>
      </c>
      <c r="F117" s="290"/>
      <c r="G117" s="271">
        <v>45233</v>
      </c>
      <c r="H117" s="271">
        <v>45240</v>
      </c>
      <c r="I117" s="290" t="s">
        <v>102</v>
      </c>
      <c r="J117" s="289"/>
      <c r="K117" s="290" t="s">
        <v>103</v>
      </c>
      <c r="L117" s="290" t="s">
        <v>105</v>
      </c>
      <c r="M117" s="64"/>
      <c r="N117" s="64"/>
    </row>
    <row r="118" spans="1:14" ht="12.75" customHeight="1">
      <c r="A118" s="284">
        <f t="shared" si="4"/>
        <v>108</v>
      </c>
      <c r="B118" s="284">
        <v>7</v>
      </c>
      <c r="C118" s="302" t="s">
        <v>116</v>
      </c>
      <c r="D118" s="290" t="s">
        <v>97</v>
      </c>
      <c r="E118" s="290" t="s">
        <v>503</v>
      </c>
      <c r="F118" s="290"/>
      <c r="G118" s="271">
        <v>45243</v>
      </c>
      <c r="H118" s="271">
        <v>45246</v>
      </c>
      <c r="I118" s="290" t="s">
        <v>102</v>
      </c>
      <c r="J118" s="289"/>
      <c r="K118" s="290" t="s">
        <v>103</v>
      </c>
      <c r="L118" s="290" t="s">
        <v>105</v>
      </c>
      <c r="M118" s="64"/>
      <c r="N118" s="64"/>
    </row>
    <row r="119" spans="1:14" ht="12.75" customHeight="1">
      <c r="A119" s="284">
        <f t="shared" si="4"/>
        <v>109</v>
      </c>
      <c r="B119" s="284">
        <v>8</v>
      </c>
      <c r="C119" s="290" t="s">
        <v>120</v>
      </c>
      <c r="D119" s="290" t="s">
        <v>121</v>
      </c>
      <c r="E119" s="290" t="s">
        <v>503</v>
      </c>
      <c r="F119" s="290"/>
      <c r="G119" s="271">
        <v>45248</v>
      </c>
      <c r="H119" s="271">
        <v>45258</v>
      </c>
      <c r="I119" s="290" t="s">
        <v>102</v>
      </c>
      <c r="J119" s="289"/>
      <c r="K119" s="290" t="s">
        <v>125</v>
      </c>
      <c r="L119" s="290" t="s">
        <v>105</v>
      </c>
      <c r="M119" s="64"/>
      <c r="N119" s="64"/>
    </row>
    <row r="120" spans="1:14" ht="12.75" customHeight="1">
      <c r="A120" s="284"/>
      <c r="B120" s="295">
        <v>45261</v>
      </c>
      <c r="C120" s="284"/>
      <c r="D120" s="290"/>
      <c r="E120" s="290"/>
      <c r="F120" s="290"/>
      <c r="G120" s="271"/>
      <c r="H120" s="290"/>
      <c r="I120" s="289"/>
      <c r="J120" s="289"/>
      <c r="K120" s="290"/>
      <c r="L120" s="290"/>
      <c r="M120" s="64"/>
      <c r="N120" s="64"/>
    </row>
    <row r="121" spans="1:14" ht="12.75" customHeight="1">
      <c r="A121" s="284">
        <v>110</v>
      </c>
      <c r="B121" s="284">
        <v>1</v>
      </c>
      <c r="C121" s="290" t="s">
        <v>1517</v>
      </c>
      <c r="D121" s="290" t="s">
        <v>97</v>
      </c>
      <c r="E121" s="290" t="s">
        <v>98</v>
      </c>
      <c r="F121" s="290" t="s">
        <v>1518</v>
      </c>
      <c r="G121" s="271" t="s">
        <v>1519</v>
      </c>
      <c r="H121" s="290" t="s">
        <v>1520</v>
      </c>
      <c r="I121" s="289" t="s">
        <v>173</v>
      </c>
      <c r="J121" s="289" t="s">
        <v>187</v>
      </c>
      <c r="K121" s="290" t="s">
        <v>174</v>
      </c>
      <c r="L121" s="290" t="s">
        <v>105</v>
      </c>
      <c r="M121" s="64"/>
      <c r="N121" s="64"/>
    </row>
    <row r="122" spans="1:14" ht="12.75" customHeight="1">
      <c r="A122" s="284">
        <f t="shared" ref="A122:A135" si="5">A121+1</f>
        <v>111</v>
      </c>
      <c r="B122" s="284">
        <v>2</v>
      </c>
      <c r="C122" s="290" t="s">
        <v>424</v>
      </c>
      <c r="D122" s="286" t="s">
        <v>97</v>
      </c>
      <c r="E122" s="286" t="s">
        <v>212</v>
      </c>
      <c r="F122" s="286" t="s">
        <v>1447</v>
      </c>
      <c r="G122" s="271" t="s">
        <v>118</v>
      </c>
      <c r="H122" s="290" t="s">
        <v>1521</v>
      </c>
      <c r="I122" s="289" t="s">
        <v>1522</v>
      </c>
      <c r="J122" s="289" t="s">
        <v>187</v>
      </c>
      <c r="K122" s="289" t="s">
        <v>174</v>
      </c>
      <c r="L122" s="290" t="s">
        <v>105</v>
      </c>
      <c r="M122" s="64"/>
      <c r="N122" s="64"/>
    </row>
    <row r="123" spans="1:14" ht="12.75" customHeight="1">
      <c r="A123" s="284">
        <f t="shared" si="5"/>
        <v>112</v>
      </c>
      <c r="B123" s="284">
        <v>3</v>
      </c>
      <c r="C123" s="290" t="s">
        <v>953</v>
      </c>
      <c r="D123" s="290" t="s">
        <v>176</v>
      </c>
      <c r="E123" s="290" t="s">
        <v>212</v>
      </c>
      <c r="F123" s="290" t="s">
        <v>123</v>
      </c>
      <c r="G123" s="271" t="s">
        <v>1521</v>
      </c>
      <c r="H123" s="290" t="s">
        <v>612</v>
      </c>
      <c r="I123" s="289" t="s">
        <v>754</v>
      </c>
      <c r="J123" s="289" t="s">
        <v>187</v>
      </c>
      <c r="K123" s="290" t="s">
        <v>174</v>
      </c>
      <c r="L123" s="290" t="s">
        <v>105</v>
      </c>
      <c r="M123" s="64"/>
      <c r="N123" s="64"/>
    </row>
    <row r="124" spans="1:14" ht="12.75" customHeight="1">
      <c r="A124" s="284">
        <f t="shared" si="5"/>
        <v>113</v>
      </c>
      <c r="B124" s="284">
        <v>4</v>
      </c>
      <c r="C124" s="290" t="s">
        <v>965</v>
      </c>
      <c r="D124" s="290" t="s">
        <v>1523</v>
      </c>
      <c r="E124" s="290" t="s">
        <v>98</v>
      </c>
      <c r="F124" s="290" t="s">
        <v>1519</v>
      </c>
      <c r="G124" s="271" t="s">
        <v>1520</v>
      </c>
      <c r="H124" s="290" t="s">
        <v>171</v>
      </c>
      <c r="I124" s="289" t="s">
        <v>102</v>
      </c>
      <c r="J124" s="289" t="s">
        <v>125</v>
      </c>
      <c r="K124" s="290" t="s">
        <v>104</v>
      </c>
      <c r="L124" s="290" t="s">
        <v>105</v>
      </c>
      <c r="M124" s="64">
        <f>265-108</f>
        <v>157</v>
      </c>
      <c r="N124" s="64"/>
    </row>
    <row r="125" spans="1:14" ht="12.75" customHeight="1">
      <c r="A125" s="284">
        <f t="shared" si="5"/>
        <v>114</v>
      </c>
      <c r="B125" s="284">
        <v>5</v>
      </c>
      <c r="C125" s="290" t="s">
        <v>661</v>
      </c>
      <c r="D125" s="290" t="s">
        <v>1523</v>
      </c>
      <c r="E125" s="290" t="s">
        <v>169</v>
      </c>
      <c r="F125" s="290" t="s">
        <v>612</v>
      </c>
      <c r="G125" s="271" t="s">
        <v>170</v>
      </c>
      <c r="H125" s="290" t="s">
        <v>172</v>
      </c>
      <c r="I125" s="289" t="s">
        <v>754</v>
      </c>
      <c r="J125" s="289" t="s">
        <v>187</v>
      </c>
      <c r="K125" s="290" t="s">
        <v>174</v>
      </c>
      <c r="L125" s="290" t="s">
        <v>105</v>
      </c>
      <c r="M125" s="64"/>
      <c r="N125" s="64"/>
    </row>
    <row r="126" spans="1:14" ht="12.75" customHeight="1">
      <c r="A126" s="284">
        <f t="shared" si="5"/>
        <v>115</v>
      </c>
      <c r="B126" s="284">
        <v>6</v>
      </c>
      <c r="C126" s="290" t="s">
        <v>455</v>
      </c>
      <c r="D126" s="290" t="s">
        <v>1523</v>
      </c>
      <c r="E126" s="290" t="s">
        <v>98</v>
      </c>
      <c r="F126" s="290" t="s">
        <v>171</v>
      </c>
      <c r="G126" s="271" t="s">
        <v>178</v>
      </c>
      <c r="H126" s="290" t="s">
        <v>186</v>
      </c>
      <c r="I126" s="289" t="s">
        <v>754</v>
      </c>
      <c r="J126" s="289" t="s">
        <v>187</v>
      </c>
      <c r="K126" s="290" t="s">
        <v>174</v>
      </c>
      <c r="L126" s="290" t="s">
        <v>105</v>
      </c>
      <c r="M126" s="64"/>
      <c r="N126" s="64"/>
    </row>
    <row r="127" spans="1:14" ht="12.75" customHeight="1">
      <c r="A127" s="284">
        <f t="shared" si="5"/>
        <v>116</v>
      </c>
      <c r="B127" s="290">
        <v>7</v>
      </c>
      <c r="C127" s="290" t="s">
        <v>1524</v>
      </c>
      <c r="D127" s="290" t="s">
        <v>266</v>
      </c>
      <c r="E127" s="290" t="s">
        <v>98</v>
      </c>
      <c r="F127" s="290" t="s">
        <v>195</v>
      </c>
      <c r="G127" s="271" t="s">
        <v>206</v>
      </c>
      <c r="H127" s="290" t="s">
        <v>221</v>
      </c>
      <c r="I127" s="290" t="s">
        <v>1525</v>
      </c>
      <c r="J127" s="288" t="s">
        <v>1452</v>
      </c>
      <c r="K127" s="290" t="s">
        <v>104</v>
      </c>
      <c r="L127" s="290" t="s">
        <v>105</v>
      </c>
      <c r="M127" s="64"/>
      <c r="N127" s="64"/>
    </row>
    <row r="128" spans="1:14" ht="12.75" customHeight="1">
      <c r="A128" s="284">
        <f t="shared" si="5"/>
        <v>117</v>
      </c>
      <c r="B128" s="284">
        <v>8</v>
      </c>
      <c r="C128" s="290" t="s">
        <v>127</v>
      </c>
      <c r="D128" s="290" t="s">
        <v>97</v>
      </c>
      <c r="E128" s="290" t="s">
        <v>503</v>
      </c>
      <c r="F128" s="290"/>
      <c r="G128" s="271">
        <v>45258</v>
      </c>
      <c r="H128" s="271">
        <v>45264</v>
      </c>
      <c r="I128" s="290" t="s">
        <v>102</v>
      </c>
      <c r="J128" s="288"/>
      <c r="K128" s="290" t="s">
        <v>125</v>
      </c>
      <c r="L128" s="290" t="s">
        <v>105</v>
      </c>
      <c r="M128" s="64"/>
      <c r="N128" s="64"/>
    </row>
    <row r="129" spans="1:14" ht="12.75" customHeight="1">
      <c r="A129" s="284">
        <f t="shared" si="5"/>
        <v>118</v>
      </c>
      <c r="B129" s="284">
        <v>9</v>
      </c>
      <c r="C129" s="301" t="s">
        <v>1526</v>
      </c>
      <c r="D129" s="290" t="s">
        <v>97</v>
      </c>
      <c r="E129" s="290" t="s">
        <v>503</v>
      </c>
      <c r="F129" s="290"/>
      <c r="G129" s="271">
        <v>45279</v>
      </c>
      <c r="H129" s="271">
        <v>45286</v>
      </c>
      <c r="I129" s="290" t="s">
        <v>1006</v>
      </c>
      <c r="J129" s="288"/>
      <c r="K129" s="290" t="s">
        <v>1527</v>
      </c>
      <c r="L129" s="290" t="s">
        <v>105</v>
      </c>
      <c r="M129" s="64"/>
      <c r="N129" s="64"/>
    </row>
    <row r="130" spans="1:14" ht="12.75" customHeight="1">
      <c r="A130" s="284">
        <f t="shared" si="5"/>
        <v>119</v>
      </c>
      <c r="B130" s="284">
        <v>10</v>
      </c>
      <c r="C130" s="302" t="s">
        <v>1002</v>
      </c>
      <c r="D130" s="290" t="s">
        <v>97</v>
      </c>
      <c r="E130" s="290" t="s">
        <v>212</v>
      </c>
      <c r="F130" s="290"/>
      <c r="G130" s="271">
        <v>45283</v>
      </c>
      <c r="H130" s="271">
        <v>45289</v>
      </c>
      <c r="I130" s="290" t="s">
        <v>1528</v>
      </c>
      <c r="J130" s="288"/>
      <c r="K130" s="290" t="s">
        <v>1529</v>
      </c>
      <c r="L130" s="290" t="s">
        <v>105</v>
      </c>
      <c r="M130" s="64"/>
      <c r="N130" s="64"/>
    </row>
    <row r="131" spans="1:14" ht="12.75" customHeight="1">
      <c r="A131" s="284">
        <f t="shared" si="5"/>
        <v>120</v>
      </c>
      <c r="B131" s="284">
        <v>11</v>
      </c>
      <c r="C131" s="301" t="s">
        <v>1530</v>
      </c>
      <c r="D131" s="290" t="s">
        <v>176</v>
      </c>
      <c r="E131" s="290" t="s">
        <v>503</v>
      </c>
      <c r="F131" s="290"/>
      <c r="G131" s="271">
        <v>45283</v>
      </c>
      <c r="H131" s="271">
        <v>45288</v>
      </c>
      <c r="I131" s="290" t="s">
        <v>1531</v>
      </c>
      <c r="J131" s="288"/>
      <c r="K131" s="290" t="s">
        <v>1529</v>
      </c>
      <c r="L131" s="290" t="s">
        <v>105</v>
      </c>
      <c r="M131" s="64"/>
      <c r="N131" s="64"/>
    </row>
    <row r="132" spans="1:14" ht="12.75" customHeight="1">
      <c r="A132" s="284">
        <f t="shared" si="5"/>
        <v>121</v>
      </c>
      <c r="B132" s="284">
        <v>12</v>
      </c>
      <c r="C132" s="301" t="s">
        <v>1532</v>
      </c>
      <c r="D132" s="290" t="s">
        <v>107</v>
      </c>
      <c r="E132" s="290" t="s">
        <v>503</v>
      </c>
      <c r="F132" s="290"/>
      <c r="G132" s="271">
        <v>45287</v>
      </c>
      <c r="H132" s="271">
        <v>45290</v>
      </c>
      <c r="I132" s="290" t="s">
        <v>1006</v>
      </c>
      <c r="J132" s="288"/>
      <c r="K132" s="290" t="s">
        <v>1529</v>
      </c>
      <c r="L132" s="290" t="s">
        <v>105</v>
      </c>
      <c r="M132" s="64"/>
      <c r="N132" s="64"/>
    </row>
    <row r="133" spans="1:14" ht="12.75" customHeight="1">
      <c r="A133" s="284">
        <f t="shared" si="5"/>
        <v>122</v>
      </c>
      <c r="B133" s="284">
        <v>13</v>
      </c>
      <c r="C133" s="302" t="s">
        <v>1533</v>
      </c>
      <c r="D133" s="290" t="s">
        <v>176</v>
      </c>
      <c r="E133" s="290" t="s">
        <v>503</v>
      </c>
      <c r="F133" s="290"/>
      <c r="G133" s="271">
        <v>45288</v>
      </c>
      <c r="H133" s="271">
        <v>45290</v>
      </c>
      <c r="I133" s="290" t="s">
        <v>1531</v>
      </c>
      <c r="J133" s="288"/>
      <c r="K133" s="290" t="s">
        <v>1529</v>
      </c>
      <c r="L133" s="290" t="s">
        <v>105</v>
      </c>
      <c r="M133" s="64"/>
      <c r="N133" s="64"/>
    </row>
    <row r="134" spans="1:14" ht="12.75" customHeight="1">
      <c r="A134" s="284">
        <f t="shared" si="5"/>
        <v>123</v>
      </c>
      <c r="B134" s="290">
        <v>14</v>
      </c>
      <c r="C134" s="303" t="s">
        <v>1534</v>
      </c>
      <c r="D134" s="290" t="s">
        <v>97</v>
      </c>
      <c r="E134" s="290" t="s">
        <v>503</v>
      </c>
      <c r="F134" s="290"/>
      <c r="G134" s="271">
        <v>45289</v>
      </c>
      <c r="H134" s="271">
        <v>45291</v>
      </c>
      <c r="I134" s="290" t="s">
        <v>1006</v>
      </c>
      <c r="J134" s="288"/>
      <c r="K134" s="290" t="s">
        <v>1535</v>
      </c>
      <c r="L134" s="290" t="s">
        <v>105</v>
      </c>
      <c r="M134" s="64"/>
      <c r="N134" s="64"/>
    </row>
    <row r="135" spans="1:14" ht="12.75" customHeight="1">
      <c r="A135" s="284">
        <f t="shared" si="5"/>
        <v>124</v>
      </c>
      <c r="B135" s="284">
        <v>15</v>
      </c>
      <c r="C135" s="302" t="s">
        <v>1340</v>
      </c>
      <c r="D135" s="290" t="s">
        <v>107</v>
      </c>
      <c r="E135" s="290" t="s">
        <v>169</v>
      </c>
      <c r="F135" s="290"/>
      <c r="G135" s="271">
        <v>45287</v>
      </c>
      <c r="H135" s="271">
        <v>45291</v>
      </c>
      <c r="I135" s="290" t="s">
        <v>1528</v>
      </c>
      <c r="J135" s="288"/>
      <c r="K135" s="290" t="s">
        <v>1529</v>
      </c>
      <c r="L135" s="290" t="s">
        <v>105</v>
      </c>
      <c r="M135" s="64"/>
      <c r="N135" s="64"/>
    </row>
    <row r="136" spans="1:14" ht="12.75" customHeight="1">
      <c r="A136" s="284"/>
      <c r="B136" s="295">
        <v>45292</v>
      </c>
      <c r="C136" s="290"/>
      <c r="D136" s="290"/>
      <c r="E136" s="290"/>
      <c r="F136" s="290"/>
      <c r="G136" s="271"/>
      <c r="H136" s="290"/>
      <c r="I136" s="290"/>
      <c r="J136" s="288"/>
      <c r="K136" s="290"/>
      <c r="L136" s="290"/>
      <c r="M136" s="64"/>
      <c r="N136" s="64"/>
    </row>
    <row r="137" spans="1:14" ht="12.75" customHeight="1">
      <c r="A137" s="284">
        <v>125</v>
      </c>
      <c r="B137" s="290">
        <v>1</v>
      </c>
      <c r="C137" s="290" t="s">
        <v>1536</v>
      </c>
      <c r="D137" s="290" t="s">
        <v>266</v>
      </c>
      <c r="E137" s="290" t="s">
        <v>98</v>
      </c>
      <c r="F137" s="290" t="s">
        <v>218</v>
      </c>
      <c r="G137" s="271" t="s">
        <v>232</v>
      </c>
      <c r="H137" s="290" t="s">
        <v>237</v>
      </c>
      <c r="I137" s="290" t="s">
        <v>1525</v>
      </c>
      <c r="J137" s="288" t="s">
        <v>433</v>
      </c>
      <c r="K137" s="290" t="s">
        <v>104</v>
      </c>
      <c r="L137" s="290" t="s">
        <v>105</v>
      </c>
      <c r="M137" s="64"/>
      <c r="N137" s="64"/>
    </row>
    <row r="138" spans="1:14" ht="12.75" customHeight="1">
      <c r="A138" s="284">
        <f t="shared" ref="A138:A152" si="6">A137+1</f>
        <v>126</v>
      </c>
      <c r="B138" s="290">
        <v>2</v>
      </c>
      <c r="C138" s="290" t="s">
        <v>1537</v>
      </c>
      <c r="D138" s="290" t="s">
        <v>266</v>
      </c>
      <c r="E138" s="290" t="s">
        <v>98</v>
      </c>
      <c r="F138" s="290" t="s">
        <v>224</v>
      </c>
      <c r="G138" s="271" t="s">
        <v>235</v>
      </c>
      <c r="H138" s="290" t="s">
        <v>256</v>
      </c>
      <c r="I138" s="290" t="s">
        <v>1525</v>
      </c>
      <c r="J138" s="288" t="s">
        <v>433</v>
      </c>
      <c r="K138" s="290" t="s">
        <v>104</v>
      </c>
      <c r="L138" s="290" t="s">
        <v>105</v>
      </c>
      <c r="M138" s="64"/>
      <c r="N138" s="64"/>
    </row>
    <row r="139" spans="1:14" ht="12.75" customHeight="1">
      <c r="A139" s="284">
        <f t="shared" si="6"/>
        <v>127</v>
      </c>
      <c r="B139" s="290">
        <v>3</v>
      </c>
      <c r="C139" s="290" t="s">
        <v>1538</v>
      </c>
      <c r="D139" s="290" t="s">
        <v>1523</v>
      </c>
      <c r="E139" s="290" t="s">
        <v>98</v>
      </c>
      <c r="F139" s="290" t="s">
        <v>235</v>
      </c>
      <c r="G139" s="271" t="s">
        <v>253</v>
      </c>
      <c r="H139" s="290" t="s">
        <v>271</v>
      </c>
      <c r="I139" s="290" t="s">
        <v>1525</v>
      </c>
      <c r="J139" s="288" t="s">
        <v>433</v>
      </c>
      <c r="K139" s="290" t="s">
        <v>104</v>
      </c>
      <c r="L139" s="290" t="s">
        <v>105</v>
      </c>
      <c r="M139" s="64"/>
      <c r="N139" s="64"/>
    </row>
    <row r="140" spans="1:14" ht="12.75" customHeight="1">
      <c r="A140" s="284">
        <f t="shared" si="6"/>
        <v>128</v>
      </c>
      <c r="B140" s="290">
        <v>4</v>
      </c>
      <c r="C140" s="290" t="s">
        <v>1539</v>
      </c>
      <c r="D140" s="290" t="s">
        <v>269</v>
      </c>
      <c r="E140" s="290" t="s">
        <v>98</v>
      </c>
      <c r="F140" s="290" t="s">
        <v>277</v>
      </c>
      <c r="G140" s="271" t="s">
        <v>286</v>
      </c>
      <c r="H140" s="290" t="s">
        <v>294</v>
      </c>
      <c r="I140" s="290" t="s">
        <v>1525</v>
      </c>
      <c r="J140" s="288" t="s">
        <v>433</v>
      </c>
      <c r="K140" s="290" t="s">
        <v>104</v>
      </c>
      <c r="L140" s="290" t="s">
        <v>105</v>
      </c>
      <c r="M140" s="64"/>
      <c r="N140" s="64"/>
    </row>
    <row r="141" spans="1:14" ht="12.75" customHeight="1">
      <c r="A141" s="284">
        <f t="shared" si="6"/>
        <v>129</v>
      </c>
      <c r="B141" s="290">
        <v>5</v>
      </c>
      <c r="C141" s="290" t="s">
        <v>1540</v>
      </c>
      <c r="D141" s="290" t="s">
        <v>1523</v>
      </c>
      <c r="E141" s="290" t="s">
        <v>98</v>
      </c>
      <c r="F141" s="290"/>
      <c r="G141" s="271" t="s">
        <v>287</v>
      </c>
      <c r="H141" s="290" t="s">
        <v>301</v>
      </c>
      <c r="I141" s="289" t="s">
        <v>754</v>
      </c>
      <c r="J141" s="288"/>
      <c r="K141" s="290" t="s">
        <v>104</v>
      </c>
      <c r="L141" s="290" t="s">
        <v>105</v>
      </c>
      <c r="M141" s="64"/>
      <c r="N141" s="64"/>
    </row>
    <row r="142" spans="1:14" ht="12.75" customHeight="1">
      <c r="A142" s="284">
        <f t="shared" si="6"/>
        <v>130</v>
      </c>
      <c r="B142" s="290">
        <v>6</v>
      </c>
      <c r="C142" s="290" t="s">
        <v>1541</v>
      </c>
      <c r="D142" s="290" t="s">
        <v>315</v>
      </c>
      <c r="E142" s="290" t="s">
        <v>98</v>
      </c>
      <c r="F142" s="290" t="s">
        <v>277</v>
      </c>
      <c r="G142" s="271" t="s">
        <v>290</v>
      </c>
      <c r="H142" s="290" t="s">
        <v>305</v>
      </c>
      <c r="I142" s="304" t="s">
        <v>1542</v>
      </c>
      <c r="J142" s="288" t="s">
        <v>1452</v>
      </c>
      <c r="K142" s="290" t="s">
        <v>104</v>
      </c>
      <c r="L142" s="290" t="s">
        <v>105</v>
      </c>
      <c r="M142" s="64"/>
      <c r="N142" s="64"/>
    </row>
    <row r="143" spans="1:14" ht="12.75" customHeight="1">
      <c r="A143" s="284">
        <f t="shared" si="6"/>
        <v>131</v>
      </c>
      <c r="B143" s="290">
        <v>7</v>
      </c>
      <c r="C143" s="290" t="s">
        <v>325</v>
      </c>
      <c r="D143" s="290" t="s">
        <v>1543</v>
      </c>
      <c r="E143" s="290" t="s">
        <v>169</v>
      </c>
      <c r="F143" s="290" t="s">
        <v>287</v>
      </c>
      <c r="G143" s="271" t="s">
        <v>303</v>
      </c>
      <c r="H143" s="290" t="s">
        <v>305</v>
      </c>
      <c r="I143" s="290" t="s">
        <v>246</v>
      </c>
      <c r="J143" s="288"/>
      <c r="K143" s="290" t="s">
        <v>181</v>
      </c>
      <c r="L143" s="290" t="s">
        <v>105</v>
      </c>
      <c r="M143" s="64"/>
      <c r="N143" s="64"/>
    </row>
    <row r="144" spans="1:14" ht="12.75" customHeight="1">
      <c r="A144" s="284">
        <f t="shared" si="6"/>
        <v>132</v>
      </c>
      <c r="B144" s="290">
        <v>8</v>
      </c>
      <c r="C144" s="290" t="s">
        <v>215</v>
      </c>
      <c r="D144" s="290" t="s">
        <v>1543</v>
      </c>
      <c r="E144" s="290" t="s">
        <v>169</v>
      </c>
      <c r="F144" s="290" t="s">
        <v>305</v>
      </c>
      <c r="G144" s="271" t="s">
        <v>305</v>
      </c>
      <c r="H144" s="290" t="s">
        <v>308</v>
      </c>
      <c r="I144" s="290" t="s">
        <v>246</v>
      </c>
      <c r="J144" s="288"/>
      <c r="K144" s="290" t="s">
        <v>181</v>
      </c>
      <c r="L144" s="290" t="s">
        <v>105</v>
      </c>
      <c r="M144" s="64"/>
      <c r="N144" s="64"/>
    </row>
    <row r="145" spans="1:14" ht="12.75" customHeight="1">
      <c r="A145" s="284">
        <f t="shared" si="6"/>
        <v>133</v>
      </c>
      <c r="B145" s="290">
        <v>9</v>
      </c>
      <c r="C145" s="302" t="s">
        <v>1544</v>
      </c>
      <c r="D145" s="290" t="s">
        <v>97</v>
      </c>
      <c r="E145" s="290" t="s">
        <v>212</v>
      </c>
      <c r="F145" s="290"/>
      <c r="G145" s="271">
        <v>45292</v>
      </c>
      <c r="H145" s="271">
        <v>45304</v>
      </c>
      <c r="I145" s="290" t="s">
        <v>1545</v>
      </c>
      <c r="J145" s="288"/>
      <c r="K145" s="290" t="s">
        <v>1529</v>
      </c>
      <c r="L145" s="290" t="s">
        <v>105</v>
      </c>
      <c r="M145" s="64"/>
      <c r="N145" s="64"/>
    </row>
    <row r="146" spans="1:14" ht="12.75" customHeight="1">
      <c r="A146" s="284">
        <f t="shared" si="6"/>
        <v>134</v>
      </c>
      <c r="B146" s="290">
        <v>10</v>
      </c>
      <c r="C146" s="302" t="s">
        <v>1546</v>
      </c>
      <c r="D146" s="290" t="s">
        <v>176</v>
      </c>
      <c r="E146" s="290" t="s">
        <v>503</v>
      </c>
      <c r="F146" s="290"/>
      <c r="G146" s="271">
        <v>45295</v>
      </c>
      <c r="H146" s="271">
        <v>45305</v>
      </c>
      <c r="I146" s="290" t="s">
        <v>1531</v>
      </c>
      <c r="J146" s="288"/>
      <c r="K146" s="290" t="s">
        <v>1535</v>
      </c>
      <c r="L146" s="290" t="s">
        <v>105</v>
      </c>
      <c r="M146" s="64"/>
      <c r="N146" s="64"/>
    </row>
    <row r="147" spans="1:14" ht="12.75" customHeight="1">
      <c r="A147" s="284">
        <f t="shared" si="6"/>
        <v>135</v>
      </c>
      <c r="B147" s="290">
        <v>11</v>
      </c>
      <c r="C147" s="302" t="s">
        <v>1225</v>
      </c>
      <c r="D147" s="290" t="s">
        <v>112</v>
      </c>
      <c r="E147" s="290" t="s">
        <v>503</v>
      </c>
      <c r="F147" s="290"/>
      <c r="G147" s="271">
        <v>45303</v>
      </c>
      <c r="H147" s="271">
        <v>45310</v>
      </c>
      <c r="I147" s="290" t="s">
        <v>1531</v>
      </c>
      <c r="J147" s="288"/>
      <c r="K147" s="290" t="s">
        <v>1535</v>
      </c>
      <c r="L147" s="290" t="s">
        <v>105</v>
      </c>
      <c r="M147" s="64"/>
      <c r="N147" s="64"/>
    </row>
    <row r="148" spans="1:14" ht="12.75" customHeight="1">
      <c r="A148" s="284">
        <f t="shared" si="6"/>
        <v>136</v>
      </c>
      <c r="B148" s="290">
        <v>12</v>
      </c>
      <c r="C148" s="302" t="s">
        <v>1339</v>
      </c>
      <c r="D148" s="290" t="s">
        <v>112</v>
      </c>
      <c r="E148" s="290" t="s">
        <v>503</v>
      </c>
      <c r="F148" s="290"/>
      <c r="G148" s="271">
        <v>45302</v>
      </c>
      <c r="H148" s="271">
        <v>45316</v>
      </c>
      <c r="I148" s="290" t="s">
        <v>1528</v>
      </c>
      <c r="J148" s="288"/>
      <c r="K148" s="290" t="s">
        <v>1529</v>
      </c>
      <c r="L148" s="290" t="s">
        <v>105</v>
      </c>
      <c r="M148" s="64"/>
      <c r="N148" s="64"/>
    </row>
    <row r="149" spans="1:14" ht="12.75" customHeight="1">
      <c r="A149" s="284">
        <f t="shared" si="6"/>
        <v>137</v>
      </c>
      <c r="B149" s="290">
        <v>13</v>
      </c>
      <c r="C149" s="302" t="s">
        <v>1547</v>
      </c>
      <c r="D149" s="290" t="s">
        <v>97</v>
      </c>
      <c r="E149" s="290" t="s">
        <v>503</v>
      </c>
      <c r="F149" s="290"/>
      <c r="G149" s="271">
        <v>45311</v>
      </c>
      <c r="H149" s="271">
        <v>45319</v>
      </c>
      <c r="I149" s="290" t="s">
        <v>1531</v>
      </c>
      <c r="J149" s="288"/>
      <c r="K149" s="290" t="s">
        <v>1535</v>
      </c>
      <c r="L149" s="290" t="s">
        <v>105</v>
      </c>
      <c r="M149" s="64"/>
      <c r="N149" s="64"/>
    </row>
    <row r="150" spans="1:14" ht="12.75" customHeight="1">
      <c r="A150" s="284">
        <f t="shared" si="6"/>
        <v>138</v>
      </c>
      <c r="B150" s="290">
        <v>14</v>
      </c>
      <c r="C150" s="302" t="s">
        <v>1548</v>
      </c>
      <c r="D150" s="290" t="s">
        <v>97</v>
      </c>
      <c r="E150" s="290" t="s">
        <v>212</v>
      </c>
      <c r="F150" s="290"/>
      <c r="G150" s="271">
        <v>45316</v>
      </c>
      <c r="H150" s="271">
        <v>45321</v>
      </c>
      <c r="I150" s="290" t="s">
        <v>1003</v>
      </c>
      <c r="J150" s="288"/>
      <c r="K150" s="290" t="s">
        <v>1529</v>
      </c>
      <c r="L150" s="290" t="s">
        <v>105</v>
      </c>
      <c r="M150" s="64"/>
      <c r="N150" s="64"/>
    </row>
    <row r="151" spans="1:14" ht="12.75" customHeight="1">
      <c r="A151" s="284">
        <f t="shared" si="6"/>
        <v>139</v>
      </c>
      <c r="B151" s="290">
        <v>15</v>
      </c>
      <c r="C151" s="302" t="s">
        <v>1078</v>
      </c>
      <c r="D151" s="290" t="s">
        <v>107</v>
      </c>
      <c r="E151" s="290" t="s">
        <v>503</v>
      </c>
      <c r="F151" s="290"/>
      <c r="G151" s="271">
        <v>45311</v>
      </c>
      <c r="H151" s="271">
        <v>45322</v>
      </c>
      <c r="I151" s="290" t="s">
        <v>1006</v>
      </c>
      <c r="J151" s="288"/>
      <c r="K151" s="290" t="s">
        <v>1535</v>
      </c>
      <c r="L151" s="290" t="s">
        <v>105</v>
      </c>
      <c r="M151" s="64"/>
      <c r="N151" s="64"/>
    </row>
    <row r="152" spans="1:14" ht="12.75" customHeight="1">
      <c r="A152" s="284">
        <f t="shared" si="6"/>
        <v>140</v>
      </c>
      <c r="B152" s="290">
        <v>16</v>
      </c>
      <c r="C152" s="302" t="s">
        <v>1549</v>
      </c>
      <c r="D152" s="290" t="s">
        <v>176</v>
      </c>
      <c r="E152" s="290" t="s">
        <v>503</v>
      </c>
      <c r="F152" s="290"/>
      <c r="G152" s="271">
        <v>45318</v>
      </c>
      <c r="H152" s="271">
        <v>45322</v>
      </c>
      <c r="I152" s="290" t="s">
        <v>1531</v>
      </c>
      <c r="J152" s="288"/>
      <c r="K152" s="290" t="s">
        <v>1535</v>
      </c>
      <c r="L152" s="290" t="s">
        <v>105</v>
      </c>
      <c r="M152" s="64"/>
      <c r="N152" s="64"/>
    </row>
    <row r="153" spans="1:14" ht="12.75" customHeight="1">
      <c r="A153" s="284"/>
      <c r="B153" s="301" t="s">
        <v>310</v>
      </c>
      <c r="C153" s="290"/>
      <c r="D153" s="290"/>
      <c r="E153" s="290"/>
      <c r="F153" s="290"/>
      <c r="G153" s="271"/>
      <c r="H153" s="290"/>
      <c r="I153" s="304"/>
      <c r="J153" s="288"/>
      <c r="K153" s="290"/>
      <c r="L153" s="290"/>
      <c r="M153" s="64"/>
      <c r="N153" s="64"/>
    </row>
    <row r="154" spans="1:14" ht="12.75" customHeight="1">
      <c r="A154" s="284">
        <v>141</v>
      </c>
      <c r="B154" s="290">
        <v>1</v>
      </c>
      <c r="C154" s="290" t="s">
        <v>1550</v>
      </c>
      <c r="D154" s="290" t="s">
        <v>315</v>
      </c>
      <c r="E154" s="290" t="s">
        <v>98</v>
      </c>
      <c r="F154" s="290" t="s">
        <v>281</v>
      </c>
      <c r="G154" s="271" t="s">
        <v>301</v>
      </c>
      <c r="H154" s="290" t="s">
        <v>312</v>
      </c>
      <c r="I154" s="290" t="s">
        <v>1525</v>
      </c>
      <c r="J154" s="288"/>
      <c r="K154" s="290" t="s">
        <v>104</v>
      </c>
      <c r="L154" s="290" t="s">
        <v>105</v>
      </c>
      <c r="M154" s="64"/>
      <c r="N154" s="64"/>
    </row>
    <row r="155" spans="1:14" ht="12.75" customHeight="1">
      <c r="A155" s="284">
        <f t="shared" ref="A155:A185" si="7">A154+1</f>
        <v>142</v>
      </c>
      <c r="B155" s="290">
        <v>2</v>
      </c>
      <c r="C155" s="290" t="s">
        <v>670</v>
      </c>
      <c r="D155" s="290" t="s">
        <v>1551</v>
      </c>
      <c r="E155" s="290" t="s">
        <v>169</v>
      </c>
      <c r="F155" s="290" t="s">
        <v>300</v>
      </c>
      <c r="G155" s="271" t="s">
        <v>303</v>
      </c>
      <c r="H155" s="290" t="s">
        <v>313</v>
      </c>
      <c r="I155" s="289" t="s">
        <v>754</v>
      </c>
      <c r="J155" s="288"/>
      <c r="K155" s="290" t="s">
        <v>174</v>
      </c>
      <c r="L155" s="290" t="s">
        <v>105</v>
      </c>
      <c r="M155" s="64"/>
      <c r="N155" s="64"/>
    </row>
    <row r="156" spans="1:14" ht="12.75" customHeight="1">
      <c r="A156" s="284">
        <f t="shared" si="7"/>
        <v>143</v>
      </c>
      <c r="B156" s="290">
        <v>3</v>
      </c>
      <c r="C156" s="290" t="s">
        <v>729</v>
      </c>
      <c r="D156" s="290" t="s">
        <v>343</v>
      </c>
      <c r="E156" s="290" t="s">
        <v>169</v>
      </c>
      <c r="F156" s="290" t="s">
        <v>300</v>
      </c>
      <c r="G156" s="271" t="s">
        <v>232</v>
      </c>
      <c r="H156" s="290" t="s">
        <v>327</v>
      </c>
      <c r="I156" s="290" t="s">
        <v>173</v>
      </c>
      <c r="J156" s="288"/>
      <c r="K156" s="290" t="s">
        <v>174</v>
      </c>
      <c r="L156" s="290" t="s">
        <v>105</v>
      </c>
      <c r="M156" s="64"/>
      <c r="N156" s="64"/>
    </row>
    <row r="157" spans="1:14" ht="12.75" customHeight="1">
      <c r="A157" s="284">
        <f t="shared" si="7"/>
        <v>144</v>
      </c>
      <c r="B157" s="290">
        <v>4</v>
      </c>
      <c r="C157" s="290" t="s">
        <v>1552</v>
      </c>
      <c r="D157" s="290" t="s">
        <v>269</v>
      </c>
      <c r="E157" s="290" t="s">
        <v>98</v>
      </c>
      <c r="F157" s="290" t="s">
        <v>300</v>
      </c>
      <c r="G157" s="271" t="s">
        <v>308</v>
      </c>
      <c r="H157" s="290" t="s">
        <v>327</v>
      </c>
      <c r="I157" s="304" t="s">
        <v>1542</v>
      </c>
      <c r="J157" s="288" t="s">
        <v>1452</v>
      </c>
      <c r="K157" s="290" t="s">
        <v>104</v>
      </c>
      <c r="L157" s="290" t="s">
        <v>105</v>
      </c>
      <c r="M157" s="64"/>
      <c r="N157" s="64"/>
    </row>
    <row r="158" spans="1:14" ht="12.75" customHeight="1">
      <c r="A158" s="284">
        <f t="shared" si="7"/>
        <v>145</v>
      </c>
      <c r="B158" s="290">
        <v>5</v>
      </c>
      <c r="C158" s="290" t="s">
        <v>1553</v>
      </c>
      <c r="D158" s="290" t="s">
        <v>596</v>
      </c>
      <c r="E158" s="290" t="s">
        <v>98</v>
      </c>
      <c r="F158" s="290" t="s">
        <v>290</v>
      </c>
      <c r="G158" s="271" t="s">
        <v>313</v>
      </c>
      <c r="H158" s="290" t="s">
        <v>322</v>
      </c>
      <c r="I158" s="290" t="s">
        <v>1525</v>
      </c>
      <c r="J158" s="288"/>
      <c r="K158" s="290" t="s">
        <v>104</v>
      </c>
      <c r="L158" s="290" t="s">
        <v>105</v>
      </c>
      <c r="M158" s="64"/>
      <c r="N158" s="64"/>
    </row>
    <row r="159" spans="1:14" ht="12.75" customHeight="1">
      <c r="A159" s="284">
        <f t="shared" si="7"/>
        <v>146</v>
      </c>
      <c r="B159" s="290">
        <v>6</v>
      </c>
      <c r="C159" s="290" t="s">
        <v>279</v>
      </c>
      <c r="D159" s="290" t="s">
        <v>97</v>
      </c>
      <c r="E159" s="290" t="s">
        <v>169</v>
      </c>
      <c r="F159" s="290"/>
      <c r="G159" s="271" t="s">
        <v>344</v>
      </c>
      <c r="H159" s="290" t="s">
        <v>349</v>
      </c>
      <c r="I159" s="290" t="s">
        <v>246</v>
      </c>
      <c r="J159" s="288" t="s">
        <v>345</v>
      </c>
      <c r="K159" s="290" t="s">
        <v>181</v>
      </c>
      <c r="L159" s="290" t="s">
        <v>105</v>
      </c>
      <c r="M159" s="64"/>
      <c r="N159" s="64"/>
    </row>
    <row r="160" spans="1:14" ht="12.75" customHeight="1">
      <c r="A160" s="284">
        <f t="shared" si="7"/>
        <v>147</v>
      </c>
      <c r="B160" s="290">
        <v>7</v>
      </c>
      <c r="C160" s="290" t="s">
        <v>1554</v>
      </c>
      <c r="D160" s="290" t="s">
        <v>1555</v>
      </c>
      <c r="E160" s="290" t="s">
        <v>98</v>
      </c>
      <c r="F160" s="290" t="s">
        <v>319</v>
      </c>
      <c r="G160" s="271" t="s">
        <v>332</v>
      </c>
      <c r="H160" s="290" t="s">
        <v>363</v>
      </c>
      <c r="I160" s="290" t="s">
        <v>1525</v>
      </c>
      <c r="J160" s="288" t="s">
        <v>433</v>
      </c>
      <c r="K160" s="290"/>
      <c r="L160" s="290" t="s">
        <v>105</v>
      </c>
      <c r="M160" s="64"/>
      <c r="N160" s="64"/>
    </row>
    <row r="161" spans="1:14" ht="12.75" customHeight="1">
      <c r="A161" s="284">
        <f t="shared" si="7"/>
        <v>148</v>
      </c>
      <c r="B161" s="290">
        <v>8</v>
      </c>
      <c r="C161" s="290" t="s">
        <v>489</v>
      </c>
      <c r="D161" s="290" t="s">
        <v>419</v>
      </c>
      <c r="E161" s="290" t="s">
        <v>169</v>
      </c>
      <c r="F161" s="290" t="s">
        <v>318</v>
      </c>
      <c r="G161" s="271" t="s">
        <v>335</v>
      </c>
      <c r="H161" s="290" t="s">
        <v>363</v>
      </c>
      <c r="I161" s="288" t="s">
        <v>1362</v>
      </c>
      <c r="J161" s="288"/>
      <c r="K161" s="290" t="s">
        <v>181</v>
      </c>
      <c r="L161" s="290" t="s">
        <v>105</v>
      </c>
      <c r="M161" s="64"/>
      <c r="N161" s="64"/>
    </row>
    <row r="162" spans="1:14" ht="12.75" customHeight="1">
      <c r="A162" s="284">
        <f t="shared" si="7"/>
        <v>149</v>
      </c>
      <c r="B162" s="290">
        <v>9</v>
      </c>
      <c r="C162" s="290" t="s">
        <v>292</v>
      </c>
      <c r="D162" s="290" t="s">
        <v>97</v>
      </c>
      <c r="E162" s="290" t="s">
        <v>169</v>
      </c>
      <c r="F162" s="290" t="s">
        <v>349</v>
      </c>
      <c r="G162" s="271" t="s">
        <v>363</v>
      </c>
      <c r="H162" s="290" t="s">
        <v>350</v>
      </c>
      <c r="I162" s="290" t="s">
        <v>246</v>
      </c>
      <c r="J162" s="288" t="s">
        <v>345</v>
      </c>
      <c r="K162" s="290" t="s">
        <v>181</v>
      </c>
      <c r="L162" s="290" t="s">
        <v>105</v>
      </c>
      <c r="M162" s="64"/>
      <c r="N162" s="64"/>
    </row>
    <row r="163" spans="1:14" ht="12.75" customHeight="1">
      <c r="A163" s="284">
        <f t="shared" si="7"/>
        <v>150</v>
      </c>
      <c r="B163" s="290">
        <v>10</v>
      </c>
      <c r="C163" s="290" t="s">
        <v>1556</v>
      </c>
      <c r="D163" s="290" t="s">
        <v>315</v>
      </c>
      <c r="E163" s="290" t="s">
        <v>98</v>
      </c>
      <c r="F163" s="290" t="s">
        <v>327</v>
      </c>
      <c r="G163" s="271" t="s">
        <v>332</v>
      </c>
      <c r="H163" s="290" t="s">
        <v>353</v>
      </c>
      <c r="I163" s="290" t="s">
        <v>1542</v>
      </c>
      <c r="J163" s="288" t="s">
        <v>1452</v>
      </c>
      <c r="K163" s="290"/>
      <c r="L163" s="290" t="s">
        <v>105</v>
      </c>
      <c r="M163" s="64"/>
      <c r="N163" s="64"/>
    </row>
    <row r="164" spans="1:14" ht="12.75" customHeight="1">
      <c r="A164" s="284">
        <f t="shared" si="7"/>
        <v>151</v>
      </c>
      <c r="B164" s="290">
        <v>11</v>
      </c>
      <c r="C164" s="290" t="s">
        <v>382</v>
      </c>
      <c r="D164" s="290" t="s">
        <v>1543</v>
      </c>
      <c r="E164" s="290" t="s">
        <v>169</v>
      </c>
      <c r="F164" s="290" t="s">
        <v>363</v>
      </c>
      <c r="G164" s="271" t="s">
        <v>353</v>
      </c>
      <c r="H164" s="290" t="s">
        <v>355</v>
      </c>
      <c r="I164" s="290" t="s">
        <v>246</v>
      </c>
      <c r="J164" s="288" t="s">
        <v>345</v>
      </c>
      <c r="K164" s="290" t="s">
        <v>181</v>
      </c>
      <c r="L164" s="290" t="s">
        <v>105</v>
      </c>
      <c r="M164" s="64"/>
      <c r="N164" s="64"/>
    </row>
    <row r="165" spans="1:14" ht="12.75" customHeight="1">
      <c r="A165" s="284">
        <f t="shared" si="7"/>
        <v>152</v>
      </c>
      <c r="B165" s="290">
        <v>12</v>
      </c>
      <c r="C165" s="290" t="s">
        <v>1557</v>
      </c>
      <c r="D165" s="290" t="s">
        <v>107</v>
      </c>
      <c r="E165" s="290" t="s">
        <v>98</v>
      </c>
      <c r="F165" s="290" t="s">
        <v>349</v>
      </c>
      <c r="G165" s="271" t="s">
        <v>353</v>
      </c>
      <c r="H165" s="290" t="s">
        <v>361</v>
      </c>
      <c r="I165" s="290" t="s">
        <v>1542</v>
      </c>
      <c r="J165" s="288" t="s">
        <v>1452</v>
      </c>
      <c r="K165" s="290"/>
      <c r="L165" s="290" t="s">
        <v>105</v>
      </c>
      <c r="M165" s="64"/>
      <c r="N165" s="64"/>
    </row>
    <row r="166" spans="1:14" ht="12.75" customHeight="1">
      <c r="A166" s="284">
        <f t="shared" si="7"/>
        <v>153</v>
      </c>
      <c r="B166" s="290">
        <v>13</v>
      </c>
      <c r="C166" s="290" t="s">
        <v>1558</v>
      </c>
      <c r="D166" s="290" t="s">
        <v>269</v>
      </c>
      <c r="E166" s="290" t="s">
        <v>98</v>
      </c>
      <c r="F166" s="290" t="s">
        <v>349</v>
      </c>
      <c r="G166" s="271" t="s">
        <v>350</v>
      </c>
      <c r="H166" s="290" t="s">
        <v>364</v>
      </c>
      <c r="I166" s="290" t="s">
        <v>1525</v>
      </c>
      <c r="J166" s="288" t="s">
        <v>433</v>
      </c>
      <c r="K166" s="290"/>
      <c r="L166" s="290" t="s">
        <v>105</v>
      </c>
      <c r="M166" s="64"/>
      <c r="N166" s="64"/>
    </row>
    <row r="167" spans="1:14" ht="12.75" customHeight="1">
      <c r="A167" s="284">
        <f t="shared" si="7"/>
        <v>154</v>
      </c>
      <c r="B167" s="290">
        <v>14</v>
      </c>
      <c r="C167" s="290" t="s">
        <v>258</v>
      </c>
      <c r="D167" s="290" t="s">
        <v>97</v>
      </c>
      <c r="E167" s="290" t="s">
        <v>169</v>
      </c>
      <c r="F167" s="290" t="s">
        <v>353</v>
      </c>
      <c r="G167" s="271" t="s">
        <v>1559</v>
      </c>
      <c r="H167" s="290" t="s">
        <v>366</v>
      </c>
      <c r="I167" s="290" t="s">
        <v>246</v>
      </c>
      <c r="J167" s="288"/>
      <c r="K167" s="290" t="s">
        <v>181</v>
      </c>
      <c r="L167" s="290" t="s">
        <v>105</v>
      </c>
      <c r="M167" s="64"/>
      <c r="N167" s="64"/>
    </row>
    <row r="168" spans="1:14" ht="12.75" customHeight="1">
      <c r="A168" s="284">
        <f t="shared" si="7"/>
        <v>155</v>
      </c>
      <c r="B168" s="290">
        <v>15</v>
      </c>
      <c r="C168" s="290" t="s">
        <v>1560</v>
      </c>
      <c r="D168" s="290" t="s">
        <v>596</v>
      </c>
      <c r="E168" s="290" t="s">
        <v>98</v>
      </c>
      <c r="F168" s="290" t="s">
        <v>353</v>
      </c>
      <c r="G168" s="271" t="s">
        <v>364</v>
      </c>
      <c r="H168" s="290" t="s">
        <v>772</v>
      </c>
      <c r="I168" s="290" t="s">
        <v>242</v>
      </c>
      <c r="J168" s="288" t="s">
        <v>356</v>
      </c>
      <c r="K168" s="290" t="s">
        <v>174</v>
      </c>
      <c r="L168" s="290" t="s">
        <v>105</v>
      </c>
      <c r="M168" s="64"/>
      <c r="N168" s="64"/>
    </row>
    <row r="169" spans="1:14" ht="12.75" customHeight="1">
      <c r="A169" s="284">
        <f t="shared" si="7"/>
        <v>156</v>
      </c>
      <c r="B169" s="290">
        <v>16</v>
      </c>
      <c r="C169" s="290" t="s">
        <v>1561</v>
      </c>
      <c r="D169" s="290" t="s">
        <v>269</v>
      </c>
      <c r="E169" s="290" t="s">
        <v>98</v>
      </c>
      <c r="F169" s="290" t="s">
        <v>364</v>
      </c>
      <c r="G169" s="271" t="s">
        <v>368</v>
      </c>
      <c r="H169" s="290" t="s">
        <v>378</v>
      </c>
      <c r="I169" s="290" t="s">
        <v>1525</v>
      </c>
      <c r="J169" s="288" t="s">
        <v>433</v>
      </c>
      <c r="K169" s="290"/>
      <c r="L169" s="290" t="s">
        <v>105</v>
      </c>
      <c r="M169" s="64"/>
      <c r="N169" s="64"/>
    </row>
    <row r="170" spans="1:14" ht="12.75" customHeight="1">
      <c r="A170" s="284">
        <f t="shared" si="7"/>
        <v>157</v>
      </c>
      <c r="B170" s="290">
        <v>17</v>
      </c>
      <c r="C170" s="290" t="s">
        <v>1562</v>
      </c>
      <c r="D170" s="290" t="s">
        <v>296</v>
      </c>
      <c r="E170" s="290" t="s">
        <v>98</v>
      </c>
      <c r="F170" s="290" t="s">
        <v>372</v>
      </c>
      <c r="G170" s="271" t="s">
        <v>772</v>
      </c>
      <c r="H170" s="290" t="s">
        <v>376</v>
      </c>
      <c r="I170" s="289" t="s">
        <v>102</v>
      </c>
      <c r="J170" s="288"/>
      <c r="K170" s="290"/>
      <c r="L170" s="290" t="s">
        <v>105</v>
      </c>
      <c r="M170" s="64"/>
      <c r="N170" s="64"/>
    </row>
    <row r="171" spans="1:14" ht="12.75" customHeight="1">
      <c r="A171" s="284">
        <f t="shared" si="7"/>
        <v>158</v>
      </c>
      <c r="B171" s="290">
        <v>18</v>
      </c>
      <c r="C171" s="290" t="s">
        <v>1563</v>
      </c>
      <c r="D171" s="290" t="s">
        <v>97</v>
      </c>
      <c r="E171" s="290" t="s">
        <v>98</v>
      </c>
      <c r="F171" s="290" t="s">
        <v>772</v>
      </c>
      <c r="G171" s="271" t="s">
        <v>373</v>
      </c>
      <c r="H171" s="290" t="s">
        <v>376</v>
      </c>
      <c r="I171" s="290" t="s">
        <v>242</v>
      </c>
      <c r="J171" s="288" t="s">
        <v>356</v>
      </c>
      <c r="K171" s="290" t="s">
        <v>174</v>
      </c>
      <c r="L171" s="290" t="s">
        <v>105</v>
      </c>
      <c r="M171" s="64"/>
      <c r="N171" s="64"/>
    </row>
    <row r="172" spans="1:14" ht="12.75" customHeight="1">
      <c r="A172" s="284">
        <f t="shared" si="7"/>
        <v>159</v>
      </c>
      <c r="B172" s="290">
        <v>19</v>
      </c>
      <c r="C172" s="302" t="s">
        <v>1564</v>
      </c>
      <c r="D172" s="290" t="s">
        <v>97</v>
      </c>
      <c r="E172" s="290" t="s">
        <v>212</v>
      </c>
      <c r="F172" s="290"/>
      <c r="G172" s="271">
        <v>45322</v>
      </c>
      <c r="H172" s="271">
        <v>45327</v>
      </c>
      <c r="I172" s="290" t="s">
        <v>1003</v>
      </c>
      <c r="J172" s="288"/>
      <c r="K172" s="290" t="s">
        <v>1529</v>
      </c>
      <c r="L172" s="290" t="s">
        <v>105</v>
      </c>
      <c r="M172" s="64"/>
      <c r="N172" s="64"/>
    </row>
    <row r="173" spans="1:14" ht="12.75" customHeight="1">
      <c r="A173" s="284">
        <f t="shared" si="7"/>
        <v>160</v>
      </c>
      <c r="B173" s="290">
        <v>20</v>
      </c>
      <c r="C173" s="302" t="s">
        <v>1565</v>
      </c>
      <c r="D173" s="290" t="s">
        <v>176</v>
      </c>
      <c r="E173" s="290" t="s">
        <v>212</v>
      </c>
      <c r="F173" s="290"/>
      <c r="G173" s="271">
        <v>45307</v>
      </c>
      <c r="H173" s="271">
        <v>45332</v>
      </c>
      <c r="I173" s="290" t="s">
        <v>1566</v>
      </c>
      <c r="J173" s="288"/>
      <c r="K173" s="290" t="s">
        <v>1529</v>
      </c>
      <c r="L173" s="290" t="s">
        <v>105</v>
      </c>
      <c r="M173" s="64"/>
      <c r="N173" s="64"/>
    </row>
    <row r="174" spans="1:14" ht="12.75" customHeight="1">
      <c r="A174" s="284">
        <f t="shared" si="7"/>
        <v>161</v>
      </c>
      <c r="B174" s="290">
        <v>21</v>
      </c>
      <c r="C174" s="302" t="s">
        <v>1567</v>
      </c>
      <c r="D174" s="290" t="s">
        <v>97</v>
      </c>
      <c r="E174" s="290" t="s">
        <v>503</v>
      </c>
      <c r="F174" s="290"/>
      <c r="G174" s="271">
        <v>45325</v>
      </c>
      <c r="H174" s="271">
        <v>45333</v>
      </c>
      <c r="I174" s="290" t="s">
        <v>1531</v>
      </c>
      <c r="J174" s="288"/>
      <c r="K174" s="290" t="s">
        <v>1535</v>
      </c>
      <c r="L174" s="290" t="s">
        <v>105</v>
      </c>
      <c r="M174" s="64"/>
      <c r="N174" s="64"/>
    </row>
    <row r="175" spans="1:14" ht="12.75" customHeight="1">
      <c r="A175" s="284">
        <f t="shared" si="7"/>
        <v>162</v>
      </c>
      <c r="B175" s="290">
        <v>22</v>
      </c>
      <c r="C175" s="302" t="s">
        <v>1080</v>
      </c>
      <c r="D175" s="290" t="s">
        <v>176</v>
      </c>
      <c r="E175" s="290" t="s">
        <v>503</v>
      </c>
      <c r="F175" s="290"/>
      <c r="G175" s="271">
        <v>45324</v>
      </c>
      <c r="H175" s="271">
        <v>45334</v>
      </c>
      <c r="I175" s="290" t="s">
        <v>1006</v>
      </c>
      <c r="J175" s="288"/>
      <c r="K175" s="290" t="s">
        <v>1535</v>
      </c>
      <c r="L175" s="290" t="s">
        <v>105</v>
      </c>
      <c r="M175" s="64"/>
      <c r="N175" s="64"/>
    </row>
    <row r="176" spans="1:14" ht="12.75" customHeight="1">
      <c r="A176" s="284">
        <f t="shared" si="7"/>
        <v>163</v>
      </c>
      <c r="B176" s="290">
        <v>23</v>
      </c>
      <c r="C176" s="302" t="s">
        <v>1568</v>
      </c>
      <c r="D176" s="290" t="s">
        <v>176</v>
      </c>
      <c r="E176" s="290" t="s">
        <v>212</v>
      </c>
      <c r="F176" s="290"/>
      <c r="G176" s="271">
        <v>45327</v>
      </c>
      <c r="H176" s="271">
        <v>45340</v>
      </c>
      <c r="I176" s="290" t="s">
        <v>1569</v>
      </c>
      <c r="J176" s="288"/>
      <c r="K176" s="290" t="s">
        <v>1529</v>
      </c>
      <c r="L176" s="290" t="s">
        <v>105</v>
      </c>
      <c r="M176" s="64"/>
      <c r="N176" s="64"/>
    </row>
    <row r="177" spans="1:14" ht="12.75" customHeight="1">
      <c r="A177" s="284">
        <f t="shared" si="7"/>
        <v>164</v>
      </c>
      <c r="B177" s="290">
        <v>24</v>
      </c>
      <c r="C177" s="302" t="s">
        <v>1133</v>
      </c>
      <c r="D177" s="290" t="s">
        <v>112</v>
      </c>
      <c r="E177" s="290" t="s">
        <v>503</v>
      </c>
      <c r="F177" s="290"/>
      <c r="G177" s="271">
        <v>45336</v>
      </c>
      <c r="H177" s="271">
        <v>45341</v>
      </c>
      <c r="I177" s="290" t="s">
        <v>1528</v>
      </c>
      <c r="J177" s="288"/>
      <c r="K177" s="290" t="s">
        <v>1529</v>
      </c>
      <c r="L177" s="290" t="s">
        <v>105</v>
      </c>
      <c r="M177" s="64"/>
      <c r="N177" s="64"/>
    </row>
    <row r="178" spans="1:14" ht="12.75" customHeight="1">
      <c r="A178" s="284">
        <f t="shared" si="7"/>
        <v>165</v>
      </c>
      <c r="B178" s="290">
        <v>25</v>
      </c>
      <c r="C178" s="302" t="s">
        <v>1570</v>
      </c>
      <c r="D178" s="290" t="s">
        <v>107</v>
      </c>
      <c r="E178" s="290" t="s">
        <v>169</v>
      </c>
      <c r="F178" s="290"/>
      <c r="G178" s="271">
        <v>45332</v>
      </c>
      <c r="H178" s="271">
        <v>45342</v>
      </c>
      <c r="I178" s="290" t="s">
        <v>1147</v>
      </c>
      <c r="J178" s="288"/>
      <c r="K178" s="290" t="s">
        <v>1529</v>
      </c>
      <c r="L178" s="290" t="s">
        <v>105</v>
      </c>
      <c r="M178" s="64"/>
      <c r="N178" s="64"/>
    </row>
    <row r="179" spans="1:14" ht="12.75" customHeight="1">
      <c r="A179" s="284">
        <f t="shared" si="7"/>
        <v>166</v>
      </c>
      <c r="B179" s="290">
        <v>26</v>
      </c>
      <c r="C179" s="302" t="s">
        <v>1571</v>
      </c>
      <c r="D179" s="290" t="s">
        <v>97</v>
      </c>
      <c r="E179" s="290" t="s">
        <v>503</v>
      </c>
      <c r="F179" s="290"/>
      <c r="G179" s="271">
        <v>45336</v>
      </c>
      <c r="H179" s="271">
        <v>45344</v>
      </c>
      <c r="I179" s="290" t="s">
        <v>1003</v>
      </c>
      <c r="J179" s="288"/>
      <c r="K179" s="290" t="s">
        <v>1529</v>
      </c>
      <c r="L179" s="290" t="s">
        <v>105</v>
      </c>
      <c r="M179" s="64"/>
      <c r="N179" s="64"/>
    </row>
    <row r="180" spans="1:14" ht="12.75" customHeight="1">
      <c r="A180" s="284">
        <f t="shared" si="7"/>
        <v>167</v>
      </c>
      <c r="B180" s="290">
        <v>27</v>
      </c>
      <c r="C180" s="302" t="s">
        <v>1572</v>
      </c>
      <c r="D180" s="290" t="s">
        <v>1573</v>
      </c>
      <c r="E180" s="290" t="s">
        <v>503</v>
      </c>
      <c r="F180" s="290"/>
      <c r="G180" s="271">
        <v>45334</v>
      </c>
      <c r="H180" s="271">
        <v>45344</v>
      </c>
      <c r="I180" s="290" t="s">
        <v>1531</v>
      </c>
      <c r="J180" s="288"/>
      <c r="K180" s="290" t="s">
        <v>1535</v>
      </c>
      <c r="L180" s="290" t="s">
        <v>105</v>
      </c>
      <c r="M180" s="64"/>
      <c r="N180" s="64"/>
    </row>
    <row r="181" spans="1:14" ht="12.75" customHeight="1">
      <c r="A181" s="284">
        <f t="shared" si="7"/>
        <v>168</v>
      </c>
      <c r="B181" s="290">
        <v>28</v>
      </c>
      <c r="C181" s="302" t="s">
        <v>1101</v>
      </c>
      <c r="D181" s="290" t="s">
        <v>107</v>
      </c>
      <c r="E181" s="290" t="s">
        <v>169</v>
      </c>
      <c r="F181" s="290"/>
      <c r="G181" s="271">
        <v>45340</v>
      </c>
      <c r="H181" s="271">
        <v>45347</v>
      </c>
      <c r="I181" s="290" t="s">
        <v>1147</v>
      </c>
      <c r="J181" s="288"/>
      <c r="K181" s="290" t="s">
        <v>1529</v>
      </c>
      <c r="L181" s="290" t="s">
        <v>105</v>
      </c>
      <c r="M181" s="64"/>
      <c r="N181" s="64"/>
    </row>
    <row r="182" spans="1:14" ht="12.75" customHeight="1">
      <c r="A182" s="284">
        <f t="shared" si="7"/>
        <v>169</v>
      </c>
      <c r="B182" s="290">
        <v>29</v>
      </c>
      <c r="C182" s="302" t="s">
        <v>1082</v>
      </c>
      <c r="D182" s="290" t="s">
        <v>107</v>
      </c>
      <c r="E182" s="290" t="s">
        <v>503</v>
      </c>
      <c r="F182" s="290"/>
      <c r="G182" s="271">
        <v>45340</v>
      </c>
      <c r="H182" s="271">
        <v>45349</v>
      </c>
      <c r="I182" s="290" t="s">
        <v>1531</v>
      </c>
      <c r="J182" s="288"/>
      <c r="K182" s="290" t="s">
        <v>1529</v>
      </c>
      <c r="L182" s="290" t="s">
        <v>105</v>
      </c>
      <c r="M182" s="64"/>
      <c r="N182" s="64"/>
    </row>
    <row r="183" spans="1:14" ht="12.75" customHeight="1">
      <c r="A183" s="284">
        <f t="shared" si="7"/>
        <v>170</v>
      </c>
      <c r="B183" s="290">
        <v>30</v>
      </c>
      <c r="C183" s="302" t="s">
        <v>1144</v>
      </c>
      <c r="D183" s="290" t="s">
        <v>97</v>
      </c>
      <c r="E183" s="290" t="s">
        <v>212</v>
      </c>
      <c r="F183" s="290"/>
      <c r="G183" s="271">
        <v>45342</v>
      </c>
      <c r="H183" s="271">
        <v>45351</v>
      </c>
      <c r="I183" s="290" t="s">
        <v>1569</v>
      </c>
      <c r="J183" s="288"/>
      <c r="K183" s="290" t="s">
        <v>1529</v>
      </c>
      <c r="L183" s="290" t="s">
        <v>105</v>
      </c>
      <c r="M183" s="64"/>
      <c r="N183" s="64"/>
    </row>
    <row r="184" spans="1:14" ht="12.75" customHeight="1">
      <c r="A184" s="284">
        <f t="shared" si="7"/>
        <v>171</v>
      </c>
      <c r="B184" s="290">
        <v>31</v>
      </c>
      <c r="C184" s="302" t="s">
        <v>1119</v>
      </c>
      <c r="D184" s="290" t="s">
        <v>107</v>
      </c>
      <c r="E184" s="290" t="s">
        <v>503</v>
      </c>
      <c r="F184" s="290"/>
      <c r="G184" s="271">
        <v>45342</v>
      </c>
      <c r="H184" s="271">
        <v>45351</v>
      </c>
      <c r="I184" s="290" t="s">
        <v>1180</v>
      </c>
      <c r="J184" s="288"/>
      <c r="K184" s="290" t="s">
        <v>1535</v>
      </c>
      <c r="L184" s="290" t="s">
        <v>105</v>
      </c>
      <c r="M184" s="64"/>
      <c r="N184" s="64"/>
    </row>
    <row r="185" spans="1:14" ht="12.75" customHeight="1">
      <c r="A185" s="284">
        <f t="shared" si="7"/>
        <v>172</v>
      </c>
      <c r="B185" s="290">
        <v>32</v>
      </c>
      <c r="C185" s="302" t="s">
        <v>1115</v>
      </c>
      <c r="D185" s="290" t="s">
        <v>97</v>
      </c>
      <c r="E185" s="290" t="s">
        <v>503</v>
      </c>
      <c r="F185" s="290"/>
      <c r="G185" s="271">
        <v>45344</v>
      </c>
      <c r="H185" s="271">
        <v>45351</v>
      </c>
      <c r="I185" s="290" t="s">
        <v>1006</v>
      </c>
      <c r="J185" s="288"/>
      <c r="K185" s="290" t="s">
        <v>1535</v>
      </c>
      <c r="L185" s="290" t="s">
        <v>105</v>
      </c>
      <c r="M185" s="64"/>
      <c r="N185" s="64"/>
    </row>
    <row r="186" spans="1:14" ht="12.75" customHeight="1">
      <c r="A186" s="284"/>
      <c r="B186" s="290" t="s">
        <v>379</v>
      </c>
      <c r="C186" s="290"/>
      <c r="D186" s="290"/>
      <c r="E186" s="290"/>
      <c r="F186" s="290"/>
      <c r="G186" s="271"/>
      <c r="H186" s="290"/>
      <c r="I186" s="290"/>
      <c r="J186" s="288"/>
      <c r="K186" s="290"/>
      <c r="L186" s="290"/>
      <c r="M186" s="64"/>
      <c r="N186" s="64"/>
    </row>
    <row r="187" spans="1:14" ht="12.75" customHeight="1">
      <c r="A187" s="284">
        <v>173</v>
      </c>
      <c r="B187" s="290">
        <v>1</v>
      </c>
      <c r="C187" s="290" t="s">
        <v>240</v>
      </c>
      <c r="D187" s="290" t="s">
        <v>97</v>
      </c>
      <c r="E187" s="290" t="s">
        <v>98</v>
      </c>
      <c r="F187" s="290" t="s">
        <v>366</v>
      </c>
      <c r="G187" s="271" t="s">
        <v>772</v>
      </c>
      <c r="H187" s="290" t="s">
        <v>1574</v>
      </c>
      <c r="I187" s="290" t="s">
        <v>246</v>
      </c>
      <c r="J187" s="288" t="s">
        <v>345</v>
      </c>
      <c r="K187" s="290" t="s">
        <v>181</v>
      </c>
      <c r="L187" s="290" t="s">
        <v>105</v>
      </c>
      <c r="M187" s="64"/>
      <c r="N187" s="64"/>
    </row>
    <row r="188" spans="1:14" ht="12.75" customHeight="1">
      <c r="A188" s="284">
        <f t="shared" ref="A188:A204" si="8">A187+1</f>
        <v>174</v>
      </c>
      <c r="B188" s="290">
        <v>2</v>
      </c>
      <c r="C188" s="290" t="s">
        <v>1575</v>
      </c>
      <c r="D188" s="290" t="s">
        <v>315</v>
      </c>
      <c r="E188" s="290" t="s">
        <v>98</v>
      </c>
      <c r="F188" s="290" t="s">
        <v>376</v>
      </c>
      <c r="G188" s="271" t="s">
        <v>376</v>
      </c>
      <c r="H188" s="290" t="s">
        <v>386</v>
      </c>
      <c r="I188" s="290" t="s">
        <v>1525</v>
      </c>
      <c r="J188" s="288" t="s">
        <v>433</v>
      </c>
      <c r="K188" s="290"/>
      <c r="L188" s="290" t="s">
        <v>105</v>
      </c>
      <c r="M188" s="64"/>
      <c r="N188" s="64">
        <v>45</v>
      </c>
    </row>
    <row r="189" spans="1:14" ht="12.75" customHeight="1">
      <c r="A189" s="284">
        <f t="shared" si="8"/>
        <v>175</v>
      </c>
      <c r="B189" s="290">
        <v>3</v>
      </c>
      <c r="C189" s="290" t="s">
        <v>1576</v>
      </c>
      <c r="D189" s="290" t="s">
        <v>296</v>
      </c>
      <c r="E189" s="290" t="s">
        <v>98</v>
      </c>
      <c r="F189" s="290" t="s">
        <v>773</v>
      </c>
      <c r="G189" s="271" t="s">
        <v>773</v>
      </c>
      <c r="H189" s="290" t="s">
        <v>386</v>
      </c>
      <c r="I189" s="289" t="s">
        <v>102</v>
      </c>
      <c r="J189" s="288"/>
      <c r="K189" s="290" t="s">
        <v>174</v>
      </c>
      <c r="L189" s="290" t="s">
        <v>105</v>
      </c>
      <c r="M189" s="64"/>
      <c r="N189" s="64"/>
    </row>
    <row r="190" spans="1:14" ht="12.75" customHeight="1">
      <c r="A190" s="284">
        <f t="shared" si="8"/>
        <v>176</v>
      </c>
      <c r="B190" s="290">
        <v>4</v>
      </c>
      <c r="C190" s="290" t="s">
        <v>274</v>
      </c>
      <c r="D190" s="290" t="s">
        <v>97</v>
      </c>
      <c r="E190" s="290" t="s">
        <v>340</v>
      </c>
      <c r="F190" s="290" t="s">
        <v>386</v>
      </c>
      <c r="G190" s="271" t="s">
        <v>775</v>
      </c>
      <c r="H190" s="290" t="s">
        <v>1577</v>
      </c>
      <c r="I190" s="290" t="s">
        <v>246</v>
      </c>
      <c r="J190" s="288" t="s">
        <v>345</v>
      </c>
      <c r="K190" s="290" t="s">
        <v>181</v>
      </c>
      <c r="L190" s="290" t="s">
        <v>105</v>
      </c>
      <c r="M190" s="64"/>
      <c r="N190" s="64"/>
    </row>
    <row r="191" spans="1:14" ht="12.75" customHeight="1">
      <c r="A191" s="284">
        <f t="shared" si="8"/>
        <v>177</v>
      </c>
      <c r="B191" s="290">
        <v>5</v>
      </c>
      <c r="C191" s="290" t="s">
        <v>1578</v>
      </c>
      <c r="D191" s="290" t="s">
        <v>269</v>
      </c>
      <c r="E191" s="290" t="s">
        <v>98</v>
      </c>
      <c r="F191" s="271" t="s">
        <v>774</v>
      </c>
      <c r="G191" s="271" t="s">
        <v>775</v>
      </c>
      <c r="H191" s="271" t="s">
        <v>776</v>
      </c>
      <c r="I191" s="289" t="s">
        <v>102</v>
      </c>
      <c r="J191" s="288" t="s">
        <v>858</v>
      </c>
      <c r="K191" s="290" t="s">
        <v>174</v>
      </c>
      <c r="L191" s="290" t="s">
        <v>105</v>
      </c>
      <c r="M191" s="64"/>
      <c r="N191" s="64"/>
    </row>
    <row r="192" spans="1:14" ht="12.75" customHeight="1">
      <c r="A192" s="284">
        <f t="shared" si="8"/>
        <v>178</v>
      </c>
      <c r="B192" s="290">
        <v>6</v>
      </c>
      <c r="C192" s="290" t="s">
        <v>1579</v>
      </c>
      <c r="D192" s="290" t="s">
        <v>360</v>
      </c>
      <c r="E192" s="290" t="s">
        <v>98</v>
      </c>
      <c r="F192" s="290" t="s">
        <v>773</v>
      </c>
      <c r="G192" s="271" t="s">
        <v>773</v>
      </c>
      <c r="H192" s="290" t="s">
        <v>389</v>
      </c>
      <c r="I192" s="290" t="s">
        <v>242</v>
      </c>
      <c r="J192" s="288"/>
      <c r="K192" s="290"/>
      <c r="L192" s="290" t="s">
        <v>105</v>
      </c>
      <c r="M192" s="64"/>
      <c r="N192" s="64"/>
    </row>
    <row r="193" spans="1:14" ht="12.75" customHeight="1">
      <c r="A193" s="284">
        <f t="shared" si="8"/>
        <v>179</v>
      </c>
      <c r="B193" s="290">
        <v>7</v>
      </c>
      <c r="C193" s="290" t="s">
        <v>1580</v>
      </c>
      <c r="D193" s="290" t="s">
        <v>360</v>
      </c>
      <c r="E193" s="290" t="s">
        <v>98</v>
      </c>
      <c r="F193" s="290" t="s">
        <v>386</v>
      </c>
      <c r="G193" s="271" t="s">
        <v>774</v>
      </c>
      <c r="H193" s="290" t="s">
        <v>389</v>
      </c>
      <c r="I193" s="290" t="s">
        <v>1525</v>
      </c>
      <c r="J193" s="288"/>
      <c r="K193" s="290"/>
      <c r="L193" s="290" t="s">
        <v>105</v>
      </c>
      <c r="M193" s="64"/>
      <c r="N193" s="64"/>
    </row>
    <row r="194" spans="1:14" ht="12.75" customHeight="1">
      <c r="A194" s="284">
        <f t="shared" si="8"/>
        <v>180</v>
      </c>
      <c r="B194" s="290">
        <v>8</v>
      </c>
      <c r="C194" s="290" t="s">
        <v>298</v>
      </c>
      <c r="D194" s="290" t="s">
        <v>97</v>
      </c>
      <c r="E194" s="290" t="s">
        <v>169</v>
      </c>
      <c r="F194" s="271" t="s">
        <v>387</v>
      </c>
      <c r="G194" s="271" t="s">
        <v>776</v>
      </c>
      <c r="H194" s="290" t="s">
        <v>389</v>
      </c>
      <c r="I194" s="290" t="s">
        <v>246</v>
      </c>
      <c r="J194" s="288"/>
      <c r="K194" s="290"/>
      <c r="L194" s="290" t="s">
        <v>105</v>
      </c>
      <c r="M194" s="64"/>
      <c r="N194" s="64"/>
    </row>
    <row r="195" spans="1:14" ht="12.75" customHeight="1">
      <c r="A195" s="284">
        <f t="shared" si="8"/>
        <v>181</v>
      </c>
      <c r="B195" s="290">
        <v>9</v>
      </c>
      <c r="C195" s="290" t="s">
        <v>1581</v>
      </c>
      <c r="D195" s="290" t="s">
        <v>269</v>
      </c>
      <c r="E195" s="290" t="s">
        <v>98</v>
      </c>
      <c r="F195" s="290" t="s">
        <v>389</v>
      </c>
      <c r="G195" s="271" t="s">
        <v>395</v>
      </c>
      <c r="H195" s="290" t="s">
        <v>405</v>
      </c>
      <c r="I195" s="290" t="s">
        <v>1525</v>
      </c>
      <c r="J195" s="288"/>
      <c r="K195" s="290"/>
      <c r="L195" s="290" t="s">
        <v>105</v>
      </c>
      <c r="M195" s="64"/>
      <c r="N195" s="64"/>
    </row>
    <row r="196" spans="1:14" ht="12.75" customHeight="1">
      <c r="A196" s="284">
        <f t="shared" si="8"/>
        <v>182</v>
      </c>
      <c r="B196" s="290">
        <v>10</v>
      </c>
      <c r="C196" s="302" t="s">
        <v>1140</v>
      </c>
      <c r="D196" s="290" t="s">
        <v>1582</v>
      </c>
      <c r="E196" s="290" t="s">
        <v>169</v>
      </c>
      <c r="F196" s="290"/>
      <c r="G196" s="271">
        <v>45346</v>
      </c>
      <c r="H196" s="271">
        <v>45357</v>
      </c>
      <c r="I196" s="290" t="s">
        <v>1141</v>
      </c>
      <c r="J196" s="288"/>
      <c r="K196" s="290" t="s">
        <v>1583</v>
      </c>
      <c r="L196" s="290" t="s">
        <v>105</v>
      </c>
      <c r="M196" s="64"/>
      <c r="N196" s="64"/>
    </row>
    <row r="197" spans="1:14" ht="12.75" customHeight="1">
      <c r="A197" s="284">
        <f t="shared" si="8"/>
        <v>183</v>
      </c>
      <c r="B197" s="290">
        <v>11</v>
      </c>
      <c r="C197" s="302" t="s">
        <v>1116</v>
      </c>
      <c r="D197" s="290" t="s">
        <v>97</v>
      </c>
      <c r="E197" s="290" t="s">
        <v>503</v>
      </c>
      <c r="F197" s="290"/>
      <c r="G197" s="271">
        <v>45353</v>
      </c>
      <c r="H197" s="271">
        <v>45358</v>
      </c>
      <c r="I197" s="290" t="s">
        <v>1006</v>
      </c>
      <c r="J197" s="288"/>
      <c r="K197" s="290" t="s">
        <v>1535</v>
      </c>
      <c r="L197" s="290" t="s">
        <v>105</v>
      </c>
      <c r="M197" s="64"/>
      <c r="N197" s="64"/>
    </row>
    <row r="198" spans="1:14" ht="12.75" customHeight="1">
      <c r="A198" s="284">
        <f t="shared" si="8"/>
        <v>184</v>
      </c>
      <c r="B198" s="290">
        <v>12</v>
      </c>
      <c r="C198" s="302" t="s">
        <v>1084</v>
      </c>
      <c r="D198" s="290" t="s">
        <v>419</v>
      </c>
      <c r="E198" s="290" t="s">
        <v>503</v>
      </c>
      <c r="F198" s="290"/>
      <c r="G198" s="271">
        <v>45350</v>
      </c>
      <c r="H198" s="271">
        <v>45360</v>
      </c>
      <c r="I198" s="290" t="s">
        <v>1531</v>
      </c>
      <c r="J198" s="288"/>
      <c r="K198" s="290" t="s">
        <v>1583</v>
      </c>
      <c r="L198" s="290" t="s">
        <v>105</v>
      </c>
      <c r="M198" s="64"/>
      <c r="N198" s="64"/>
    </row>
    <row r="199" spans="1:14" ht="12.75" customHeight="1">
      <c r="A199" s="284">
        <f t="shared" si="8"/>
        <v>185</v>
      </c>
      <c r="B199" s="290">
        <v>13</v>
      </c>
      <c r="C199" s="302" t="s">
        <v>1117</v>
      </c>
      <c r="D199" s="290" t="s">
        <v>375</v>
      </c>
      <c r="E199" s="290" t="s">
        <v>503</v>
      </c>
      <c r="F199" s="290"/>
      <c r="G199" s="271">
        <v>45353</v>
      </c>
      <c r="H199" s="271">
        <v>45362</v>
      </c>
      <c r="I199" s="290" t="s">
        <v>1180</v>
      </c>
      <c r="J199" s="288"/>
      <c r="K199" s="290" t="s">
        <v>1535</v>
      </c>
      <c r="L199" s="290" t="s">
        <v>105</v>
      </c>
      <c r="M199" s="64"/>
      <c r="N199" s="64"/>
    </row>
    <row r="200" spans="1:14" ht="12.75" customHeight="1">
      <c r="A200" s="284">
        <f t="shared" si="8"/>
        <v>186</v>
      </c>
      <c r="B200" s="290">
        <v>14</v>
      </c>
      <c r="C200" s="302" t="s">
        <v>1584</v>
      </c>
      <c r="D200" s="290" t="s">
        <v>176</v>
      </c>
      <c r="E200" s="290" t="s">
        <v>212</v>
      </c>
      <c r="F200" s="290"/>
      <c r="G200" s="271">
        <v>45350</v>
      </c>
      <c r="H200" s="271">
        <v>45363</v>
      </c>
      <c r="I200" s="290" t="s">
        <v>1566</v>
      </c>
      <c r="J200" s="288"/>
      <c r="K200" s="290" t="s">
        <v>1583</v>
      </c>
      <c r="L200" s="290" t="s">
        <v>105</v>
      </c>
      <c r="M200" s="64"/>
      <c r="N200" s="64"/>
    </row>
    <row r="201" spans="1:14" ht="12.75" customHeight="1">
      <c r="A201" s="284">
        <f t="shared" si="8"/>
        <v>187</v>
      </c>
      <c r="B201" s="290">
        <v>15</v>
      </c>
      <c r="C201" s="302" t="s">
        <v>1152</v>
      </c>
      <c r="D201" s="290" t="s">
        <v>176</v>
      </c>
      <c r="E201" s="290" t="s">
        <v>212</v>
      </c>
      <c r="F201" s="290"/>
      <c r="G201" s="271">
        <v>45353</v>
      </c>
      <c r="H201" s="271">
        <v>45364</v>
      </c>
      <c r="I201" s="290" t="s">
        <v>1147</v>
      </c>
      <c r="J201" s="288"/>
      <c r="K201" s="290" t="s">
        <v>1583</v>
      </c>
      <c r="L201" s="290" t="s">
        <v>105</v>
      </c>
      <c r="M201" s="64"/>
      <c r="N201" s="64"/>
    </row>
    <row r="202" spans="1:14" ht="12.75" customHeight="1">
      <c r="A202" s="284">
        <f t="shared" si="8"/>
        <v>188</v>
      </c>
      <c r="B202" s="290">
        <v>16</v>
      </c>
      <c r="C202" s="302" t="s">
        <v>1333</v>
      </c>
      <c r="D202" s="290" t="s">
        <v>176</v>
      </c>
      <c r="E202" s="290" t="s">
        <v>212</v>
      </c>
      <c r="F202" s="290"/>
      <c r="G202" s="271">
        <v>45353</v>
      </c>
      <c r="H202" s="271">
        <v>45365</v>
      </c>
      <c r="I202" s="290" t="s">
        <v>1569</v>
      </c>
      <c r="J202" s="288"/>
      <c r="K202" s="290" t="s">
        <v>1583</v>
      </c>
      <c r="L202" s="290" t="s">
        <v>105</v>
      </c>
      <c r="M202" s="64"/>
      <c r="N202" s="64"/>
    </row>
    <row r="203" spans="1:14" ht="12.75" customHeight="1">
      <c r="A203" s="284">
        <f t="shared" si="8"/>
        <v>189</v>
      </c>
      <c r="B203" s="290">
        <v>17</v>
      </c>
      <c r="C203" s="302" t="s">
        <v>1107</v>
      </c>
      <c r="D203" s="290" t="s">
        <v>112</v>
      </c>
      <c r="E203" s="290" t="s">
        <v>503</v>
      </c>
      <c r="F203" s="290"/>
      <c r="G203" s="271">
        <v>45364</v>
      </c>
      <c r="H203" s="271">
        <v>45374</v>
      </c>
      <c r="I203" s="290" t="s">
        <v>1531</v>
      </c>
      <c r="J203" s="288"/>
      <c r="K203" s="290" t="s">
        <v>1535</v>
      </c>
      <c r="L203" s="290" t="s">
        <v>105</v>
      </c>
      <c r="M203" s="64"/>
      <c r="N203" s="64"/>
    </row>
    <row r="204" spans="1:14" ht="12.75" customHeight="1">
      <c r="A204" s="284">
        <f t="shared" si="8"/>
        <v>190</v>
      </c>
      <c r="B204" s="290">
        <v>18</v>
      </c>
      <c r="C204" s="302" t="s">
        <v>1159</v>
      </c>
      <c r="D204" s="290" t="s">
        <v>107</v>
      </c>
      <c r="E204" s="290" t="s">
        <v>169</v>
      </c>
      <c r="F204" s="290"/>
      <c r="G204" s="271">
        <v>45353</v>
      </c>
      <c r="H204" s="271">
        <v>45381</v>
      </c>
      <c r="I204" s="290" t="s">
        <v>1160</v>
      </c>
      <c r="J204" s="288"/>
      <c r="K204" s="290" t="s">
        <v>1583</v>
      </c>
      <c r="L204" s="290" t="s">
        <v>105</v>
      </c>
      <c r="M204" s="64"/>
      <c r="N204" s="64"/>
    </row>
    <row r="205" spans="1:14" ht="12.75" customHeight="1">
      <c r="A205" s="284"/>
      <c r="B205" s="290" t="s">
        <v>777</v>
      </c>
      <c r="C205" s="305"/>
      <c r="D205" s="290"/>
      <c r="E205" s="290"/>
      <c r="F205" s="290"/>
      <c r="G205" s="271"/>
      <c r="H205" s="271"/>
      <c r="I205" s="290"/>
      <c r="J205" s="288"/>
      <c r="K205" s="290"/>
      <c r="L205" s="290"/>
      <c r="M205" s="64"/>
      <c r="N205" s="64"/>
    </row>
    <row r="206" spans="1:14" ht="12.75" customHeight="1">
      <c r="A206" s="284">
        <v>191</v>
      </c>
      <c r="B206" s="290">
        <v>1</v>
      </c>
      <c r="C206" s="302" t="s">
        <v>1345</v>
      </c>
      <c r="D206" s="290" t="s">
        <v>107</v>
      </c>
      <c r="E206" s="290" t="s">
        <v>212</v>
      </c>
      <c r="F206" s="290"/>
      <c r="G206" s="271">
        <v>45381</v>
      </c>
      <c r="H206" s="271">
        <v>45388</v>
      </c>
      <c r="I206" s="290" t="s">
        <v>1566</v>
      </c>
      <c r="J206" s="288"/>
      <c r="K206" s="290" t="s">
        <v>1583</v>
      </c>
      <c r="L206" s="290" t="s">
        <v>105</v>
      </c>
      <c r="M206" s="64"/>
      <c r="N206" s="64"/>
    </row>
    <row r="207" spans="1:14" ht="12.75" customHeight="1">
      <c r="A207" s="284">
        <f t="shared" ref="A207:A213" si="9">A206+1</f>
        <v>192</v>
      </c>
      <c r="B207" s="290">
        <v>2</v>
      </c>
      <c r="C207" s="302" t="s">
        <v>1166</v>
      </c>
      <c r="D207" s="290" t="s">
        <v>176</v>
      </c>
      <c r="E207" s="290" t="s">
        <v>169</v>
      </c>
      <c r="F207" s="290"/>
      <c r="G207" s="271">
        <v>45382</v>
      </c>
      <c r="H207" s="271">
        <v>45392</v>
      </c>
      <c r="I207" s="290" t="s">
        <v>1160</v>
      </c>
      <c r="J207" s="288"/>
      <c r="K207" s="290" t="s">
        <v>1583</v>
      </c>
      <c r="L207" s="290" t="s">
        <v>105</v>
      </c>
      <c r="M207" s="64"/>
      <c r="N207" s="64"/>
    </row>
    <row r="208" spans="1:14" ht="12.75" customHeight="1">
      <c r="A208" s="284">
        <f t="shared" si="9"/>
        <v>193</v>
      </c>
      <c r="B208" s="290">
        <v>3</v>
      </c>
      <c r="C208" s="302" t="s">
        <v>1585</v>
      </c>
      <c r="D208" s="290" t="s">
        <v>176</v>
      </c>
      <c r="E208" s="290" t="s">
        <v>169</v>
      </c>
      <c r="F208" s="290"/>
      <c r="G208" s="271">
        <v>45388</v>
      </c>
      <c r="H208" s="271">
        <v>45394</v>
      </c>
      <c r="I208" s="290" t="s">
        <v>1566</v>
      </c>
      <c r="J208" s="288"/>
      <c r="K208" s="290" t="s">
        <v>1529</v>
      </c>
      <c r="L208" s="290" t="s">
        <v>105</v>
      </c>
      <c r="M208" s="64"/>
      <c r="N208" s="64"/>
    </row>
    <row r="209" spans="1:14" ht="12.75" customHeight="1">
      <c r="A209" s="284">
        <f t="shared" si="9"/>
        <v>194</v>
      </c>
      <c r="B209" s="290">
        <v>4</v>
      </c>
      <c r="C209" s="302" t="s">
        <v>1177</v>
      </c>
      <c r="D209" s="290" t="s">
        <v>176</v>
      </c>
      <c r="E209" s="290" t="s">
        <v>169</v>
      </c>
      <c r="F209" s="290"/>
      <c r="G209" s="271">
        <v>45390</v>
      </c>
      <c r="H209" s="271">
        <v>45396</v>
      </c>
      <c r="I209" s="290" t="s">
        <v>1160</v>
      </c>
      <c r="J209" s="288"/>
      <c r="K209" s="290" t="s">
        <v>1529</v>
      </c>
      <c r="L209" s="290" t="s">
        <v>105</v>
      </c>
      <c r="M209" s="64"/>
      <c r="N209" s="64"/>
    </row>
    <row r="210" spans="1:14" ht="12.75" customHeight="1">
      <c r="A210" s="284">
        <f t="shared" si="9"/>
        <v>195</v>
      </c>
      <c r="B210" s="290">
        <v>5</v>
      </c>
      <c r="C210" s="302" t="s">
        <v>1586</v>
      </c>
      <c r="D210" s="290" t="s">
        <v>1587</v>
      </c>
      <c r="E210" s="290" t="s">
        <v>503</v>
      </c>
      <c r="F210" s="290"/>
      <c r="G210" s="271">
        <v>45390</v>
      </c>
      <c r="H210" s="271">
        <v>45400</v>
      </c>
      <c r="I210" s="290" t="s">
        <v>1531</v>
      </c>
      <c r="J210" s="288"/>
      <c r="K210" s="290" t="s">
        <v>1535</v>
      </c>
      <c r="L210" s="290" t="s">
        <v>105</v>
      </c>
      <c r="M210" s="64"/>
      <c r="N210" s="64"/>
    </row>
    <row r="211" spans="1:14" ht="12.75" customHeight="1">
      <c r="A211" s="284">
        <f t="shared" si="9"/>
        <v>196</v>
      </c>
      <c r="B211" s="290">
        <v>6</v>
      </c>
      <c r="C211" s="302" t="s">
        <v>1198</v>
      </c>
      <c r="D211" s="290" t="s">
        <v>176</v>
      </c>
      <c r="E211" s="290" t="s">
        <v>212</v>
      </c>
      <c r="F211" s="290"/>
      <c r="G211" s="271">
        <v>45397</v>
      </c>
      <c r="H211" s="271">
        <v>45406</v>
      </c>
      <c r="I211" s="290" t="s">
        <v>1160</v>
      </c>
      <c r="J211" s="288"/>
      <c r="K211" s="290" t="s">
        <v>1529</v>
      </c>
      <c r="L211" s="290" t="s">
        <v>105</v>
      </c>
      <c r="M211" s="64"/>
      <c r="N211" s="64"/>
    </row>
    <row r="212" spans="1:14" ht="12.75" customHeight="1">
      <c r="A212" s="284">
        <f t="shared" si="9"/>
        <v>197</v>
      </c>
      <c r="B212" s="290">
        <v>7</v>
      </c>
      <c r="C212" s="302" t="s">
        <v>1187</v>
      </c>
      <c r="D212" s="290" t="s">
        <v>176</v>
      </c>
      <c r="E212" s="290" t="s">
        <v>169</v>
      </c>
      <c r="F212" s="290"/>
      <c r="G212" s="271">
        <v>45392</v>
      </c>
      <c r="H212" s="271">
        <v>45407</v>
      </c>
      <c r="I212" s="290" t="s">
        <v>1566</v>
      </c>
      <c r="J212" s="288"/>
      <c r="K212" s="290" t="s">
        <v>1529</v>
      </c>
      <c r="L212" s="290" t="s">
        <v>105</v>
      </c>
      <c r="M212" s="64"/>
      <c r="N212" s="64"/>
    </row>
    <row r="213" spans="1:14" ht="12.75" customHeight="1">
      <c r="A213" s="284">
        <f t="shared" si="9"/>
        <v>198</v>
      </c>
      <c r="B213" s="290">
        <v>8</v>
      </c>
      <c r="C213" s="302" t="s">
        <v>1588</v>
      </c>
      <c r="D213" s="290" t="s">
        <v>176</v>
      </c>
      <c r="E213" s="290" t="s">
        <v>169</v>
      </c>
      <c r="F213" s="290"/>
      <c r="G213" s="271">
        <v>45397</v>
      </c>
      <c r="H213" s="271">
        <v>45410</v>
      </c>
      <c r="I213" s="290" t="s">
        <v>1160</v>
      </c>
      <c r="J213" s="288"/>
      <c r="K213" s="290" t="s">
        <v>1529</v>
      </c>
      <c r="L213" s="290" t="s">
        <v>105</v>
      </c>
      <c r="M213" s="64"/>
      <c r="N213" s="64"/>
    </row>
    <row r="214" spans="1:14" ht="12.75" customHeight="1">
      <c r="A214" s="284"/>
      <c r="B214" s="290" t="s">
        <v>438</v>
      </c>
      <c r="C214" s="290"/>
      <c r="D214" s="290"/>
      <c r="E214" s="290"/>
      <c r="F214" s="290"/>
      <c r="G214" s="271"/>
      <c r="H214" s="290"/>
      <c r="I214" s="290"/>
      <c r="J214" s="288"/>
      <c r="K214" s="290"/>
      <c r="L214" s="290"/>
      <c r="M214" s="64"/>
      <c r="N214" s="64"/>
    </row>
    <row r="215" spans="1:14" ht="12.75" customHeight="1">
      <c r="A215" s="284">
        <v>199</v>
      </c>
      <c r="B215" s="290">
        <v>1</v>
      </c>
      <c r="C215" s="290" t="s">
        <v>1589</v>
      </c>
      <c r="D215" s="290" t="s">
        <v>266</v>
      </c>
      <c r="E215" s="290" t="s">
        <v>98</v>
      </c>
      <c r="F215" s="290" t="s">
        <v>431</v>
      </c>
      <c r="G215" s="290" t="s">
        <v>1590</v>
      </c>
      <c r="H215" s="290" t="s">
        <v>1591</v>
      </c>
      <c r="I215" s="290" t="s">
        <v>457</v>
      </c>
      <c r="J215" s="288" t="s">
        <v>433</v>
      </c>
      <c r="K215" s="290" t="s">
        <v>174</v>
      </c>
      <c r="L215" s="290" t="s">
        <v>105</v>
      </c>
      <c r="M215" s="64"/>
      <c r="N215" s="64"/>
    </row>
    <row r="216" spans="1:14" ht="12.75" customHeight="1">
      <c r="A216" s="284">
        <f t="shared" ref="A216:A223" si="10">A215+1</f>
        <v>200</v>
      </c>
      <c r="B216" s="290">
        <v>2</v>
      </c>
      <c r="C216" s="302" t="s">
        <v>1125</v>
      </c>
      <c r="D216" s="290" t="s">
        <v>107</v>
      </c>
      <c r="E216" s="290" t="s">
        <v>169</v>
      </c>
      <c r="F216" s="290"/>
      <c r="G216" s="271">
        <v>45404</v>
      </c>
      <c r="H216" s="271">
        <v>45414</v>
      </c>
      <c r="I216" s="290" t="s">
        <v>1531</v>
      </c>
      <c r="J216" s="288"/>
      <c r="K216" s="290" t="s">
        <v>1535</v>
      </c>
      <c r="L216" s="290" t="s">
        <v>105</v>
      </c>
      <c r="M216" s="64"/>
      <c r="N216" s="64"/>
    </row>
    <row r="217" spans="1:14" ht="12.75" customHeight="1">
      <c r="A217" s="284">
        <f t="shared" si="10"/>
        <v>201</v>
      </c>
      <c r="B217" s="290">
        <v>3</v>
      </c>
      <c r="C217" s="302" t="s">
        <v>1592</v>
      </c>
      <c r="D217" s="290" t="s">
        <v>176</v>
      </c>
      <c r="E217" s="290" t="s">
        <v>169</v>
      </c>
      <c r="F217" s="290"/>
      <c r="G217" s="271">
        <v>45410</v>
      </c>
      <c r="H217" s="271">
        <v>45414</v>
      </c>
      <c r="I217" s="290" t="s">
        <v>1160</v>
      </c>
      <c r="J217" s="288"/>
      <c r="K217" s="290" t="s">
        <v>1583</v>
      </c>
      <c r="L217" s="290" t="s">
        <v>105</v>
      </c>
      <c r="M217" s="64"/>
      <c r="N217" s="64"/>
    </row>
    <row r="218" spans="1:14" ht="12.75" customHeight="1">
      <c r="A218" s="284">
        <f t="shared" si="10"/>
        <v>202</v>
      </c>
      <c r="B218" s="290">
        <v>4</v>
      </c>
      <c r="C218" s="302" t="s">
        <v>1335</v>
      </c>
      <c r="D218" s="290" t="s">
        <v>375</v>
      </c>
      <c r="E218" s="290" t="s">
        <v>169</v>
      </c>
      <c r="F218" s="290"/>
      <c r="G218" s="271">
        <v>45409</v>
      </c>
      <c r="H218" s="271">
        <v>45417</v>
      </c>
      <c r="I218" s="290" t="s">
        <v>1566</v>
      </c>
      <c r="J218" s="288"/>
      <c r="K218" s="290" t="s">
        <v>1583</v>
      </c>
      <c r="L218" s="290" t="s">
        <v>105</v>
      </c>
      <c r="M218" s="64"/>
      <c r="N218" s="64"/>
    </row>
    <row r="219" spans="1:14" ht="12.75" customHeight="1">
      <c r="A219" s="284">
        <f t="shared" si="10"/>
        <v>203</v>
      </c>
      <c r="B219" s="290">
        <v>5</v>
      </c>
      <c r="C219" s="302" t="s">
        <v>1183</v>
      </c>
      <c r="D219" s="290" t="s">
        <v>176</v>
      </c>
      <c r="E219" s="290" t="s">
        <v>212</v>
      </c>
      <c r="F219" s="290"/>
      <c r="G219" s="271">
        <v>45385</v>
      </c>
      <c r="H219" s="271">
        <v>45417</v>
      </c>
      <c r="I219" s="290" t="s">
        <v>1160</v>
      </c>
      <c r="J219" s="288"/>
      <c r="K219" s="290" t="s">
        <v>1583</v>
      </c>
      <c r="L219" s="290" t="s">
        <v>105</v>
      </c>
      <c r="M219" s="64"/>
      <c r="N219" s="64"/>
    </row>
    <row r="220" spans="1:14" ht="12.75" customHeight="1">
      <c r="A220" s="306">
        <f t="shared" si="10"/>
        <v>204</v>
      </c>
      <c r="B220" s="307">
        <v>6</v>
      </c>
      <c r="C220" s="308" t="s">
        <v>1593</v>
      </c>
      <c r="D220" s="307" t="s">
        <v>176</v>
      </c>
      <c r="E220" s="307" t="s">
        <v>212</v>
      </c>
      <c r="F220" s="307"/>
      <c r="G220" s="309">
        <v>45418</v>
      </c>
      <c r="H220" s="309">
        <v>45422</v>
      </c>
      <c r="I220" s="307" t="s">
        <v>1160</v>
      </c>
      <c r="J220" s="310"/>
      <c r="K220" s="307" t="s">
        <v>1583</v>
      </c>
      <c r="L220" s="307" t="s">
        <v>105</v>
      </c>
      <c r="M220" s="64"/>
      <c r="N220" s="64"/>
    </row>
    <row r="221" spans="1:14" ht="12.75" customHeight="1">
      <c r="A221" s="284">
        <f t="shared" si="10"/>
        <v>205</v>
      </c>
      <c r="B221" s="290">
        <v>7</v>
      </c>
      <c r="C221" s="302" t="s">
        <v>1334</v>
      </c>
      <c r="D221" s="290" t="s">
        <v>97</v>
      </c>
      <c r="E221" s="290" t="s">
        <v>169</v>
      </c>
      <c r="F221" s="290"/>
      <c r="G221" s="271">
        <v>45427</v>
      </c>
      <c r="H221" s="271">
        <v>45436</v>
      </c>
      <c r="I221" s="290" t="s">
        <v>1147</v>
      </c>
      <c r="J221" s="288"/>
      <c r="K221" s="290" t="s">
        <v>1529</v>
      </c>
      <c r="L221" s="290" t="s">
        <v>105</v>
      </c>
      <c r="M221" s="64"/>
      <c r="N221" s="64"/>
    </row>
    <row r="222" spans="1:14" ht="12.75" customHeight="1">
      <c r="A222" s="284">
        <f t="shared" si="10"/>
        <v>206</v>
      </c>
      <c r="B222" s="290">
        <v>8</v>
      </c>
      <c r="C222" s="302" t="s">
        <v>1254</v>
      </c>
      <c r="D222" s="290" t="s">
        <v>97</v>
      </c>
      <c r="E222" s="290" t="s">
        <v>169</v>
      </c>
      <c r="F222" s="290"/>
      <c r="G222" s="271">
        <v>45421</v>
      </c>
      <c r="H222" s="271">
        <v>45439</v>
      </c>
      <c r="I222" s="290" t="s">
        <v>1594</v>
      </c>
      <c r="J222" s="288"/>
      <c r="K222" s="290" t="s">
        <v>1529</v>
      </c>
      <c r="L222" s="290" t="s">
        <v>105</v>
      </c>
      <c r="M222" s="64"/>
      <c r="N222" s="64"/>
    </row>
    <row r="223" spans="1:14" ht="12.75" customHeight="1">
      <c r="A223" s="284">
        <f t="shared" si="10"/>
        <v>207</v>
      </c>
      <c r="B223" s="290">
        <v>9</v>
      </c>
      <c r="C223" s="302" t="s">
        <v>1200</v>
      </c>
      <c r="D223" s="290" t="s">
        <v>176</v>
      </c>
      <c r="E223" s="290" t="s">
        <v>169</v>
      </c>
      <c r="F223" s="290"/>
      <c r="G223" s="271">
        <v>45427</v>
      </c>
      <c r="H223" s="271">
        <v>45440</v>
      </c>
      <c r="I223" s="290" t="s">
        <v>1528</v>
      </c>
      <c r="J223" s="288"/>
      <c r="K223" s="290" t="s">
        <v>1529</v>
      </c>
      <c r="L223" s="290" t="s">
        <v>105</v>
      </c>
      <c r="M223" s="64"/>
      <c r="N223" s="64"/>
    </row>
    <row r="224" spans="1:14" ht="12.75" customHeight="1">
      <c r="A224" s="284"/>
      <c r="B224" s="290" t="s">
        <v>473</v>
      </c>
      <c r="C224" s="305"/>
      <c r="D224" s="290"/>
      <c r="E224" s="290"/>
      <c r="F224" s="290"/>
      <c r="G224" s="271"/>
      <c r="H224" s="271"/>
      <c r="I224" s="290"/>
      <c r="J224" s="288"/>
      <c r="K224" s="290"/>
      <c r="L224" s="290"/>
      <c r="M224" s="64"/>
      <c r="N224" s="64"/>
    </row>
    <row r="225" spans="1:14" ht="12.75" customHeight="1">
      <c r="A225" s="284">
        <v>208</v>
      </c>
      <c r="B225" s="290">
        <v>1</v>
      </c>
      <c r="C225" s="302" t="s">
        <v>1595</v>
      </c>
      <c r="D225" s="290" t="s">
        <v>176</v>
      </c>
      <c r="E225" s="290" t="s">
        <v>169</v>
      </c>
      <c r="F225" s="290"/>
      <c r="G225" s="271">
        <v>45441</v>
      </c>
      <c r="H225" s="271">
        <v>45444</v>
      </c>
      <c r="I225" s="290" t="s">
        <v>1528</v>
      </c>
      <c r="J225" s="288"/>
      <c r="K225" s="290" t="s">
        <v>1529</v>
      </c>
      <c r="L225" s="290" t="s">
        <v>105</v>
      </c>
      <c r="M225" s="64"/>
      <c r="N225" s="64"/>
    </row>
    <row r="226" spans="1:14" ht="12.75" customHeight="1">
      <c r="A226" s="284">
        <f t="shared" ref="A226:A238" si="11">A225+1</f>
        <v>209</v>
      </c>
      <c r="B226" s="290">
        <v>2</v>
      </c>
      <c r="C226" s="302" t="s">
        <v>1230</v>
      </c>
      <c r="D226" s="290" t="s">
        <v>97</v>
      </c>
      <c r="E226" s="290" t="s">
        <v>169</v>
      </c>
      <c r="F226" s="290"/>
      <c r="G226" s="271">
        <v>45444</v>
      </c>
      <c r="H226" s="271">
        <v>45447</v>
      </c>
      <c r="I226" s="290" t="s">
        <v>1147</v>
      </c>
      <c r="J226" s="288"/>
      <c r="K226" s="290" t="s">
        <v>1529</v>
      </c>
      <c r="L226" s="290" t="s">
        <v>105</v>
      </c>
      <c r="M226" s="64"/>
      <c r="N226" s="64"/>
    </row>
    <row r="227" spans="1:14" ht="12.75" customHeight="1">
      <c r="A227" s="284">
        <f t="shared" si="11"/>
        <v>210</v>
      </c>
      <c r="B227" s="290">
        <v>3</v>
      </c>
      <c r="C227" s="302" t="s">
        <v>1596</v>
      </c>
      <c r="D227" s="290" t="s">
        <v>112</v>
      </c>
      <c r="E227" s="290" t="s">
        <v>169</v>
      </c>
      <c r="F227" s="290"/>
      <c r="G227" s="271">
        <v>45440</v>
      </c>
      <c r="H227" s="271">
        <v>45453</v>
      </c>
      <c r="I227" s="290" t="s">
        <v>1528</v>
      </c>
      <c r="J227" s="288"/>
      <c r="K227" s="290" t="s">
        <v>1529</v>
      </c>
      <c r="L227" s="290" t="s">
        <v>105</v>
      </c>
      <c r="M227" s="64"/>
      <c r="N227" s="64"/>
    </row>
    <row r="228" spans="1:14" ht="12.75" customHeight="1">
      <c r="A228" s="284">
        <f t="shared" si="11"/>
        <v>211</v>
      </c>
      <c r="B228" s="290">
        <v>4</v>
      </c>
      <c r="C228" s="302" t="s">
        <v>1597</v>
      </c>
      <c r="D228" s="290" t="s">
        <v>97</v>
      </c>
      <c r="E228" s="290" t="s">
        <v>169</v>
      </c>
      <c r="F228" s="290"/>
      <c r="G228" s="271">
        <v>45439</v>
      </c>
      <c r="H228" s="271">
        <v>45456</v>
      </c>
      <c r="I228" s="290" t="s">
        <v>1213</v>
      </c>
      <c r="J228" s="288"/>
      <c r="K228" s="290" t="s">
        <v>1529</v>
      </c>
      <c r="L228" s="290" t="s">
        <v>105</v>
      </c>
      <c r="M228" s="64"/>
      <c r="N228" s="64"/>
    </row>
    <row r="229" spans="1:14" ht="12.75" customHeight="1">
      <c r="A229" s="284">
        <f t="shared" si="11"/>
        <v>212</v>
      </c>
      <c r="B229" s="290">
        <v>5</v>
      </c>
      <c r="C229" s="302" t="s">
        <v>1205</v>
      </c>
      <c r="D229" s="290" t="s">
        <v>97</v>
      </c>
      <c r="E229" s="290" t="s">
        <v>169</v>
      </c>
      <c r="F229" s="290"/>
      <c r="G229" s="271">
        <v>45449</v>
      </c>
      <c r="H229" s="271">
        <v>45456</v>
      </c>
      <c r="I229" s="290" t="s">
        <v>1147</v>
      </c>
      <c r="J229" s="288"/>
      <c r="K229" s="290" t="s">
        <v>1529</v>
      </c>
      <c r="L229" s="290" t="s">
        <v>105</v>
      </c>
      <c r="M229" s="64"/>
      <c r="N229" s="64"/>
    </row>
    <row r="230" spans="1:14" ht="12.75" customHeight="1">
      <c r="A230" s="284">
        <f t="shared" si="11"/>
        <v>213</v>
      </c>
      <c r="B230" s="290">
        <v>6</v>
      </c>
      <c r="C230" s="302" t="s">
        <v>1598</v>
      </c>
      <c r="D230" s="290" t="s">
        <v>176</v>
      </c>
      <c r="E230" s="290" t="s">
        <v>169</v>
      </c>
      <c r="F230" s="290"/>
      <c r="G230" s="271">
        <v>45448</v>
      </c>
      <c r="H230" s="271">
        <v>45458</v>
      </c>
      <c r="I230" s="290" t="s">
        <v>1213</v>
      </c>
      <c r="J230" s="288"/>
      <c r="K230" s="290" t="s">
        <v>1529</v>
      </c>
      <c r="L230" s="290" t="s">
        <v>105</v>
      </c>
      <c r="M230" s="64"/>
      <c r="N230" s="64"/>
    </row>
    <row r="231" spans="1:14" ht="12.75" customHeight="1">
      <c r="A231" s="284">
        <f t="shared" si="11"/>
        <v>214</v>
      </c>
      <c r="B231" s="290">
        <v>7</v>
      </c>
      <c r="C231" s="302" t="s">
        <v>1055</v>
      </c>
      <c r="D231" s="290" t="s">
        <v>97</v>
      </c>
      <c r="E231" s="290" t="s">
        <v>503</v>
      </c>
      <c r="F231" s="290"/>
      <c r="G231" s="271">
        <v>45449</v>
      </c>
      <c r="H231" s="271">
        <v>45462</v>
      </c>
      <c r="I231" s="290" t="s">
        <v>1207</v>
      </c>
      <c r="J231" s="288"/>
      <c r="K231" s="290" t="s">
        <v>1535</v>
      </c>
      <c r="L231" s="290" t="s">
        <v>105</v>
      </c>
      <c r="M231" s="64"/>
      <c r="N231" s="64"/>
    </row>
    <row r="232" spans="1:14" ht="12.75" customHeight="1">
      <c r="A232" s="284">
        <f t="shared" si="11"/>
        <v>215</v>
      </c>
      <c r="B232" s="290">
        <v>8</v>
      </c>
      <c r="C232" s="302" t="s">
        <v>1234</v>
      </c>
      <c r="D232" s="290" t="s">
        <v>112</v>
      </c>
      <c r="E232" s="290" t="s">
        <v>169</v>
      </c>
      <c r="F232" s="290"/>
      <c r="G232" s="271">
        <v>45455</v>
      </c>
      <c r="H232" s="271">
        <v>45463</v>
      </c>
      <c r="I232" s="290" t="s">
        <v>1569</v>
      </c>
      <c r="J232" s="288"/>
      <c r="K232" s="290" t="s">
        <v>1583</v>
      </c>
      <c r="L232" s="290" t="s">
        <v>105</v>
      </c>
      <c r="M232" s="64"/>
      <c r="N232" s="64"/>
    </row>
    <row r="233" spans="1:14" ht="12.75" customHeight="1">
      <c r="A233" s="284">
        <f t="shared" si="11"/>
        <v>216</v>
      </c>
      <c r="B233" s="290">
        <v>9</v>
      </c>
      <c r="C233" s="302" t="s">
        <v>1203</v>
      </c>
      <c r="D233" s="290" t="s">
        <v>97</v>
      </c>
      <c r="E233" s="290" t="s">
        <v>169</v>
      </c>
      <c r="F233" s="290"/>
      <c r="G233" s="271">
        <v>45459</v>
      </c>
      <c r="H233" s="271">
        <v>45465</v>
      </c>
      <c r="I233" s="290" t="s">
        <v>1147</v>
      </c>
      <c r="J233" s="288"/>
      <c r="K233" s="290" t="s">
        <v>1529</v>
      </c>
      <c r="L233" s="290" t="s">
        <v>105</v>
      </c>
      <c r="M233" s="64"/>
      <c r="N233" s="64"/>
    </row>
    <row r="234" spans="1:14" ht="12.75" customHeight="1">
      <c r="A234" s="284">
        <f t="shared" si="11"/>
        <v>217</v>
      </c>
      <c r="B234" s="290">
        <v>10</v>
      </c>
      <c r="C234" s="302" t="s">
        <v>1599</v>
      </c>
      <c r="D234" s="290" t="s">
        <v>419</v>
      </c>
      <c r="E234" s="290" t="s">
        <v>169</v>
      </c>
      <c r="F234" s="290"/>
      <c r="G234" s="271">
        <v>45455</v>
      </c>
      <c r="H234" s="271">
        <v>45467</v>
      </c>
      <c r="I234" s="290" t="s">
        <v>1528</v>
      </c>
      <c r="J234" s="288"/>
      <c r="K234" s="290" t="s">
        <v>1529</v>
      </c>
      <c r="L234" s="290" t="s">
        <v>105</v>
      </c>
      <c r="M234" s="64"/>
      <c r="N234" s="64"/>
    </row>
    <row r="235" spans="1:14" ht="12.75" customHeight="1">
      <c r="A235" s="284">
        <f t="shared" si="11"/>
        <v>218</v>
      </c>
      <c r="B235" s="290">
        <v>11</v>
      </c>
      <c r="C235" s="302" t="s">
        <v>1600</v>
      </c>
      <c r="D235" s="290" t="s">
        <v>176</v>
      </c>
      <c r="E235" s="290" t="s">
        <v>169</v>
      </c>
      <c r="F235" s="290"/>
      <c r="G235" s="271">
        <v>45460</v>
      </c>
      <c r="H235" s="271">
        <v>45468</v>
      </c>
      <c r="I235" s="290" t="s">
        <v>1213</v>
      </c>
      <c r="J235" s="288"/>
      <c r="K235" s="290" t="s">
        <v>1529</v>
      </c>
      <c r="L235" s="290" t="s">
        <v>105</v>
      </c>
      <c r="M235" s="64"/>
      <c r="N235" s="64"/>
    </row>
    <row r="236" spans="1:14" ht="12.75" customHeight="1">
      <c r="A236" s="284">
        <f t="shared" si="11"/>
        <v>219</v>
      </c>
      <c r="B236" s="290">
        <v>12</v>
      </c>
      <c r="C236" s="302" t="s">
        <v>1601</v>
      </c>
      <c r="D236" s="290" t="s">
        <v>596</v>
      </c>
      <c r="E236" s="290" t="s">
        <v>212</v>
      </c>
      <c r="F236" s="290"/>
      <c r="G236" s="271">
        <v>45462</v>
      </c>
      <c r="H236" s="271">
        <v>45472</v>
      </c>
      <c r="I236" s="290" t="s">
        <v>1569</v>
      </c>
      <c r="J236" s="288"/>
      <c r="K236" s="290" t="s">
        <v>1583</v>
      </c>
      <c r="L236" s="290" t="s">
        <v>105</v>
      </c>
      <c r="M236" s="64"/>
      <c r="N236" s="64"/>
    </row>
    <row r="237" spans="1:14" ht="12.75" customHeight="1">
      <c r="A237" s="284">
        <f t="shared" si="11"/>
        <v>220</v>
      </c>
      <c r="B237" s="290">
        <v>13</v>
      </c>
      <c r="C237" s="302" t="s">
        <v>1602</v>
      </c>
      <c r="D237" s="290" t="s">
        <v>107</v>
      </c>
      <c r="E237" s="290" t="s">
        <v>169</v>
      </c>
      <c r="F237" s="290"/>
      <c r="G237" s="271">
        <v>45457</v>
      </c>
      <c r="H237" s="271">
        <v>45473</v>
      </c>
      <c r="I237" s="290" t="s">
        <v>1147</v>
      </c>
      <c r="J237" s="288"/>
      <c r="K237" s="290" t="s">
        <v>1529</v>
      </c>
      <c r="L237" s="290" t="s">
        <v>105</v>
      </c>
      <c r="M237" s="64"/>
      <c r="N237" s="64"/>
    </row>
    <row r="238" spans="1:14" ht="12.75" customHeight="1">
      <c r="A238" s="284">
        <f t="shared" si="11"/>
        <v>221</v>
      </c>
      <c r="B238" s="290">
        <v>14</v>
      </c>
      <c r="C238" s="302" t="s">
        <v>1256</v>
      </c>
      <c r="D238" s="290" t="s">
        <v>97</v>
      </c>
      <c r="E238" s="290" t="s">
        <v>169</v>
      </c>
      <c r="F238" s="290"/>
      <c r="G238" s="271">
        <v>45445</v>
      </c>
      <c r="H238" s="271">
        <v>45473</v>
      </c>
      <c r="I238" s="290" t="s">
        <v>1213</v>
      </c>
      <c r="J238" s="288"/>
      <c r="K238" s="290" t="s">
        <v>1529</v>
      </c>
      <c r="L238" s="290" t="s">
        <v>105</v>
      </c>
      <c r="M238" s="64"/>
      <c r="N238" s="64"/>
    </row>
    <row r="239" spans="1:14" ht="12.75" customHeight="1">
      <c r="A239" s="284"/>
      <c r="B239" s="290" t="s">
        <v>483</v>
      </c>
      <c r="C239" s="290"/>
      <c r="D239" s="290"/>
      <c r="E239" s="290"/>
      <c r="F239" s="290"/>
      <c r="G239" s="271"/>
      <c r="H239" s="290"/>
      <c r="I239" s="290"/>
      <c r="J239" s="288"/>
      <c r="K239" s="290"/>
      <c r="L239" s="290"/>
      <c r="M239" s="64"/>
      <c r="N239" s="64"/>
    </row>
    <row r="240" spans="1:14" ht="12.75" customHeight="1">
      <c r="A240" s="284">
        <v>222</v>
      </c>
      <c r="B240" s="290">
        <v>1</v>
      </c>
      <c r="C240" s="290" t="s">
        <v>1603</v>
      </c>
      <c r="D240" s="290" t="s">
        <v>674</v>
      </c>
      <c r="E240" s="290" t="s">
        <v>98</v>
      </c>
      <c r="F240" s="290" t="s">
        <v>780</v>
      </c>
      <c r="G240" s="271" t="s">
        <v>1604</v>
      </c>
      <c r="H240" s="290" t="s">
        <v>1605</v>
      </c>
      <c r="I240" s="290" t="s">
        <v>246</v>
      </c>
      <c r="J240" s="288" t="s">
        <v>433</v>
      </c>
      <c r="K240" s="290" t="s">
        <v>174</v>
      </c>
      <c r="L240" s="290" t="s">
        <v>105</v>
      </c>
      <c r="M240" s="64"/>
      <c r="N240" s="64"/>
    </row>
    <row r="241" spans="1:14" ht="12.75" customHeight="1">
      <c r="A241" s="284">
        <f t="shared" ref="A241:A260" si="12">A240+1</f>
        <v>223</v>
      </c>
      <c r="B241" s="290">
        <v>2</v>
      </c>
      <c r="C241" s="290" t="s">
        <v>439</v>
      </c>
      <c r="D241" s="290" t="s">
        <v>490</v>
      </c>
      <c r="E241" s="290" t="s">
        <v>212</v>
      </c>
      <c r="F241" s="290" t="s">
        <v>1606</v>
      </c>
      <c r="G241" s="271" t="s">
        <v>1607</v>
      </c>
      <c r="H241" s="290" t="s">
        <v>1608</v>
      </c>
      <c r="I241" s="288" t="s">
        <v>1362</v>
      </c>
      <c r="J241" s="288"/>
      <c r="K241" s="290" t="s">
        <v>19</v>
      </c>
      <c r="L241" s="290" t="s">
        <v>105</v>
      </c>
      <c r="M241" s="64"/>
      <c r="N241" s="64"/>
    </row>
    <row r="242" spans="1:14" ht="12.75" customHeight="1">
      <c r="A242" s="284">
        <f t="shared" si="12"/>
        <v>224</v>
      </c>
      <c r="B242" s="290">
        <v>3</v>
      </c>
      <c r="C242" s="290" t="s">
        <v>484</v>
      </c>
      <c r="D242" s="290" t="s">
        <v>1551</v>
      </c>
      <c r="E242" s="290" t="s">
        <v>212</v>
      </c>
      <c r="F242" s="290" t="s">
        <v>487</v>
      </c>
      <c r="G242" s="271" t="s">
        <v>1609</v>
      </c>
      <c r="H242" s="290" t="s">
        <v>488</v>
      </c>
      <c r="I242" s="288" t="s">
        <v>1362</v>
      </c>
      <c r="J242" s="288"/>
      <c r="K242" s="290"/>
      <c r="L242" s="290" t="s">
        <v>105</v>
      </c>
      <c r="M242" s="64">
        <v>16</v>
      </c>
      <c r="N242" s="64"/>
    </row>
    <row r="243" spans="1:14" ht="12.75" customHeight="1">
      <c r="A243" s="284">
        <f t="shared" si="12"/>
        <v>225</v>
      </c>
      <c r="B243" s="290">
        <v>4</v>
      </c>
      <c r="C243" s="290" t="s">
        <v>626</v>
      </c>
      <c r="D243" s="290" t="s">
        <v>375</v>
      </c>
      <c r="E243" s="290" t="s">
        <v>169</v>
      </c>
      <c r="F243" s="290" t="s">
        <v>496</v>
      </c>
      <c r="G243" s="271" t="s">
        <v>1610</v>
      </c>
      <c r="H243" s="271" t="s">
        <v>1611</v>
      </c>
      <c r="I243" s="288" t="s">
        <v>1362</v>
      </c>
      <c r="J243" s="288"/>
      <c r="K243" s="290"/>
      <c r="L243" s="290" t="s">
        <v>105</v>
      </c>
      <c r="M243" s="64"/>
      <c r="N243" s="64"/>
    </row>
    <row r="244" spans="1:14" ht="12.75" customHeight="1">
      <c r="A244" s="284">
        <f t="shared" si="12"/>
        <v>226</v>
      </c>
      <c r="B244" s="290">
        <v>5</v>
      </c>
      <c r="C244" s="290" t="s">
        <v>650</v>
      </c>
      <c r="D244" s="290" t="s">
        <v>659</v>
      </c>
      <c r="E244" s="290" t="s">
        <v>169</v>
      </c>
      <c r="F244" s="290" t="s">
        <v>1605</v>
      </c>
      <c r="G244" s="271" t="s">
        <v>1611</v>
      </c>
      <c r="H244" s="271" t="s">
        <v>1612</v>
      </c>
      <c r="I244" s="288" t="s">
        <v>1362</v>
      </c>
      <c r="J244" s="288"/>
      <c r="K244" s="290"/>
      <c r="L244" s="290" t="s">
        <v>105</v>
      </c>
      <c r="M244" s="64">
        <v>8</v>
      </c>
      <c r="N244" s="64"/>
    </row>
    <row r="245" spans="1:14" ht="12.75" customHeight="1">
      <c r="A245" s="284">
        <f t="shared" si="12"/>
        <v>227</v>
      </c>
      <c r="B245" s="290">
        <v>6</v>
      </c>
      <c r="C245" s="290" t="s">
        <v>734</v>
      </c>
      <c r="D245" s="290" t="s">
        <v>375</v>
      </c>
      <c r="E245" s="290" t="s">
        <v>98</v>
      </c>
      <c r="F245" s="290" t="s">
        <v>496</v>
      </c>
      <c r="G245" s="271" t="s">
        <v>492</v>
      </c>
      <c r="H245" s="271" t="s">
        <v>1612</v>
      </c>
      <c r="I245" s="289" t="s">
        <v>754</v>
      </c>
      <c r="J245" s="288"/>
      <c r="K245" s="290"/>
      <c r="L245" s="290" t="s">
        <v>105</v>
      </c>
      <c r="M245" s="64">
        <v>20</v>
      </c>
      <c r="N245" s="64"/>
    </row>
    <row r="246" spans="1:14" ht="12.75" customHeight="1">
      <c r="A246" s="284">
        <f t="shared" si="12"/>
        <v>228</v>
      </c>
      <c r="B246" s="290">
        <v>7</v>
      </c>
      <c r="C246" s="290" t="s">
        <v>966</v>
      </c>
      <c r="D246" s="290" t="s">
        <v>360</v>
      </c>
      <c r="E246" s="290" t="s">
        <v>98</v>
      </c>
      <c r="F246" s="290" t="s">
        <v>1613</v>
      </c>
      <c r="G246" s="271" t="s">
        <v>1612</v>
      </c>
      <c r="H246" s="290" t="s">
        <v>1614</v>
      </c>
      <c r="I246" s="289" t="s">
        <v>754</v>
      </c>
      <c r="J246" s="288"/>
      <c r="K246" s="290"/>
      <c r="L246" s="290" t="s">
        <v>105</v>
      </c>
      <c r="M246" s="64"/>
      <c r="N246" s="64"/>
    </row>
    <row r="247" spans="1:14" ht="12.75" customHeight="1">
      <c r="A247" s="284">
        <f t="shared" si="12"/>
        <v>229</v>
      </c>
      <c r="B247" s="290">
        <v>8</v>
      </c>
      <c r="C247" s="290" t="s">
        <v>957</v>
      </c>
      <c r="D247" s="290" t="s">
        <v>296</v>
      </c>
      <c r="E247" s="290" t="s">
        <v>98</v>
      </c>
      <c r="F247" s="290" t="s">
        <v>1613</v>
      </c>
      <c r="G247" s="271" t="s">
        <v>1614</v>
      </c>
      <c r="H247" s="271" t="s">
        <v>1614</v>
      </c>
      <c r="I247" s="288" t="s">
        <v>1362</v>
      </c>
      <c r="J247" s="288"/>
      <c r="K247" s="290"/>
      <c r="L247" s="290" t="s">
        <v>105</v>
      </c>
      <c r="M247" s="64"/>
      <c r="N247" s="64"/>
    </row>
    <row r="248" spans="1:14" ht="12.75" customHeight="1">
      <c r="A248" s="284">
        <f t="shared" si="12"/>
        <v>230</v>
      </c>
      <c r="B248" s="290">
        <v>9</v>
      </c>
      <c r="C248" s="302" t="s">
        <v>1615</v>
      </c>
      <c r="D248" s="290" t="s">
        <v>97</v>
      </c>
      <c r="E248" s="290" t="s">
        <v>169</v>
      </c>
      <c r="F248" s="290"/>
      <c r="G248" s="271">
        <v>45464</v>
      </c>
      <c r="H248" s="271">
        <v>45476</v>
      </c>
      <c r="I248" s="290" t="s">
        <v>1616</v>
      </c>
      <c r="J248" s="288"/>
      <c r="K248" s="290" t="s">
        <v>1583</v>
      </c>
      <c r="L248" s="290" t="s">
        <v>105</v>
      </c>
      <c r="M248" s="64"/>
      <c r="N248" s="64"/>
    </row>
    <row r="249" spans="1:14" ht="12.75" customHeight="1">
      <c r="A249" s="284">
        <f t="shared" si="12"/>
        <v>231</v>
      </c>
      <c r="B249" s="290">
        <v>10</v>
      </c>
      <c r="C249" s="302" t="s">
        <v>1617</v>
      </c>
      <c r="D249" s="290" t="s">
        <v>97</v>
      </c>
      <c r="E249" s="290" t="s">
        <v>212</v>
      </c>
      <c r="F249" s="290"/>
      <c r="G249" s="271">
        <v>45462</v>
      </c>
      <c r="H249" s="271">
        <v>45477</v>
      </c>
      <c r="I249" s="290" t="s">
        <v>1569</v>
      </c>
      <c r="J249" s="288"/>
      <c r="K249" s="290" t="s">
        <v>1583</v>
      </c>
      <c r="L249" s="290" t="s">
        <v>105</v>
      </c>
      <c r="M249" s="64"/>
      <c r="N249" s="64"/>
    </row>
    <row r="250" spans="1:14" ht="12.75" customHeight="1">
      <c r="A250" s="284">
        <f t="shared" si="12"/>
        <v>232</v>
      </c>
      <c r="B250" s="290">
        <v>11</v>
      </c>
      <c r="C250" s="302" t="s">
        <v>1053</v>
      </c>
      <c r="D250" s="290" t="s">
        <v>107</v>
      </c>
      <c r="E250" s="290" t="s">
        <v>169</v>
      </c>
      <c r="F250" s="290"/>
      <c r="G250" s="271">
        <v>45459</v>
      </c>
      <c r="H250" s="271">
        <v>45480</v>
      </c>
      <c r="I250" s="290" t="s">
        <v>1618</v>
      </c>
      <c r="J250" s="288"/>
      <c r="K250" s="290" t="s">
        <v>1535</v>
      </c>
      <c r="L250" s="290" t="s">
        <v>105</v>
      </c>
      <c r="M250" s="64"/>
      <c r="N250" s="64"/>
    </row>
    <row r="251" spans="1:14" ht="12.75" customHeight="1">
      <c r="A251" s="284">
        <f t="shared" si="12"/>
        <v>233</v>
      </c>
      <c r="B251" s="290">
        <v>12</v>
      </c>
      <c r="C251" s="302" t="s">
        <v>1619</v>
      </c>
      <c r="D251" s="290" t="s">
        <v>176</v>
      </c>
      <c r="E251" s="290" t="s">
        <v>169</v>
      </c>
      <c r="F251" s="290"/>
      <c r="G251" s="271">
        <v>45475</v>
      </c>
      <c r="H251" s="271">
        <v>45481</v>
      </c>
      <c r="I251" s="290" t="s">
        <v>1213</v>
      </c>
      <c r="J251" s="288"/>
      <c r="K251" s="290" t="s">
        <v>1529</v>
      </c>
      <c r="L251" s="290" t="s">
        <v>105</v>
      </c>
      <c r="M251" s="64"/>
      <c r="N251" s="64"/>
    </row>
    <row r="252" spans="1:14" ht="12.75" customHeight="1">
      <c r="A252" s="284">
        <f t="shared" si="12"/>
        <v>234</v>
      </c>
      <c r="B252" s="290">
        <v>13</v>
      </c>
      <c r="C252" s="302" t="s">
        <v>1620</v>
      </c>
      <c r="D252" s="290" t="s">
        <v>97</v>
      </c>
      <c r="E252" s="290" t="s">
        <v>212</v>
      </c>
      <c r="F252" s="290"/>
      <c r="G252" s="271">
        <v>45476</v>
      </c>
      <c r="H252" s="271">
        <v>45489</v>
      </c>
      <c r="I252" s="290" t="s">
        <v>1569</v>
      </c>
      <c r="J252" s="288"/>
      <c r="K252" s="290" t="s">
        <v>1583</v>
      </c>
      <c r="L252" s="290" t="s">
        <v>105</v>
      </c>
      <c r="M252" s="64"/>
      <c r="N252" s="64"/>
    </row>
    <row r="253" spans="1:14" ht="12.75" customHeight="1">
      <c r="A253" s="284">
        <f t="shared" si="12"/>
        <v>235</v>
      </c>
      <c r="B253" s="290">
        <v>14</v>
      </c>
      <c r="C253" s="302" t="s">
        <v>1051</v>
      </c>
      <c r="D253" s="290" t="s">
        <v>1621</v>
      </c>
      <c r="E253" s="290" t="s">
        <v>169</v>
      </c>
      <c r="F253" s="290"/>
      <c r="G253" s="271">
        <v>45457</v>
      </c>
      <c r="H253" s="271">
        <v>45490</v>
      </c>
      <c r="I253" s="290" t="s">
        <v>1618</v>
      </c>
      <c r="J253" s="288"/>
      <c r="K253" s="290" t="s">
        <v>1535</v>
      </c>
      <c r="L253" s="290" t="s">
        <v>105</v>
      </c>
      <c r="M253" s="64"/>
      <c r="N253" s="64"/>
    </row>
    <row r="254" spans="1:14" ht="12.75" customHeight="1">
      <c r="A254" s="284">
        <f t="shared" si="12"/>
        <v>236</v>
      </c>
      <c r="B254" s="290">
        <v>15</v>
      </c>
      <c r="C254" s="302" t="s">
        <v>1255</v>
      </c>
      <c r="D254" s="290" t="s">
        <v>176</v>
      </c>
      <c r="E254" s="290" t="s">
        <v>169</v>
      </c>
      <c r="F254" s="290"/>
      <c r="G254" s="271">
        <v>45487</v>
      </c>
      <c r="H254" s="271">
        <v>45494</v>
      </c>
      <c r="I254" s="290" t="s">
        <v>1622</v>
      </c>
      <c r="J254" s="288"/>
      <c r="K254" s="290" t="s">
        <v>1529</v>
      </c>
      <c r="L254" s="290" t="s">
        <v>105</v>
      </c>
      <c r="M254" s="64"/>
      <c r="N254" s="64"/>
    </row>
    <row r="255" spans="1:14" ht="12.75" customHeight="1">
      <c r="A255" s="284">
        <f t="shared" si="12"/>
        <v>237</v>
      </c>
      <c r="B255" s="290">
        <v>16</v>
      </c>
      <c r="C255" s="302" t="s">
        <v>1237</v>
      </c>
      <c r="D255" s="290" t="s">
        <v>107</v>
      </c>
      <c r="E255" s="290" t="s">
        <v>212</v>
      </c>
      <c r="F255" s="290"/>
      <c r="G255" s="271">
        <v>45491</v>
      </c>
      <c r="H255" s="271">
        <v>45499</v>
      </c>
      <c r="I255" s="290" t="s">
        <v>1219</v>
      </c>
      <c r="J255" s="288"/>
      <c r="K255" s="290" t="s">
        <v>1623</v>
      </c>
      <c r="L255" s="290" t="s">
        <v>105</v>
      </c>
      <c r="M255" s="64"/>
      <c r="N255" s="64"/>
    </row>
    <row r="256" spans="1:14" ht="12.75" customHeight="1">
      <c r="A256" s="284">
        <f t="shared" si="12"/>
        <v>238</v>
      </c>
      <c r="B256" s="290">
        <v>17</v>
      </c>
      <c r="C256" s="302" t="s">
        <v>1624</v>
      </c>
      <c r="D256" s="290" t="s">
        <v>97</v>
      </c>
      <c r="E256" s="290" t="s">
        <v>503</v>
      </c>
      <c r="F256" s="290"/>
      <c r="G256" s="271">
        <v>45483</v>
      </c>
      <c r="H256" s="271">
        <v>45500</v>
      </c>
      <c r="I256" s="290" t="s">
        <v>1217</v>
      </c>
      <c r="J256" s="288"/>
      <c r="K256" s="290" t="s">
        <v>1623</v>
      </c>
      <c r="L256" s="290" t="s">
        <v>105</v>
      </c>
      <c r="M256" s="64"/>
      <c r="N256" s="64"/>
    </row>
    <row r="257" spans="1:14" ht="12.75" customHeight="1">
      <c r="A257" s="284">
        <f t="shared" si="12"/>
        <v>239</v>
      </c>
      <c r="B257" s="290">
        <v>18</v>
      </c>
      <c r="C257" s="302" t="s">
        <v>1110</v>
      </c>
      <c r="D257" s="290" t="s">
        <v>176</v>
      </c>
      <c r="E257" s="290" t="s">
        <v>503</v>
      </c>
      <c r="F257" s="290"/>
      <c r="G257" s="271">
        <v>45460</v>
      </c>
      <c r="H257" s="271">
        <v>45500</v>
      </c>
      <c r="I257" s="290" t="s">
        <v>1625</v>
      </c>
      <c r="J257" s="288"/>
      <c r="K257" s="290" t="s">
        <v>1535</v>
      </c>
      <c r="L257" s="290" t="s">
        <v>105</v>
      </c>
      <c r="M257" s="64"/>
      <c r="N257" s="64"/>
    </row>
    <row r="258" spans="1:14" ht="12.75" customHeight="1">
      <c r="A258" s="284">
        <f t="shared" si="12"/>
        <v>240</v>
      </c>
      <c r="B258" s="290">
        <v>19</v>
      </c>
      <c r="C258" s="302" t="s">
        <v>1212</v>
      </c>
      <c r="D258" s="290" t="s">
        <v>343</v>
      </c>
      <c r="E258" s="290" t="s">
        <v>169</v>
      </c>
      <c r="F258" s="290"/>
      <c r="G258" s="271">
        <v>45483</v>
      </c>
      <c r="H258" s="271">
        <v>45503</v>
      </c>
      <c r="I258" s="290" t="s">
        <v>1213</v>
      </c>
      <c r="J258" s="288"/>
      <c r="K258" s="290" t="s">
        <v>1529</v>
      </c>
      <c r="L258" s="290" t="s">
        <v>105</v>
      </c>
      <c r="M258" s="64"/>
      <c r="N258" s="64"/>
    </row>
    <row r="259" spans="1:14" ht="12.75" customHeight="1">
      <c r="A259" s="284">
        <f t="shared" si="12"/>
        <v>241</v>
      </c>
      <c r="B259" s="290">
        <v>20</v>
      </c>
      <c r="C259" s="302" t="s">
        <v>1626</v>
      </c>
      <c r="D259" s="290" t="s">
        <v>176</v>
      </c>
      <c r="E259" s="290" t="s">
        <v>169</v>
      </c>
      <c r="F259" s="290"/>
      <c r="G259" s="271">
        <v>45495</v>
      </c>
      <c r="H259" s="271">
        <v>45503</v>
      </c>
      <c r="I259" s="290" t="s">
        <v>1147</v>
      </c>
      <c r="J259" s="288"/>
      <c r="K259" s="290" t="s">
        <v>1529</v>
      </c>
      <c r="L259" s="290" t="s">
        <v>105</v>
      </c>
      <c r="M259" s="64"/>
      <c r="N259" s="64"/>
    </row>
    <row r="260" spans="1:14" ht="12.75" customHeight="1">
      <c r="A260" s="284">
        <f t="shared" si="12"/>
        <v>242</v>
      </c>
      <c r="B260" s="290">
        <v>21</v>
      </c>
      <c r="C260" s="301" t="s">
        <v>1627</v>
      </c>
      <c r="D260" s="301" t="s">
        <v>176</v>
      </c>
      <c r="E260" s="290" t="s">
        <v>212</v>
      </c>
      <c r="F260" s="290"/>
      <c r="G260" s="271">
        <v>45491</v>
      </c>
      <c r="H260" s="271">
        <v>45504</v>
      </c>
      <c r="I260" s="290" t="s">
        <v>1569</v>
      </c>
      <c r="J260" s="288"/>
      <c r="K260" s="290" t="s">
        <v>1628</v>
      </c>
      <c r="L260" s="290" t="s">
        <v>105</v>
      </c>
      <c r="M260" s="64"/>
      <c r="N260" s="64"/>
    </row>
    <row r="261" spans="1:14" ht="12.75" customHeight="1">
      <c r="A261" s="284"/>
      <c r="B261" s="290"/>
      <c r="C261" s="290"/>
      <c r="D261" s="290"/>
      <c r="E261" s="290"/>
      <c r="F261" s="290"/>
      <c r="G261" s="271"/>
      <c r="H261" s="271"/>
      <c r="I261" s="288"/>
      <c r="J261" s="288"/>
      <c r="K261" s="290"/>
      <c r="L261" s="290"/>
      <c r="M261" s="64"/>
      <c r="N261" s="64"/>
    </row>
    <row r="262" spans="1:14" ht="12.75" customHeight="1">
      <c r="A262" s="284"/>
      <c r="B262" s="290" t="s">
        <v>494</v>
      </c>
      <c r="C262" s="290"/>
      <c r="D262" s="290"/>
      <c r="E262" s="290"/>
      <c r="F262" s="290"/>
      <c r="G262" s="271"/>
      <c r="H262" s="271"/>
      <c r="I262" s="289"/>
      <c r="J262" s="288"/>
      <c r="K262" s="290"/>
      <c r="L262" s="290"/>
      <c r="M262" s="64"/>
      <c r="N262" s="64"/>
    </row>
    <row r="263" spans="1:14" ht="12.75" customHeight="1">
      <c r="A263" s="284">
        <v>243</v>
      </c>
      <c r="B263" s="290">
        <v>1</v>
      </c>
      <c r="C263" s="290" t="s">
        <v>471</v>
      </c>
      <c r="D263" s="290" t="s">
        <v>97</v>
      </c>
      <c r="E263" s="290" t="s">
        <v>212</v>
      </c>
      <c r="F263" s="290" t="s">
        <v>1629</v>
      </c>
      <c r="G263" s="271" t="s">
        <v>1630</v>
      </c>
      <c r="H263" s="290" t="s">
        <v>504</v>
      </c>
      <c r="I263" s="290" t="s">
        <v>246</v>
      </c>
      <c r="J263" s="288"/>
      <c r="K263" s="290" t="s">
        <v>1631</v>
      </c>
      <c r="L263" s="290" t="s">
        <v>105</v>
      </c>
      <c r="M263" s="64"/>
      <c r="N263" s="64"/>
    </row>
    <row r="264" spans="1:14" ht="12.75" customHeight="1">
      <c r="A264" s="284">
        <f t="shared" ref="A264:A298" si="13">A263+1</f>
        <v>244</v>
      </c>
      <c r="B264" s="290">
        <v>2</v>
      </c>
      <c r="C264" s="290" t="s">
        <v>936</v>
      </c>
      <c r="D264" s="290" t="s">
        <v>97</v>
      </c>
      <c r="E264" s="290" t="s">
        <v>169</v>
      </c>
      <c r="F264" s="290" t="s">
        <v>496</v>
      </c>
      <c r="G264" s="271" t="s">
        <v>381</v>
      </c>
      <c r="H264" s="290" t="s">
        <v>504</v>
      </c>
      <c r="I264" s="290" t="s">
        <v>246</v>
      </c>
      <c r="J264" s="288"/>
      <c r="K264" s="290" t="s">
        <v>1632</v>
      </c>
      <c r="L264" s="290" t="s">
        <v>105</v>
      </c>
      <c r="M264" s="64">
        <v>6</v>
      </c>
      <c r="N264" s="64"/>
    </row>
    <row r="265" spans="1:14" ht="12.75" customHeight="1">
      <c r="A265" s="284">
        <f t="shared" si="13"/>
        <v>245</v>
      </c>
      <c r="B265" s="290">
        <v>3</v>
      </c>
      <c r="C265" s="290" t="s">
        <v>1633</v>
      </c>
      <c r="D265" s="290" t="s">
        <v>674</v>
      </c>
      <c r="E265" s="290" t="s">
        <v>98</v>
      </c>
      <c r="F265" s="290" t="s">
        <v>1614</v>
      </c>
      <c r="G265" s="271" t="s">
        <v>381</v>
      </c>
      <c r="H265" s="290" t="s">
        <v>504</v>
      </c>
      <c r="I265" s="288" t="s">
        <v>1362</v>
      </c>
      <c r="J265" s="288"/>
      <c r="K265" s="290" t="s">
        <v>1632</v>
      </c>
      <c r="L265" s="290" t="s">
        <v>105</v>
      </c>
      <c r="M265" s="64"/>
      <c r="N265" s="64"/>
    </row>
    <row r="266" spans="1:14" ht="12.75" customHeight="1">
      <c r="A266" s="284">
        <f t="shared" si="13"/>
        <v>246</v>
      </c>
      <c r="B266" s="290">
        <v>4</v>
      </c>
      <c r="C266" s="290" t="s">
        <v>937</v>
      </c>
      <c r="D266" s="290" t="s">
        <v>97</v>
      </c>
      <c r="E266" s="290" t="s">
        <v>503</v>
      </c>
      <c r="F266" s="290" t="s">
        <v>1605</v>
      </c>
      <c r="G266" s="290" t="s">
        <v>504</v>
      </c>
      <c r="H266" s="290" t="s">
        <v>498</v>
      </c>
      <c r="I266" s="290" t="s">
        <v>246</v>
      </c>
      <c r="J266" s="288"/>
      <c r="K266" s="290" t="s">
        <v>1632</v>
      </c>
      <c r="L266" s="290" t="s">
        <v>105</v>
      </c>
      <c r="M266" s="64"/>
      <c r="N266" s="64"/>
    </row>
    <row r="267" spans="1:14" ht="12.75" customHeight="1">
      <c r="A267" s="284">
        <f t="shared" si="13"/>
        <v>247</v>
      </c>
      <c r="B267" s="290">
        <v>5</v>
      </c>
      <c r="C267" s="290" t="s">
        <v>1634</v>
      </c>
      <c r="D267" s="290" t="s">
        <v>1635</v>
      </c>
      <c r="E267" s="290" t="s">
        <v>98</v>
      </c>
      <c r="F267" s="290" t="s">
        <v>1614</v>
      </c>
      <c r="G267" s="271" t="s">
        <v>782</v>
      </c>
      <c r="H267" s="271" t="s">
        <v>1636</v>
      </c>
      <c r="I267" s="289" t="s">
        <v>754</v>
      </c>
      <c r="J267" s="288"/>
      <c r="K267" s="290" t="s">
        <v>1631</v>
      </c>
      <c r="L267" s="290" t="s">
        <v>105</v>
      </c>
      <c r="M267" s="64"/>
      <c r="N267" s="64"/>
    </row>
    <row r="268" spans="1:14" ht="12.75" customHeight="1">
      <c r="A268" s="284">
        <f t="shared" si="13"/>
        <v>248</v>
      </c>
      <c r="B268" s="290">
        <v>6</v>
      </c>
      <c r="C268" s="290" t="s">
        <v>925</v>
      </c>
      <c r="D268" s="290" t="s">
        <v>97</v>
      </c>
      <c r="E268" s="290" t="s">
        <v>169</v>
      </c>
      <c r="F268" s="290"/>
      <c r="G268" s="271" t="s">
        <v>498</v>
      </c>
      <c r="H268" s="271" t="s">
        <v>1636</v>
      </c>
      <c r="I268" s="289" t="s">
        <v>525</v>
      </c>
      <c r="J268" s="288"/>
      <c r="K268" s="290" t="s">
        <v>1632</v>
      </c>
      <c r="L268" s="290" t="s">
        <v>105</v>
      </c>
      <c r="M268" s="64"/>
      <c r="N268" s="64"/>
    </row>
    <row r="269" spans="1:14" ht="12.75" customHeight="1">
      <c r="A269" s="284">
        <f t="shared" si="13"/>
        <v>249</v>
      </c>
      <c r="B269" s="290">
        <v>7</v>
      </c>
      <c r="C269" s="290" t="s">
        <v>940</v>
      </c>
      <c r="D269" s="290" t="s">
        <v>97</v>
      </c>
      <c r="E269" s="290" t="s">
        <v>169</v>
      </c>
      <c r="F269" s="290" t="s">
        <v>1637</v>
      </c>
      <c r="G269" s="271" t="s">
        <v>1636</v>
      </c>
      <c r="H269" s="290" t="s">
        <v>1638</v>
      </c>
      <c r="I269" s="288" t="s">
        <v>1362</v>
      </c>
      <c r="J269" s="288"/>
      <c r="K269" s="290" t="s">
        <v>1632</v>
      </c>
      <c r="L269" s="290" t="s">
        <v>105</v>
      </c>
      <c r="M269" s="64"/>
      <c r="N269" s="64"/>
    </row>
    <row r="270" spans="1:14" ht="12.75" customHeight="1">
      <c r="A270" s="284">
        <f t="shared" si="13"/>
        <v>250</v>
      </c>
      <c r="B270" s="290">
        <v>8</v>
      </c>
      <c r="C270" s="290" t="s">
        <v>721</v>
      </c>
      <c r="D270" s="290" t="s">
        <v>97</v>
      </c>
      <c r="E270" s="290" t="s">
        <v>169</v>
      </c>
      <c r="F270" s="290" t="s">
        <v>1611</v>
      </c>
      <c r="G270" s="271" t="s">
        <v>1639</v>
      </c>
      <c r="H270" s="290" t="s">
        <v>1638</v>
      </c>
      <c r="I270" s="290" t="s">
        <v>246</v>
      </c>
      <c r="J270" s="288"/>
      <c r="K270" s="290" t="s">
        <v>1631</v>
      </c>
      <c r="L270" s="290" t="s">
        <v>105</v>
      </c>
      <c r="M270" s="64"/>
      <c r="N270" s="64"/>
    </row>
    <row r="271" spans="1:14" ht="12.75" customHeight="1">
      <c r="A271" s="284">
        <f t="shared" si="13"/>
        <v>251</v>
      </c>
      <c r="B271" s="290">
        <v>9</v>
      </c>
      <c r="C271" s="290" t="s">
        <v>932</v>
      </c>
      <c r="D271" s="290" t="s">
        <v>176</v>
      </c>
      <c r="E271" s="290" t="s">
        <v>169</v>
      </c>
      <c r="F271" s="290" t="s">
        <v>781</v>
      </c>
      <c r="G271" s="290" t="s">
        <v>783</v>
      </c>
      <c r="H271" s="290" t="s">
        <v>1638</v>
      </c>
      <c r="I271" s="289" t="s">
        <v>102</v>
      </c>
      <c r="J271" s="288"/>
      <c r="K271" s="290" t="s">
        <v>1632</v>
      </c>
      <c r="L271" s="290" t="s">
        <v>105</v>
      </c>
      <c r="M271" s="64"/>
      <c r="N271" s="64"/>
    </row>
    <row r="272" spans="1:14" ht="12.75" customHeight="1">
      <c r="A272" s="284">
        <f t="shared" si="13"/>
        <v>252</v>
      </c>
      <c r="B272" s="290">
        <v>10</v>
      </c>
      <c r="C272" s="290" t="s">
        <v>924</v>
      </c>
      <c r="D272" s="290" t="s">
        <v>176</v>
      </c>
      <c r="E272" s="290" t="s">
        <v>169</v>
      </c>
      <c r="F272" s="271" t="s">
        <v>498</v>
      </c>
      <c r="G272" s="290" t="s">
        <v>783</v>
      </c>
      <c r="H272" s="290" t="s">
        <v>1638</v>
      </c>
      <c r="I272" s="289" t="s">
        <v>525</v>
      </c>
      <c r="J272" s="288"/>
      <c r="K272" s="290" t="s">
        <v>1632</v>
      </c>
      <c r="L272" s="290" t="s">
        <v>105</v>
      </c>
      <c r="M272" s="64"/>
      <c r="N272" s="64"/>
    </row>
    <row r="273" spans="1:13" ht="12.75" customHeight="1">
      <c r="A273" s="284">
        <f t="shared" si="13"/>
        <v>253</v>
      </c>
      <c r="B273" s="290">
        <v>11</v>
      </c>
      <c r="C273" s="290" t="s">
        <v>933</v>
      </c>
      <c r="D273" s="290" t="s">
        <v>176</v>
      </c>
      <c r="E273" s="290" t="s">
        <v>169</v>
      </c>
      <c r="F273" s="290" t="s">
        <v>1637</v>
      </c>
      <c r="G273" s="290" t="s">
        <v>783</v>
      </c>
      <c r="H273" s="290" t="s">
        <v>505</v>
      </c>
      <c r="I273" s="289" t="s">
        <v>102</v>
      </c>
      <c r="J273" s="288"/>
      <c r="K273" s="290" t="s">
        <v>1632</v>
      </c>
      <c r="L273" s="290" t="s">
        <v>105</v>
      </c>
      <c r="M273" s="64"/>
    </row>
    <row r="274" spans="1:13" ht="12.75" customHeight="1">
      <c r="A274" s="284">
        <f t="shared" si="13"/>
        <v>254</v>
      </c>
      <c r="B274" s="290">
        <v>12</v>
      </c>
      <c r="C274" s="290" t="s">
        <v>941</v>
      </c>
      <c r="D274" s="290" t="s">
        <v>97</v>
      </c>
      <c r="E274" s="290" t="s">
        <v>169</v>
      </c>
      <c r="F274" s="290" t="s">
        <v>1637</v>
      </c>
      <c r="G274" s="271" t="s">
        <v>1638</v>
      </c>
      <c r="H274" s="290" t="s">
        <v>1640</v>
      </c>
      <c r="I274" s="288" t="s">
        <v>1362</v>
      </c>
      <c r="J274" s="288"/>
      <c r="K274" s="290" t="s">
        <v>1632</v>
      </c>
      <c r="L274" s="290" t="s">
        <v>105</v>
      </c>
      <c r="M274" s="64"/>
    </row>
    <row r="275" spans="1:13" ht="12.75" customHeight="1">
      <c r="A275" s="284">
        <f t="shared" si="13"/>
        <v>255</v>
      </c>
      <c r="B275" s="290">
        <v>13</v>
      </c>
      <c r="C275" s="290" t="s">
        <v>938</v>
      </c>
      <c r="D275" s="290" t="s">
        <v>97</v>
      </c>
      <c r="E275" s="290" t="s">
        <v>169</v>
      </c>
      <c r="F275" s="290" t="s">
        <v>1641</v>
      </c>
      <c r="G275" s="271" t="s">
        <v>1638</v>
      </c>
      <c r="H275" s="290" t="s">
        <v>271</v>
      </c>
      <c r="I275" s="290" t="s">
        <v>246</v>
      </c>
      <c r="J275" s="288"/>
      <c r="K275" s="290" t="s">
        <v>1632</v>
      </c>
      <c r="L275" s="290" t="s">
        <v>105</v>
      </c>
      <c r="M275" s="64"/>
    </row>
    <row r="276" spans="1:13" ht="12.75" customHeight="1">
      <c r="A276" s="284">
        <f t="shared" si="13"/>
        <v>256</v>
      </c>
      <c r="B276" s="290">
        <v>14</v>
      </c>
      <c r="C276" s="290" t="s">
        <v>330</v>
      </c>
      <c r="D276" s="290" t="s">
        <v>1555</v>
      </c>
      <c r="E276" s="290" t="s">
        <v>169</v>
      </c>
      <c r="F276" s="290" t="s">
        <v>1642</v>
      </c>
      <c r="G276" s="271" t="s">
        <v>1636</v>
      </c>
      <c r="H276" s="290" t="s">
        <v>500</v>
      </c>
      <c r="I276" s="289" t="s">
        <v>561</v>
      </c>
      <c r="J276" s="288"/>
      <c r="K276" s="290" t="s">
        <v>1632</v>
      </c>
      <c r="L276" s="290" t="s">
        <v>105</v>
      </c>
      <c r="M276" s="64"/>
    </row>
    <row r="277" spans="1:13" ht="12.75" customHeight="1">
      <c r="A277" s="284">
        <f t="shared" si="13"/>
        <v>257</v>
      </c>
      <c r="B277" s="290">
        <v>15</v>
      </c>
      <c r="C277" s="290" t="s">
        <v>342</v>
      </c>
      <c r="D277" s="290" t="s">
        <v>440</v>
      </c>
      <c r="E277" s="290" t="s">
        <v>169</v>
      </c>
      <c r="F277" s="290" t="s">
        <v>783</v>
      </c>
      <c r="G277" s="271" t="s">
        <v>509</v>
      </c>
      <c r="H277" s="290" t="s">
        <v>1643</v>
      </c>
      <c r="I277" s="288" t="s">
        <v>1362</v>
      </c>
      <c r="J277" s="288"/>
      <c r="K277" s="290" t="s">
        <v>1632</v>
      </c>
      <c r="L277" s="290" t="s">
        <v>105</v>
      </c>
      <c r="M277" s="64"/>
    </row>
    <row r="278" spans="1:13" ht="12.75" customHeight="1">
      <c r="A278" s="284">
        <f t="shared" si="13"/>
        <v>258</v>
      </c>
      <c r="B278" s="290">
        <v>16</v>
      </c>
      <c r="C278" s="290" t="s">
        <v>934</v>
      </c>
      <c r="D278" s="290" t="s">
        <v>176</v>
      </c>
      <c r="E278" s="290" t="s">
        <v>169</v>
      </c>
      <c r="F278" s="271" t="s">
        <v>1636</v>
      </c>
      <c r="G278" s="271" t="s">
        <v>509</v>
      </c>
      <c r="H278" s="290" t="s">
        <v>1643</v>
      </c>
      <c r="I278" s="289" t="s">
        <v>102</v>
      </c>
      <c r="J278" s="288"/>
      <c r="K278" s="290" t="s">
        <v>1632</v>
      </c>
      <c r="L278" s="290" t="s">
        <v>105</v>
      </c>
      <c r="M278" s="64"/>
    </row>
    <row r="279" spans="1:13" ht="15" customHeight="1">
      <c r="A279" s="284">
        <f t="shared" si="13"/>
        <v>259</v>
      </c>
      <c r="B279" s="290">
        <v>17</v>
      </c>
      <c r="C279" s="290" t="s">
        <v>448</v>
      </c>
      <c r="D279" s="290" t="s">
        <v>296</v>
      </c>
      <c r="E279" s="290" t="s">
        <v>212</v>
      </c>
      <c r="F279" s="290" t="s">
        <v>1644</v>
      </c>
      <c r="G279" s="271" t="s">
        <v>510</v>
      </c>
      <c r="H279" s="290" t="s">
        <v>511</v>
      </c>
      <c r="I279" s="288" t="s">
        <v>1362</v>
      </c>
      <c r="J279" s="288"/>
      <c r="K279" s="290" t="s">
        <v>1631</v>
      </c>
      <c r="L279" s="290" t="s">
        <v>105</v>
      </c>
      <c r="M279" s="64"/>
    </row>
    <row r="280" spans="1:13" ht="12.75" customHeight="1">
      <c r="A280" s="284">
        <f t="shared" si="13"/>
        <v>260</v>
      </c>
      <c r="B280" s="290">
        <v>18</v>
      </c>
      <c r="C280" s="290" t="s">
        <v>939</v>
      </c>
      <c r="D280" s="290" t="s">
        <v>97</v>
      </c>
      <c r="E280" s="290" t="s">
        <v>169</v>
      </c>
      <c r="F280" s="290" t="s">
        <v>505</v>
      </c>
      <c r="G280" s="271" t="s">
        <v>1645</v>
      </c>
      <c r="H280" s="290" t="s">
        <v>511</v>
      </c>
      <c r="I280" s="290" t="s">
        <v>246</v>
      </c>
      <c r="J280" s="288"/>
      <c r="K280" s="290" t="s">
        <v>1632</v>
      </c>
      <c r="L280" s="290" t="s">
        <v>105</v>
      </c>
      <c r="M280" s="64"/>
    </row>
    <row r="281" spans="1:13" ht="12.75" customHeight="1">
      <c r="A281" s="284">
        <f t="shared" si="13"/>
        <v>261</v>
      </c>
      <c r="B281" s="290">
        <v>19</v>
      </c>
      <c r="C281" s="290" t="s">
        <v>930</v>
      </c>
      <c r="D281" s="290" t="s">
        <v>176</v>
      </c>
      <c r="E281" s="290" t="s">
        <v>169</v>
      </c>
      <c r="F281" s="271" t="s">
        <v>1646</v>
      </c>
      <c r="G281" s="271" t="s">
        <v>506</v>
      </c>
      <c r="H281" s="290" t="s">
        <v>511</v>
      </c>
      <c r="I281" s="289" t="s">
        <v>102</v>
      </c>
      <c r="J281" s="288"/>
      <c r="K281" s="290" t="s">
        <v>1632</v>
      </c>
      <c r="L281" s="290" t="s">
        <v>105</v>
      </c>
      <c r="M281" s="64"/>
    </row>
    <row r="282" spans="1:13" ht="12.75" customHeight="1">
      <c r="A282" s="284">
        <f t="shared" si="13"/>
        <v>262</v>
      </c>
      <c r="B282" s="290">
        <v>20</v>
      </c>
      <c r="C282" s="290" t="s">
        <v>1647</v>
      </c>
      <c r="D282" s="290" t="s">
        <v>671</v>
      </c>
      <c r="E282" s="290" t="s">
        <v>98</v>
      </c>
      <c r="F282" s="271" t="s">
        <v>1639</v>
      </c>
      <c r="G282" s="271" t="s">
        <v>1648</v>
      </c>
      <c r="H282" s="271" t="s">
        <v>514</v>
      </c>
      <c r="I282" s="289" t="s">
        <v>754</v>
      </c>
      <c r="J282" s="288"/>
      <c r="K282" s="290" t="s">
        <v>1631</v>
      </c>
      <c r="L282" s="290" t="s">
        <v>105</v>
      </c>
      <c r="M282" s="311"/>
    </row>
    <row r="283" spans="1:13" ht="12.75" customHeight="1">
      <c r="A283" s="284">
        <f t="shared" si="13"/>
        <v>263</v>
      </c>
      <c r="B283" s="290">
        <v>21</v>
      </c>
      <c r="C283" s="290" t="s">
        <v>927</v>
      </c>
      <c r="D283" s="290" t="s">
        <v>176</v>
      </c>
      <c r="E283" s="290" t="s">
        <v>169</v>
      </c>
      <c r="F283" s="290" t="s">
        <v>1642</v>
      </c>
      <c r="G283" s="290" t="s">
        <v>505</v>
      </c>
      <c r="H283" s="290" t="s">
        <v>1649</v>
      </c>
      <c r="I283" s="289" t="s">
        <v>525</v>
      </c>
      <c r="J283" s="288"/>
      <c r="K283" s="290" t="s">
        <v>1632</v>
      </c>
      <c r="L283" s="290" t="s">
        <v>105</v>
      </c>
      <c r="M283" s="64"/>
    </row>
    <row r="284" spans="1:13" ht="12.75" customHeight="1">
      <c r="A284" s="284">
        <f t="shared" si="13"/>
        <v>264</v>
      </c>
      <c r="B284" s="290">
        <v>22</v>
      </c>
      <c r="C284" s="301" t="s">
        <v>1344</v>
      </c>
      <c r="D284" s="301" t="s">
        <v>375</v>
      </c>
      <c r="E284" s="290" t="s">
        <v>169</v>
      </c>
      <c r="F284" s="290"/>
      <c r="G284" s="271">
        <v>45500</v>
      </c>
      <c r="H284" s="271">
        <v>45508</v>
      </c>
      <c r="I284" s="290" t="s">
        <v>1217</v>
      </c>
      <c r="J284" s="288"/>
      <c r="K284" s="290" t="s">
        <v>1623</v>
      </c>
      <c r="L284" s="290" t="s">
        <v>105</v>
      </c>
      <c r="M284" s="64"/>
    </row>
    <row r="285" spans="1:13" ht="12.75" customHeight="1">
      <c r="A285" s="284">
        <f t="shared" si="13"/>
        <v>265</v>
      </c>
      <c r="B285" s="290">
        <v>23</v>
      </c>
      <c r="C285" s="301" t="s">
        <v>1127</v>
      </c>
      <c r="D285" s="301" t="s">
        <v>112</v>
      </c>
      <c r="E285" s="290" t="s">
        <v>503</v>
      </c>
      <c r="F285" s="290"/>
      <c r="G285" s="271">
        <v>45502</v>
      </c>
      <c r="H285" s="271">
        <v>45508</v>
      </c>
      <c r="I285" s="290" t="s">
        <v>1006</v>
      </c>
      <c r="J285" s="288"/>
      <c r="K285" s="290" t="s">
        <v>1535</v>
      </c>
      <c r="L285" s="290" t="s">
        <v>105</v>
      </c>
      <c r="M285" s="64"/>
    </row>
    <row r="286" spans="1:13" ht="12.75" customHeight="1">
      <c r="A286" s="284">
        <f t="shared" si="13"/>
        <v>266</v>
      </c>
      <c r="B286" s="290">
        <v>24</v>
      </c>
      <c r="C286" s="302" t="s">
        <v>1221</v>
      </c>
      <c r="D286" s="301" t="s">
        <v>97</v>
      </c>
      <c r="E286" s="290" t="s">
        <v>503</v>
      </c>
      <c r="F286" s="290"/>
      <c r="G286" s="271">
        <v>45496</v>
      </c>
      <c r="H286" s="271">
        <v>45513</v>
      </c>
      <c r="I286" s="290" t="s">
        <v>1650</v>
      </c>
      <c r="J286" s="288"/>
      <c r="K286" s="290" t="s">
        <v>1529</v>
      </c>
      <c r="L286" s="290" t="s">
        <v>105</v>
      </c>
      <c r="M286" s="64"/>
    </row>
    <row r="287" spans="1:13" ht="12.75" customHeight="1">
      <c r="A287" s="284">
        <f t="shared" si="13"/>
        <v>267</v>
      </c>
      <c r="B287" s="290">
        <v>25</v>
      </c>
      <c r="C287" s="301" t="s">
        <v>1216</v>
      </c>
      <c r="D287" s="290" t="s">
        <v>176</v>
      </c>
      <c r="E287" s="290" t="s">
        <v>169</v>
      </c>
      <c r="F287" s="290"/>
      <c r="G287" s="271">
        <v>45506</v>
      </c>
      <c r="H287" s="271">
        <v>45515</v>
      </c>
      <c r="I287" s="290" t="s">
        <v>1217</v>
      </c>
      <c r="J287" s="288"/>
      <c r="K287" s="290" t="s">
        <v>1623</v>
      </c>
      <c r="L287" s="290" t="s">
        <v>105</v>
      </c>
      <c r="M287" s="64"/>
    </row>
    <row r="288" spans="1:13" ht="12.75" customHeight="1">
      <c r="A288" s="284">
        <f t="shared" si="13"/>
        <v>268</v>
      </c>
      <c r="B288" s="290">
        <v>26</v>
      </c>
      <c r="C288" s="301" t="s">
        <v>1218</v>
      </c>
      <c r="D288" s="290" t="s">
        <v>176</v>
      </c>
      <c r="E288" s="290" t="s">
        <v>169</v>
      </c>
      <c r="F288" s="290"/>
      <c r="G288" s="271">
        <v>45500</v>
      </c>
      <c r="H288" s="271">
        <v>45515</v>
      </c>
      <c r="I288" s="290" t="s">
        <v>1219</v>
      </c>
      <c r="J288" s="288"/>
      <c r="K288" s="290" t="s">
        <v>1623</v>
      </c>
      <c r="L288" s="290" t="s">
        <v>105</v>
      </c>
      <c r="M288" s="64"/>
    </row>
    <row r="289" spans="1:13" ht="12.75" customHeight="1">
      <c r="A289" s="284">
        <f t="shared" si="13"/>
        <v>269</v>
      </c>
      <c r="B289" s="290">
        <v>27</v>
      </c>
      <c r="C289" s="301" t="s">
        <v>1220</v>
      </c>
      <c r="D289" s="290" t="s">
        <v>112</v>
      </c>
      <c r="E289" s="290" t="s">
        <v>169</v>
      </c>
      <c r="F289" s="290"/>
      <c r="G289" s="271">
        <v>45498</v>
      </c>
      <c r="H289" s="271">
        <v>45516</v>
      </c>
      <c r="I289" s="290" t="s">
        <v>1651</v>
      </c>
      <c r="J289" s="288"/>
      <c r="K289" s="290" t="s">
        <v>1529</v>
      </c>
      <c r="L289" s="290" t="s">
        <v>105</v>
      </c>
      <c r="M289" s="64"/>
    </row>
    <row r="290" spans="1:13" ht="12.75" customHeight="1">
      <c r="A290" s="284">
        <f t="shared" si="13"/>
        <v>270</v>
      </c>
      <c r="B290" s="290">
        <v>28</v>
      </c>
      <c r="C290" s="301" t="s">
        <v>1223</v>
      </c>
      <c r="D290" s="290" t="s">
        <v>1652</v>
      </c>
      <c r="E290" s="290" t="s">
        <v>169</v>
      </c>
      <c r="F290" s="290"/>
      <c r="G290" s="271">
        <v>45496</v>
      </c>
      <c r="H290" s="271">
        <v>45518</v>
      </c>
      <c r="I290" s="290" t="s">
        <v>1650</v>
      </c>
      <c r="J290" s="288"/>
      <c r="K290" s="290" t="s">
        <v>1529</v>
      </c>
      <c r="L290" s="290" t="s">
        <v>105</v>
      </c>
      <c r="M290" s="64"/>
    </row>
    <row r="291" spans="1:13" ht="12.75" customHeight="1">
      <c r="A291" s="284">
        <f t="shared" si="13"/>
        <v>271</v>
      </c>
      <c r="B291" s="290">
        <v>29</v>
      </c>
      <c r="C291" s="301" t="s">
        <v>1109</v>
      </c>
      <c r="D291" s="290" t="s">
        <v>97</v>
      </c>
      <c r="E291" s="290" t="s">
        <v>503</v>
      </c>
      <c r="F291" s="290"/>
      <c r="G291" s="271">
        <v>45501</v>
      </c>
      <c r="H291" s="271">
        <v>45520</v>
      </c>
      <c r="I291" s="290" t="s">
        <v>1207</v>
      </c>
      <c r="J291" s="288"/>
      <c r="K291" s="290" t="s">
        <v>1535</v>
      </c>
      <c r="L291" s="290" t="s">
        <v>105</v>
      </c>
      <c r="M291" s="64"/>
    </row>
    <row r="292" spans="1:13" ht="12.75" customHeight="1">
      <c r="A292" s="284">
        <f t="shared" si="13"/>
        <v>272</v>
      </c>
      <c r="B292" s="290">
        <v>30</v>
      </c>
      <c r="C292" s="301" t="s">
        <v>1228</v>
      </c>
      <c r="D292" s="290" t="s">
        <v>176</v>
      </c>
      <c r="E292" s="290" t="s">
        <v>169</v>
      </c>
      <c r="F292" s="290"/>
      <c r="G292" s="271">
        <v>45514</v>
      </c>
      <c r="H292" s="271">
        <v>45525</v>
      </c>
      <c r="I292" s="290" t="s">
        <v>1650</v>
      </c>
      <c r="J292" s="288"/>
      <c r="K292" s="290" t="s">
        <v>1529</v>
      </c>
      <c r="L292" s="290" t="s">
        <v>105</v>
      </c>
      <c r="M292" s="64"/>
    </row>
    <row r="293" spans="1:13" ht="12.75" customHeight="1">
      <c r="A293" s="284">
        <f t="shared" si="13"/>
        <v>273</v>
      </c>
      <c r="B293" s="290">
        <v>31</v>
      </c>
      <c r="C293" s="301" t="s">
        <v>1653</v>
      </c>
      <c r="D293" s="290" t="s">
        <v>234</v>
      </c>
      <c r="E293" s="290" t="s">
        <v>169</v>
      </c>
      <c r="F293" s="290"/>
      <c r="G293" s="271">
        <v>45523</v>
      </c>
      <c r="H293" s="271">
        <v>45528</v>
      </c>
      <c r="I293" s="290" t="s">
        <v>1622</v>
      </c>
      <c r="J293" s="288"/>
      <c r="K293" s="290" t="s">
        <v>1529</v>
      </c>
      <c r="L293" s="290" t="s">
        <v>105</v>
      </c>
      <c r="M293" s="64"/>
    </row>
    <row r="294" spans="1:13" ht="12.75" customHeight="1">
      <c r="A294" s="284">
        <f t="shared" si="13"/>
        <v>274</v>
      </c>
      <c r="B294" s="290">
        <v>32</v>
      </c>
      <c r="C294" s="301" t="s">
        <v>1654</v>
      </c>
      <c r="D294" s="290" t="s">
        <v>176</v>
      </c>
      <c r="E294" s="290" t="s">
        <v>169</v>
      </c>
      <c r="F294" s="290"/>
      <c r="G294" s="271">
        <v>45517</v>
      </c>
      <c r="H294" s="271">
        <v>45529</v>
      </c>
      <c r="I294" s="290" t="s">
        <v>1650</v>
      </c>
      <c r="J294" s="288"/>
      <c r="K294" s="290" t="s">
        <v>1529</v>
      </c>
      <c r="L294" s="290" t="s">
        <v>105</v>
      </c>
      <c r="M294" s="64"/>
    </row>
    <row r="295" spans="1:13" ht="12.75" customHeight="1">
      <c r="A295" s="284">
        <f t="shared" si="13"/>
        <v>275</v>
      </c>
      <c r="B295" s="290">
        <v>33</v>
      </c>
      <c r="C295" s="302" t="s">
        <v>1210</v>
      </c>
      <c r="D295" s="290" t="s">
        <v>97</v>
      </c>
      <c r="E295" s="290" t="s">
        <v>169</v>
      </c>
      <c r="F295" s="290"/>
      <c r="G295" s="271">
        <v>45517</v>
      </c>
      <c r="H295" s="271">
        <v>45530</v>
      </c>
      <c r="I295" s="290" t="s">
        <v>1003</v>
      </c>
      <c r="J295" s="288"/>
      <c r="K295" s="290" t="s">
        <v>1655</v>
      </c>
      <c r="L295" s="290" t="s">
        <v>105</v>
      </c>
      <c r="M295" s="64"/>
    </row>
    <row r="296" spans="1:13" ht="12.75" customHeight="1">
      <c r="A296" s="284">
        <f t="shared" si="13"/>
        <v>276</v>
      </c>
      <c r="B296" s="290">
        <v>34</v>
      </c>
      <c r="C296" s="301" t="s">
        <v>1656</v>
      </c>
      <c r="D296" s="290" t="s">
        <v>176</v>
      </c>
      <c r="E296" s="290" t="s">
        <v>169</v>
      </c>
      <c r="F296" s="290"/>
      <c r="G296" s="271">
        <v>45518</v>
      </c>
      <c r="H296" s="271">
        <v>45532</v>
      </c>
      <c r="I296" s="290" t="s">
        <v>1147</v>
      </c>
      <c r="J296" s="288"/>
      <c r="K296" s="290" t="s">
        <v>1529</v>
      </c>
      <c r="L296" s="290" t="s">
        <v>105</v>
      </c>
      <c r="M296" s="64"/>
    </row>
    <row r="297" spans="1:13" ht="12.75" customHeight="1">
      <c r="A297" s="284">
        <f t="shared" si="13"/>
        <v>277</v>
      </c>
      <c r="B297" s="290">
        <v>35</v>
      </c>
      <c r="C297" s="301" t="s">
        <v>1657</v>
      </c>
      <c r="D297" s="290" t="s">
        <v>97</v>
      </c>
      <c r="E297" s="290" t="s">
        <v>169</v>
      </c>
      <c r="F297" s="290"/>
      <c r="G297" s="271">
        <v>45523</v>
      </c>
      <c r="H297" s="271">
        <v>45532</v>
      </c>
      <c r="I297" s="290" t="s">
        <v>1650</v>
      </c>
      <c r="J297" s="288"/>
      <c r="K297" s="290" t="s">
        <v>1529</v>
      </c>
      <c r="L297" s="290" t="s">
        <v>105</v>
      </c>
      <c r="M297" s="64"/>
    </row>
    <row r="298" spans="1:13" ht="12.75" customHeight="1">
      <c r="A298" s="284">
        <f t="shared" si="13"/>
        <v>278</v>
      </c>
      <c r="B298" s="290">
        <v>36</v>
      </c>
      <c r="C298" s="301" t="s">
        <v>1658</v>
      </c>
      <c r="D298" s="290" t="s">
        <v>97</v>
      </c>
      <c r="E298" s="290" t="s">
        <v>169</v>
      </c>
      <c r="F298" s="290"/>
      <c r="G298" s="271">
        <v>45528</v>
      </c>
      <c r="H298" s="271">
        <v>45532</v>
      </c>
      <c r="I298" s="290" t="s">
        <v>1616</v>
      </c>
      <c r="J298" s="288"/>
      <c r="K298" s="290" t="s">
        <v>1655</v>
      </c>
      <c r="L298" s="290" t="s">
        <v>105</v>
      </c>
      <c r="M298" s="64"/>
    </row>
    <row r="299" spans="1:13" ht="12.75" customHeight="1">
      <c r="A299" s="284"/>
      <c r="B299" s="290"/>
      <c r="C299" s="290"/>
      <c r="D299" s="290"/>
      <c r="E299" s="290"/>
      <c r="F299" s="290"/>
      <c r="G299" s="290"/>
      <c r="H299" s="290"/>
      <c r="I299" s="289"/>
      <c r="J299" s="288"/>
      <c r="K299" s="290"/>
      <c r="L299" s="290"/>
      <c r="M299" s="64"/>
    </row>
    <row r="300" spans="1:13" ht="12.75" customHeight="1">
      <c r="A300" s="284"/>
      <c r="B300" s="290" t="s">
        <v>512</v>
      </c>
      <c r="C300" s="290"/>
      <c r="D300" s="290"/>
      <c r="E300" s="290"/>
      <c r="F300" s="290"/>
      <c r="G300" s="290"/>
      <c r="H300" s="290"/>
      <c r="I300" s="289"/>
      <c r="J300" s="288"/>
      <c r="K300" s="290"/>
      <c r="L300" s="290"/>
      <c r="M300" s="64"/>
    </row>
    <row r="301" spans="1:13" ht="12.75" customHeight="1">
      <c r="A301" s="284">
        <v>279</v>
      </c>
      <c r="B301" s="290">
        <v>1</v>
      </c>
      <c r="C301" s="290" t="s">
        <v>568</v>
      </c>
      <c r="D301" s="290" t="s">
        <v>440</v>
      </c>
      <c r="E301" s="290" t="s">
        <v>169</v>
      </c>
      <c r="F301" s="290" t="s">
        <v>505</v>
      </c>
      <c r="G301" s="271" t="s">
        <v>1659</v>
      </c>
      <c r="H301" s="271" t="s">
        <v>517</v>
      </c>
      <c r="I301" s="289" t="s">
        <v>561</v>
      </c>
      <c r="J301" s="288"/>
      <c r="K301" s="290" t="s">
        <v>1632</v>
      </c>
      <c r="L301" s="290" t="s">
        <v>105</v>
      </c>
      <c r="M301" s="64"/>
    </row>
    <row r="302" spans="1:13" ht="12.75" customHeight="1">
      <c r="A302" s="284">
        <f t="shared" ref="A302:A333" si="14">A301+1</f>
        <v>280</v>
      </c>
      <c r="B302" s="290">
        <v>2</v>
      </c>
      <c r="C302" s="290" t="s">
        <v>541</v>
      </c>
      <c r="D302" s="290" t="s">
        <v>97</v>
      </c>
      <c r="E302" s="290" t="s">
        <v>169</v>
      </c>
      <c r="F302" s="271" t="s">
        <v>1645</v>
      </c>
      <c r="G302" s="271" t="s">
        <v>520</v>
      </c>
      <c r="H302" s="290" t="s">
        <v>784</v>
      </c>
      <c r="I302" s="290" t="s">
        <v>246</v>
      </c>
      <c r="J302" s="288"/>
      <c r="K302" s="290" t="s">
        <v>1632</v>
      </c>
      <c r="L302" s="290" t="s">
        <v>105</v>
      </c>
      <c r="M302" s="64"/>
    </row>
    <row r="303" spans="1:13" ht="12.75" customHeight="1">
      <c r="A303" s="284">
        <f t="shared" si="14"/>
        <v>281</v>
      </c>
      <c r="B303" s="290">
        <v>3</v>
      </c>
      <c r="C303" s="290" t="s">
        <v>524</v>
      </c>
      <c r="D303" s="290" t="s">
        <v>1660</v>
      </c>
      <c r="E303" s="290" t="s">
        <v>212</v>
      </c>
      <c r="F303" s="290" t="s">
        <v>1614</v>
      </c>
      <c r="G303" s="271" t="s">
        <v>520</v>
      </c>
      <c r="H303" s="290" t="s">
        <v>784</v>
      </c>
      <c r="I303" s="288" t="s">
        <v>1362</v>
      </c>
      <c r="J303" s="288"/>
      <c r="K303" s="290" t="s">
        <v>1632</v>
      </c>
      <c r="L303" s="290" t="s">
        <v>105</v>
      </c>
      <c r="M303" s="64"/>
    </row>
    <row r="304" spans="1:13" ht="12.75" customHeight="1">
      <c r="A304" s="284">
        <f t="shared" si="14"/>
        <v>282</v>
      </c>
      <c r="B304" s="290">
        <v>4</v>
      </c>
      <c r="C304" s="290" t="s">
        <v>929</v>
      </c>
      <c r="D304" s="290" t="s">
        <v>176</v>
      </c>
      <c r="E304" s="290" t="s">
        <v>169</v>
      </c>
      <c r="F304" s="290" t="s">
        <v>505</v>
      </c>
      <c r="G304" s="271" t="s">
        <v>517</v>
      </c>
      <c r="H304" s="290" t="s">
        <v>1661</v>
      </c>
      <c r="I304" s="289" t="s">
        <v>102</v>
      </c>
      <c r="J304" s="288"/>
      <c r="K304" s="290" t="s">
        <v>1632</v>
      </c>
      <c r="L304" s="290" t="s">
        <v>105</v>
      </c>
      <c r="M304" s="64"/>
    </row>
    <row r="305" spans="1:13" ht="12.75" customHeight="1">
      <c r="A305" s="284">
        <f t="shared" si="14"/>
        <v>283</v>
      </c>
      <c r="B305" s="290">
        <v>5</v>
      </c>
      <c r="C305" s="290" t="s">
        <v>926</v>
      </c>
      <c r="D305" s="290" t="s">
        <v>176</v>
      </c>
      <c r="E305" s="290" t="s">
        <v>169</v>
      </c>
      <c r="F305" s="271" t="s">
        <v>1638</v>
      </c>
      <c r="G305" s="271" t="s">
        <v>517</v>
      </c>
      <c r="H305" s="290" t="s">
        <v>1661</v>
      </c>
      <c r="I305" s="289" t="s">
        <v>525</v>
      </c>
      <c r="J305" s="288"/>
      <c r="K305" s="290" t="s">
        <v>1632</v>
      </c>
      <c r="L305" s="290" t="s">
        <v>105</v>
      </c>
      <c r="M305" s="64"/>
    </row>
    <row r="306" spans="1:13" ht="12.75" customHeight="1">
      <c r="A306" s="284">
        <f t="shared" si="14"/>
        <v>284</v>
      </c>
      <c r="B306" s="290">
        <v>6</v>
      </c>
      <c r="C306" s="290" t="s">
        <v>1662</v>
      </c>
      <c r="D306" s="290" t="s">
        <v>296</v>
      </c>
      <c r="E306" s="290" t="s">
        <v>98</v>
      </c>
      <c r="F306" s="290" t="s">
        <v>514</v>
      </c>
      <c r="G306" s="271" t="s">
        <v>784</v>
      </c>
      <c r="H306" s="290" t="s">
        <v>518</v>
      </c>
      <c r="I306" s="289" t="s">
        <v>754</v>
      </c>
      <c r="J306" s="288"/>
      <c r="K306" s="290" t="s">
        <v>1632</v>
      </c>
      <c r="L306" s="290" t="s">
        <v>105</v>
      </c>
      <c r="M306" s="64"/>
    </row>
    <row r="307" spans="1:13" ht="12" customHeight="1">
      <c r="A307" s="284">
        <f t="shared" si="14"/>
        <v>285</v>
      </c>
      <c r="B307" s="290">
        <v>7</v>
      </c>
      <c r="C307" s="290" t="s">
        <v>571</v>
      </c>
      <c r="D307" s="290" t="s">
        <v>375</v>
      </c>
      <c r="E307" s="290" t="s">
        <v>169</v>
      </c>
      <c r="F307" s="290" t="s">
        <v>1663</v>
      </c>
      <c r="G307" s="271" t="s">
        <v>515</v>
      </c>
      <c r="H307" s="290" t="s">
        <v>530</v>
      </c>
      <c r="I307" s="290" t="s">
        <v>246</v>
      </c>
      <c r="J307" s="288"/>
      <c r="K307" s="290" t="s">
        <v>1632</v>
      </c>
      <c r="L307" s="290" t="s">
        <v>105</v>
      </c>
      <c r="M307" s="64"/>
    </row>
    <row r="308" spans="1:13" ht="12.75" customHeight="1">
      <c r="A308" s="284">
        <f t="shared" si="14"/>
        <v>286</v>
      </c>
      <c r="B308" s="290">
        <v>8</v>
      </c>
      <c r="C308" s="290" t="s">
        <v>1664</v>
      </c>
      <c r="D308" s="290" t="s">
        <v>315</v>
      </c>
      <c r="E308" s="290" t="s">
        <v>98</v>
      </c>
      <c r="F308" s="290" t="s">
        <v>527</v>
      </c>
      <c r="G308" s="290" t="s">
        <v>528</v>
      </c>
      <c r="H308" s="290" t="s">
        <v>535</v>
      </c>
      <c r="I308" s="289" t="s">
        <v>754</v>
      </c>
      <c r="J308" s="288"/>
      <c r="K308" s="290"/>
      <c r="L308" s="290" t="s">
        <v>105</v>
      </c>
      <c r="M308" s="64" t="s">
        <v>550</v>
      </c>
    </row>
    <row r="309" spans="1:13" ht="12.75" customHeight="1">
      <c r="A309" s="284">
        <f t="shared" si="14"/>
        <v>287</v>
      </c>
      <c r="B309" s="290">
        <v>9</v>
      </c>
      <c r="C309" s="290" t="s">
        <v>931</v>
      </c>
      <c r="D309" s="290" t="s">
        <v>97</v>
      </c>
      <c r="E309" s="290" t="s">
        <v>169</v>
      </c>
      <c r="F309" s="290" t="s">
        <v>528</v>
      </c>
      <c r="G309" s="271" t="s">
        <v>531</v>
      </c>
      <c r="H309" s="290" t="s">
        <v>535</v>
      </c>
      <c r="I309" s="289" t="s">
        <v>102</v>
      </c>
      <c r="J309" s="288"/>
      <c r="K309" s="290" t="s">
        <v>1632</v>
      </c>
      <c r="L309" s="290" t="s">
        <v>105</v>
      </c>
      <c r="M309" s="64"/>
    </row>
    <row r="310" spans="1:13" ht="12.75" customHeight="1">
      <c r="A310" s="284">
        <f t="shared" si="14"/>
        <v>288</v>
      </c>
      <c r="B310" s="290">
        <v>10</v>
      </c>
      <c r="C310" s="290" t="s">
        <v>603</v>
      </c>
      <c r="D310" s="290" t="s">
        <v>97</v>
      </c>
      <c r="E310" s="290" t="s">
        <v>169</v>
      </c>
      <c r="F310" s="290" t="s">
        <v>539</v>
      </c>
      <c r="G310" s="271" t="s">
        <v>542</v>
      </c>
      <c r="H310" s="290" t="s">
        <v>552</v>
      </c>
      <c r="I310" s="289" t="s">
        <v>525</v>
      </c>
      <c r="J310" s="288"/>
      <c r="K310" s="290" t="s">
        <v>1632</v>
      </c>
      <c r="L310" s="290" t="s">
        <v>105</v>
      </c>
      <c r="M310" s="64"/>
    </row>
    <row r="311" spans="1:13" ht="12.75" customHeight="1">
      <c r="A311" s="284">
        <f t="shared" si="14"/>
        <v>289</v>
      </c>
      <c r="B311" s="290">
        <v>11</v>
      </c>
      <c r="C311" s="290" t="s">
        <v>1665</v>
      </c>
      <c r="D311" s="288" t="s">
        <v>269</v>
      </c>
      <c r="E311" s="290" t="s">
        <v>98</v>
      </c>
      <c r="F311" s="290" t="s">
        <v>535</v>
      </c>
      <c r="G311" s="290" t="s">
        <v>540</v>
      </c>
      <c r="H311" s="290" t="s">
        <v>546</v>
      </c>
      <c r="I311" s="289" t="s">
        <v>754</v>
      </c>
      <c r="J311" s="288"/>
      <c r="K311" s="290" t="s">
        <v>174</v>
      </c>
      <c r="L311" s="290" t="s">
        <v>105</v>
      </c>
      <c r="M311" s="64" t="s">
        <v>550</v>
      </c>
    </row>
    <row r="312" spans="1:13" ht="12.75" customHeight="1">
      <c r="A312" s="284">
        <f t="shared" si="14"/>
        <v>290</v>
      </c>
      <c r="B312" s="290">
        <v>12</v>
      </c>
      <c r="C312" s="290" t="s">
        <v>928</v>
      </c>
      <c r="D312" s="290" t="s">
        <v>440</v>
      </c>
      <c r="E312" s="290" t="s">
        <v>169</v>
      </c>
      <c r="F312" s="290" t="s">
        <v>533</v>
      </c>
      <c r="G312" s="290" t="s">
        <v>539</v>
      </c>
      <c r="H312" s="290" t="s">
        <v>564</v>
      </c>
      <c r="I312" s="289" t="s">
        <v>102</v>
      </c>
      <c r="J312" s="288"/>
      <c r="K312" s="290" t="s">
        <v>1632</v>
      </c>
      <c r="L312" s="290" t="s">
        <v>105</v>
      </c>
      <c r="M312" s="64" t="s">
        <v>558</v>
      </c>
    </row>
    <row r="313" spans="1:13" ht="12.75" customHeight="1">
      <c r="A313" s="284">
        <f t="shared" si="14"/>
        <v>291</v>
      </c>
      <c r="B313" s="290">
        <v>13</v>
      </c>
      <c r="C313" s="290" t="s">
        <v>1666</v>
      </c>
      <c r="D313" s="288" t="s">
        <v>269</v>
      </c>
      <c r="E313" s="290" t="s">
        <v>98</v>
      </c>
      <c r="F313" s="290" t="s">
        <v>540</v>
      </c>
      <c r="G313" s="290" t="s">
        <v>1667</v>
      </c>
      <c r="H313" s="290" t="s">
        <v>560</v>
      </c>
      <c r="I313" s="289" t="s">
        <v>754</v>
      </c>
      <c r="J313" s="288"/>
      <c r="K313" s="290" t="s">
        <v>174</v>
      </c>
      <c r="L313" s="290" t="s">
        <v>105</v>
      </c>
      <c r="M313" s="64" t="s">
        <v>550</v>
      </c>
    </row>
    <row r="314" spans="1:13" ht="12.75" customHeight="1">
      <c r="A314" s="284">
        <f t="shared" si="14"/>
        <v>292</v>
      </c>
      <c r="B314" s="290">
        <v>14</v>
      </c>
      <c r="C314" s="301" t="s">
        <v>1211</v>
      </c>
      <c r="D314" s="290" t="s">
        <v>97</v>
      </c>
      <c r="E314" s="290" t="s">
        <v>169</v>
      </c>
      <c r="F314" s="290"/>
      <c r="G314" s="271">
        <v>45520</v>
      </c>
      <c r="H314" s="271">
        <v>45535</v>
      </c>
      <c r="I314" s="290" t="s">
        <v>1003</v>
      </c>
      <c r="J314" s="288"/>
      <c r="K314" s="290" t="s">
        <v>1655</v>
      </c>
      <c r="L314" s="290" t="s">
        <v>105</v>
      </c>
      <c r="M314" s="64"/>
    </row>
    <row r="315" spans="1:13" ht="12.75" customHeight="1">
      <c r="A315" s="284">
        <f t="shared" si="14"/>
        <v>293</v>
      </c>
      <c r="B315" s="290">
        <v>15</v>
      </c>
      <c r="C315" s="301" t="s">
        <v>1668</v>
      </c>
      <c r="D315" s="290" t="s">
        <v>1669</v>
      </c>
      <c r="E315" s="290" t="s">
        <v>503</v>
      </c>
      <c r="F315" s="290"/>
      <c r="G315" s="271">
        <v>45514</v>
      </c>
      <c r="H315" s="271">
        <v>45535</v>
      </c>
      <c r="I315" s="290" t="s">
        <v>1217</v>
      </c>
      <c r="J315" s="288"/>
      <c r="K315" s="290" t="s">
        <v>1655</v>
      </c>
      <c r="L315" s="290" t="s">
        <v>105</v>
      </c>
      <c r="M315" s="64"/>
    </row>
    <row r="316" spans="1:13" ht="12.75" customHeight="1">
      <c r="A316" s="284">
        <f t="shared" si="14"/>
        <v>294</v>
      </c>
      <c r="B316" s="290">
        <v>16</v>
      </c>
      <c r="C316" s="290" t="s">
        <v>1670</v>
      </c>
      <c r="D316" s="290" t="s">
        <v>97</v>
      </c>
      <c r="E316" s="290" t="s">
        <v>169</v>
      </c>
      <c r="F316" s="290"/>
      <c r="G316" s="271">
        <v>45528</v>
      </c>
      <c r="H316" s="271">
        <v>45535</v>
      </c>
      <c r="I316" s="290" t="s">
        <v>1217</v>
      </c>
      <c r="J316" s="288"/>
      <c r="K316" s="290" t="s">
        <v>1655</v>
      </c>
      <c r="L316" s="290" t="s">
        <v>105</v>
      </c>
      <c r="M316" s="64"/>
    </row>
    <row r="317" spans="1:13" ht="12.75" customHeight="1">
      <c r="A317" s="284">
        <f t="shared" si="14"/>
        <v>295</v>
      </c>
      <c r="B317" s="290">
        <v>17</v>
      </c>
      <c r="C317" s="301" t="s">
        <v>1671</v>
      </c>
      <c r="D317" s="290" t="s">
        <v>112</v>
      </c>
      <c r="E317" s="290" t="s">
        <v>169</v>
      </c>
      <c r="F317" s="290"/>
      <c r="G317" s="271">
        <v>45519</v>
      </c>
      <c r="H317" s="271">
        <v>45536</v>
      </c>
      <c r="I317" s="290" t="s">
        <v>1650</v>
      </c>
      <c r="J317" s="288"/>
      <c r="K317" s="290" t="s">
        <v>1529</v>
      </c>
      <c r="L317" s="290" t="s">
        <v>105</v>
      </c>
      <c r="M317" s="64"/>
    </row>
    <row r="318" spans="1:13" ht="12.75" customHeight="1">
      <c r="A318" s="284">
        <f t="shared" si="14"/>
        <v>296</v>
      </c>
      <c r="B318" s="290">
        <v>18</v>
      </c>
      <c r="C318" s="301" t="s">
        <v>1250</v>
      </c>
      <c r="D318" s="290" t="s">
        <v>176</v>
      </c>
      <c r="E318" s="290" t="s">
        <v>169</v>
      </c>
      <c r="F318" s="290"/>
      <c r="G318" s="271">
        <v>45534</v>
      </c>
      <c r="H318" s="271">
        <v>45541</v>
      </c>
      <c r="I318" s="290" t="s">
        <v>1217</v>
      </c>
      <c r="J318" s="288"/>
      <c r="K318" s="290" t="s">
        <v>1655</v>
      </c>
      <c r="L318" s="290" t="s">
        <v>105</v>
      </c>
      <c r="M318" s="64"/>
    </row>
    <row r="319" spans="1:13" ht="12.75" customHeight="1">
      <c r="A319" s="284">
        <f t="shared" si="14"/>
        <v>297</v>
      </c>
      <c r="B319" s="290">
        <v>19</v>
      </c>
      <c r="C319" s="301" t="s">
        <v>1355</v>
      </c>
      <c r="D319" s="290" t="s">
        <v>176</v>
      </c>
      <c r="E319" s="290" t="s">
        <v>169</v>
      </c>
      <c r="F319" s="290"/>
      <c r="G319" s="271">
        <v>45534</v>
      </c>
      <c r="H319" s="271">
        <v>45543</v>
      </c>
      <c r="I319" s="290" t="s">
        <v>1672</v>
      </c>
      <c r="J319" s="288"/>
      <c r="K319" s="290" t="s">
        <v>1529</v>
      </c>
      <c r="L319" s="290" t="s">
        <v>105</v>
      </c>
      <c r="M319" s="64"/>
    </row>
    <row r="320" spans="1:13" ht="12.75" customHeight="1">
      <c r="A320" s="284">
        <f t="shared" si="14"/>
        <v>298</v>
      </c>
      <c r="B320" s="290">
        <v>20</v>
      </c>
      <c r="C320" s="301" t="s">
        <v>1673</v>
      </c>
      <c r="D320" s="290" t="s">
        <v>176</v>
      </c>
      <c r="E320" s="290" t="s">
        <v>503</v>
      </c>
      <c r="F320" s="290"/>
      <c r="G320" s="271">
        <v>45534</v>
      </c>
      <c r="H320" s="271">
        <v>45545</v>
      </c>
      <c r="I320" s="290" t="s">
        <v>1650</v>
      </c>
      <c r="J320" s="288"/>
      <c r="K320" s="290" t="s">
        <v>1529</v>
      </c>
      <c r="L320" s="290" t="s">
        <v>105</v>
      </c>
      <c r="M320" s="64"/>
    </row>
    <row r="321" spans="1:13" ht="12.75" customHeight="1">
      <c r="A321" s="284">
        <f t="shared" si="14"/>
        <v>299</v>
      </c>
      <c r="B321" s="290">
        <v>21</v>
      </c>
      <c r="C321" s="301" t="s">
        <v>1257</v>
      </c>
      <c r="D321" s="290" t="s">
        <v>419</v>
      </c>
      <c r="E321" s="290" t="s">
        <v>503</v>
      </c>
      <c r="F321" s="290"/>
      <c r="G321" s="271">
        <v>45538</v>
      </c>
      <c r="H321" s="271">
        <v>45546</v>
      </c>
      <c r="I321" s="290" t="s">
        <v>1651</v>
      </c>
      <c r="J321" s="288"/>
      <c r="K321" s="290" t="s">
        <v>1529</v>
      </c>
      <c r="L321" s="290" t="s">
        <v>105</v>
      </c>
      <c r="M321" s="64"/>
    </row>
    <row r="322" spans="1:13" ht="12.75" customHeight="1">
      <c r="A322" s="284">
        <f t="shared" si="14"/>
        <v>300</v>
      </c>
      <c r="B322" s="290">
        <v>22</v>
      </c>
      <c r="C322" s="301" t="s">
        <v>1354</v>
      </c>
      <c r="D322" s="290" t="s">
        <v>176</v>
      </c>
      <c r="E322" s="290" t="s">
        <v>169</v>
      </c>
      <c r="F322" s="290"/>
      <c r="G322" s="271">
        <v>45540</v>
      </c>
      <c r="H322" s="271">
        <v>45547</v>
      </c>
      <c r="I322" s="290" t="s">
        <v>1213</v>
      </c>
      <c r="J322" s="288"/>
      <c r="K322" s="290" t="s">
        <v>1529</v>
      </c>
      <c r="L322" s="290" t="s">
        <v>105</v>
      </c>
      <c r="M322" s="64"/>
    </row>
    <row r="323" spans="1:13" ht="12.75" customHeight="1">
      <c r="A323" s="284">
        <f t="shared" si="14"/>
        <v>301</v>
      </c>
      <c r="B323" s="290">
        <v>23</v>
      </c>
      <c r="C323" s="301" t="s">
        <v>1343</v>
      </c>
      <c r="D323" s="290" t="s">
        <v>176</v>
      </c>
      <c r="E323" s="290" t="s">
        <v>503</v>
      </c>
      <c r="F323" s="290"/>
      <c r="G323" s="271">
        <v>45542</v>
      </c>
      <c r="H323" s="271">
        <v>45550</v>
      </c>
      <c r="I323" s="290" t="s">
        <v>1616</v>
      </c>
      <c r="J323" s="288"/>
      <c r="K323" s="290" t="s">
        <v>1529</v>
      </c>
      <c r="L323" s="290" t="s">
        <v>105</v>
      </c>
      <c r="M323" s="64"/>
    </row>
    <row r="324" spans="1:13" ht="12.75" customHeight="1">
      <c r="A324" s="284">
        <f t="shared" si="14"/>
        <v>302</v>
      </c>
      <c r="B324" s="290">
        <v>24</v>
      </c>
      <c r="C324" s="301" t="s">
        <v>1674</v>
      </c>
      <c r="D324" s="290" t="s">
        <v>97</v>
      </c>
      <c r="E324" s="290" t="s">
        <v>169</v>
      </c>
      <c r="F324" s="290"/>
      <c r="G324" s="271">
        <v>45540</v>
      </c>
      <c r="H324" s="271">
        <v>45551</v>
      </c>
      <c r="I324" s="290" t="s">
        <v>1650</v>
      </c>
      <c r="J324" s="288"/>
      <c r="K324" s="290" t="s">
        <v>1529</v>
      </c>
      <c r="L324" s="290" t="s">
        <v>105</v>
      </c>
      <c r="M324" s="64"/>
    </row>
    <row r="325" spans="1:13" ht="12.75" customHeight="1">
      <c r="A325" s="284">
        <f t="shared" si="14"/>
        <v>303</v>
      </c>
      <c r="B325" s="290">
        <v>25</v>
      </c>
      <c r="C325" s="301" t="s">
        <v>1353</v>
      </c>
      <c r="D325" s="290" t="s">
        <v>97</v>
      </c>
      <c r="E325" s="290" t="s">
        <v>169</v>
      </c>
      <c r="F325" s="290"/>
      <c r="G325" s="271">
        <v>45541</v>
      </c>
      <c r="H325" s="271">
        <v>45554</v>
      </c>
      <c r="I325" s="290" t="s">
        <v>1675</v>
      </c>
      <c r="J325" s="288"/>
      <c r="K325" s="290" t="s">
        <v>1529</v>
      </c>
      <c r="L325" s="290" t="s">
        <v>105</v>
      </c>
      <c r="M325" s="64"/>
    </row>
    <row r="326" spans="1:13" ht="12.75" customHeight="1">
      <c r="A326" s="284">
        <f t="shared" si="14"/>
        <v>304</v>
      </c>
      <c r="B326" s="290">
        <v>26</v>
      </c>
      <c r="C326" s="301" t="s">
        <v>1676</v>
      </c>
      <c r="D326" s="290" t="s">
        <v>176</v>
      </c>
      <c r="E326" s="290" t="s">
        <v>169</v>
      </c>
      <c r="F326" s="290"/>
      <c r="G326" s="271">
        <v>45547</v>
      </c>
      <c r="H326" s="271">
        <v>45555</v>
      </c>
      <c r="I326" s="290" t="s">
        <v>1217</v>
      </c>
      <c r="J326" s="288"/>
      <c r="K326" s="290" t="s">
        <v>1655</v>
      </c>
      <c r="L326" s="290" t="s">
        <v>105</v>
      </c>
      <c r="M326" s="64"/>
    </row>
    <row r="327" spans="1:13" ht="12.75" customHeight="1">
      <c r="A327" s="284">
        <f t="shared" si="14"/>
        <v>305</v>
      </c>
      <c r="B327" s="290">
        <v>27</v>
      </c>
      <c r="C327" s="301" t="s">
        <v>1677</v>
      </c>
      <c r="D327" s="290" t="s">
        <v>176</v>
      </c>
      <c r="E327" s="290" t="s">
        <v>169</v>
      </c>
      <c r="F327" s="290"/>
      <c r="G327" s="271">
        <v>45550</v>
      </c>
      <c r="H327" s="271">
        <v>45556</v>
      </c>
      <c r="I327" s="290" t="s">
        <v>1616</v>
      </c>
      <c r="J327" s="288"/>
      <c r="K327" s="290" t="s">
        <v>1655</v>
      </c>
      <c r="L327" s="290" t="s">
        <v>105</v>
      </c>
      <c r="M327" s="64"/>
    </row>
    <row r="328" spans="1:13" ht="12.75" customHeight="1">
      <c r="A328" s="284">
        <f t="shared" si="14"/>
        <v>306</v>
      </c>
      <c r="B328" s="290">
        <v>28</v>
      </c>
      <c r="C328" s="301" t="s">
        <v>1336</v>
      </c>
      <c r="D328" s="290" t="s">
        <v>97</v>
      </c>
      <c r="E328" s="290" t="s">
        <v>503</v>
      </c>
      <c r="F328" s="290"/>
      <c r="G328" s="271">
        <v>45542</v>
      </c>
      <c r="H328" s="271">
        <v>45557</v>
      </c>
      <c r="I328" s="290" t="s">
        <v>1678</v>
      </c>
      <c r="J328" s="288"/>
      <c r="K328" s="290" t="s">
        <v>1655</v>
      </c>
      <c r="L328" s="290" t="s">
        <v>105</v>
      </c>
      <c r="M328" s="64"/>
    </row>
    <row r="329" spans="1:13" ht="12.75" customHeight="1">
      <c r="A329" s="284">
        <f t="shared" si="14"/>
        <v>307</v>
      </c>
      <c r="B329" s="290">
        <v>29</v>
      </c>
      <c r="C329" s="301" t="s">
        <v>1679</v>
      </c>
      <c r="D329" s="290" t="s">
        <v>375</v>
      </c>
      <c r="E329" s="290" t="s">
        <v>169</v>
      </c>
      <c r="F329" s="290"/>
      <c r="G329" s="271">
        <v>45548</v>
      </c>
      <c r="H329" s="271">
        <v>45558</v>
      </c>
      <c r="I329" s="290" t="s">
        <v>1650</v>
      </c>
      <c r="J329" s="288"/>
      <c r="K329" s="290" t="s">
        <v>1529</v>
      </c>
      <c r="L329" s="290" t="s">
        <v>105</v>
      </c>
      <c r="M329" s="64"/>
    </row>
    <row r="330" spans="1:13" ht="12.75" customHeight="1">
      <c r="A330" s="284">
        <f t="shared" si="14"/>
        <v>308</v>
      </c>
      <c r="B330" s="290">
        <v>30</v>
      </c>
      <c r="C330" s="301" t="s">
        <v>1352</v>
      </c>
      <c r="D330" s="290" t="s">
        <v>107</v>
      </c>
      <c r="E330" s="290" t="s">
        <v>169</v>
      </c>
      <c r="F330" s="290"/>
      <c r="G330" s="271">
        <v>45541</v>
      </c>
      <c r="H330" s="271">
        <v>45560</v>
      </c>
      <c r="I330" s="290" t="s">
        <v>1675</v>
      </c>
      <c r="J330" s="288"/>
      <c r="K330" s="290" t="s">
        <v>1529</v>
      </c>
      <c r="L330" s="290" t="s">
        <v>105</v>
      </c>
      <c r="M330" s="64"/>
    </row>
    <row r="331" spans="1:13" ht="12.75" customHeight="1">
      <c r="A331" s="284">
        <f t="shared" si="14"/>
        <v>309</v>
      </c>
      <c r="B331" s="290">
        <v>31</v>
      </c>
      <c r="C331" s="301" t="s">
        <v>1260</v>
      </c>
      <c r="D331" s="290" t="s">
        <v>112</v>
      </c>
      <c r="E331" s="290" t="s">
        <v>169</v>
      </c>
      <c r="F331" s="290"/>
      <c r="G331" s="271">
        <v>45547</v>
      </c>
      <c r="H331" s="271">
        <v>45563</v>
      </c>
      <c r="I331" s="290" t="s">
        <v>1213</v>
      </c>
      <c r="J331" s="288"/>
      <c r="K331" s="290" t="s">
        <v>1529</v>
      </c>
      <c r="L331" s="290" t="s">
        <v>105</v>
      </c>
      <c r="M331" s="64"/>
    </row>
    <row r="332" spans="1:13" ht="12.75" customHeight="1">
      <c r="A332" s="284">
        <f t="shared" si="14"/>
        <v>310</v>
      </c>
      <c r="B332" s="290">
        <v>32</v>
      </c>
      <c r="C332" s="301" t="s">
        <v>1232</v>
      </c>
      <c r="D332" s="290" t="s">
        <v>97</v>
      </c>
      <c r="E332" s="290" t="s">
        <v>169</v>
      </c>
      <c r="F332" s="290"/>
      <c r="G332" s="271">
        <v>45563</v>
      </c>
      <c r="H332" s="271">
        <v>45565</v>
      </c>
      <c r="I332" s="290" t="s">
        <v>1651</v>
      </c>
      <c r="J332" s="288"/>
      <c r="K332" s="290" t="s">
        <v>1529</v>
      </c>
      <c r="L332" s="290" t="s">
        <v>105</v>
      </c>
      <c r="M332" s="64"/>
    </row>
    <row r="333" spans="1:13" ht="12.75" customHeight="1">
      <c r="A333" s="284">
        <f t="shared" si="14"/>
        <v>311</v>
      </c>
      <c r="B333" s="290">
        <v>33</v>
      </c>
      <c r="C333" s="301" t="s">
        <v>1214</v>
      </c>
      <c r="D333" s="290" t="s">
        <v>176</v>
      </c>
      <c r="E333" s="290" t="s">
        <v>169</v>
      </c>
      <c r="F333" s="290"/>
      <c r="G333" s="271">
        <v>45554</v>
      </c>
      <c r="H333" s="271">
        <v>45565</v>
      </c>
      <c r="I333" s="290" t="s">
        <v>1680</v>
      </c>
      <c r="J333" s="288"/>
      <c r="K333" s="290" t="s">
        <v>1529</v>
      </c>
      <c r="L333" s="290" t="s">
        <v>105</v>
      </c>
      <c r="M333" s="64"/>
    </row>
    <row r="334" spans="1:13" ht="12.75" customHeight="1">
      <c r="A334" s="284"/>
      <c r="B334" s="290"/>
      <c r="C334" s="290"/>
      <c r="D334" s="288"/>
      <c r="E334" s="290"/>
      <c r="F334" s="290"/>
      <c r="G334" s="290"/>
      <c r="H334" s="290"/>
      <c r="I334" s="289"/>
      <c r="J334" s="288"/>
      <c r="K334" s="290"/>
      <c r="L334" s="290"/>
      <c r="M334" s="64"/>
    </row>
    <row r="335" spans="1:13" ht="12.75" customHeight="1">
      <c r="A335" s="284"/>
      <c r="B335" s="290" t="s">
        <v>562</v>
      </c>
      <c r="C335" s="290"/>
      <c r="D335" s="288"/>
      <c r="E335" s="290"/>
      <c r="F335" s="290"/>
      <c r="G335" s="290"/>
      <c r="H335" s="290"/>
      <c r="I335" s="289"/>
      <c r="J335" s="288"/>
      <c r="K335" s="290"/>
      <c r="L335" s="290"/>
      <c r="M335" s="64"/>
    </row>
    <row r="336" spans="1:13" ht="12.75" customHeight="1">
      <c r="A336" s="284">
        <v>312</v>
      </c>
      <c r="B336" s="290">
        <v>1</v>
      </c>
      <c r="C336" s="290" t="s">
        <v>554</v>
      </c>
      <c r="D336" s="290" t="s">
        <v>440</v>
      </c>
      <c r="E336" s="290" t="s">
        <v>169</v>
      </c>
      <c r="F336" s="290" t="s">
        <v>548</v>
      </c>
      <c r="G336" s="290" t="s">
        <v>572</v>
      </c>
      <c r="H336" s="290" t="s">
        <v>565</v>
      </c>
      <c r="I336" s="289" t="s">
        <v>525</v>
      </c>
      <c r="J336" s="288"/>
      <c r="K336" s="290" t="s">
        <v>1632</v>
      </c>
      <c r="L336" s="290" t="s">
        <v>105</v>
      </c>
      <c r="M336" s="64"/>
    </row>
    <row r="337" spans="1:12" ht="12.75" customHeight="1">
      <c r="A337" s="284">
        <f t="shared" ref="A337:A354" si="15">A336+1</f>
        <v>313</v>
      </c>
      <c r="B337" s="290">
        <v>2</v>
      </c>
      <c r="C337" s="290" t="s">
        <v>1681</v>
      </c>
      <c r="D337" s="312" t="s">
        <v>296</v>
      </c>
      <c r="E337" s="290" t="s">
        <v>98</v>
      </c>
      <c r="F337" s="290" t="s">
        <v>548</v>
      </c>
      <c r="G337" s="290" t="s">
        <v>560</v>
      </c>
      <c r="H337" s="290" t="s">
        <v>1682</v>
      </c>
      <c r="I337" s="289" t="s">
        <v>754</v>
      </c>
      <c r="J337" s="288"/>
      <c r="K337" s="290" t="s">
        <v>174</v>
      </c>
      <c r="L337" s="290" t="s">
        <v>105</v>
      </c>
    </row>
    <row r="338" spans="1:12" ht="12.75" customHeight="1">
      <c r="A338" s="284">
        <f t="shared" si="15"/>
        <v>314</v>
      </c>
      <c r="B338" s="290">
        <v>3</v>
      </c>
      <c r="C338" s="290" t="s">
        <v>385</v>
      </c>
      <c r="D338" s="290" t="s">
        <v>419</v>
      </c>
      <c r="E338" s="290" t="s">
        <v>169</v>
      </c>
      <c r="F338" s="290" t="s">
        <v>564</v>
      </c>
      <c r="G338" s="271" t="s">
        <v>565</v>
      </c>
      <c r="H338" s="290" t="s">
        <v>567</v>
      </c>
      <c r="I338" s="288" t="s">
        <v>1362</v>
      </c>
      <c r="J338" s="288"/>
      <c r="K338" s="290" t="s">
        <v>1632</v>
      </c>
      <c r="L338" s="290" t="s">
        <v>105</v>
      </c>
    </row>
    <row r="339" spans="1:12" ht="12.75" customHeight="1">
      <c r="A339" s="284">
        <f t="shared" si="15"/>
        <v>315</v>
      </c>
      <c r="B339" s="290">
        <v>4</v>
      </c>
      <c r="C339" s="290" t="s">
        <v>1683</v>
      </c>
      <c r="D339" s="290" t="s">
        <v>296</v>
      </c>
      <c r="E339" s="290" t="s">
        <v>98</v>
      </c>
      <c r="F339" s="290" t="s">
        <v>567</v>
      </c>
      <c r="G339" s="271" t="s">
        <v>570</v>
      </c>
      <c r="H339" s="290" t="s">
        <v>576</v>
      </c>
      <c r="I339" s="289" t="s">
        <v>754</v>
      </c>
      <c r="J339" s="288"/>
      <c r="K339" s="290" t="s">
        <v>174</v>
      </c>
      <c r="L339" s="290" t="s">
        <v>105</v>
      </c>
    </row>
    <row r="340" spans="1:12" ht="12.75" customHeight="1">
      <c r="A340" s="284">
        <f t="shared" si="15"/>
        <v>316</v>
      </c>
      <c r="B340" s="290">
        <v>5</v>
      </c>
      <c r="C340" s="290" t="s">
        <v>1684</v>
      </c>
      <c r="D340" s="290" t="s">
        <v>485</v>
      </c>
      <c r="E340" s="290" t="s">
        <v>98</v>
      </c>
      <c r="F340" s="290" t="s">
        <v>576</v>
      </c>
      <c r="G340" s="271" t="s">
        <v>579</v>
      </c>
      <c r="H340" s="290" t="s">
        <v>585</v>
      </c>
      <c r="I340" s="289" t="s">
        <v>754</v>
      </c>
      <c r="J340" s="288"/>
      <c r="K340" s="290" t="s">
        <v>174</v>
      </c>
      <c r="L340" s="290" t="s">
        <v>105</v>
      </c>
    </row>
    <row r="341" spans="1:12" ht="12.75" customHeight="1">
      <c r="A341" s="284">
        <f>A340+1</f>
        <v>317</v>
      </c>
      <c r="B341" s="290">
        <v>6</v>
      </c>
      <c r="C341" s="290" t="s">
        <v>647</v>
      </c>
      <c r="D341" s="290" t="s">
        <v>1685</v>
      </c>
      <c r="E341" s="290" t="s">
        <v>1686</v>
      </c>
      <c r="F341" s="290" t="s">
        <v>540</v>
      </c>
      <c r="G341" s="271" t="s">
        <v>573</v>
      </c>
      <c r="H341" s="290" t="s">
        <v>788</v>
      </c>
      <c r="I341" s="288" t="s">
        <v>1362</v>
      </c>
      <c r="J341" s="288"/>
      <c r="K341" s="290" t="s">
        <v>1632</v>
      </c>
      <c r="L341" s="290" t="s">
        <v>105</v>
      </c>
    </row>
    <row r="342" spans="1:12" ht="12.75" customHeight="1">
      <c r="A342" s="284">
        <f t="shared" si="15"/>
        <v>318</v>
      </c>
      <c r="B342" s="290">
        <v>7</v>
      </c>
      <c r="C342" s="290" t="s">
        <v>1687</v>
      </c>
      <c r="D342" s="290" t="s">
        <v>1523</v>
      </c>
      <c r="E342" s="290" t="s">
        <v>98</v>
      </c>
      <c r="F342" s="290" t="s">
        <v>582</v>
      </c>
      <c r="G342" s="271"/>
      <c r="H342" s="290" t="s">
        <v>788</v>
      </c>
      <c r="I342" s="289" t="s">
        <v>754</v>
      </c>
      <c r="J342" s="288"/>
      <c r="K342" s="290" t="s">
        <v>174</v>
      </c>
      <c r="L342" s="290" t="s">
        <v>105</v>
      </c>
    </row>
    <row r="343" spans="1:12" ht="12.75" customHeight="1">
      <c r="A343" s="284">
        <f t="shared" si="15"/>
        <v>319</v>
      </c>
      <c r="B343" s="290">
        <v>8</v>
      </c>
      <c r="C343" s="290" t="s">
        <v>943</v>
      </c>
      <c r="D343" s="290" t="s">
        <v>97</v>
      </c>
      <c r="E343" s="290" t="s">
        <v>212</v>
      </c>
      <c r="F343" s="290" t="s">
        <v>576</v>
      </c>
      <c r="G343" s="271" t="s">
        <v>789</v>
      </c>
      <c r="H343" s="290" t="s">
        <v>1688</v>
      </c>
      <c r="I343" s="288" t="s">
        <v>1362</v>
      </c>
      <c r="J343" s="288"/>
      <c r="K343" s="290" t="s">
        <v>1632</v>
      </c>
      <c r="L343" s="290" t="s">
        <v>105</v>
      </c>
    </row>
    <row r="344" spans="1:12" ht="12.75" customHeight="1">
      <c r="A344" s="284">
        <f t="shared" si="15"/>
        <v>320</v>
      </c>
      <c r="B344" s="290">
        <v>9</v>
      </c>
      <c r="C344" s="290" t="s">
        <v>233</v>
      </c>
      <c r="D344" s="290" t="s">
        <v>234</v>
      </c>
      <c r="E344" s="290" t="s">
        <v>169</v>
      </c>
      <c r="F344" s="290" t="s">
        <v>582</v>
      </c>
      <c r="G344" s="271" t="s">
        <v>789</v>
      </c>
      <c r="H344" s="290" t="s">
        <v>1689</v>
      </c>
      <c r="I344" s="290" t="s">
        <v>246</v>
      </c>
      <c r="J344" s="288"/>
      <c r="K344" s="290" t="s">
        <v>1632</v>
      </c>
      <c r="L344" s="290" t="s">
        <v>105</v>
      </c>
    </row>
    <row r="345" spans="1:12" ht="12.75" customHeight="1">
      <c r="A345" s="284">
        <f t="shared" si="15"/>
        <v>321</v>
      </c>
      <c r="B345" s="290">
        <v>10</v>
      </c>
      <c r="C345" s="290" t="s">
        <v>1690</v>
      </c>
      <c r="D345" s="290" t="s">
        <v>1523</v>
      </c>
      <c r="E345" s="290" t="s">
        <v>98</v>
      </c>
      <c r="F345" s="290" t="s">
        <v>592</v>
      </c>
      <c r="G345" s="271" t="s">
        <v>1688</v>
      </c>
      <c r="H345" s="290" t="s">
        <v>1691</v>
      </c>
      <c r="I345" s="289" t="s">
        <v>754</v>
      </c>
      <c r="J345" s="288"/>
      <c r="K345" s="290" t="s">
        <v>174</v>
      </c>
      <c r="L345" s="290" t="s">
        <v>105</v>
      </c>
    </row>
    <row r="346" spans="1:12" ht="12.75" customHeight="1">
      <c r="A346" s="284">
        <f t="shared" si="15"/>
        <v>322</v>
      </c>
      <c r="B346" s="290">
        <v>11</v>
      </c>
      <c r="C346" s="290" t="s">
        <v>1692</v>
      </c>
      <c r="D346" s="290" t="s">
        <v>1693</v>
      </c>
      <c r="E346" s="290" t="s">
        <v>98</v>
      </c>
      <c r="F346" s="290" t="s">
        <v>581</v>
      </c>
      <c r="G346" s="271"/>
      <c r="H346" s="290" t="s">
        <v>1694</v>
      </c>
      <c r="I346" s="289" t="s">
        <v>102</v>
      </c>
      <c r="J346" s="288"/>
      <c r="K346" s="290" t="s">
        <v>1631</v>
      </c>
      <c r="L346" s="290" t="s">
        <v>105</v>
      </c>
    </row>
    <row r="347" spans="1:12" ht="12.75" customHeight="1">
      <c r="A347" s="284">
        <f t="shared" si="15"/>
        <v>323</v>
      </c>
      <c r="B347" s="290">
        <v>12</v>
      </c>
      <c r="C347" s="301" t="s">
        <v>1087</v>
      </c>
      <c r="D347" s="290" t="s">
        <v>107</v>
      </c>
      <c r="E347" s="290" t="s">
        <v>503</v>
      </c>
      <c r="F347" s="290"/>
      <c r="G347" s="271">
        <v>45563</v>
      </c>
      <c r="H347" s="271">
        <v>45570</v>
      </c>
      <c r="I347" s="290" t="s">
        <v>1695</v>
      </c>
      <c r="J347" s="288"/>
      <c r="K347" s="290" t="s">
        <v>1535</v>
      </c>
      <c r="L347" s="290" t="s">
        <v>105</v>
      </c>
    </row>
    <row r="348" spans="1:12" ht="12.75" customHeight="1">
      <c r="A348" s="284">
        <f t="shared" si="15"/>
        <v>324</v>
      </c>
      <c r="B348" s="290">
        <v>13</v>
      </c>
      <c r="C348" s="301" t="s">
        <v>1263</v>
      </c>
      <c r="D348" s="290" t="s">
        <v>97</v>
      </c>
      <c r="E348" s="290" t="s">
        <v>503</v>
      </c>
      <c r="F348" s="290"/>
      <c r="G348" s="271">
        <v>45560</v>
      </c>
      <c r="H348" s="271">
        <v>45572</v>
      </c>
      <c r="I348" s="290" t="s">
        <v>1217</v>
      </c>
      <c r="J348" s="288"/>
      <c r="K348" s="290" t="s">
        <v>1655</v>
      </c>
      <c r="L348" s="290" t="s">
        <v>105</v>
      </c>
    </row>
    <row r="349" spans="1:12" ht="12.75" customHeight="1">
      <c r="A349" s="284">
        <f t="shared" si="15"/>
        <v>325</v>
      </c>
      <c r="B349" s="290">
        <v>14</v>
      </c>
      <c r="C349" s="301" t="s">
        <v>1243</v>
      </c>
      <c r="D349" s="290" t="s">
        <v>176</v>
      </c>
      <c r="E349" s="290" t="s">
        <v>169</v>
      </c>
      <c r="F349" s="290"/>
      <c r="G349" s="271">
        <v>45563</v>
      </c>
      <c r="H349" s="271">
        <v>45573</v>
      </c>
      <c r="I349" s="290" t="s">
        <v>1213</v>
      </c>
      <c r="J349" s="288"/>
      <c r="K349" s="290" t="s">
        <v>1529</v>
      </c>
      <c r="L349" s="290" t="s">
        <v>105</v>
      </c>
    </row>
    <row r="350" spans="1:12" ht="12.75" customHeight="1">
      <c r="A350" s="284">
        <f t="shared" si="15"/>
        <v>326</v>
      </c>
      <c r="B350" s="290">
        <v>15</v>
      </c>
      <c r="C350" s="301" t="s">
        <v>1351</v>
      </c>
      <c r="D350" s="290" t="s">
        <v>176</v>
      </c>
      <c r="E350" s="290" t="s">
        <v>169</v>
      </c>
      <c r="F350" s="290"/>
      <c r="G350" s="271">
        <v>45571</v>
      </c>
      <c r="H350" s="271">
        <v>45576</v>
      </c>
      <c r="I350" s="290" t="s">
        <v>1213</v>
      </c>
      <c r="J350" s="288"/>
      <c r="K350" s="290" t="s">
        <v>1623</v>
      </c>
      <c r="L350" s="290" t="s">
        <v>105</v>
      </c>
    </row>
    <row r="351" spans="1:12" ht="12.75" customHeight="1">
      <c r="A351" s="284">
        <f t="shared" si="15"/>
        <v>327</v>
      </c>
      <c r="B351" s="290">
        <v>16</v>
      </c>
      <c r="C351" s="301" t="s">
        <v>1696</v>
      </c>
      <c r="D351" s="290" t="s">
        <v>1685</v>
      </c>
      <c r="E351" s="290" t="s">
        <v>169</v>
      </c>
      <c r="F351" s="290"/>
      <c r="G351" s="271">
        <v>45563</v>
      </c>
      <c r="H351" s="271">
        <v>45580</v>
      </c>
      <c r="I351" s="290" t="s">
        <v>1616</v>
      </c>
      <c r="J351" s="288"/>
      <c r="K351" s="290" t="s">
        <v>1655</v>
      </c>
      <c r="L351" s="290" t="s">
        <v>105</v>
      </c>
    </row>
    <row r="352" spans="1:12" ht="12.75" customHeight="1">
      <c r="A352" s="284">
        <f t="shared" si="15"/>
        <v>328</v>
      </c>
      <c r="B352" s="290">
        <v>17</v>
      </c>
      <c r="C352" s="301" t="s">
        <v>1240</v>
      </c>
      <c r="D352" s="290" t="s">
        <v>176</v>
      </c>
      <c r="E352" s="290" t="s">
        <v>503</v>
      </c>
      <c r="F352" s="290"/>
      <c r="G352" s="271">
        <v>45577</v>
      </c>
      <c r="H352" s="271">
        <v>45585</v>
      </c>
      <c r="I352" s="290" t="s">
        <v>1213</v>
      </c>
      <c r="J352" s="288"/>
      <c r="K352" s="290" t="s">
        <v>1529</v>
      </c>
      <c r="L352" s="290" t="s">
        <v>105</v>
      </c>
    </row>
    <row r="353" spans="1:13" ht="12.75" customHeight="1">
      <c r="A353" s="284">
        <f t="shared" si="15"/>
        <v>329</v>
      </c>
      <c r="B353" s="290">
        <v>18</v>
      </c>
      <c r="C353" s="301" t="s">
        <v>1697</v>
      </c>
      <c r="D353" s="290" t="s">
        <v>1698</v>
      </c>
      <c r="E353" s="290" t="s">
        <v>503</v>
      </c>
      <c r="F353" s="290"/>
      <c r="G353" s="271">
        <v>45571</v>
      </c>
      <c r="H353" s="271">
        <v>45585</v>
      </c>
      <c r="I353" s="290" t="s">
        <v>1695</v>
      </c>
      <c r="J353" s="288"/>
      <c r="K353" s="290" t="s">
        <v>1529</v>
      </c>
      <c r="L353" s="290" t="s">
        <v>105</v>
      </c>
      <c r="M353" s="64"/>
    </row>
    <row r="354" spans="1:13" ht="12.75" customHeight="1">
      <c r="A354" s="284">
        <f t="shared" si="15"/>
        <v>330</v>
      </c>
      <c r="B354" s="290">
        <v>19</v>
      </c>
      <c r="C354" s="301" t="s">
        <v>1338</v>
      </c>
      <c r="D354" s="290" t="s">
        <v>112</v>
      </c>
      <c r="E354" s="290" t="s">
        <v>169</v>
      </c>
      <c r="F354" s="290"/>
      <c r="G354" s="271">
        <v>45573</v>
      </c>
      <c r="H354" s="271">
        <v>45587</v>
      </c>
      <c r="I354" s="290" t="s">
        <v>1680</v>
      </c>
      <c r="J354" s="288"/>
      <c r="K354" s="290" t="s">
        <v>1623</v>
      </c>
      <c r="L354" s="290" t="s">
        <v>105</v>
      </c>
      <c r="M354" s="64"/>
    </row>
    <row r="355" spans="1:13" ht="12.75" customHeight="1">
      <c r="A355" s="284"/>
      <c r="B355" s="290" t="s">
        <v>594</v>
      </c>
      <c r="C355" s="290"/>
      <c r="D355" s="290"/>
      <c r="E355" s="290"/>
      <c r="F355" s="290"/>
      <c r="G355" s="271"/>
      <c r="H355" s="290"/>
      <c r="I355" s="290"/>
      <c r="J355" s="288"/>
      <c r="K355" s="290"/>
      <c r="L355" s="290"/>
      <c r="M355" s="64"/>
    </row>
    <row r="356" spans="1:13" ht="12.75" customHeight="1">
      <c r="A356" s="284">
        <v>331</v>
      </c>
      <c r="B356" s="290">
        <v>1</v>
      </c>
      <c r="C356" s="290" t="s">
        <v>1699</v>
      </c>
      <c r="D356" s="290" t="s">
        <v>360</v>
      </c>
      <c r="E356" s="290" t="s">
        <v>98</v>
      </c>
      <c r="F356" s="290" t="s">
        <v>1691</v>
      </c>
      <c r="G356" s="271" t="s">
        <v>1700</v>
      </c>
      <c r="H356" s="290" t="s">
        <v>1701</v>
      </c>
      <c r="I356" s="289" t="s">
        <v>754</v>
      </c>
      <c r="J356" s="288"/>
      <c r="K356" s="290" t="s">
        <v>174</v>
      </c>
      <c r="L356" s="290" t="s">
        <v>105</v>
      </c>
      <c r="M356" s="64"/>
    </row>
    <row r="357" spans="1:13" ht="12.75" customHeight="1">
      <c r="A357" s="284">
        <f t="shared" ref="A357:A371" si="16">A356+1</f>
        <v>332</v>
      </c>
      <c r="B357" s="290">
        <v>2</v>
      </c>
      <c r="C357" s="290" t="s">
        <v>1702</v>
      </c>
      <c r="D357" s="290" t="s">
        <v>730</v>
      </c>
      <c r="E357" s="290" t="s">
        <v>98</v>
      </c>
      <c r="F357" s="271" t="s">
        <v>1688</v>
      </c>
      <c r="G357" s="271" t="s">
        <v>1703</v>
      </c>
      <c r="H357" s="290" t="s">
        <v>1704</v>
      </c>
      <c r="I357" s="289" t="s">
        <v>102</v>
      </c>
      <c r="J357" s="288"/>
      <c r="K357" s="290" t="s">
        <v>1631</v>
      </c>
      <c r="L357" s="290" t="s">
        <v>105</v>
      </c>
      <c r="M357" s="64"/>
    </row>
    <row r="358" spans="1:13" ht="12.75" customHeight="1">
      <c r="A358" s="284">
        <f t="shared" si="16"/>
        <v>333</v>
      </c>
      <c r="B358" s="290">
        <v>3</v>
      </c>
      <c r="C358" s="290" t="s">
        <v>1705</v>
      </c>
      <c r="D358" s="290" t="s">
        <v>1706</v>
      </c>
      <c r="E358" s="290" t="s">
        <v>98</v>
      </c>
      <c r="F358" s="290" t="s">
        <v>1701</v>
      </c>
      <c r="G358" s="271" t="s">
        <v>600</v>
      </c>
      <c r="H358" s="290" t="s">
        <v>1707</v>
      </c>
      <c r="I358" s="289" t="s">
        <v>754</v>
      </c>
      <c r="J358" s="288"/>
      <c r="K358" s="290" t="s">
        <v>174</v>
      </c>
      <c r="L358" s="290" t="s">
        <v>105</v>
      </c>
      <c r="M358" s="64"/>
    </row>
    <row r="359" spans="1:13" ht="12.75" customHeight="1">
      <c r="A359" s="284">
        <f t="shared" si="16"/>
        <v>334</v>
      </c>
      <c r="B359" s="290">
        <v>4</v>
      </c>
      <c r="C359" s="290" t="s">
        <v>1708</v>
      </c>
      <c r="D359" s="290" t="s">
        <v>360</v>
      </c>
      <c r="E359" s="290" t="s">
        <v>98</v>
      </c>
      <c r="F359" s="290" t="s">
        <v>1709</v>
      </c>
      <c r="G359" s="290" t="s">
        <v>1707</v>
      </c>
      <c r="H359" s="290" t="s">
        <v>1710</v>
      </c>
      <c r="I359" s="289" t="s">
        <v>754</v>
      </c>
      <c r="J359" s="288"/>
      <c r="K359" s="290" t="s">
        <v>174</v>
      </c>
      <c r="L359" s="290" t="s">
        <v>105</v>
      </c>
      <c r="M359" s="64"/>
    </row>
    <row r="360" spans="1:13" ht="12.75" customHeight="1">
      <c r="A360" s="284">
        <f t="shared" si="16"/>
        <v>335</v>
      </c>
      <c r="B360" s="290">
        <v>5</v>
      </c>
      <c r="C360" s="290" t="s">
        <v>1711</v>
      </c>
      <c r="D360" s="290" t="s">
        <v>296</v>
      </c>
      <c r="E360" s="290" t="s">
        <v>98</v>
      </c>
      <c r="F360" s="290" t="s">
        <v>1712</v>
      </c>
      <c r="G360" s="271" t="s">
        <v>1713</v>
      </c>
      <c r="H360" s="290" t="s">
        <v>1714</v>
      </c>
      <c r="I360" s="290" t="s">
        <v>1715</v>
      </c>
      <c r="J360" s="288"/>
      <c r="K360" s="290" t="s">
        <v>174</v>
      </c>
      <c r="L360" s="290" t="s">
        <v>105</v>
      </c>
      <c r="M360" s="64"/>
    </row>
    <row r="361" spans="1:13" ht="12.75" customHeight="1">
      <c r="A361" s="284">
        <f t="shared" si="16"/>
        <v>336</v>
      </c>
      <c r="B361" s="290">
        <v>6</v>
      </c>
      <c r="C361" s="290" t="s">
        <v>947</v>
      </c>
      <c r="D361" s="290" t="s">
        <v>97</v>
      </c>
      <c r="E361" s="290" t="s">
        <v>169</v>
      </c>
      <c r="F361" s="290" t="s">
        <v>1709</v>
      </c>
      <c r="G361" s="271" t="s">
        <v>1714</v>
      </c>
      <c r="H361" s="290" t="s">
        <v>1716</v>
      </c>
      <c r="I361" s="290" t="s">
        <v>246</v>
      </c>
      <c r="J361" s="288"/>
      <c r="K361" s="290" t="s">
        <v>1632</v>
      </c>
      <c r="L361" s="290" t="s">
        <v>105</v>
      </c>
      <c r="M361" s="64"/>
    </row>
    <row r="362" spans="1:13" ht="12.75" customHeight="1">
      <c r="A362" s="284">
        <f t="shared" si="16"/>
        <v>337</v>
      </c>
      <c r="B362" s="290">
        <v>7</v>
      </c>
      <c r="C362" s="290" t="s">
        <v>1717</v>
      </c>
      <c r="D362" s="290" t="s">
        <v>296</v>
      </c>
      <c r="E362" s="290" t="s">
        <v>98</v>
      </c>
      <c r="F362" s="290" t="s">
        <v>598</v>
      </c>
      <c r="G362" s="271" t="s">
        <v>1718</v>
      </c>
      <c r="H362" s="290" t="s">
        <v>1716</v>
      </c>
      <c r="I362" s="290" t="s">
        <v>1715</v>
      </c>
      <c r="J362" s="288"/>
      <c r="K362" s="290" t="s">
        <v>174</v>
      </c>
      <c r="L362" s="290" t="s">
        <v>105</v>
      </c>
      <c r="M362" s="64"/>
    </row>
    <row r="363" spans="1:13" ht="12.75" customHeight="1">
      <c r="A363" s="284">
        <f t="shared" si="16"/>
        <v>338</v>
      </c>
      <c r="B363" s="290">
        <v>8</v>
      </c>
      <c r="C363" s="290" t="s">
        <v>1719</v>
      </c>
      <c r="D363" s="290" t="s">
        <v>269</v>
      </c>
      <c r="E363" s="290" t="s">
        <v>98</v>
      </c>
      <c r="F363" s="290" t="s">
        <v>1720</v>
      </c>
      <c r="G363" s="290" t="s">
        <v>1716</v>
      </c>
      <c r="H363" s="290" t="s">
        <v>605</v>
      </c>
      <c r="I363" s="290" t="s">
        <v>1721</v>
      </c>
      <c r="J363" s="288"/>
      <c r="K363" s="290" t="s">
        <v>174</v>
      </c>
      <c r="L363" s="290" t="s">
        <v>105</v>
      </c>
      <c r="M363" s="64"/>
    </row>
    <row r="364" spans="1:13" ht="12.75" customHeight="1">
      <c r="A364" s="284">
        <f t="shared" si="16"/>
        <v>339</v>
      </c>
      <c r="B364" s="290">
        <v>9</v>
      </c>
      <c r="C364" s="290" t="s">
        <v>1722</v>
      </c>
      <c r="D364" s="290" t="s">
        <v>269</v>
      </c>
      <c r="E364" s="290" t="s">
        <v>98</v>
      </c>
      <c r="F364" s="271" t="s">
        <v>1723</v>
      </c>
      <c r="G364" s="290" t="s">
        <v>1716</v>
      </c>
      <c r="H364" s="290" t="s">
        <v>605</v>
      </c>
      <c r="I364" s="290" t="s">
        <v>1715</v>
      </c>
      <c r="J364" s="288"/>
      <c r="K364" s="290" t="s">
        <v>1631</v>
      </c>
      <c r="L364" s="290" t="s">
        <v>105</v>
      </c>
      <c r="M364" s="64"/>
    </row>
    <row r="365" spans="1:13" ht="12.75" customHeight="1">
      <c r="A365" s="284">
        <f t="shared" si="16"/>
        <v>340</v>
      </c>
      <c r="B365" s="290">
        <v>10</v>
      </c>
      <c r="C365" s="290" t="s">
        <v>942</v>
      </c>
      <c r="D365" s="290" t="s">
        <v>97</v>
      </c>
      <c r="E365" s="290" t="s">
        <v>212</v>
      </c>
      <c r="F365" s="271" t="s">
        <v>598</v>
      </c>
      <c r="G365" s="290" t="s">
        <v>605</v>
      </c>
      <c r="H365" s="290" t="s">
        <v>605</v>
      </c>
      <c r="I365" s="288" t="s">
        <v>1362</v>
      </c>
      <c r="J365" s="288"/>
      <c r="K365" s="290" t="s">
        <v>1632</v>
      </c>
      <c r="L365" s="290" t="s">
        <v>105</v>
      </c>
      <c r="M365" s="64">
        <v>9</v>
      </c>
    </row>
    <row r="366" spans="1:13" ht="12.75" customHeight="1">
      <c r="A366" s="284">
        <f t="shared" si="16"/>
        <v>341</v>
      </c>
      <c r="B366" s="290">
        <v>11</v>
      </c>
      <c r="C366" s="301" t="s">
        <v>1342</v>
      </c>
      <c r="D366" s="290" t="s">
        <v>97</v>
      </c>
      <c r="E366" s="290" t="s">
        <v>1724</v>
      </c>
      <c r="F366" s="271"/>
      <c r="G366" s="271">
        <v>45591</v>
      </c>
      <c r="H366" s="271">
        <v>45601</v>
      </c>
      <c r="I366" s="290" t="s">
        <v>1616</v>
      </c>
      <c r="J366" s="288"/>
      <c r="K366" s="290" t="s">
        <v>1529</v>
      </c>
      <c r="L366" s="290" t="s">
        <v>105</v>
      </c>
      <c r="M366" s="64"/>
    </row>
    <row r="367" spans="1:13" ht="12.75" customHeight="1">
      <c r="A367" s="284">
        <f t="shared" si="16"/>
        <v>342</v>
      </c>
      <c r="B367" s="290">
        <v>12</v>
      </c>
      <c r="C367" s="301" t="s">
        <v>1347</v>
      </c>
      <c r="D367" s="290" t="s">
        <v>176</v>
      </c>
      <c r="E367" s="290" t="s">
        <v>503</v>
      </c>
      <c r="F367" s="271"/>
      <c r="G367" s="271">
        <v>45612</v>
      </c>
      <c r="H367" s="271">
        <v>45616</v>
      </c>
      <c r="I367" s="290" t="s">
        <v>1725</v>
      </c>
      <c r="J367" s="288"/>
      <c r="K367" s="290" t="s">
        <v>1726</v>
      </c>
      <c r="L367" s="290" t="s">
        <v>105</v>
      </c>
      <c r="M367" s="64"/>
    </row>
    <row r="368" spans="1:13" ht="12.75" customHeight="1">
      <c r="A368" s="284">
        <f t="shared" si="16"/>
        <v>343</v>
      </c>
      <c r="B368" s="290">
        <v>13</v>
      </c>
      <c r="C368" s="301" t="s">
        <v>1026</v>
      </c>
      <c r="D368" s="290" t="s">
        <v>97</v>
      </c>
      <c r="E368" s="290" t="s">
        <v>169</v>
      </c>
      <c r="F368" s="271"/>
      <c r="G368" s="271">
        <v>45614</v>
      </c>
      <c r="H368" s="271">
        <v>45616</v>
      </c>
      <c r="I368" s="290" t="s">
        <v>1727</v>
      </c>
      <c r="J368" s="288"/>
      <c r="K368" s="290" t="s">
        <v>1535</v>
      </c>
      <c r="L368" s="290" t="s">
        <v>105</v>
      </c>
      <c r="M368" s="64"/>
    </row>
    <row r="369" spans="1:14" ht="12.75" customHeight="1">
      <c r="A369" s="284">
        <f t="shared" si="16"/>
        <v>344</v>
      </c>
      <c r="B369" s="290">
        <v>14</v>
      </c>
      <c r="C369" s="302" t="s">
        <v>1113</v>
      </c>
      <c r="D369" s="290" t="s">
        <v>97</v>
      </c>
      <c r="E369" s="290" t="s">
        <v>503</v>
      </c>
      <c r="F369" s="271"/>
      <c r="G369" s="271">
        <v>45603</v>
      </c>
      <c r="H369" s="271">
        <v>45620</v>
      </c>
      <c r="I369" s="290" t="s">
        <v>1728</v>
      </c>
      <c r="J369" s="288"/>
      <c r="K369" s="290" t="s">
        <v>1535</v>
      </c>
      <c r="L369" s="290" t="s">
        <v>105</v>
      </c>
      <c r="M369" s="64"/>
      <c r="N369" s="64"/>
    </row>
    <row r="370" spans="1:14" ht="12.75" customHeight="1">
      <c r="A370" s="284">
        <f t="shared" si="16"/>
        <v>345</v>
      </c>
      <c r="B370" s="290">
        <v>15</v>
      </c>
      <c r="C370" s="290" t="s">
        <v>1248</v>
      </c>
      <c r="D370" s="290" t="s">
        <v>1685</v>
      </c>
      <c r="E370" s="290" t="s">
        <v>169</v>
      </c>
      <c r="F370" s="271"/>
      <c r="G370" s="271">
        <v>45603</v>
      </c>
      <c r="H370" s="271">
        <v>45620</v>
      </c>
      <c r="I370" s="290" t="s">
        <v>1213</v>
      </c>
      <c r="J370" s="288"/>
      <c r="K370" s="290" t="s">
        <v>1726</v>
      </c>
      <c r="L370" s="290" t="s">
        <v>105</v>
      </c>
      <c r="M370" s="64"/>
      <c r="N370" s="64"/>
    </row>
    <row r="371" spans="1:14" ht="12.75" customHeight="1">
      <c r="A371" s="284">
        <f t="shared" si="16"/>
        <v>346</v>
      </c>
      <c r="B371" s="290">
        <v>16</v>
      </c>
      <c r="C371" s="302" t="s">
        <v>1341</v>
      </c>
      <c r="D371" s="290" t="s">
        <v>97</v>
      </c>
      <c r="E371" s="290" t="s">
        <v>169</v>
      </c>
      <c r="F371" s="271"/>
      <c r="G371" s="271">
        <v>45607</v>
      </c>
      <c r="H371" s="271">
        <v>45621</v>
      </c>
      <c r="I371" s="290" t="s">
        <v>1616</v>
      </c>
      <c r="J371" s="288"/>
      <c r="K371" s="290" t="s">
        <v>1726</v>
      </c>
      <c r="L371" s="290" t="s">
        <v>105</v>
      </c>
      <c r="M371" s="64"/>
      <c r="N371" s="64"/>
    </row>
    <row r="372" spans="1:14" ht="12.75" customHeight="1">
      <c r="A372" s="284"/>
      <c r="B372" s="290" t="s">
        <v>790</v>
      </c>
      <c r="C372" s="290"/>
      <c r="D372" s="290"/>
      <c r="E372" s="290"/>
      <c r="F372" s="271"/>
      <c r="G372" s="290"/>
      <c r="H372" s="290"/>
      <c r="I372" s="290"/>
      <c r="J372" s="288"/>
      <c r="K372" s="290"/>
      <c r="L372" s="290"/>
      <c r="M372" s="64"/>
      <c r="N372" s="64"/>
    </row>
    <row r="373" spans="1:14" ht="12.75" customHeight="1">
      <c r="A373" s="284">
        <v>347</v>
      </c>
      <c r="B373" s="290">
        <v>1</v>
      </c>
      <c r="C373" s="290" t="s">
        <v>1729</v>
      </c>
      <c r="D373" s="290" t="s">
        <v>1730</v>
      </c>
      <c r="E373" s="290" t="s">
        <v>98</v>
      </c>
      <c r="F373" s="271" t="s">
        <v>601</v>
      </c>
      <c r="G373" s="290" t="s">
        <v>601</v>
      </c>
      <c r="H373" s="290" t="s">
        <v>1731</v>
      </c>
      <c r="I373" s="290" t="s">
        <v>1715</v>
      </c>
      <c r="J373" s="288"/>
      <c r="K373" s="290" t="s">
        <v>1631</v>
      </c>
      <c r="L373" s="290" t="s">
        <v>105</v>
      </c>
      <c r="M373" s="64">
        <v>15</v>
      </c>
      <c r="N373" s="64"/>
    </row>
    <row r="374" spans="1:14" ht="12.75" customHeight="1">
      <c r="A374" s="284">
        <f t="shared" ref="A374:A428" si="17">A373+1</f>
        <v>348</v>
      </c>
      <c r="B374" s="290">
        <v>2</v>
      </c>
      <c r="C374" s="290" t="s">
        <v>1732</v>
      </c>
      <c r="D374" s="290" t="s">
        <v>315</v>
      </c>
      <c r="E374" s="290" t="s">
        <v>98</v>
      </c>
      <c r="F374" s="290" t="s">
        <v>1720</v>
      </c>
      <c r="G374" s="290" t="s">
        <v>601</v>
      </c>
      <c r="H374" s="290" t="s">
        <v>1733</v>
      </c>
      <c r="I374" s="289" t="s">
        <v>754</v>
      </c>
      <c r="J374" s="288"/>
      <c r="K374" s="290" t="s">
        <v>174</v>
      </c>
      <c r="L374" s="290" t="s">
        <v>105</v>
      </c>
      <c r="M374" s="64">
        <v>13</v>
      </c>
      <c r="N374" s="64"/>
    </row>
    <row r="375" spans="1:14" ht="12.75" customHeight="1">
      <c r="A375" s="284">
        <f t="shared" si="17"/>
        <v>349</v>
      </c>
      <c r="B375" s="290">
        <v>3</v>
      </c>
      <c r="C375" s="290" t="s">
        <v>307</v>
      </c>
      <c r="D375" s="312" t="s">
        <v>97</v>
      </c>
      <c r="E375" s="290" t="s">
        <v>169</v>
      </c>
      <c r="F375" s="271" t="s">
        <v>1723</v>
      </c>
      <c r="G375" s="271" t="s">
        <v>1733</v>
      </c>
      <c r="H375" s="290" t="s">
        <v>1734</v>
      </c>
      <c r="I375" s="290" t="s">
        <v>246</v>
      </c>
      <c r="J375" s="288"/>
      <c r="K375" s="290" t="s">
        <v>1632</v>
      </c>
      <c r="L375" s="290" t="s">
        <v>105</v>
      </c>
      <c r="M375" s="64"/>
      <c r="N375" s="64"/>
    </row>
    <row r="376" spans="1:14" ht="12.75" customHeight="1">
      <c r="A376" s="284">
        <f t="shared" si="17"/>
        <v>350</v>
      </c>
      <c r="B376" s="290">
        <v>4</v>
      </c>
      <c r="C376" s="290" t="s">
        <v>1735</v>
      </c>
      <c r="D376" s="290" t="s">
        <v>296</v>
      </c>
      <c r="E376" s="290" t="s">
        <v>98</v>
      </c>
      <c r="F376" s="271" t="s">
        <v>1723</v>
      </c>
      <c r="G376" s="271" t="s">
        <v>1736</v>
      </c>
      <c r="H376" s="290" t="s">
        <v>791</v>
      </c>
      <c r="I376" s="290" t="s">
        <v>1721</v>
      </c>
      <c r="J376" s="288"/>
      <c r="K376" s="290" t="s">
        <v>174</v>
      </c>
      <c r="L376" s="290" t="s">
        <v>105</v>
      </c>
      <c r="M376" s="64">
        <v>15</v>
      </c>
      <c r="N376" s="64"/>
    </row>
    <row r="377" spans="1:14" ht="12.75" customHeight="1">
      <c r="A377" s="284">
        <f t="shared" si="17"/>
        <v>351</v>
      </c>
      <c r="B377" s="290">
        <v>5</v>
      </c>
      <c r="C377" s="290" t="s">
        <v>1737</v>
      </c>
      <c r="D377" s="290" t="s">
        <v>269</v>
      </c>
      <c r="E377" s="290" t="s">
        <v>98</v>
      </c>
      <c r="F377" s="290" t="s">
        <v>605</v>
      </c>
      <c r="G377" s="271" t="s">
        <v>1736</v>
      </c>
      <c r="H377" s="290" t="s">
        <v>791</v>
      </c>
      <c r="I377" s="290" t="s">
        <v>610</v>
      </c>
      <c r="J377" s="288"/>
      <c r="K377" s="290" t="s">
        <v>1631</v>
      </c>
      <c r="L377" s="290" t="s">
        <v>105</v>
      </c>
      <c r="M377" s="64"/>
      <c r="N377" s="64"/>
    </row>
    <row r="378" spans="1:14" ht="12.75" customHeight="1">
      <c r="A378" s="284">
        <f t="shared" si="17"/>
        <v>352</v>
      </c>
      <c r="B378" s="290">
        <v>6</v>
      </c>
      <c r="C378" s="290" t="s">
        <v>1738</v>
      </c>
      <c r="D378" s="290" t="s">
        <v>296</v>
      </c>
      <c r="E378" s="290" t="s">
        <v>98</v>
      </c>
      <c r="F378" s="290" t="s">
        <v>1731</v>
      </c>
      <c r="G378" s="271" t="s">
        <v>1731</v>
      </c>
      <c r="H378" s="290" t="s">
        <v>619</v>
      </c>
      <c r="I378" s="290" t="s">
        <v>1715</v>
      </c>
      <c r="J378" s="288"/>
      <c r="K378" s="290" t="s">
        <v>1631</v>
      </c>
      <c r="L378" s="290" t="s">
        <v>105</v>
      </c>
      <c r="M378" s="64"/>
      <c r="N378" s="64"/>
    </row>
    <row r="379" spans="1:14" ht="12.75" customHeight="1">
      <c r="A379" s="284">
        <f t="shared" si="17"/>
        <v>353</v>
      </c>
      <c r="B379" s="290">
        <v>7</v>
      </c>
      <c r="C379" s="290" t="s">
        <v>311</v>
      </c>
      <c r="D379" s="312" t="s">
        <v>176</v>
      </c>
      <c r="E379" s="290" t="s">
        <v>169</v>
      </c>
      <c r="F379" s="271" t="s">
        <v>1716</v>
      </c>
      <c r="G379" s="271" t="s">
        <v>1739</v>
      </c>
      <c r="H379" s="290" t="s">
        <v>619</v>
      </c>
      <c r="I379" s="290" t="s">
        <v>246</v>
      </c>
      <c r="J379" s="288"/>
      <c r="K379" s="290" t="s">
        <v>1632</v>
      </c>
      <c r="L379" s="290" t="s">
        <v>105</v>
      </c>
      <c r="M379" s="64" t="s">
        <v>1740</v>
      </c>
      <c r="N379" s="64"/>
    </row>
    <row r="380" spans="1:14" ht="12.75" customHeight="1">
      <c r="A380" s="284">
        <f t="shared" si="17"/>
        <v>354</v>
      </c>
      <c r="B380" s="290">
        <v>8</v>
      </c>
      <c r="C380" s="290" t="s">
        <v>257</v>
      </c>
      <c r="D380" s="312" t="s">
        <v>176</v>
      </c>
      <c r="E380" s="290" t="s">
        <v>169</v>
      </c>
      <c r="F380" s="271" t="s">
        <v>602</v>
      </c>
      <c r="G380" s="290" t="s">
        <v>619</v>
      </c>
      <c r="H380" s="290" t="s">
        <v>607</v>
      </c>
      <c r="I380" s="290" t="s">
        <v>610</v>
      </c>
      <c r="J380" s="288"/>
      <c r="K380" s="290" t="s">
        <v>1632</v>
      </c>
      <c r="L380" s="290" t="s">
        <v>105</v>
      </c>
      <c r="M380" s="64"/>
      <c r="N380" s="64"/>
    </row>
    <row r="381" spans="1:14" ht="12.75" customHeight="1">
      <c r="A381" s="284">
        <f t="shared" si="17"/>
        <v>355</v>
      </c>
      <c r="B381" s="290">
        <v>9</v>
      </c>
      <c r="C381" s="290" t="s">
        <v>1741</v>
      </c>
      <c r="D381" s="290" t="s">
        <v>296</v>
      </c>
      <c r="E381" s="290" t="s">
        <v>98</v>
      </c>
      <c r="F381" s="290" t="s">
        <v>1733</v>
      </c>
      <c r="G381" s="271" t="s">
        <v>1739</v>
      </c>
      <c r="H381" s="290" t="s">
        <v>607</v>
      </c>
      <c r="I381" s="290" t="s">
        <v>1721</v>
      </c>
      <c r="J381" s="288"/>
      <c r="K381" s="290" t="s">
        <v>174</v>
      </c>
      <c r="L381" s="290" t="s">
        <v>105</v>
      </c>
      <c r="M381" s="64"/>
      <c r="N381" s="64"/>
    </row>
    <row r="382" spans="1:14" ht="12.75" customHeight="1">
      <c r="A382" s="284">
        <f t="shared" si="17"/>
        <v>356</v>
      </c>
      <c r="B382" s="290">
        <v>10</v>
      </c>
      <c r="C382" s="290" t="s">
        <v>1742</v>
      </c>
      <c r="D382" s="290" t="s">
        <v>97</v>
      </c>
      <c r="E382" s="290" t="s">
        <v>98</v>
      </c>
      <c r="F382" s="290" t="s">
        <v>1739</v>
      </c>
      <c r="G382" s="290" t="s">
        <v>1739</v>
      </c>
      <c r="H382" s="290" t="s">
        <v>607</v>
      </c>
      <c r="I382" s="290" t="s">
        <v>1715</v>
      </c>
      <c r="J382" s="288"/>
      <c r="K382" s="290" t="s">
        <v>1631</v>
      </c>
      <c r="L382" s="290" t="s">
        <v>105</v>
      </c>
      <c r="M382" s="64"/>
      <c r="N382" s="64" t="s">
        <v>1743</v>
      </c>
    </row>
    <row r="383" spans="1:14" ht="12.75" customHeight="1">
      <c r="A383" s="284">
        <f t="shared" si="17"/>
        <v>357</v>
      </c>
      <c r="B383" s="290">
        <v>11</v>
      </c>
      <c r="C383" s="290" t="s">
        <v>323</v>
      </c>
      <c r="D383" s="312" t="s">
        <v>176</v>
      </c>
      <c r="E383" s="290" t="s">
        <v>169</v>
      </c>
      <c r="F383" s="290" t="s">
        <v>791</v>
      </c>
      <c r="G383" s="271" t="s">
        <v>607</v>
      </c>
      <c r="H383" s="290" t="s">
        <v>616</v>
      </c>
      <c r="I383" s="290" t="s">
        <v>246</v>
      </c>
      <c r="J383" s="288"/>
      <c r="K383" s="290" t="s">
        <v>1632</v>
      </c>
      <c r="L383" s="290" t="s">
        <v>105</v>
      </c>
      <c r="M383" s="64"/>
      <c r="N383" s="64"/>
    </row>
    <row r="384" spans="1:14" ht="12.75" customHeight="1">
      <c r="A384" s="284">
        <f t="shared" si="17"/>
        <v>358</v>
      </c>
      <c r="B384" s="290">
        <v>12</v>
      </c>
      <c r="C384" s="290" t="s">
        <v>273</v>
      </c>
      <c r="D384" s="312" t="s">
        <v>176</v>
      </c>
      <c r="E384" s="290" t="s">
        <v>169</v>
      </c>
      <c r="F384" s="271" t="s">
        <v>601</v>
      </c>
      <c r="G384" s="290" t="s">
        <v>616</v>
      </c>
      <c r="H384" s="290" t="s">
        <v>1744</v>
      </c>
      <c r="I384" s="290" t="s">
        <v>610</v>
      </c>
      <c r="J384" s="288"/>
      <c r="K384" s="290" t="s">
        <v>1632</v>
      </c>
      <c r="L384" s="290" t="s">
        <v>105</v>
      </c>
      <c r="M384" s="64">
        <v>20</v>
      </c>
      <c r="N384" s="64"/>
    </row>
    <row r="385" spans="1:14" ht="12.75" customHeight="1">
      <c r="A385" s="284">
        <f t="shared" si="17"/>
        <v>359</v>
      </c>
      <c r="B385" s="290">
        <v>13</v>
      </c>
      <c r="C385" s="290" t="s">
        <v>1745</v>
      </c>
      <c r="D385" s="290" t="s">
        <v>296</v>
      </c>
      <c r="E385" s="290" t="s">
        <v>98</v>
      </c>
      <c r="F385" s="290" t="s">
        <v>1718</v>
      </c>
      <c r="G385" s="271" t="s">
        <v>1723</v>
      </c>
      <c r="H385" s="290" t="s">
        <v>1746</v>
      </c>
      <c r="I385" s="290" t="s">
        <v>610</v>
      </c>
      <c r="J385" s="288"/>
      <c r="K385" s="290" t="s">
        <v>174</v>
      </c>
      <c r="L385" s="290" t="s">
        <v>105</v>
      </c>
      <c r="M385" s="64">
        <v>15</v>
      </c>
      <c r="N385" s="64"/>
    </row>
    <row r="386" spans="1:14" ht="12.75" customHeight="1">
      <c r="A386" s="284">
        <f t="shared" si="17"/>
        <v>360</v>
      </c>
      <c r="B386" s="290">
        <v>14</v>
      </c>
      <c r="C386" s="290" t="s">
        <v>1747</v>
      </c>
      <c r="D386" s="290" t="s">
        <v>269</v>
      </c>
      <c r="E386" s="290" t="s">
        <v>98</v>
      </c>
      <c r="F386" s="290" t="s">
        <v>1739</v>
      </c>
      <c r="G386" s="271" t="s">
        <v>607</v>
      </c>
      <c r="H386" s="290" t="s">
        <v>1746</v>
      </c>
      <c r="I386" s="290" t="s">
        <v>693</v>
      </c>
      <c r="J386" s="288"/>
      <c r="K386" s="290" t="s">
        <v>174</v>
      </c>
      <c r="L386" s="290" t="s">
        <v>105</v>
      </c>
      <c r="M386" s="64"/>
      <c r="N386" s="64"/>
    </row>
    <row r="387" spans="1:14" ht="12.75" customHeight="1">
      <c r="A387" s="284">
        <f t="shared" si="17"/>
        <v>361</v>
      </c>
      <c r="B387" s="290">
        <v>15</v>
      </c>
      <c r="C387" s="290" t="s">
        <v>1748</v>
      </c>
      <c r="D387" s="290" t="s">
        <v>315</v>
      </c>
      <c r="E387" s="290" t="s">
        <v>98</v>
      </c>
      <c r="F387" s="290" t="s">
        <v>1749</v>
      </c>
      <c r="G387" s="290" t="s">
        <v>1739</v>
      </c>
      <c r="H387" s="290" t="s">
        <v>631</v>
      </c>
      <c r="I387" s="289" t="s">
        <v>754</v>
      </c>
      <c r="J387" s="288"/>
      <c r="K387" s="290" t="s">
        <v>174</v>
      </c>
      <c r="L387" s="290" t="s">
        <v>105</v>
      </c>
      <c r="M387" s="64"/>
      <c r="N387" s="64"/>
    </row>
    <row r="388" spans="1:14" ht="12.75" customHeight="1">
      <c r="A388" s="284">
        <f t="shared" si="17"/>
        <v>362</v>
      </c>
      <c r="B388" s="290">
        <v>16</v>
      </c>
      <c r="C388" s="290" t="s">
        <v>304</v>
      </c>
      <c r="D388" s="312" t="s">
        <v>97</v>
      </c>
      <c r="E388" s="290" t="s">
        <v>169</v>
      </c>
      <c r="F388" s="290" t="s">
        <v>1734</v>
      </c>
      <c r="G388" s="271" t="s">
        <v>1746</v>
      </c>
      <c r="H388" s="290" t="s">
        <v>631</v>
      </c>
      <c r="I388" s="290" t="s">
        <v>610</v>
      </c>
      <c r="J388" s="288"/>
      <c r="K388" s="290" t="s">
        <v>1632</v>
      </c>
      <c r="L388" s="290" t="s">
        <v>105</v>
      </c>
      <c r="M388" s="64"/>
      <c r="N388" s="64"/>
    </row>
    <row r="389" spans="1:14" ht="12.75" customHeight="1">
      <c r="A389" s="284">
        <f t="shared" si="17"/>
        <v>363</v>
      </c>
      <c r="B389" s="290">
        <v>17</v>
      </c>
      <c r="C389" s="290" t="s">
        <v>270</v>
      </c>
      <c r="D389" s="290" t="s">
        <v>107</v>
      </c>
      <c r="E389" s="290" t="s">
        <v>169</v>
      </c>
      <c r="F389" s="290" t="s">
        <v>601</v>
      </c>
      <c r="G389" s="290" t="s">
        <v>631</v>
      </c>
      <c r="H389" s="290" t="s">
        <v>624</v>
      </c>
      <c r="I389" s="290" t="s">
        <v>246</v>
      </c>
      <c r="J389" s="288"/>
      <c r="K389" s="290" t="s">
        <v>1632</v>
      </c>
      <c r="L389" s="290" t="s">
        <v>105</v>
      </c>
      <c r="M389" s="64">
        <v>17</v>
      </c>
      <c r="N389" s="64"/>
    </row>
    <row r="390" spans="1:14" ht="12.75" customHeight="1">
      <c r="A390" s="284">
        <f t="shared" si="17"/>
        <v>364</v>
      </c>
      <c r="B390" s="290">
        <v>18</v>
      </c>
      <c r="C390" s="290" t="s">
        <v>794</v>
      </c>
      <c r="D390" s="290" t="s">
        <v>1685</v>
      </c>
      <c r="E390" s="290" t="s">
        <v>1686</v>
      </c>
      <c r="F390" s="290" t="s">
        <v>1704</v>
      </c>
      <c r="G390" s="271" t="s">
        <v>791</v>
      </c>
      <c r="H390" s="290" t="s">
        <v>624</v>
      </c>
      <c r="I390" s="288" t="s">
        <v>1362</v>
      </c>
      <c r="J390" s="288"/>
      <c r="K390" s="290" t="s">
        <v>1632</v>
      </c>
      <c r="L390" s="290" t="s">
        <v>105</v>
      </c>
      <c r="M390" s="64">
        <v>12</v>
      </c>
      <c r="N390" s="64"/>
    </row>
    <row r="391" spans="1:14" ht="12.75" customHeight="1">
      <c r="A391" s="284">
        <f t="shared" si="17"/>
        <v>365</v>
      </c>
      <c r="B391" s="290">
        <v>19</v>
      </c>
      <c r="C391" s="290" t="s">
        <v>283</v>
      </c>
      <c r="D391" s="312" t="s">
        <v>97</v>
      </c>
      <c r="E391" s="290" t="s">
        <v>169</v>
      </c>
      <c r="F391" s="290" t="s">
        <v>791</v>
      </c>
      <c r="G391" s="290" t="s">
        <v>631</v>
      </c>
      <c r="H391" s="271" t="s">
        <v>633</v>
      </c>
      <c r="I391" s="290" t="s">
        <v>610</v>
      </c>
      <c r="J391" s="288"/>
      <c r="K391" s="290" t="s">
        <v>1632</v>
      </c>
      <c r="L391" s="290" t="s">
        <v>105</v>
      </c>
      <c r="M391" s="64"/>
      <c r="N391" s="64"/>
    </row>
    <row r="392" spans="1:14" ht="12.75" customHeight="1">
      <c r="A392" s="284">
        <f t="shared" si="17"/>
        <v>366</v>
      </c>
      <c r="B392" s="290">
        <v>20</v>
      </c>
      <c r="C392" s="290" t="s">
        <v>1750</v>
      </c>
      <c r="D392" s="290" t="s">
        <v>360</v>
      </c>
      <c r="E392" s="290" t="s">
        <v>98</v>
      </c>
      <c r="F392" s="290" t="s">
        <v>1746</v>
      </c>
      <c r="G392" s="290" t="s">
        <v>1746</v>
      </c>
      <c r="H392" s="271" t="s">
        <v>633</v>
      </c>
      <c r="I392" s="290" t="s">
        <v>693</v>
      </c>
      <c r="J392" s="288"/>
      <c r="K392" s="290" t="s">
        <v>174</v>
      </c>
      <c r="L392" s="290" t="s">
        <v>105</v>
      </c>
      <c r="M392" s="64"/>
      <c r="N392" s="64"/>
    </row>
    <row r="393" spans="1:14" ht="12.75" customHeight="1">
      <c r="A393" s="284">
        <f t="shared" si="17"/>
        <v>367</v>
      </c>
      <c r="B393" s="290">
        <v>21</v>
      </c>
      <c r="C393" s="290" t="s">
        <v>288</v>
      </c>
      <c r="D393" s="290" t="s">
        <v>97</v>
      </c>
      <c r="E393" s="290" t="s">
        <v>169</v>
      </c>
      <c r="F393" s="290" t="s">
        <v>1720</v>
      </c>
      <c r="G393" s="271" t="s">
        <v>633</v>
      </c>
      <c r="H393" s="290" t="s">
        <v>608</v>
      </c>
      <c r="I393" s="290" t="s">
        <v>246</v>
      </c>
      <c r="J393" s="288"/>
      <c r="K393" s="290" t="s">
        <v>1632</v>
      </c>
      <c r="L393" s="290" t="s">
        <v>105</v>
      </c>
      <c r="M393" s="64"/>
      <c r="N393" s="64"/>
    </row>
    <row r="394" spans="1:14" ht="12.75" customHeight="1">
      <c r="A394" s="284">
        <f t="shared" si="17"/>
        <v>368</v>
      </c>
      <c r="B394" s="290">
        <v>22</v>
      </c>
      <c r="C394" s="290" t="s">
        <v>1751</v>
      </c>
      <c r="D394" s="290" t="s">
        <v>296</v>
      </c>
      <c r="E394" s="290" t="s">
        <v>98</v>
      </c>
      <c r="F394" s="290" t="s">
        <v>1746</v>
      </c>
      <c r="G394" s="290" t="s">
        <v>1746</v>
      </c>
      <c r="H394" s="290" t="s">
        <v>608</v>
      </c>
      <c r="I394" s="290" t="s">
        <v>610</v>
      </c>
      <c r="J394" s="288"/>
      <c r="K394" s="290" t="s">
        <v>174</v>
      </c>
      <c r="L394" s="290" t="s">
        <v>105</v>
      </c>
      <c r="M394" s="64"/>
      <c r="N394" s="64"/>
    </row>
    <row r="395" spans="1:14" ht="12.75" customHeight="1">
      <c r="A395" s="284">
        <f t="shared" si="17"/>
        <v>369</v>
      </c>
      <c r="B395" s="290">
        <v>23</v>
      </c>
      <c r="C395" s="290" t="s">
        <v>1752</v>
      </c>
      <c r="D395" s="290" t="s">
        <v>269</v>
      </c>
      <c r="E395" s="290" t="s">
        <v>98</v>
      </c>
      <c r="F395" s="290" t="s">
        <v>624</v>
      </c>
      <c r="G395" s="271" t="s">
        <v>633</v>
      </c>
      <c r="H395" s="290" t="s">
        <v>613</v>
      </c>
      <c r="I395" s="290" t="s">
        <v>693</v>
      </c>
      <c r="J395" s="288"/>
      <c r="K395" s="290" t="s">
        <v>174</v>
      </c>
      <c r="L395" s="290" t="s">
        <v>105</v>
      </c>
      <c r="M395" s="64"/>
      <c r="N395" s="64"/>
    </row>
    <row r="396" spans="1:14" ht="12.75" customHeight="1">
      <c r="A396" s="284">
        <f t="shared" si="17"/>
        <v>370</v>
      </c>
      <c r="B396" s="290">
        <v>24</v>
      </c>
      <c r="C396" s="290" t="s">
        <v>1753</v>
      </c>
      <c r="D396" s="290" t="s">
        <v>269</v>
      </c>
      <c r="E396" s="290" t="s">
        <v>98</v>
      </c>
      <c r="F396" s="290" t="s">
        <v>631</v>
      </c>
      <c r="G396" s="290" t="s">
        <v>624</v>
      </c>
      <c r="H396" s="290" t="s">
        <v>620</v>
      </c>
      <c r="I396" s="289" t="s">
        <v>754</v>
      </c>
      <c r="J396" s="288"/>
      <c r="K396" s="290" t="s">
        <v>174</v>
      </c>
      <c r="L396" s="290" t="s">
        <v>105</v>
      </c>
      <c r="M396" s="64" t="s">
        <v>1754</v>
      </c>
      <c r="N396" s="64"/>
    </row>
    <row r="397" spans="1:14" ht="12.75" customHeight="1">
      <c r="A397" s="284">
        <f t="shared" si="17"/>
        <v>371</v>
      </c>
      <c r="B397" s="290">
        <v>25</v>
      </c>
      <c r="C397" s="290" t="s">
        <v>306</v>
      </c>
      <c r="D397" s="290" t="s">
        <v>176</v>
      </c>
      <c r="E397" s="290" t="s">
        <v>169</v>
      </c>
      <c r="F397" s="271" t="s">
        <v>633</v>
      </c>
      <c r="G397" s="290" t="s">
        <v>617</v>
      </c>
      <c r="H397" s="290" t="s">
        <v>620</v>
      </c>
      <c r="I397" s="290" t="s">
        <v>246</v>
      </c>
      <c r="J397" s="288"/>
      <c r="K397" s="290" t="s">
        <v>1632</v>
      </c>
      <c r="L397" s="290" t="s">
        <v>105</v>
      </c>
      <c r="M397" s="64"/>
      <c r="N397" s="64"/>
    </row>
    <row r="398" spans="1:14" ht="12.75" customHeight="1">
      <c r="A398" s="284">
        <f t="shared" si="17"/>
        <v>372</v>
      </c>
      <c r="B398" s="290">
        <v>26</v>
      </c>
      <c r="C398" s="290" t="s">
        <v>1755</v>
      </c>
      <c r="D398" s="290" t="s">
        <v>667</v>
      </c>
      <c r="E398" s="290" t="s">
        <v>98</v>
      </c>
      <c r="F398" s="290" t="s">
        <v>607</v>
      </c>
      <c r="G398" s="271" t="s">
        <v>616</v>
      </c>
      <c r="H398" s="290" t="s">
        <v>625</v>
      </c>
      <c r="I398" s="290" t="s">
        <v>1721</v>
      </c>
      <c r="J398" s="288"/>
      <c r="K398" s="290" t="s">
        <v>174</v>
      </c>
      <c r="L398" s="290" t="s">
        <v>105</v>
      </c>
      <c r="M398" s="64" t="s">
        <v>1756</v>
      </c>
      <c r="N398" s="64"/>
    </row>
    <row r="399" spans="1:14" ht="12.75" customHeight="1">
      <c r="A399" s="284">
        <f t="shared" si="17"/>
        <v>373</v>
      </c>
      <c r="B399" s="290">
        <v>27</v>
      </c>
      <c r="C399" s="290" t="s">
        <v>1757</v>
      </c>
      <c r="D399" s="290" t="s">
        <v>296</v>
      </c>
      <c r="E399" s="290" t="s">
        <v>98</v>
      </c>
      <c r="F399" s="290" t="s">
        <v>608</v>
      </c>
      <c r="G399" s="271" t="s">
        <v>609</v>
      </c>
      <c r="H399" s="290" t="s">
        <v>628</v>
      </c>
      <c r="I399" s="290" t="s">
        <v>1721</v>
      </c>
      <c r="J399" s="288"/>
      <c r="K399" s="290" t="s">
        <v>174</v>
      </c>
      <c r="L399" s="290" t="s">
        <v>105</v>
      </c>
      <c r="M399" s="64"/>
      <c r="N399" s="64" t="s">
        <v>1758</v>
      </c>
    </row>
    <row r="400" spans="1:14" ht="12.75" customHeight="1">
      <c r="A400" s="284">
        <f t="shared" si="17"/>
        <v>374</v>
      </c>
      <c r="B400" s="290">
        <v>28</v>
      </c>
      <c r="C400" s="290" t="s">
        <v>1743</v>
      </c>
      <c r="D400" s="290" t="s">
        <v>343</v>
      </c>
      <c r="E400" s="290" t="s">
        <v>98</v>
      </c>
      <c r="F400" s="290" t="s">
        <v>613</v>
      </c>
      <c r="G400" s="271" t="s">
        <v>617</v>
      </c>
      <c r="H400" s="290" t="s">
        <v>629</v>
      </c>
      <c r="I400" s="290" t="s">
        <v>1715</v>
      </c>
      <c r="J400" s="288"/>
      <c r="K400" s="290" t="s">
        <v>174</v>
      </c>
      <c r="L400" s="290" t="s">
        <v>105</v>
      </c>
      <c r="M400" s="64" t="s">
        <v>1759</v>
      </c>
      <c r="N400" s="64" t="s">
        <v>1760</v>
      </c>
    </row>
    <row r="401" spans="1:14" ht="12.75" customHeight="1">
      <c r="A401" s="284">
        <f t="shared" si="17"/>
        <v>375</v>
      </c>
      <c r="B401" s="290">
        <v>29</v>
      </c>
      <c r="C401" s="290" t="s">
        <v>316</v>
      </c>
      <c r="D401" s="290" t="s">
        <v>97</v>
      </c>
      <c r="E401" s="290" t="s">
        <v>169</v>
      </c>
      <c r="F401" s="290" t="s">
        <v>609</v>
      </c>
      <c r="G401" s="290" t="s">
        <v>634</v>
      </c>
      <c r="H401" s="290" t="s">
        <v>635</v>
      </c>
      <c r="I401" s="290" t="s">
        <v>246</v>
      </c>
      <c r="J401" s="288"/>
      <c r="K401" s="290" t="s">
        <v>1632</v>
      </c>
      <c r="L401" s="290" t="s">
        <v>105</v>
      </c>
      <c r="M401" s="64" t="s">
        <v>1761</v>
      </c>
      <c r="N401" s="64"/>
    </row>
    <row r="402" spans="1:14" ht="12.75" customHeight="1">
      <c r="A402" s="284">
        <f t="shared" si="17"/>
        <v>376</v>
      </c>
      <c r="B402" s="290">
        <v>30</v>
      </c>
      <c r="C402" s="290" t="s">
        <v>1758</v>
      </c>
      <c r="D402" s="290" t="s">
        <v>296</v>
      </c>
      <c r="E402" s="290" t="s">
        <v>98</v>
      </c>
      <c r="F402" s="290" t="s">
        <v>628</v>
      </c>
      <c r="G402" s="271" t="s">
        <v>629</v>
      </c>
      <c r="H402" s="290" t="s">
        <v>635</v>
      </c>
      <c r="I402" s="290" t="s">
        <v>1721</v>
      </c>
      <c r="J402" s="288"/>
      <c r="K402" s="290" t="s">
        <v>174</v>
      </c>
      <c r="L402" s="290" t="s">
        <v>105</v>
      </c>
      <c r="M402" s="64"/>
      <c r="N402" s="64"/>
    </row>
    <row r="403" spans="1:14" ht="12.75" customHeight="1">
      <c r="A403" s="284">
        <f t="shared" si="17"/>
        <v>377</v>
      </c>
      <c r="B403" s="290">
        <v>31</v>
      </c>
      <c r="C403" s="290" t="s">
        <v>587</v>
      </c>
      <c r="D403" s="290" t="s">
        <v>97</v>
      </c>
      <c r="E403" s="290" t="s">
        <v>169</v>
      </c>
      <c r="F403" s="271" t="s">
        <v>620</v>
      </c>
      <c r="G403" s="290" t="s">
        <v>640</v>
      </c>
      <c r="H403" s="290" t="s">
        <v>1762</v>
      </c>
      <c r="I403" s="290" t="s">
        <v>246</v>
      </c>
      <c r="J403" s="288"/>
      <c r="K403" s="290" t="s">
        <v>1632</v>
      </c>
      <c r="L403" s="290" t="s">
        <v>105</v>
      </c>
      <c r="M403" s="64">
        <v>6</v>
      </c>
      <c r="N403" s="64"/>
    </row>
    <row r="404" spans="1:14" ht="12.75" customHeight="1">
      <c r="A404" s="284">
        <f t="shared" si="17"/>
        <v>378</v>
      </c>
      <c r="B404" s="290">
        <v>32</v>
      </c>
      <c r="C404" s="290" t="s">
        <v>1763</v>
      </c>
      <c r="D404" s="290" t="s">
        <v>296</v>
      </c>
      <c r="E404" s="290" t="s">
        <v>98</v>
      </c>
      <c r="F404" s="290" t="s">
        <v>629</v>
      </c>
      <c r="G404" s="271" t="s">
        <v>634</v>
      </c>
      <c r="H404" s="290" t="s">
        <v>1762</v>
      </c>
      <c r="I404" s="290" t="s">
        <v>693</v>
      </c>
      <c r="J404" s="288"/>
      <c r="K404" s="290" t="s">
        <v>174</v>
      </c>
      <c r="L404" s="290" t="s">
        <v>105</v>
      </c>
      <c r="M404" s="64">
        <v>4</v>
      </c>
      <c r="N404" s="64"/>
    </row>
    <row r="405" spans="1:14" ht="12.75" customHeight="1">
      <c r="A405" s="284">
        <f t="shared" si="17"/>
        <v>379</v>
      </c>
      <c r="B405" s="290">
        <v>33</v>
      </c>
      <c r="C405" s="290" t="s">
        <v>1764</v>
      </c>
      <c r="D405" s="290" t="s">
        <v>730</v>
      </c>
      <c r="E405" s="290" t="s">
        <v>98</v>
      </c>
      <c r="F405" s="290" t="s">
        <v>617</v>
      </c>
      <c r="G405" s="290" t="s">
        <v>625</v>
      </c>
      <c r="H405" s="290" t="s">
        <v>1762</v>
      </c>
      <c r="I405" s="289" t="s">
        <v>754</v>
      </c>
      <c r="J405" s="288"/>
      <c r="K405" s="290" t="s">
        <v>174</v>
      </c>
      <c r="L405" s="290" t="s">
        <v>105</v>
      </c>
      <c r="M405" s="64">
        <v>5</v>
      </c>
      <c r="N405" s="64">
        <v>15</v>
      </c>
    </row>
    <row r="406" spans="1:14" ht="12.75" customHeight="1">
      <c r="A406" s="284">
        <f t="shared" si="17"/>
        <v>380</v>
      </c>
      <c r="B406" s="290">
        <v>34</v>
      </c>
      <c r="C406" s="290" t="s">
        <v>1765</v>
      </c>
      <c r="D406" s="290" t="s">
        <v>296</v>
      </c>
      <c r="E406" s="290" t="s">
        <v>98</v>
      </c>
      <c r="F406" s="290" t="s">
        <v>1766</v>
      </c>
      <c r="G406" s="271" t="s">
        <v>639</v>
      </c>
      <c r="H406" s="290" t="s">
        <v>645</v>
      </c>
      <c r="I406" s="290" t="s">
        <v>693</v>
      </c>
      <c r="J406" s="288"/>
      <c r="K406" s="290" t="s">
        <v>174</v>
      </c>
      <c r="L406" s="290" t="s">
        <v>105</v>
      </c>
      <c r="M406" s="64">
        <v>3</v>
      </c>
      <c r="N406" s="64"/>
    </row>
    <row r="407" spans="1:14" ht="12.75" customHeight="1">
      <c r="A407" s="284">
        <f t="shared" si="17"/>
        <v>381</v>
      </c>
      <c r="B407" s="290">
        <v>35</v>
      </c>
      <c r="C407" s="290" t="s">
        <v>285</v>
      </c>
      <c r="D407" s="290" t="s">
        <v>107</v>
      </c>
      <c r="E407" s="290" t="s">
        <v>169</v>
      </c>
      <c r="F407" s="290" t="s">
        <v>625</v>
      </c>
      <c r="G407" s="290" t="s">
        <v>645</v>
      </c>
      <c r="H407" s="290" t="s">
        <v>648</v>
      </c>
      <c r="I407" s="290" t="s">
        <v>246</v>
      </c>
      <c r="J407" s="288"/>
      <c r="K407" s="290" t="s">
        <v>1632</v>
      </c>
      <c r="L407" s="290" t="s">
        <v>105</v>
      </c>
      <c r="M407" s="64">
        <v>7</v>
      </c>
      <c r="N407" s="64"/>
    </row>
    <row r="408" spans="1:14" ht="12.75" customHeight="1">
      <c r="A408" s="284">
        <f t="shared" si="17"/>
        <v>382</v>
      </c>
      <c r="B408" s="290">
        <v>36</v>
      </c>
      <c r="C408" s="290" t="s">
        <v>1767</v>
      </c>
      <c r="D408" s="290" t="s">
        <v>296</v>
      </c>
      <c r="E408" s="290" t="s">
        <v>98</v>
      </c>
      <c r="F408" s="290" t="s">
        <v>1762</v>
      </c>
      <c r="G408" s="271" t="s">
        <v>643</v>
      </c>
      <c r="H408" s="290" t="s">
        <v>648</v>
      </c>
      <c r="I408" s="290" t="s">
        <v>693</v>
      </c>
      <c r="J408" s="288"/>
      <c r="K408" s="290" t="s">
        <v>174</v>
      </c>
      <c r="L408" s="290" t="s">
        <v>105</v>
      </c>
      <c r="M408" s="64"/>
      <c r="N408" s="64"/>
    </row>
    <row r="409" spans="1:14" ht="12.75" customHeight="1">
      <c r="A409" s="284">
        <f t="shared" si="17"/>
        <v>383</v>
      </c>
      <c r="B409" s="290">
        <v>37</v>
      </c>
      <c r="C409" s="301" t="s">
        <v>1024</v>
      </c>
      <c r="D409" s="290" t="s">
        <v>1768</v>
      </c>
      <c r="E409" s="290" t="s">
        <v>169</v>
      </c>
      <c r="F409" s="290"/>
      <c r="G409" s="271">
        <v>45625</v>
      </c>
      <c r="H409" s="271">
        <v>45630</v>
      </c>
      <c r="I409" s="290" t="s">
        <v>1728</v>
      </c>
      <c r="J409" s="288"/>
      <c r="K409" s="290" t="s">
        <v>1535</v>
      </c>
      <c r="L409" s="290" t="s">
        <v>105</v>
      </c>
      <c r="M409" s="64"/>
      <c r="N409" s="64"/>
    </row>
    <row r="410" spans="1:14" ht="12.75" customHeight="1">
      <c r="A410" s="284">
        <f t="shared" si="17"/>
        <v>384</v>
      </c>
      <c r="B410" s="290">
        <v>38</v>
      </c>
      <c r="C410" s="301" t="s">
        <v>1769</v>
      </c>
      <c r="D410" s="290" t="s">
        <v>1768</v>
      </c>
      <c r="E410" s="290" t="s">
        <v>169</v>
      </c>
      <c r="F410" s="290"/>
      <c r="G410" s="271">
        <v>45630</v>
      </c>
      <c r="H410" s="271">
        <v>45633</v>
      </c>
      <c r="I410" s="290" t="s">
        <v>1616</v>
      </c>
      <c r="J410" s="288"/>
      <c r="K410" s="290" t="s">
        <v>1770</v>
      </c>
      <c r="L410" s="290" t="s">
        <v>105</v>
      </c>
      <c r="M410" s="64"/>
      <c r="N410" s="64"/>
    </row>
    <row r="411" spans="1:14" ht="12.75" customHeight="1">
      <c r="A411" s="284">
        <f t="shared" si="17"/>
        <v>385</v>
      </c>
      <c r="B411" s="290">
        <v>39</v>
      </c>
      <c r="C411" s="301" t="s">
        <v>1771</v>
      </c>
      <c r="D411" s="290" t="s">
        <v>1768</v>
      </c>
      <c r="E411" s="290" t="s">
        <v>503</v>
      </c>
      <c r="F411" s="290"/>
      <c r="G411" s="271">
        <v>45603</v>
      </c>
      <c r="H411" s="271">
        <v>45634</v>
      </c>
      <c r="I411" s="290" t="s">
        <v>1772</v>
      </c>
      <c r="J411" s="288"/>
      <c r="K411" s="290" t="s">
        <v>1770</v>
      </c>
      <c r="L411" s="290" t="s">
        <v>105</v>
      </c>
      <c r="M411" s="64"/>
      <c r="N411" s="64"/>
    </row>
    <row r="412" spans="1:14" ht="12.75" customHeight="1">
      <c r="A412" s="284">
        <f t="shared" si="17"/>
        <v>386</v>
      </c>
      <c r="B412" s="290">
        <v>40</v>
      </c>
      <c r="C412" s="301" t="s">
        <v>1047</v>
      </c>
      <c r="D412" s="290" t="s">
        <v>1768</v>
      </c>
      <c r="E412" s="290" t="s">
        <v>169</v>
      </c>
      <c r="F412" s="290"/>
      <c r="G412" s="271">
        <v>45631</v>
      </c>
      <c r="H412" s="271">
        <v>45634</v>
      </c>
      <c r="I412" s="290" t="s">
        <v>1728</v>
      </c>
      <c r="J412" s="288"/>
      <c r="K412" s="290" t="s">
        <v>1535</v>
      </c>
      <c r="L412" s="290" t="s">
        <v>105</v>
      </c>
      <c r="M412" s="64"/>
      <c r="N412" s="64"/>
    </row>
    <row r="413" spans="1:14" ht="12.75" customHeight="1">
      <c r="A413" s="284">
        <f t="shared" si="17"/>
        <v>387</v>
      </c>
      <c r="B413" s="290">
        <v>41</v>
      </c>
      <c r="C413" s="301" t="s">
        <v>1348</v>
      </c>
      <c r="D413" s="290" t="s">
        <v>1768</v>
      </c>
      <c r="E413" s="290" t="s">
        <v>503</v>
      </c>
      <c r="F413" s="290"/>
      <c r="G413" s="271">
        <v>45631</v>
      </c>
      <c r="H413" s="271">
        <v>45636</v>
      </c>
      <c r="I413" s="290" t="s">
        <v>1725</v>
      </c>
      <c r="J413" s="288"/>
      <c r="K413" s="290" t="s">
        <v>1770</v>
      </c>
      <c r="L413" s="290" t="s">
        <v>105</v>
      </c>
      <c r="M413" s="64"/>
      <c r="N413" s="64"/>
    </row>
    <row r="414" spans="1:14" ht="12.75" customHeight="1">
      <c r="A414" s="284">
        <f t="shared" si="17"/>
        <v>388</v>
      </c>
      <c r="B414" s="290">
        <v>42</v>
      </c>
      <c r="C414" s="301" t="s">
        <v>1773</v>
      </c>
      <c r="D414" s="290" t="s">
        <v>1768</v>
      </c>
      <c r="E414" s="290" t="s">
        <v>212</v>
      </c>
      <c r="F414" s="290"/>
      <c r="G414" s="271">
        <v>45631</v>
      </c>
      <c r="H414" s="271">
        <v>45636</v>
      </c>
      <c r="I414" s="290" t="s">
        <v>1774</v>
      </c>
      <c r="J414" s="288"/>
      <c r="K414" s="290" t="s">
        <v>1770</v>
      </c>
      <c r="L414" s="290" t="s">
        <v>105</v>
      </c>
      <c r="M414" s="64"/>
      <c r="N414" s="64"/>
    </row>
    <row r="415" spans="1:14" ht="12.75" customHeight="1">
      <c r="A415" s="284">
        <f t="shared" si="17"/>
        <v>389</v>
      </c>
      <c r="B415" s="290">
        <v>43</v>
      </c>
      <c r="C415" s="301" t="s">
        <v>1045</v>
      </c>
      <c r="D415" s="290" t="s">
        <v>1768</v>
      </c>
      <c r="E415" s="290" t="s">
        <v>503</v>
      </c>
      <c r="F415" s="290"/>
      <c r="G415" s="271">
        <v>45637</v>
      </c>
      <c r="H415" s="271">
        <v>45642</v>
      </c>
      <c r="I415" s="290" t="s">
        <v>1728</v>
      </c>
      <c r="J415" s="288"/>
      <c r="K415" s="290" t="s">
        <v>1535</v>
      </c>
      <c r="L415" s="290" t="s">
        <v>105</v>
      </c>
      <c r="M415" s="64"/>
      <c r="N415" s="64"/>
    </row>
    <row r="416" spans="1:14" ht="12.75" customHeight="1">
      <c r="A416" s="284">
        <f t="shared" si="17"/>
        <v>390</v>
      </c>
      <c r="B416" s="290">
        <v>44</v>
      </c>
      <c r="C416" s="301" t="s">
        <v>1033</v>
      </c>
      <c r="D416" s="290" t="s">
        <v>1768</v>
      </c>
      <c r="E416" s="290" t="s">
        <v>169</v>
      </c>
      <c r="F416" s="290"/>
      <c r="G416" s="271">
        <v>45640</v>
      </c>
      <c r="H416" s="271">
        <v>45642</v>
      </c>
      <c r="I416" s="290" t="s">
        <v>1775</v>
      </c>
      <c r="J416" s="288"/>
      <c r="K416" s="290" t="s">
        <v>1535</v>
      </c>
      <c r="L416" s="290" t="s">
        <v>105</v>
      </c>
      <c r="M416" s="64"/>
      <c r="N416" s="64"/>
    </row>
    <row r="417" spans="1:16" ht="12.75" customHeight="1">
      <c r="A417" s="284">
        <f t="shared" si="17"/>
        <v>391</v>
      </c>
      <c r="B417" s="290">
        <v>45</v>
      </c>
      <c r="C417" s="301" t="s">
        <v>1031</v>
      </c>
      <c r="D417" s="290" t="s">
        <v>1768</v>
      </c>
      <c r="E417" s="290" t="s">
        <v>503</v>
      </c>
      <c r="F417" s="290"/>
      <c r="G417" s="271">
        <v>45642</v>
      </c>
      <c r="H417" s="271">
        <v>45644</v>
      </c>
      <c r="I417" s="290" t="s">
        <v>1775</v>
      </c>
      <c r="J417" s="288"/>
      <c r="K417" s="290" t="s">
        <v>1535</v>
      </c>
      <c r="L417" s="290" t="s">
        <v>105</v>
      </c>
      <c r="M417" s="64"/>
      <c r="N417" s="64"/>
      <c r="O417" s="64"/>
      <c r="P417" s="64"/>
    </row>
    <row r="418" spans="1:16" ht="12.75" customHeight="1">
      <c r="A418" s="284">
        <f t="shared" si="17"/>
        <v>392</v>
      </c>
      <c r="B418" s="290">
        <v>46</v>
      </c>
      <c r="C418" s="301" t="s">
        <v>1350</v>
      </c>
      <c r="D418" s="290" t="s">
        <v>1768</v>
      </c>
      <c r="E418" s="290" t="s">
        <v>503</v>
      </c>
      <c r="F418" s="290"/>
      <c r="G418" s="271">
        <v>45640</v>
      </c>
      <c r="H418" s="271">
        <v>45645</v>
      </c>
      <c r="I418" s="290" t="s">
        <v>1725</v>
      </c>
      <c r="J418" s="288"/>
      <c r="K418" s="290" t="s">
        <v>1770</v>
      </c>
      <c r="L418" s="290" t="s">
        <v>105</v>
      </c>
      <c r="M418" s="64"/>
      <c r="N418" s="64"/>
      <c r="O418" s="64"/>
      <c r="P418" s="64"/>
    </row>
    <row r="419" spans="1:16" ht="12.75" customHeight="1">
      <c r="A419" s="284">
        <f t="shared" si="17"/>
        <v>393</v>
      </c>
      <c r="B419" s="290">
        <v>47</v>
      </c>
      <c r="C419" s="301" t="s">
        <v>1028</v>
      </c>
      <c r="D419" s="290" t="s">
        <v>1768</v>
      </c>
      <c r="E419" s="290" t="s">
        <v>169</v>
      </c>
      <c r="F419" s="290"/>
      <c r="G419" s="271">
        <v>45645</v>
      </c>
      <c r="H419" s="271">
        <v>45646</v>
      </c>
      <c r="I419" s="290" t="s">
        <v>1775</v>
      </c>
      <c r="J419" s="288"/>
      <c r="K419" s="290" t="s">
        <v>1535</v>
      </c>
      <c r="L419" s="290" t="s">
        <v>105</v>
      </c>
      <c r="M419" s="64"/>
      <c r="N419" s="64"/>
      <c r="O419" s="64"/>
      <c r="P419" s="64"/>
    </row>
    <row r="420" spans="1:16" ht="12.75" customHeight="1">
      <c r="A420" s="284">
        <f t="shared" si="17"/>
        <v>394</v>
      </c>
      <c r="B420" s="290">
        <v>48</v>
      </c>
      <c r="C420" s="301" t="s">
        <v>1114</v>
      </c>
      <c r="D420" s="290" t="s">
        <v>1768</v>
      </c>
      <c r="E420" s="290" t="s">
        <v>503</v>
      </c>
      <c r="F420" s="290"/>
      <c r="G420" s="271">
        <v>45636</v>
      </c>
      <c r="H420" s="271">
        <v>45646</v>
      </c>
      <c r="I420" s="290" t="s">
        <v>1776</v>
      </c>
      <c r="J420" s="288"/>
      <c r="K420" s="290" t="s">
        <v>1535</v>
      </c>
      <c r="L420" s="290" t="s">
        <v>105</v>
      </c>
      <c r="M420" s="64"/>
      <c r="N420" s="64"/>
      <c r="O420" s="64"/>
      <c r="P420" s="64"/>
    </row>
    <row r="421" spans="1:16" ht="12.75" customHeight="1">
      <c r="A421" s="284">
        <f t="shared" si="17"/>
        <v>395</v>
      </c>
      <c r="B421" s="290">
        <v>49</v>
      </c>
      <c r="C421" s="301" t="s">
        <v>1057</v>
      </c>
      <c r="D421" s="290" t="s">
        <v>1768</v>
      </c>
      <c r="E421" s="290" t="s">
        <v>169</v>
      </c>
      <c r="F421" s="290"/>
      <c r="G421" s="271">
        <v>45648</v>
      </c>
      <c r="H421" s="271">
        <v>45649</v>
      </c>
      <c r="I421" s="290" t="s">
        <v>1777</v>
      </c>
      <c r="J421" s="288"/>
      <c r="K421" s="290" t="s">
        <v>1535</v>
      </c>
      <c r="L421" s="290" t="s">
        <v>105</v>
      </c>
      <c r="M421" s="64"/>
      <c r="N421" s="64"/>
      <c r="O421" s="64"/>
      <c r="P421" s="64"/>
    </row>
    <row r="422" spans="1:16" ht="12.75" customHeight="1">
      <c r="A422" s="284">
        <f t="shared" si="17"/>
        <v>396</v>
      </c>
      <c r="B422" s="290">
        <v>50</v>
      </c>
      <c r="C422" s="301" t="s">
        <v>1022</v>
      </c>
      <c r="D422" s="290" t="s">
        <v>1768</v>
      </c>
      <c r="E422" s="290" t="s">
        <v>169</v>
      </c>
      <c r="F422" s="290"/>
      <c r="G422" s="271">
        <v>45645</v>
      </c>
      <c r="H422" s="271">
        <v>45650</v>
      </c>
      <c r="I422" s="290" t="s">
        <v>1775</v>
      </c>
      <c r="J422" s="288"/>
      <c r="K422" s="290" t="s">
        <v>1535</v>
      </c>
      <c r="L422" s="290" t="s">
        <v>105</v>
      </c>
      <c r="M422" s="64"/>
      <c r="N422" s="64"/>
      <c r="O422" s="64"/>
      <c r="P422" s="64"/>
    </row>
    <row r="423" spans="1:16" ht="12.75" customHeight="1">
      <c r="A423" s="284">
        <f t="shared" si="17"/>
        <v>397</v>
      </c>
      <c r="B423" s="290">
        <v>51</v>
      </c>
      <c r="C423" s="301" t="s">
        <v>1337</v>
      </c>
      <c r="D423" s="290" t="s">
        <v>1768</v>
      </c>
      <c r="E423" s="290" t="s">
        <v>169</v>
      </c>
      <c r="F423" s="290"/>
      <c r="G423" s="271">
        <v>45645</v>
      </c>
      <c r="H423" s="271">
        <v>45652</v>
      </c>
      <c r="I423" s="290" t="s">
        <v>1778</v>
      </c>
      <c r="J423" s="288"/>
      <c r="K423" s="290" t="s">
        <v>1623</v>
      </c>
      <c r="L423" s="290" t="s">
        <v>105</v>
      </c>
      <c r="M423" s="64"/>
      <c r="N423" s="64"/>
      <c r="O423" s="64"/>
      <c r="P423" s="64"/>
    </row>
    <row r="424" spans="1:16" ht="12.75" customHeight="1">
      <c r="A424" s="284">
        <f t="shared" si="17"/>
        <v>398</v>
      </c>
      <c r="B424" s="290">
        <v>52</v>
      </c>
      <c r="C424" s="301" t="s">
        <v>1020</v>
      </c>
      <c r="D424" s="290" t="s">
        <v>1768</v>
      </c>
      <c r="E424" s="290" t="s">
        <v>503</v>
      </c>
      <c r="F424" s="290"/>
      <c r="G424" s="271">
        <v>45645</v>
      </c>
      <c r="H424" s="271">
        <v>45653</v>
      </c>
      <c r="I424" s="290" t="s">
        <v>1775</v>
      </c>
      <c r="J424" s="288"/>
      <c r="K424" s="290" t="s">
        <v>1535</v>
      </c>
      <c r="L424" s="290" t="s">
        <v>105</v>
      </c>
      <c r="M424" s="64"/>
      <c r="N424" s="64"/>
      <c r="O424" s="64"/>
      <c r="P424" s="64"/>
    </row>
    <row r="425" spans="1:16" ht="12.75" customHeight="1">
      <c r="A425" s="284">
        <f t="shared" si="17"/>
        <v>399</v>
      </c>
      <c r="B425" s="290">
        <v>53</v>
      </c>
      <c r="C425" s="301" t="s">
        <v>1018</v>
      </c>
      <c r="D425" s="290" t="s">
        <v>1768</v>
      </c>
      <c r="E425" s="290" t="s">
        <v>212</v>
      </c>
      <c r="F425" s="290"/>
      <c r="G425" s="271">
        <v>45649</v>
      </c>
      <c r="H425" s="271">
        <v>45654</v>
      </c>
      <c r="I425" s="290" t="s">
        <v>1775</v>
      </c>
      <c r="J425" s="288"/>
      <c r="K425" s="290" t="s">
        <v>1535</v>
      </c>
      <c r="L425" s="290" t="s">
        <v>105</v>
      </c>
      <c r="M425" s="64"/>
      <c r="N425" s="64"/>
      <c r="O425" s="64"/>
      <c r="P425" s="64"/>
    </row>
    <row r="426" spans="1:16" ht="12.75" customHeight="1">
      <c r="A426" s="284">
        <f t="shared" si="17"/>
        <v>400</v>
      </c>
      <c r="B426" s="290">
        <v>54</v>
      </c>
      <c r="C426" s="302" t="s">
        <v>1059</v>
      </c>
      <c r="D426" s="290" t="s">
        <v>1768</v>
      </c>
      <c r="E426" s="290" t="s">
        <v>169</v>
      </c>
      <c r="F426" s="290"/>
      <c r="G426" s="271">
        <v>45649</v>
      </c>
      <c r="H426" s="271">
        <v>45654</v>
      </c>
      <c r="I426" s="290" t="s">
        <v>1777</v>
      </c>
      <c r="J426" s="288"/>
      <c r="K426" s="290" t="s">
        <v>1535</v>
      </c>
      <c r="L426" s="290" t="s">
        <v>105</v>
      </c>
      <c r="M426" s="64"/>
      <c r="N426" s="64"/>
      <c r="O426" s="64"/>
      <c r="P426" s="64"/>
    </row>
    <row r="427" spans="1:16" ht="12.75" customHeight="1">
      <c r="A427" s="284">
        <f t="shared" si="17"/>
        <v>401</v>
      </c>
      <c r="B427" s="290">
        <v>55</v>
      </c>
      <c r="C427" s="302" t="s">
        <v>1111</v>
      </c>
      <c r="D427" s="290" t="s">
        <v>1768</v>
      </c>
      <c r="E427" s="290" t="s">
        <v>503</v>
      </c>
      <c r="F427" s="290"/>
      <c r="G427" s="271">
        <v>45641</v>
      </c>
      <c r="H427" s="271">
        <v>45655</v>
      </c>
      <c r="I427" s="290" t="s">
        <v>1695</v>
      </c>
      <c r="J427" s="288"/>
      <c r="K427" s="290" t="s">
        <v>1535</v>
      </c>
      <c r="L427" s="290" t="s">
        <v>105</v>
      </c>
      <c r="M427" s="64"/>
      <c r="N427" s="64"/>
      <c r="O427" s="64"/>
      <c r="P427" s="64"/>
    </row>
    <row r="428" spans="1:16" ht="12.75" customHeight="1">
      <c r="A428" s="284">
        <f t="shared" si="17"/>
        <v>402</v>
      </c>
      <c r="B428" s="290">
        <v>56</v>
      </c>
      <c r="C428" s="301" t="s">
        <v>1014</v>
      </c>
      <c r="D428" s="290" t="s">
        <v>1768</v>
      </c>
      <c r="E428" s="290" t="s">
        <v>503</v>
      </c>
      <c r="F428" s="290"/>
      <c r="G428" s="271">
        <v>45651</v>
      </c>
      <c r="H428" s="271">
        <v>45657</v>
      </c>
      <c r="I428" s="290" t="s">
        <v>1775</v>
      </c>
      <c r="J428" s="288"/>
      <c r="K428" s="290" t="s">
        <v>1623</v>
      </c>
      <c r="L428" s="290" t="s">
        <v>105</v>
      </c>
      <c r="M428" s="64"/>
      <c r="N428" s="64"/>
      <c r="O428" s="64"/>
      <c r="P428" s="64"/>
    </row>
    <row r="429" spans="1:16" ht="12.75" customHeight="1">
      <c r="A429" s="284"/>
      <c r="B429" s="290"/>
      <c r="C429" s="290"/>
      <c r="D429" s="290"/>
      <c r="E429" s="290"/>
      <c r="F429" s="290"/>
      <c r="G429" s="271"/>
      <c r="H429" s="290"/>
      <c r="I429" s="290"/>
      <c r="J429" s="288"/>
      <c r="K429" s="290"/>
      <c r="L429" s="290"/>
      <c r="M429" s="64"/>
      <c r="N429" s="64"/>
      <c r="O429" s="64"/>
      <c r="P429" s="64"/>
    </row>
    <row r="430" spans="1:16" ht="12.75" customHeight="1">
      <c r="A430" s="284"/>
      <c r="B430" s="290" t="s">
        <v>649</v>
      </c>
      <c r="C430" s="290"/>
      <c r="D430" s="290"/>
      <c r="E430" s="290"/>
      <c r="F430" s="290"/>
      <c r="G430" s="271"/>
      <c r="H430" s="290"/>
      <c r="I430" s="290"/>
      <c r="J430" s="288"/>
      <c r="K430" s="290"/>
      <c r="L430" s="290"/>
      <c r="M430" s="64"/>
      <c r="N430" s="64"/>
      <c r="O430" s="64"/>
      <c r="P430" s="64"/>
    </row>
    <row r="431" spans="1:16" ht="12.75" customHeight="1">
      <c r="A431" s="284">
        <v>403</v>
      </c>
      <c r="B431" s="290">
        <v>1</v>
      </c>
      <c r="C431" s="290" t="s">
        <v>1779</v>
      </c>
      <c r="D431" s="290" t="s">
        <v>269</v>
      </c>
      <c r="E431" s="290" t="s">
        <v>98</v>
      </c>
      <c r="F431" s="290" t="s">
        <v>640</v>
      </c>
      <c r="G431" s="290" t="s">
        <v>645</v>
      </c>
      <c r="H431" s="290" t="s">
        <v>651</v>
      </c>
      <c r="I431" s="289" t="s">
        <v>754</v>
      </c>
      <c r="J431" s="288"/>
      <c r="K431" s="290" t="s">
        <v>174</v>
      </c>
      <c r="L431" s="290" t="s">
        <v>105</v>
      </c>
      <c r="M431" s="64"/>
      <c r="N431" s="64"/>
      <c r="O431" s="64"/>
      <c r="P431" s="64"/>
    </row>
    <row r="432" spans="1:16" ht="12.75" customHeight="1">
      <c r="A432" s="284">
        <f t="shared" ref="A432:A450" si="18">A431+1</f>
        <v>404</v>
      </c>
      <c r="B432" s="290">
        <v>2</v>
      </c>
      <c r="C432" s="290" t="s">
        <v>396</v>
      </c>
      <c r="D432" s="290" t="s">
        <v>1551</v>
      </c>
      <c r="E432" s="290" t="s">
        <v>169</v>
      </c>
      <c r="F432" s="290" t="s">
        <v>640</v>
      </c>
      <c r="G432" s="290" t="s">
        <v>651</v>
      </c>
      <c r="H432" s="290" t="s">
        <v>654</v>
      </c>
      <c r="I432" s="290" t="s">
        <v>246</v>
      </c>
      <c r="J432" s="288"/>
      <c r="K432" s="290" t="s">
        <v>1632</v>
      </c>
      <c r="L432" s="290" t="s">
        <v>105</v>
      </c>
      <c r="M432" s="64"/>
      <c r="N432" s="64"/>
      <c r="O432" s="64"/>
      <c r="P432" s="64"/>
    </row>
    <row r="433" spans="1:16" ht="12.75" customHeight="1">
      <c r="A433" s="284">
        <f t="shared" si="18"/>
        <v>405</v>
      </c>
      <c r="B433" s="290">
        <v>3</v>
      </c>
      <c r="C433" s="290" t="s">
        <v>1780</v>
      </c>
      <c r="D433" s="290" t="s">
        <v>315</v>
      </c>
      <c r="E433" s="290" t="s">
        <v>98</v>
      </c>
      <c r="F433" s="290" t="s">
        <v>651</v>
      </c>
      <c r="G433" s="290" t="s">
        <v>654</v>
      </c>
      <c r="H433" s="290" t="s">
        <v>664</v>
      </c>
      <c r="I433" s="289" t="s">
        <v>754</v>
      </c>
      <c r="J433" s="288"/>
      <c r="K433" s="290" t="s">
        <v>174</v>
      </c>
      <c r="L433" s="290" t="s">
        <v>105</v>
      </c>
      <c r="M433" s="64"/>
      <c r="N433" s="64"/>
      <c r="O433" s="64"/>
      <c r="P433" s="64"/>
    </row>
    <row r="434" spans="1:16" ht="12.75" customHeight="1">
      <c r="A434" s="284">
        <f t="shared" si="18"/>
        <v>406</v>
      </c>
      <c r="B434" s="290">
        <v>4</v>
      </c>
      <c r="C434" s="290" t="s">
        <v>275</v>
      </c>
      <c r="D434" s="290" t="s">
        <v>596</v>
      </c>
      <c r="E434" s="290" t="s">
        <v>169</v>
      </c>
      <c r="F434" s="290" t="s">
        <v>653</v>
      </c>
      <c r="G434" s="271" t="s">
        <v>660</v>
      </c>
      <c r="H434" s="290" t="s">
        <v>792</v>
      </c>
      <c r="I434" s="290" t="s">
        <v>246</v>
      </c>
      <c r="J434" s="288"/>
      <c r="K434" s="290" t="s">
        <v>1632</v>
      </c>
      <c r="L434" s="290" t="s">
        <v>105</v>
      </c>
      <c r="M434" s="64"/>
      <c r="N434" s="64"/>
      <c r="O434" s="64"/>
      <c r="P434" s="64"/>
    </row>
    <row r="435" spans="1:16" ht="12.75" customHeight="1">
      <c r="A435" s="284">
        <f t="shared" si="18"/>
        <v>407</v>
      </c>
      <c r="B435" s="290">
        <v>5</v>
      </c>
      <c r="C435" s="301" t="s">
        <v>1349</v>
      </c>
      <c r="D435" s="290" t="s">
        <v>1768</v>
      </c>
      <c r="E435" s="290" t="s">
        <v>503</v>
      </c>
      <c r="F435" s="290"/>
      <c r="G435" s="271">
        <v>45651</v>
      </c>
      <c r="H435" s="271">
        <v>45658</v>
      </c>
      <c r="I435" s="290" t="s">
        <v>1725</v>
      </c>
      <c r="J435" s="288"/>
      <c r="K435" s="290" t="s">
        <v>204</v>
      </c>
      <c r="L435" s="290" t="s">
        <v>105</v>
      </c>
      <c r="M435" s="64"/>
      <c r="N435" s="64"/>
      <c r="O435" s="64"/>
      <c r="P435" s="64"/>
    </row>
    <row r="436" spans="1:16" ht="12.75" customHeight="1">
      <c r="A436" s="284">
        <f t="shared" si="18"/>
        <v>408</v>
      </c>
      <c r="B436" s="290">
        <v>6</v>
      </c>
      <c r="C436" s="301" t="s">
        <v>1346</v>
      </c>
      <c r="D436" s="290" t="s">
        <v>1768</v>
      </c>
      <c r="E436" s="290" t="s">
        <v>503</v>
      </c>
      <c r="F436" s="290"/>
      <c r="G436" s="271">
        <v>45651</v>
      </c>
      <c r="H436" s="271">
        <v>45659</v>
      </c>
      <c r="I436" s="290" t="s">
        <v>1781</v>
      </c>
      <c r="J436" s="288"/>
      <c r="K436" s="290" t="s">
        <v>204</v>
      </c>
      <c r="L436" s="290" t="s">
        <v>105</v>
      </c>
      <c r="M436" s="64"/>
      <c r="N436" s="64"/>
      <c r="O436" s="64"/>
      <c r="P436" s="64"/>
    </row>
    <row r="437" spans="1:16" ht="12.75" customHeight="1">
      <c r="A437" s="284">
        <f t="shared" si="18"/>
        <v>409</v>
      </c>
      <c r="B437" s="290">
        <v>7</v>
      </c>
      <c r="C437" s="301" t="s">
        <v>1782</v>
      </c>
      <c r="D437" s="290" t="s">
        <v>1768</v>
      </c>
      <c r="E437" s="290" t="s">
        <v>212</v>
      </c>
      <c r="F437" s="290"/>
      <c r="G437" s="271">
        <v>45653</v>
      </c>
      <c r="H437" s="271">
        <v>45661</v>
      </c>
      <c r="I437" s="290" t="s">
        <v>1778</v>
      </c>
      <c r="J437" s="288"/>
      <c r="K437" s="290" t="s">
        <v>204</v>
      </c>
      <c r="L437" s="290" t="s">
        <v>105</v>
      </c>
      <c r="M437" s="64"/>
      <c r="N437" s="64"/>
      <c r="O437" s="64"/>
      <c r="P437" s="64"/>
    </row>
    <row r="438" spans="1:16" ht="12.75" customHeight="1">
      <c r="A438" s="284">
        <f t="shared" si="18"/>
        <v>410</v>
      </c>
      <c r="B438" s="290">
        <v>8</v>
      </c>
      <c r="C438" s="301" t="s">
        <v>1105</v>
      </c>
      <c r="D438" s="290" t="s">
        <v>1768</v>
      </c>
      <c r="E438" s="290" t="s">
        <v>503</v>
      </c>
      <c r="F438" s="290"/>
      <c r="G438" s="271">
        <v>45654</v>
      </c>
      <c r="H438" s="271">
        <v>45661</v>
      </c>
      <c r="I438" s="290" t="s">
        <v>1777</v>
      </c>
      <c r="J438" s="288"/>
      <c r="K438" s="290" t="s">
        <v>1535</v>
      </c>
      <c r="L438" s="290" t="s">
        <v>105</v>
      </c>
      <c r="M438" s="64"/>
      <c r="N438" s="64"/>
      <c r="O438" s="64"/>
      <c r="P438" s="64"/>
    </row>
    <row r="439" spans="1:16" ht="12.75" customHeight="1">
      <c r="A439" s="284">
        <f t="shared" si="18"/>
        <v>411</v>
      </c>
      <c r="B439" s="290">
        <v>9</v>
      </c>
      <c r="C439" s="302" t="s">
        <v>1012</v>
      </c>
      <c r="D439" s="290" t="s">
        <v>1768</v>
      </c>
      <c r="E439" s="290" t="s">
        <v>212</v>
      </c>
      <c r="F439" s="290"/>
      <c r="G439" s="271">
        <v>45654</v>
      </c>
      <c r="H439" s="271">
        <v>45662</v>
      </c>
      <c r="I439" s="290" t="s">
        <v>1775</v>
      </c>
      <c r="J439" s="288"/>
      <c r="K439" s="290" t="s">
        <v>1623</v>
      </c>
      <c r="L439" s="290" t="s">
        <v>105</v>
      </c>
      <c r="M439" s="64"/>
      <c r="N439" s="64"/>
      <c r="O439" s="64"/>
      <c r="P439" s="64"/>
    </row>
    <row r="440" spans="1:16" ht="12.75" customHeight="1">
      <c r="A440" s="284">
        <f t="shared" si="18"/>
        <v>412</v>
      </c>
      <c r="B440" s="290">
        <v>10</v>
      </c>
      <c r="C440" s="301" t="s">
        <v>1106</v>
      </c>
      <c r="D440" s="290" t="s">
        <v>1768</v>
      </c>
      <c r="E440" s="290" t="s">
        <v>503</v>
      </c>
      <c r="F440" s="290"/>
      <c r="G440" s="271">
        <v>45659</v>
      </c>
      <c r="H440" s="271">
        <v>45664</v>
      </c>
      <c r="I440" s="290" t="s">
        <v>1777</v>
      </c>
      <c r="J440" s="288"/>
      <c r="K440" s="290" t="s">
        <v>1535</v>
      </c>
      <c r="L440" s="290" t="s">
        <v>105</v>
      </c>
      <c r="M440" s="64"/>
      <c r="N440" s="64"/>
      <c r="O440" s="64"/>
      <c r="P440" s="64"/>
    </row>
    <row r="441" spans="1:16" ht="12.75" customHeight="1">
      <c r="A441" s="284">
        <f t="shared" si="18"/>
        <v>413</v>
      </c>
      <c r="B441" s="290">
        <v>11</v>
      </c>
      <c r="C441" s="301" t="s">
        <v>1035</v>
      </c>
      <c r="D441" s="290" t="s">
        <v>1768</v>
      </c>
      <c r="E441" s="290" t="s">
        <v>503</v>
      </c>
      <c r="F441" s="290"/>
      <c r="G441" s="271">
        <v>45659</v>
      </c>
      <c r="H441" s="271">
        <v>45665</v>
      </c>
      <c r="I441" s="290" t="s">
        <v>1775</v>
      </c>
      <c r="J441" s="288"/>
      <c r="K441" s="290" t="s">
        <v>1623</v>
      </c>
      <c r="L441" s="290" t="s">
        <v>105</v>
      </c>
      <c r="M441" s="64"/>
      <c r="N441" s="64"/>
      <c r="O441" s="64"/>
      <c r="P441" s="64"/>
    </row>
    <row r="442" spans="1:16" ht="12.75" customHeight="1">
      <c r="A442" s="284">
        <f t="shared" si="18"/>
        <v>414</v>
      </c>
      <c r="B442" s="290">
        <v>12</v>
      </c>
      <c r="C442" s="301" t="s">
        <v>1037</v>
      </c>
      <c r="D442" s="290" t="s">
        <v>1768</v>
      </c>
      <c r="E442" s="290" t="s">
        <v>503</v>
      </c>
      <c r="F442" s="290"/>
      <c r="G442" s="271">
        <v>45662</v>
      </c>
      <c r="H442" s="271">
        <v>45668</v>
      </c>
      <c r="I442" s="290" t="s">
        <v>1775</v>
      </c>
      <c r="J442" s="288"/>
      <c r="K442" s="290" t="s">
        <v>1623</v>
      </c>
      <c r="L442" s="290" t="s">
        <v>105</v>
      </c>
      <c r="M442" s="64"/>
      <c r="N442" s="64"/>
      <c r="O442" s="64"/>
      <c r="P442" s="64"/>
    </row>
    <row r="443" spans="1:16" ht="12.75" customHeight="1">
      <c r="A443" s="284">
        <f t="shared" si="18"/>
        <v>415</v>
      </c>
      <c r="B443" s="290">
        <v>13</v>
      </c>
      <c r="C443" s="301" t="s">
        <v>1041</v>
      </c>
      <c r="D443" s="290" t="s">
        <v>1768</v>
      </c>
      <c r="E443" s="290" t="s">
        <v>169</v>
      </c>
      <c r="F443" s="290"/>
      <c r="G443" s="271">
        <v>45664</v>
      </c>
      <c r="H443" s="271">
        <v>45670</v>
      </c>
      <c r="I443" s="290" t="s">
        <v>1775</v>
      </c>
      <c r="J443" s="288"/>
      <c r="K443" s="290" t="s">
        <v>1623</v>
      </c>
      <c r="L443" s="290" t="s">
        <v>105</v>
      </c>
      <c r="M443" s="64"/>
      <c r="N443" s="64"/>
      <c r="O443" s="64"/>
      <c r="P443" s="64"/>
    </row>
    <row r="444" spans="1:16" ht="12.75" customHeight="1">
      <c r="A444" s="284">
        <f t="shared" si="18"/>
        <v>416</v>
      </c>
      <c r="B444" s="290">
        <v>14</v>
      </c>
      <c r="C444" s="301" t="s">
        <v>1112</v>
      </c>
      <c r="D444" s="290" t="s">
        <v>1768</v>
      </c>
      <c r="E444" s="290" t="s">
        <v>503</v>
      </c>
      <c r="F444" s="290"/>
      <c r="G444" s="271">
        <v>45657</v>
      </c>
      <c r="H444" s="271">
        <v>45673</v>
      </c>
      <c r="I444" s="290" t="s">
        <v>1695</v>
      </c>
      <c r="J444" s="288"/>
      <c r="K444" s="290" t="s">
        <v>1535</v>
      </c>
      <c r="L444" s="290" t="s">
        <v>105</v>
      </c>
      <c r="M444" s="64"/>
      <c r="N444" s="64"/>
      <c r="O444" s="64"/>
      <c r="P444" s="64"/>
    </row>
    <row r="445" spans="1:16" ht="12.75" customHeight="1">
      <c r="A445" s="284">
        <f t="shared" si="18"/>
        <v>417</v>
      </c>
      <c r="B445" s="290">
        <v>15</v>
      </c>
      <c r="C445" s="301" t="s">
        <v>1043</v>
      </c>
      <c r="D445" s="290" t="s">
        <v>1768</v>
      </c>
      <c r="E445" s="290" t="s">
        <v>503</v>
      </c>
      <c r="F445" s="290"/>
      <c r="G445" s="271">
        <v>45666</v>
      </c>
      <c r="H445" s="271">
        <v>45674</v>
      </c>
      <c r="I445" s="290" t="s">
        <v>1775</v>
      </c>
      <c r="J445" s="288"/>
      <c r="K445" s="290" t="s">
        <v>1623</v>
      </c>
      <c r="L445" s="290" t="s">
        <v>105</v>
      </c>
      <c r="M445" s="64"/>
      <c r="N445" s="64"/>
      <c r="O445" s="64"/>
      <c r="P445" s="64"/>
    </row>
    <row r="446" spans="1:16" ht="12.75" customHeight="1">
      <c r="A446" s="284">
        <f t="shared" si="18"/>
        <v>418</v>
      </c>
      <c r="B446" s="290">
        <v>16</v>
      </c>
      <c r="C446" s="301" t="s">
        <v>1049</v>
      </c>
      <c r="D446" s="290" t="s">
        <v>1768</v>
      </c>
      <c r="E446" s="290" t="s">
        <v>503</v>
      </c>
      <c r="F446" s="290"/>
      <c r="G446" s="271">
        <v>45669</v>
      </c>
      <c r="H446" s="271">
        <v>45679</v>
      </c>
      <c r="I446" s="290" t="s">
        <v>1775</v>
      </c>
      <c r="J446" s="288"/>
      <c r="K446" s="290" t="s">
        <v>1623</v>
      </c>
      <c r="L446" s="290" t="s">
        <v>105</v>
      </c>
      <c r="M446" s="64"/>
      <c r="N446" s="64"/>
      <c r="O446" s="64"/>
      <c r="P446" s="64"/>
    </row>
    <row r="447" spans="1:16" ht="12.75" customHeight="1">
      <c r="A447" s="284">
        <f t="shared" si="18"/>
        <v>419</v>
      </c>
      <c r="B447" s="290">
        <v>17</v>
      </c>
      <c r="C447" s="301" t="s">
        <v>1108</v>
      </c>
      <c r="D447" s="290" t="s">
        <v>1768</v>
      </c>
      <c r="E447" s="290" t="s">
        <v>503</v>
      </c>
      <c r="F447" s="290"/>
      <c r="G447" s="271">
        <v>45670</v>
      </c>
      <c r="H447" s="271">
        <v>45679</v>
      </c>
      <c r="I447" s="290" t="s">
        <v>1777</v>
      </c>
      <c r="J447" s="288"/>
      <c r="K447" s="290" t="s">
        <v>1535</v>
      </c>
      <c r="L447" s="290" t="s">
        <v>105</v>
      </c>
      <c r="M447" s="64"/>
      <c r="N447" s="64"/>
      <c r="O447" s="64"/>
      <c r="P447" s="64"/>
    </row>
    <row r="448" spans="1:16" ht="12.75" customHeight="1">
      <c r="A448" s="284">
        <f t="shared" si="18"/>
        <v>420</v>
      </c>
      <c r="B448" s="290">
        <v>18</v>
      </c>
      <c r="C448" s="301" t="s">
        <v>1266</v>
      </c>
      <c r="D448" s="290" t="s">
        <v>1768</v>
      </c>
      <c r="E448" s="290" t="s">
        <v>212</v>
      </c>
      <c r="F448" s="290"/>
      <c r="G448" s="271">
        <v>45672</v>
      </c>
      <c r="H448" s="271">
        <v>45681</v>
      </c>
      <c r="I448" s="290" t="s">
        <v>1778</v>
      </c>
      <c r="J448" s="288"/>
      <c r="K448" s="290" t="s">
        <v>204</v>
      </c>
      <c r="L448" s="290" t="s">
        <v>105</v>
      </c>
      <c r="M448" s="64"/>
      <c r="N448" s="64"/>
      <c r="O448" s="64"/>
      <c r="P448" s="64"/>
    </row>
    <row r="449" spans="1:16" ht="12.75" customHeight="1">
      <c r="A449" s="284">
        <f t="shared" si="18"/>
        <v>421</v>
      </c>
      <c r="B449" s="290">
        <v>19</v>
      </c>
      <c r="C449" s="301" t="s">
        <v>1098</v>
      </c>
      <c r="D449" s="290" t="s">
        <v>1768</v>
      </c>
      <c r="E449" s="290" t="s">
        <v>212</v>
      </c>
      <c r="F449" s="290"/>
      <c r="G449" s="271">
        <v>45675</v>
      </c>
      <c r="H449" s="271">
        <v>45685</v>
      </c>
      <c r="I449" s="290" t="s">
        <v>1695</v>
      </c>
      <c r="J449" s="288"/>
      <c r="K449" s="290" t="s">
        <v>1623</v>
      </c>
      <c r="L449" s="290" t="s">
        <v>105</v>
      </c>
      <c r="M449" s="64"/>
      <c r="N449" s="64"/>
      <c r="O449" s="64"/>
      <c r="P449" s="64"/>
    </row>
    <row r="450" spans="1:16" ht="12.75" customHeight="1">
      <c r="A450" s="284">
        <f t="shared" si="18"/>
        <v>422</v>
      </c>
      <c r="B450" s="290">
        <v>20</v>
      </c>
      <c r="C450" s="301" t="s">
        <v>1269</v>
      </c>
      <c r="D450" s="290" t="s">
        <v>1768</v>
      </c>
      <c r="E450" s="290" t="s">
        <v>503</v>
      </c>
      <c r="F450" s="290"/>
      <c r="G450" s="271">
        <v>45681</v>
      </c>
      <c r="H450" s="271">
        <v>45687</v>
      </c>
      <c r="I450" s="290" t="s">
        <v>1781</v>
      </c>
      <c r="J450" s="288"/>
      <c r="K450" s="290" t="s">
        <v>204</v>
      </c>
      <c r="L450" s="290" t="s">
        <v>105</v>
      </c>
      <c r="M450" s="64"/>
      <c r="N450" s="64"/>
      <c r="O450" s="64"/>
      <c r="P450" s="64"/>
    </row>
    <row r="451" spans="1:16" ht="12.75" customHeight="1">
      <c r="A451" s="284"/>
      <c r="B451" s="301" t="s">
        <v>720</v>
      </c>
      <c r="C451" s="290"/>
      <c r="D451" s="290"/>
      <c r="E451" s="290"/>
      <c r="F451" s="290"/>
      <c r="G451" s="271"/>
      <c r="H451" s="290"/>
      <c r="I451" s="290"/>
      <c r="J451" s="288"/>
      <c r="K451" s="290"/>
      <c r="L451" s="290"/>
      <c r="M451" s="64"/>
      <c r="N451" s="64"/>
      <c r="O451" s="64"/>
      <c r="P451" s="64"/>
    </row>
    <row r="452" spans="1:16" ht="12.75" customHeight="1">
      <c r="A452" s="284">
        <v>423</v>
      </c>
      <c r="B452" s="290">
        <v>1</v>
      </c>
      <c r="C452" s="290" t="s">
        <v>1783</v>
      </c>
      <c r="D452" s="290" t="s">
        <v>674</v>
      </c>
      <c r="E452" s="290" t="s">
        <v>98</v>
      </c>
      <c r="F452" s="290" t="s">
        <v>702</v>
      </c>
      <c r="G452" s="290" t="s">
        <v>710</v>
      </c>
      <c r="H452" s="290" t="s">
        <v>1784</v>
      </c>
      <c r="I452" s="289" t="s">
        <v>754</v>
      </c>
      <c r="J452" s="288"/>
      <c r="K452" s="290" t="s">
        <v>174</v>
      </c>
      <c r="L452" s="290" t="s">
        <v>105</v>
      </c>
      <c r="M452" s="64"/>
      <c r="N452" s="64"/>
      <c r="O452" s="64"/>
      <c r="P452" s="64"/>
    </row>
    <row r="453" spans="1:16" ht="12.75" customHeight="1">
      <c r="A453" s="284">
        <f t="shared" ref="A453:A469" si="19">A452+1</f>
        <v>424</v>
      </c>
      <c r="B453" s="290">
        <v>2</v>
      </c>
      <c r="C453" s="290" t="s">
        <v>1785</v>
      </c>
      <c r="D453" s="290" t="s">
        <v>1786</v>
      </c>
      <c r="E453" s="290" t="s">
        <v>98</v>
      </c>
      <c r="F453" s="290" t="s">
        <v>795</v>
      </c>
      <c r="G453" s="271" t="s">
        <v>716</v>
      </c>
      <c r="H453" s="290" t="s">
        <v>726</v>
      </c>
      <c r="I453" s="290" t="s">
        <v>1715</v>
      </c>
      <c r="J453" s="288"/>
      <c r="K453" s="290" t="s">
        <v>174</v>
      </c>
      <c r="L453" s="290" t="s">
        <v>105</v>
      </c>
      <c r="M453" s="64"/>
      <c r="N453" s="64"/>
      <c r="O453" s="64"/>
      <c r="P453" s="64"/>
    </row>
    <row r="454" spans="1:16" ht="12.75" customHeight="1">
      <c r="A454" s="284">
        <f t="shared" si="19"/>
        <v>425</v>
      </c>
      <c r="B454" s="290">
        <v>3</v>
      </c>
      <c r="C454" s="290" t="s">
        <v>689</v>
      </c>
      <c r="D454" s="290" t="s">
        <v>107</v>
      </c>
      <c r="E454" s="290" t="s">
        <v>699</v>
      </c>
      <c r="F454" s="290" t="s">
        <v>713</v>
      </c>
      <c r="G454" s="271" t="s">
        <v>719</v>
      </c>
      <c r="H454" s="290" t="s">
        <v>1787</v>
      </c>
      <c r="I454" s="290" t="s">
        <v>246</v>
      </c>
      <c r="J454" s="288"/>
      <c r="K454" s="290" t="s">
        <v>174</v>
      </c>
      <c r="L454" s="290" t="s">
        <v>105</v>
      </c>
      <c r="M454" s="64"/>
      <c r="N454" s="64"/>
      <c r="O454" s="64"/>
      <c r="P454" s="64"/>
    </row>
    <row r="455" spans="1:16" ht="12.75" customHeight="1">
      <c r="A455" s="284">
        <f t="shared" si="19"/>
        <v>426</v>
      </c>
      <c r="B455" s="290">
        <v>4</v>
      </c>
      <c r="C455" s="290" t="s">
        <v>1788</v>
      </c>
      <c r="D455" s="290" t="s">
        <v>269</v>
      </c>
      <c r="E455" s="290" t="s">
        <v>98</v>
      </c>
      <c r="F455" s="290" t="s">
        <v>722</v>
      </c>
      <c r="G455" s="290" t="s">
        <v>1789</v>
      </c>
      <c r="H455" s="290" t="s">
        <v>799</v>
      </c>
      <c r="I455" s="289" t="s">
        <v>754</v>
      </c>
      <c r="J455" s="290"/>
      <c r="K455" s="290" t="s">
        <v>174</v>
      </c>
      <c r="L455" s="290" t="s">
        <v>105</v>
      </c>
      <c r="M455" s="64"/>
      <c r="N455" s="64"/>
      <c r="O455" s="64"/>
      <c r="P455" s="64"/>
    </row>
    <row r="456" spans="1:16" ht="12.75" customHeight="1">
      <c r="A456" s="284">
        <f t="shared" si="19"/>
        <v>427</v>
      </c>
      <c r="B456" s="290">
        <v>5</v>
      </c>
      <c r="C456" s="290" t="s">
        <v>1790</v>
      </c>
      <c r="D456" s="290" t="s">
        <v>1523</v>
      </c>
      <c r="E456" s="290" t="s">
        <v>98</v>
      </c>
      <c r="F456" s="290" t="s">
        <v>722</v>
      </c>
      <c r="G456" s="290" t="s">
        <v>1784</v>
      </c>
      <c r="H456" s="290" t="s">
        <v>799</v>
      </c>
      <c r="I456" s="290" t="s">
        <v>610</v>
      </c>
      <c r="J456" s="290"/>
      <c r="K456" s="290" t="s">
        <v>174</v>
      </c>
      <c r="L456" s="290" t="s">
        <v>105</v>
      </c>
      <c r="M456" s="64"/>
      <c r="N456" s="64"/>
      <c r="O456" s="64"/>
      <c r="P456" s="64"/>
    </row>
    <row r="457" spans="1:16" ht="12.75" customHeight="1">
      <c r="A457" s="284">
        <f t="shared" si="19"/>
        <v>428</v>
      </c>
      <c r="B457" s="290">
        <v>6</v>
      </c>
      <c r="C457" s="290" t="s">
        <v>1791</v>
      </c>
      <c r="D457" s="290" t="s">
        <v>296</v>
      </c>
      <c r="E457" s="290" t="s">
        <v>98</v>
      </c>
      <c r="F457" s="290" t="s">
        <v>726</v>
      </c>
      <c r="G457" s="271" t="s">
        <v>1792</v>
      </c>
      <c r="H457" s="290" t="s">
        <v>1793</v>
      </c>
      <c r="I457" s="290" t="s">
        <v>693</v>
      </c>
      <c r="J457" s="288"/>
      <c r="K457" s="290" t="s">
        <v>174</v>
      </c>
      <c r="L457" s="290" t="s">
        <v>105</v>
      </c>
      <c r="M457" s="64"/>
      <c r="N457" s="64"/>
      <c r="O457" s="64"/>
      <c r="P457" s="64"/>
    </row>
    <row r="458" spans="1:16" ht="12.75" customHeight="1">
      <c r="A458" s="284">
        <f t="shared" si="19"/>
        <v>429</v>
      </c>
      <c r="B458" s="290">
        <v>7</v>
      </c>
      <c r="C458" s="290" t="s">
        <v>1794</v>
      </c>
      <c r="D458" s="290" t="s">
        <v>1523</v>
      </c>
      <c r="E458" s="290" t="s">
        <v>98</v>
      </c>
      <c r="F458" s="290" t="s">
        <v>1792</v>
      </c>
      <c r="G458" s="290" t="s">
        <v>731</v>
      </c>
      <c r="H458" s="290" t="s">
        <v>1795</v>
      </c>
      <c r="I458" s="290" t="s">
        <v>610</v>
      </c>
      <c r="J458" s="290"/>
      <c r="K458" s="290" t="s">
        <v>174</v>
      </c>
      <c r="L458" s="290" t="s">
        <v>105</v>
      </c>
      <c r="M458" s="64"/>
      <c r="N458" s="64"/>
      <c r="O458" s="64"/>
      <c r="P458" s="64"/>
    </row>
    <row r="459" spans="1:16" ht="12.75" customHeight="1">
      <c r="A459" s="284">
        <f t="shared" si="19"/>
        <v>430</v>
      </c>
      <c r="B459" s="290">
        <v>8</v>
      </c>
      <c r="C459" s="290" t="s">
        <v>1796</v>
      </c>
      <c r="D459" s="290" t="s">
        <v>360</v>
      </c>
      <c r="E459" s="290" t="s">
        <v>98</v>
      </c>
      <c r="F459" s="290" t="s">
        <v>1787</v>
      </c>
      <c r="G459" s="271" t="s">
        <v>1792</v>
      </c>
      <c r="H459" s="290" t="s">
        <v>1797</v>
      </c>
      <c r="I459" s="290" t="s">
        <v>693</v>
      </c>
      <c r="J459" s="288"/>
      <c r="K459" s="290" t="s">
        <v>174</v>
      </c>
      <c r="L459" s="290" t="s">
        <v>105</v>
      </c>
      <c r="M459" s="64"/>
      <c r="N459" s="64"/>
      <c r="O459" s="64"/>
      <c r="P459" s="64"/>
    </row>
    <row r="460" spans="1:16" ht="12.75" customHeight="1">
      <c r="A460" s="284">
        <f t="shared" si="19"/>
        <v>431</v>
      </c>
      <c r="B460" s="290">
        <v>9</v>
      </c>
      <c r="C460" s="290" t="s">
        <v>1798</v>
      </c>
      <c r="D460" s="290" t="s">
        <v>360</v>
      </c>
      <c r="E460" s="290" t="s">
        <v>98</v>
      </c>
      <c r="F460" s="290" t="s">
        <v>727</v>
      </c>
      <c r="G460" s="271" t="s">
        <v>728</v>
      </c>
      <c r="H460" s="290" t="s">
        <v>1797</v>
      </c>
      <c r="I460" s="290" t="s">
        <v>246</v>
      </c>
      <c r="J460" s="288"/>
      <c r="K460" s="290" t="s">
        <v>174</v>
      </c>
      <c r="L460" s="290" t="s">
        <v>105</v>
      </c>
      <c r="M460" s="64"/>
      <c r="N460" s="64"/>
      <c r="O460" s="64"/>
      <c r="P460" s="64"/>
    </row>
    <row r="461" spans="1:16" ht="12.75" customHeight="1">
      <c r="A461" s="284">
        <f t="shared" si="19"/>
        <v>432</v>
      </c>
      <c r="B461" s="290">
        <v>10</v>
      </c>
      <c r="C461" s="290" t="s">
        <v>1799</v>
      </c>
      <c r="D461" s="290" t="s">
        <v>97</v>
      </c>
      <c r="E461" s="290" t="s">
        <v>98</v>
      </c>
      <c r="F461" s="290" t="s">
        <v>732</v>
      </c>
      <c r="G461" s="290" t="s">
        <v>678</v>
      </c>
      <c r="H461" s="290" t="s">
        <v>742</v>
      </c>
      <c r="I461" s="290" t="s">
        <v>610</v>
      </c>
      <c r="J461" s="288"/>
      <c r="K461" s="290" t="s">
        <v>174</v>
      </c>
      <c r="L461" s="290" t="s">
        <v>105</v>
      </c>
      <c r="M461" s="64"/>
      <c r="N461" s="64"/>
      <c r="O461" s="64"/>
      <c r="P461" s="64"/>
    </row>
    <row r="462" spans="1:16" ht="12.75" customHeight="1">
      <c r="A462" s="284">
        <f t="shared" si="19"/>
        <v>433</v>
      </c>
      <c r="B462" s="290">
        <v>11</v>
      </c>
      <c r="C462" s="301" t="s">
        <v>1274</v>
      </c>
      <c r="D462" s="290" t="s">
        <v>1768</v>
      </c>
      <c r="E462" s="290" t="s">
        <v>169</v>
      </c>
      <c r="F462" s="290"/>
      <c r="G462" s="271">
        <v>45678</v>
      </c>
      <c r="H462" s="271">
        <v>45693</v>
      </c>
      <c r="I462" s="290" t="s">
        <v>1725</v>
      </c>
      <c r="J462" s="288"/>
      <c r="K462" s="290" t="s">
        <v>204</v>
      </c>
      <c r="L462" s="290" t="s">
        <v>105</v>
      </c>
      <c r="M462" s="64"/>
      <c r="N462" s="64"/>
      <c r="O462" s="64"/>
      <c r="P462" s="64"/>
    </row>
    <row r="463" spans="1:16" ht="12.75" customHeight="1">
      <c r="A463" s="284">
        <f t="shared" si="19"/>
        <v>434</v>
      </c>
      <c r="B463" s="290">
        <v>12</v>
      </c>
      <c r="C463" s="301" t="s">
        <v>1271</v>
      </c>
      <c r="D463" s="290" t="s">
        <v>1768</v>
      </c>
      <c r="E463" s="290" t="s">
        <v>503</v>
      </c>
      <c r="F463" s="290"/>
      <c r="G463" s="271">
        <v>45692</v>
      </c>
      <c r="H463" s="271">
        <v>45700</v>
      </c>
      <c r="I463" s="290" t="s">
        <v>1725</v>
      </c>
      <c r="J463" s="288"/>
      <c r="K463" s="290" t="s">
        <v>204</v>
      </c>
      <c r="L463" s="290" t="s">
        <v>105</v>
      </c>
      <c r="M463" s="64"/>
      <c r="N463" s="64"/>
      <c r="O463" s="64"/>
      <c r="P463" s="64"/>
    </row>
    <row r="464" spans="1:16" ht="12.75" customHeight="1">
      <c r="A464" s="284">
        <f t="shared" si="19"/>
        <v>435</v>
      </c>
      <c r="B464" s="290">
        <v>13</v>
      </c>
      <c r="C464" s="290" t="s">
        <v>1267</v>
      </c>
      <c r="D464" s="290" t="s">
        <v>1768</v>
      </c>
      <c r="E464" s="290" t="s">
        <v>169</v>
      </c>
      <c r="F464" s="290"/>
      <c r="G464" s="271">
        <v>45689</v>
      </c>
      <c r="H464" s="271">
        <v>45702</v>
      </c>
      <c r="I464" s="290" t="s">
        <v>1778</v>
      </c>
      <c r="J464" s="288"/>
      <c r="K464" s="290" t="s">
        <v>204</v>
      </c>
      <c r="L464" s="290" t="s">
        <v>105</v>
      </c>
      <c r="M464" s="64"/>
      <c r="N464" s="64"/>
      <c r="O464" s="64"/>
      <c r="P464" s="64"/>
    </row>
    <row r="465" spans="1:16" ht="12.75" customHeight="1">
      <c r="A465" s="284">
        <f t="shared" si="19"/>
        <v>436</v>
      </c>
      <c r="B465" s="290">
        <v>14</v>
      </c>
      <c r="C465" s="290" t="s">
        <v>1268</v>
      </c>
      <c r="D465" s="290" t="s">
        <v>1768</v>
      </c>
      <c r="E465" s="290" t="s">
        <v>169</v>
      </c>
      <c r="F465" s="290"/>
      <c r="G465" s="271">
        <v>45694</v>
      </c>
      <c r="H465" s="271">
        <v>45703</v>
      </c>
      <c r="I465" s="290" t="s">
        <v>1778</v>
      </c>
      <c r="J465" s="288"/>
      <c r="K465" s="290" t="s">
        <v>204</v>
      </c>
      <c r="L465" s="290" t="s">
        <v>105</v>
      </c>
      <c r="M465" s="64"/>
      <c r="N465" s="64"/>
      <c r="O465" s="64"/>
      <c r="P465" s="64"/>
    </row>
    <row r="466" spans="1:16" ht="12.75" customHeight="1">
      <c r="A466" s="284">
        <f t="shared" si="19"/>
        <v>437</v>
      </c>
      <c r="B466" s="290">
        <v>15</v>
      </c>
      <c r="C466" s="301" t="s">
        <v>1270</v>
      </c>
      <c r="D466" s="290" t="s">
        <v>1768</v>
      </c>
      <c r="E466" s="290" t="s">
        <v>169</v>
      </c>
      <c r="F466" s="290"/>
      <c r="G466" s="271">
        <v>45705</v>
      </c>
      <c r="H466" s="271">
        <v>45711</v>
      </c>
      <c r="I466" s="290" t="s">
        <v>1781</v>
      </c>
      <c r="J466" s="288"/>
      <c r="K466" s="290" t="s">
        <v>204</v>
      </c>
      <c r="L466" s="290" t="s">
        <v>105</v>
      </c>
      <c r="M466" s="64"/>
      <c r="N466" s="64"/>
      <c r="O466" s="64"/>
      <c r="P466" s="64"/>
    </row>
    <row r="467" spans="1:16" ht="12.75" customHeight="1">
      <c r="A467" s="284">
        <f t="shared" si="19"/>
        <v>438</v>
      </c>
      <c r="B467" s="290">
        <v>16</v>
      </c>
      <c r="C467" s="301" t="s">
        <v>1265</v>
      </c>
      <c r="D467" s="290" t="s">
        <v>1768</v>
      </c>
      <c r="E467" s="290" t="s">
        <v>169</v>
      </c>
      <c r="F467" s="290"/>
      <c r="G467" s="271">
        <v>45706</v>
      </c>
      <c r="H467" s="271">
        <v>45714</v>
      </c>
      <c r="I467" s="290" t="s">
        <v>1778</v>
      </c>
      <c r="J467" s="288"/>
      <c r="K467" s="290" t="s">
        <v>204</v>
      </c>
      <c r="L467" s="290" t="s">
        <v>105</v>
      </c>
      <c r="M467" s="64"/>
      <c r="N467" s="64"/>
      <c r="O467" s="64"/>
      <c r="P467" s="64"/>
    </row>
    <row r="468" spans="1:16" ht="12.75" customHeight="1">
      <c r="A468" s="284">
        <f t="shared" si="19"/>
        <v>439</v>
      </c>
      <c r="B468" s="290">
        <v>17</v>
      </c>
      <c r="C468" s="301" t="s">
        <v>1272</v>
      </c>
      <c r="D468" s="290" t="s">
        <v>1768</v>
      </c>
      <c r="E468" s="290" t="s">
        <v>98</v>
      </c>
      <c r="F468" s="290"/>
      <c r="G468" s="271">
        <v>45704</v>
      </c>
      <c r="H468" s="271">
        <v>45715</v>
      </c>
      <c r="I468" s="290" t="s">
        <v>1725</v>
      </c>
      <c r="J468" s="288"/>
      <c r="K468" s="290" t="s">
        <v>204</v>
      </c>
      <c r="L468" s="290" t="s">
        <v>105</v>
      </c>
      <c r="M468" s="64"/>
      <c r="N468" s="64"/>
      <c r="O468" s="64"/>
      <c r="P468" s="64"/>
    </row>
    <row r="469" spans="1:16" ht="12.75" customHeight="1">
      <c r="A469" s="284">
        <f t="shared" si="19"/>
        <v>440</v>
      </c>
      <c r="B469" s="290">
        <v>18</v>
      </c>
      <c r="C469" s="301" t="s">
        <v>1104</v>
      </c>
      <c r="D469" s="290" t="s">
        <v>1768</v>
      </c>
      <c r="E469" s="290" t="s">
        <v>98</v>
      </c>
      <c r="F469" s="290"/>
      <c r="G469" s="271">
        <v>45707</v>
      </c>
      <c r="H469" s="271">
        <v>45713</v>
      </c>
      <c r="I469" s="290" t="s">
        <v>1777</v>
      </c>
      <c r="J469" s="288"/>
      <c r="K469" s="290" t="s">
        <v>1535</v>
      </c>
      <c r="L469" s="290" t="s">
        <v>105</v>
      </c>
      <c r="M469" s="64"/>
      <c r="N469" s="64"/>
      <c r="O469" s="64"/>
      <c r="P469" s="64"/>
    </row>
    <row r="470" spans="1:16" ht="12.75" customHeight="1">
      <c r="A470" s="284"/>
      <c r="B470" s="301" t="s">
        <v>142</v>
      </c>
      <c r="C470" s="290"/>
      <c r="D470" s="290"/>
      <c r="E470" s="290"/>
      <c r="F470" s="290"/>
      <c r="G470" s="290"/>
      <c r="H470" s="290"/>
      <c r="I470" s="290"/>
      <c r="J470" s="288"/>
      <c r="K470" s="290"/>
      <c r="L470" s="290"/>
      <c r="M470" s="64"/>
      <c r="N470" s="64"/>
      <c r="O470" s="64"/>
      <c r="P470" s="64"/>
    </row>
    <row r="471" spans="1:16" ht="12.75" customHeight="1">
      <c r="A471" s="284">
        <v>441</v>
      </c>
      <c r="B471" s="290">
        <v>1</v>
      </c>
      <c r="C471" s="290" t="s">
        <v>666</v>
      </c>
      <c r="D471" s="290" t="s">
        <v>751</v>
      </c>
      <c r="E471" s="290" t="s">
        <v>98</v>
      </c>
      <c r="F471" s="290" t="s">
        <v>743</v>
      </c>
      <c r="G471" s="290" t="s">
        <v>1800</v>
      </c>
      <c r="H471" s="290" t="s">
        <v>1801</v>
      </c>
      <c r="I471" s="290" t="s">
        <v>246</v>
      </c>
      <c r="J471" s="288" t="s">
        <v>622</v>
      </c>
      <c r="K471" s="290" t="s">
        <v>174</v>
      </c>
      <c r="L471" s="290" t="s">
        <v>105</v>
      </c>
      <c r="M471" s="64"/>
      <c r="N471" s="64"/>
      <c r="O471" s="64"/>
      <c r="P471" s="64"/>
    </row>
    <row r="472" spans="1:16" ht="12.75" customHeight="1">
      <c r="A472" s="284">
        <f t="shared" ref="A472:A483" si="20">A471+1</f>
        <v>442</v>
      </c>
      <c r="B472" s="290">
        <v>2</v>
      </c>
      <c r="C472" s="290" t="s">
        <v>1802</v>
      </c>
      <c r="D472" s="290" t="s">
        <v>751</v>
      </c>
      <c r="E472" s="290" t="s">
        <v>98</v>
      </c>
      <c r="F472" s="290" t="s">
        <v>802</v>
      </c>
      <c r="G472" s="290" t="s">
        <v>1803</v>
      </c>
      <c r="H472" s="290" t="s">
        <v>1804</v>
      </c>
      <c r="I472" s="290" t="s">
        <v>214</v>
      </c>
      <c r="J472" s="288" t="s">
        <v>1805</v>
      </c>
      <c r="K472" s="290" t="s">
        <v>174</v>
      </c>
      <c r="L472" s="290" t="s">
        <v>105</v>
      </c>
      <c r="M472" s="64"/>
      <c r="N472" s="64"/>
      <c r="O472" s="64"/>
      <c r="P472" s="64"/>
    </row>
    <row r="473" spans="1:16" ht="12.75" customHeight="1">
      <c r="A473" s="284">
        <f t="shared" si="20"/>
        <v>443</v>
      </c>
      <c r="B473" s="290">
        <v>3</v>
      </c>
      <c r="C473" s="290" t="s">
        <v>750</v>
      </c>
      <c r="D473" s="290" t="s">
        <v>751</v>
      </c>
      <c r="E473" s="290" t="s">
        <v>98</v>
      </c>
      <c r="F473" s="290" t="s">
        <v>1806</v>
      </c>
      <c r="G473" s="290" t="s">
        <v>1807</v>
      </c>
      <c r="H473" s="290" t="s">
        <v>1808</v>
      </c>
      <c r="I473" s="290" t="s">
        <v>246</v>
      </c>
      <c r="J473" s="288"/>
      <c r="K473" s="290" t="s">
        <v>174</v>
      </c>
      <c r="L473" s="290" t="s">
        <v>105</v>
      </c>
      <c r="M473" s="64"/>
      <c r="N473" s="64"/>
      <c r="O473" s="64"/>
      <c r="P473" s="64"/>
    </row>
    <row r="474" spans="1:16" ht="12.75" customHeight="1">
      <c r="A474" s="284">
        <f t="shared" si="20"/>
        <v>444</v>
      </c>
      <c r="B474" s="290">
        <v>4</v>
      </c>
      <c r="C474" s="290" t="s">
        <v>1809</v>
      </c>
      <c r="D474" s="290" t="s">
        <v>751</v>
      </c>
      <c r="E474" s="290" t="s">
        <v>98</v>
      </c>
      <c r="F474" s="290" t="s">
        <v>1810</v>
      </c>
      <c r="G474" s="290" t="s">
        <v>746</v>
      </c>
      <c r="H474" s="290" t="s">
        <v>1811</v>
      </c>
      <c r="I474" s="290" t="s">
        <v>214</v>
      </c>
      <c r="J474" s="288"/>
      <c r="K474" s="290" t="s">
        <v>174</v>
      </c>
      <c r="L474" s="290" t="s">
        <v>105</v>
      </c>
      <c r="M474" s="64"/>
      <c r="N474" s="64"/>
      <c r="O474" s="64"/>
      <c r="P474" s="64"/>
    </row>
    <row r="475" spans="1:16" ht="12.75" customHeight="1">
      <c r="A475" s="284">
        <f t="shared" si="20"/>
        <v>445</v>
      </c>
      <c r="B475" s="290">
        <v>5</v>
      </c>
      <c r="C475" s="290" t="s">
        <v>374</v>
      </c>
      <c r="D475" s="290" t="s">
        <v>627</v>
      </c>
      <c r="E475" s="290" t="s">
        <v>98</v>
      </c>
      <c r="F475" s="290" t="s">
        <v>586</v>
      </c>
      <c r="G475" s="290" t="s">
        <v>752</v>
      </c>
      <c r="H475" s="290" t="s">
        <v>1812</v>
      </c>
      <c r="I475" s="290" t="s">
        <v>246</v>
      </c>
      <c r="J475" s="288"/>
      <c r="K475" s="290" t="s">
        <v>1632</v>
      </c>
      <c r="L475" s="290" t="s">
        <v>105</v>
      </c>
      <c r="M475" s="64" t="s">
        <v>1813</v>
      </c>
      <c r="N475" s="64"/>
      <c r="O475" s="64"/>
      <c r="P475" s="64"/>
    </row>
    <row r="476" spans="1:16" ht="12.75" customHeight="1">
      <c r="A476" s="284">
        <f t="shared" si="20"/>
        <v>446</v>
      </c>
      <c r="B476" s="290">
        <v>6</v>
      </c>
      <c r="C476" s="290" t="s">
        <v>1277</v>
      </c>
      <c r="D476" s="290" t="s">
        <v>1768</v>
      </c>
      <c r="E476" s="290" t="s">
        <v>169</v>
      </c>
      <c r="F476" s="290"/>
      <c r="G476" s="271">
        <v>45720</v>
      </c>
      <c r="H476" s="271">
        <v>45727</v>
      </c>
      <c r="I476" s="290" t="s">
        <v>1814</v>
      </c>
      <c r="J476" s="288"/>
      <c r="K476" s="290" t="s">
        <v>204</v>
      </c>
      <c r="L476" s="290" t="s">
        <v>105</v>
      </c>
      <c r="M476" s="64"/>
      <c r="N476" s="64"/>
      <c r="O476" s="64"/>
      <c r="P476" s="64"/>
    </row>
    <row r="477" spans="1:16" ht="12.75" customHeight="1">
      <c r="A477" s="284">
        <f t="shared" si="20"/>
        <v>447</v>
      </c>
      <c r="B477" s="290">
        <v>7</v>
      </c>
      <c r="C477" s="290" t="s">
        <v>1120</v>
      </c>
      <c r="D477" s="290" t="s">
        <v>1768</v>
      </c>
      <c r="E477" s="290" t="s">
        <v>98</v>
      </c>
      <c r="F477" s="290"/>
      <c r="G477" s="271">
        <v>45709</v>
      </c>
      <c r="H477" s="271">
        <v>45728</v>
      </c>
      <c r="I477" s="290" t="s">
        <v>1727</v>
      </c>
      <c r="J477" s="288"/>
      <c r="K477" s="290" t="s">
        <v>1535</v>
      </c>
      <c r="L477" s="290" t="s">
        <v>105</v>
      </c>
      <c r="M477" s="64"/>
      <c r="N477" s="64"/>
      <c r="O477" s="64"/>
      <c r="P477" s="64"/>
    </row>
    <row r="478" spans="1:16" ht="12.75" customHeight="1">
      <c r="A478" s="284">
        <f t="shared" si="20"/>
        <v>448</v>
      </c>
      <c r="B478" s="290">
        <v>8</v>
      </c>
      <c r="C478" s="290" t="s">
        <v>1009</v>
      </c>
      <c r="D478" s="290" t="s">
        <v>1768</v>
      </c>
      <c r="E478" s="290" t="s">
        <v>212</v>
      </c>
      <c r="F478" s="290"/>
      <c r="G478" s="271">
        <v>45724</v>
      </c>
      <c r="H478" s="271">
        <v>45729</v>
      </c>
      <c r="I478" s="290" t="s">
        <v>1775</v>
      </c>
      <c r="J478" s="288"/>
      <c r="K478" s="290" t="s">
        <v>1623</v>
      </c>
      <c r="L478" s="290" t="s">
        <v>105</v>
      </c>
      <c r="M478" s="64"/>
      <c r="N478" s="64"/>
      <c r="O478" s="64"/>
      <c r="P478" s="64"/>
    </row>
    <row r="479" spans="1:16" ht="12.75" customHeight="1">
      <c r="A479" s="284">
        <f t="shared" si="20"/>
        <v>449</v>
      </c>
      <c r="B479" s="290">
        <v>9</v>
      </c>
      <c r="C479" s="290" t="s">
        <v>1131</v>
      </c>
      <c r="D479" s="290" t="s">
        <v>1768</v>
      </c>
      <c r="E479" s="290" t="s">
        <v>98</v>
      </c>
      <c r="F479" s="290"/>
      <c r="G479" s="271">
        <v>45729</v>
      </c>
      <c r="H479" s="271">
        <v>45735</v>
      </c>
      <c r="I479" s="290" t="s">
        <v>1775</v>
      </c>
      <c r="J479" s="288"/>
      <c r="K479" s="290" t="s">
        <v>1623</v>
      </c>
      <c r="L479" s="290" t="s">
        <v>105</v>
      </c>
      <c r="M479" s="64"/>
      <c r="N479" s="64"/>
      <c r="O479" s="64"/>
      <c r="P479" s="64"/>
    </row>
    <row r="480" spans="1:16" ht="12.75" customHeight="1">
      <c r="A480" s="284">
        <f t="shared" si="20"/>
        <v>450</v>
      </c>
      <c r="B480" s="290">
        <v>10</v>
      </c>
      <c r="C480" s="290" t="s">
        <v>1329</v>
      </c>
      <c r="D480" s="290" t="s">
        <v>1768</v>
      </c>
      <c r="E480" s="290" t="s">
        <v>98</v>
      </c>
      <c r="F480" s="290"/>
      <c r="G480" s="271">
        <v>45733</v>
      </c>
      <c r="H480" s="271">
        <v>45738</v>
      </c>
      <c r="I480" s="290" t="s">
        <v>1775</v>
      </c>
      <c r="J480" s="288"/>
      <c r="K480" s="290" t="s">
        <v>1623</v>
      </c>
      <c r="L480" s="290" t="s">
        <v>105</v>
      </c>
      <c r="M480" s="64"/>
      <c r="N480" s="64"/>
      <c r="O480" s="64"/>
      <c r="P480" s="64"/>
    </row>
    <row r="481" spans="1:16" ht="12.75" customHeight="1">
      <c r="A481" s="284">
        <f t="shared" si="20"/>
        <v>451</v>
      </c>
      <c r="B481" s="290">
        <v>11</v>
      </c>
      <c r="C481" s="301" t="s">
        <v>1068</v>
      </c>
      <c r="D481" s="290" t="s">
        <v>1768</v>
      </c>
      <c r="E481" s="290" t="s">
        <v>503</v>
      </c>
      <c r="F481" s="290"/>
      <c r="G481" s="271"/>
      <c r="H481" s="271">
        <v>45743</v>
      </c>
      <c r="I481" s="290" t="s">
        <v>1775</v>
      </c>
      <c r="J481" s="288"/>
      <c r="K481" s="290" t="s">
        <v>1623</v>
      </c>
      <c r="L481" s="290" t="s">
        <v>105</v>
      </c>
      <c r="M481" s="64"/>
      <c r="N481" s="64"/>
      <c r="O481" s="64"/>
      <c r="P481" s="64"/>
    </row>
    <row r="482" spans="1:16" ht="12.75" customHeight="1">
      <c r="A482" s="284">
        <f t="shared" si="20"/>
        <v>452</v>
      </c>
      <c r="B482" s="290">
        <v>12</v>
      </c>
      <c r="C482" s="290" t="s">
        <v>1815</v>
      </c>
      <c r="D482" s="290" t="s">
        <v>1768</v>
      </c>
      <c r="E482" s="290" t="s">
        <v>212</v>
      </c>
      <c r="F482" s="290"/>
      <c r="G482" s="271">
        <v>45736</v>
      </c>
      <c r="H482" s="271">
        <v>45743</v>
      </c>
      <c r="I482" s="290" t="s">
        <v>1814</v>
      </c>
      <c r="J482" s="288"/>
      <c r="K482" s="290" t="s">
        <v>1623</v>
      </c>
      <c r="L482" s="290" t="s">
        <v>105</v>
      </c>
      <c r="M482" s="64"/>
      <c r="N482" s="64"/>
      <c r="O482" s="64"/>
      <c r="P482" s="64"/>
    </row>
    <row r="483" spans="1:16" ht="12.75" customHeight="1">
      <c r="A483" s="284">
        <f t="shared" si="20"/>
        <v>453</v>
      </c>
      <c r="B483" s="290">
        <v>13</v>
      </c>
      <c r="C483" s="301" t="s">
        <v>1275</v>
      </c>
      <c r="D483" s="290" t="s">
        <v>1768</v>
      </c>
      <c r="E483" s="290" t="s">
        <v>503</v>
      </c>
      <c r="F483" s="290"/>
      <c r="G483" s="271">
        <v>45734</v>
      </c>
      <c r="H483" s="271">
        <v>45747</v>
      </c>
      <c r="I483" s="290" t="s">
        <v>1814</v>
      </c>
      <c r="J483" s="288"/>
      <c r="K483" s="290" t="s">
        <v>204</v>
      </c>
      <c r="L483" s="290" t="s">
        <v>105</v>
      </c>
      <c r="M483" s="64"/>
      <c r="N483" s="64"/>
      <c r="O483" s="64"/>
      <c r="P483" s="64"/>
    </row>
    <row r="484" spans="1:16" ht="12.75" customHeight="1">
      <c r="A484" s="284"/>
      <c r="B484" s="313" t="s">
        <v>749</v>
      </c>
      <c r="C484" s="290"/>
      <c r="D484" s="290"/>
      <c r="E484" s="290"/>
      <c r="F484" s="290"/>
      <c r="G484" s="271"/>
      <c r="H484" s="290"/>
      <c r="I484" s="290"/>
      <c r="J484" s="288"/>
      <c r="K484" s="290"/>
      <c r="L484" s="290"/>
      <c r="M484" s="64"/>
      <c r="N484" s="64"/>
      <c r="O484" s="64"/>
      <c r="P484" s="64"/>
    </row>
    <row r="485" spans="1:16" ht="12.75" customHeight="1">
      <c r="A485" s="284">
        <v>454</v>
      </c>
      <c r="B485" s="290">
        <v>1</v>
      </c>
      <c r="C485" s="313" t="s">
        <v>1075</v>
      </c>
      <c r="D485" s="290" t="s">
        <v>1768</v>
      </c>
      <c r="E485" s="290" t="s">
        <v>503</v>
      </c>
      <c r="F485" s="290" t="s">
        <v>748</v>
      </c>
      <c r="G485" s="271" t="s">
        <v>1816</v>
      </c>
      <c r="H485" s="271">
        <v>45753</v>
      </c>
      <c r="I485" s="290" t="s">
        <v>1775</v>
      </c>
      <c r="J485" s="288"/>
      <c r="K485" s="290" t="s">
        <v>1535</v>
      </c>
      <c r="L485" s="314" t="s">
        <v>105</v>
      </c>
      <c r="M485" s="64"/>
      <c r="N485" s="64"/>
      <c r="O485" s="64"/>
      <c r="P485" s="64"/>
    </row>
    <row r="486" spans="1:16" ht="12.75" customHeight="1">
      <c r="A486" s="284">
        <v>455</v>
      </c>
      <c r="B486" s="290">
        <v>2</v>
      </c>
      <c r="C486" s="313" t="s">
        <v>1086</v>
      </c>
      <c r="D486" s="290" t="s">
        <v>1768</v>
      </c>
      <c r="E486" s="290" t="s">
        <v>169</v>
      </c>
      <c r="F486" s="290" t="s">
        <v>759</v>
      </c>
      <c r="G486" s="271" t="s">
        <v>1817</v>
      </c>
      <c r="H486" s="271">
        <v>45755</v>
      </c>
      <c r="I486" s="290" t="s">
        <v>1775</v>
      </c>
      <c r="J486" s="288"/>
      <c r="K486" s="290" t="s">
        <v>1535</v>
      </c>
      <c r="L486" s="314" t="s">
        <v>105</v>
      </c>
      <c r="M486" s="64"/>
      <c r="N486" s="64"/>
      <c r="O486" s="64"/>
      <c r="P486" s="64"/>
    </row>
    <row r="487" spans="1:16" ht="12.75" customHeight="1">
      <c r="A487" s="284">
        <v>456</v>
      </c>
      <c r="B487" s="290">
        <v>3</v>
      </c>
      <c r="C487" s="313" t="s">
        <v>1066</v>
      </c>
      <c r="D487" s="315" t="s">
        <v>176</v>
      </c>
      <c r="E487" s="290" t="s">
        <v>98</v>
      </c>
      <c r="F487" s="290" t="s">
        <v>748</v>
      </c>
      <c r="G487" s="271" t="s">
        <v>1816</v>
      </c>
      <c r="H487" s="290" t="s">
        <v>759</v>
      </c>
      <c r="I487" s="290" t="s">
        <v>1775</v>
      </c>
      <c r="J487" s="288"/>
      <c r="K487" s="290" t="s">
        <v>1623</v>
      </c>
      <c r="L487" s="314" t="s">
        <v>105</v>
      </c>
      <c r="M487" s="64"/>
      <c r="N487" s="64"/>
      <c r="O487" s="64"/>
      <c r="P487" s="64"/>
    </row>
    <row r="488" spans="1:16" ht="12.75" customHeight="1">
      <c r="A488" s="284">
        <v>457</v>
      </c>
      <c r="B488" s="290">
        <v>4</v>
      </c>
      <c r="C488" s="313" t="s">
        <v>1280</v>
      </c>
      <c r="D488" s="316" t="s">
        <v>1818</v>
      </c>
      <c r="E488" s="316" t="s">
        <v>169</v>
      </c>
      <c r="F488" s="271">
        <v>45729</v>
      </c>
      <c r="G488" s="271"/>
      <c r="H488" s="316" t="s">
        <v>1819</v>
      </c>
      <c r="I488" s="316" t="s">
        <v>1814</v>
      </c>
      <c r="J488" s="316"/>
      <c r="K488" s="316" t="s">
        <v>204</v>
      </c>
      <c r="L488" s="314" t="s">
        <v>105</v>
      </c>
      <c r="M488" s="64">
        <v>11</v>
      </c>
      <c r="N488" s="64"/>
      <c r="O488" s="64"/>
      <c r="P488" s="64"/>
    </row>
    <row r="489" spans="1:16" ht="12.75" customHeight="1">
      <c r="A489" s="284">
        <v>458</v>
      </c>
      <c r="B489" s="290">
        <v>5</v>
      </c>
      <c r="C489" s="313" t="s">
        <v>1073</v>
      </c>
      <c r="D489" s="290" t="s">
        <v>360</v>
      </c>
      <c r="E489" s="290" t="s">
        <v>503</v>
      </c>
      <c r="F489" s="271" t="s">
        <v>1820</v>
      </c>
      <c r="G489" s="271" t="s">
        <v>1821</v>
      </c>
      <c r="H489" s="290" t="s">
        <v>1822</v>
      </c>
      <c r="I489" s="290" t="s">
        <v>1775</v>
      </c>
      <c r="J489" s="288"/>
      <c r="K489" s="290" t="s">
        <v>1535</v>
      </c>
      <c r="L489" s="314" t="s">
        <v>105</v>
      </c>
      <c r="M489" s="64"/>
      <c r="N489" s="64"/>
      <c r="O489" s="64"/>
      <c r="P489" s="64"/>
    </row>
    <row r="490" spans="1:16" ht="12.75" customHeight="1">
      <c r="A490" s="284">
        <v>459</v>
      </c>
      <c r="B490" s="290">
        <v>6</v>
      </c>
      <c r="C490" s="317" t="s">
        <v>1281</v>
      </c>
      <c r="D490" s="290" t="s">
        <v>97</v>
      </c>
      <c r="E490" s="316" t="s">
        <v>169</v>
      </c>
      <c r="F490" s="271" t="s">
        <v>1823</v>
      </c>
      <c r="G490" s="271" t="s">
        <v>1824</v>
      </c>
      <c r="H490" s="290" t="s">
        <v>1825</v>
      </c>
      <c r="I490" s="290" t="s">
        <v>1814</v>
      </c>
      <c r="J490" s="288"/>
      <c r="K490" s="290" t="s">
        <v>204</v>
      </c>
      <c r="L490" s="314" t="s">
        <v>105</v>
      </c>
      <c r="M490" s="64"/>
      <c r="N490" s="64"/>
      <c r="O490" s="64"/>
      <c r="P490" s="64"/>
    </row>
    <row r="491" spans="1:16" ht="12.75" customHeight="1">
      <c r="A491" s="318"/>
      <c r="B491" s="319" t="s">
        <v>1826</v>
      </c>
      <c r="C491" s="320"/>
      <c r="D491" s="321"/>
      <c r="E491" s="322"/>
      <c r="F491" s="323"/>
      <c r="G491" s="323"/>
      <c r="H491" s="321"/>
      <c r="I491" s="321"/>
      <c r="J491" s="288"/>
      <c r="K491" s="321"/>
      <c r="L491" s="321"/>
      <c r="M491" s="64"/>
      <c r="N491" s="64"/>
      <c r="O491" s="64"/>
      <c r="P491" s="64"/>
    </row>
    <row r="492" spans="1:16" ht="12.75" customHeight="1">
      <c r="A492" s="284">
        <v>460</v>
      </c>
      <c r="B492" s="290">
        <v>1</v>
      </c>
      <c r="C492" s="314" t="s">
        <v>1328</v>
      </c>
      <c r="D492" s="290" t="s">
        <v>97</v>
      </c>
      <c r="E492" s="290" t="s">
        <v>212</v>
      </c>
      <c r="F492" s="271" t="s">
        <v>1827</v>
      </c>
      <c r="G492" s="271" t="s">
        <v>1828</v>
      </c>
      <c r="H492" s="290" t="s">
        <v>1829</v>
      </c>
      <c r="I492" s="290" t="s">
        <v>1777</v>
      </c>
      <c r="J492" s="290" t="s">
        <v>1535</v>
      </c>
      <c r="K492" s="324"/>
      <c r="L492" s="325" t="s">
        <v>105</v>
      </c>
      <c r="M492" s="64"/>
      <c r="N492" s="64"/>
      <c r="O492" s="64"/>
      <c r="P492" s="64"/>
    </row>
    <row r="493" spans="1:16" ht="12.75" customHeight="1">
      <c r="A493" s="284">
        <v>461</v>
      </c>
      <c r="B493" s="290">
        <v>2</v>
      </c>
      <c r="C493" s="314" t="s">
        <v>1273</v>
      </c>
      <c r="D493" s="290" t="s">
        <v>176</v>
      </c>
      <c r="E493" s="290" t="s">
        <v>503</v>
      </c>
      <c r="F493" s="271">
        <v>45746</v>
      </c>
      <c r="G493" s="271"/>
      <c r="H493" s="290" t="s">
        <v>1830</v>
      </c>
      <c r="I493" s="290" t="s">
        <v>1814</v>
      </c>
      <c r="J493" s="288"/>
      <c r="K493" s="290" t="s">
        <v>204</v>
      </c>
      <c r="L493" s="325" t="s">
        <v>105</v>
      </c>
      <c r="M493" s="64" t="s">
        <v>1831</v>
      </c>
      <c r="N493" s="64">
        <v>6</v>
      </c>
      <c r="O493" s="64"/>
      <c r="P493" s="64"/>
    </row>
    <row r="494" spans="1:16" ht="12.75" customHeight="1">
      <c r="A494" s="284">
        <v>462</v>
      </c>
      <c r="B494" s="290">
        <v>3</v>
      </c>
      <c r="C494" s="314" t="s">
        <v>1071</v>
      </c>
      <c r="D494" s="290" t="s">
        <v>234</v>
      </c>
      <c r="E494" s="290" t="s">
        <v>503</v>
      </c>
      <c r="F494" s="271" t="s">
        <v>1832</v>
      </c>
      <c r="G494" s="271" t="s">
        <v>1833</v>
      </c>
      <c r="H494" s="290" t="s">
        <v>1834</v>
      </c>
      <c r="I494" s="290" t="s">
        <v>1775</v>
      </c>
      <c r="J494" s="288"/>
      <c r="K494" s="290" t="s">
        <v>1535</v>
      </c>
      <c r="L494" s="325" t="s">
        <v>105</v>
      </c>
      <c r="M494" s="64">
        <v>24</v>
      </c>
      <c r="N494" s="64"/>
      <c r="O494" s="64"/>
      <c r="P494" s="64"/>
    </row>
    <row r="495" spans="1:16" ht="12.75" customHeight="1">
      <c r="A495" s="284">
        <v>463</v>
      </c>
      <c r="B495" s="290">
        <v>4</v>
      </c>
      <c r="C495" s="314" t="s">
        <v>1283</v>
      </c>
      <c r="D495" s="290" t="s">
        <v>97</v>
      </c>
      <c r="E495" s="290" t="s">
        <v>169</v>
      </c>
      <c r="F495" s="271" t="s">
        <v>1830</v>
      </c>
      <c r="G495" s="271" t="s">
        <v>1835</v>
      </c>
      <c r="H495" s="290" t="s">
        <v>1836</v>
      </c>
      <c r="I495" s="290" t="s">
        <v>1837</v>
      </c>
      <c r="J495" s="288"/>
      <c r="K495" s="290" t="s">
        <v>204</v>
      </c>
      <c r="L495" s="325" t="s">
        <v>105</v>
      </c>
      <c r="M495" s="64">
        <v>7</v>
      </c>
      <c r="N495" s="64"/>
      <c r="O495" s="64"/>
      <c r="P495" s="64"/>
    </row>
    <row r="496" spans="1:16" ht="12.75" customHeight="1">
      <c r="A496" s="284">
        <v>464</v>
      </c>
      <c r="B496" s="290">
        <v>5</v>
      </c>
      <c r="C496" s="314" t="s">
        <v>1279</v>
      </c>
      <c r="D496" s="290" t="s">
        <v>1838</v>
      </c>
      <c r="E496" s="316" t="s">
        <v>169</v>
      </c>
      <c r="F496" s="271">
        <v>45746</v>
      </c>
      <c r="G496" s="271" t="s">
        <v>1827</v>
      </c>
      <c r="H496" s="290" t="s">
        <v>1839</v>
      </c>
      <c r="I496" s="290" t="s">
        <v>1814</v>
      </c>
      <c r="J496" s="288"/>
      <c r="K496" s="290" t="s">
        <v>204</v>
      </c>
      <c r="L496" s="325" t="s">
        <v>105</v>
      </c>
      <c r="M496" s="64">
        <v>18</v>
      </c>
      <c r="N496" s="64"/>
      <c r="O496" s="64"/>
      <c r="P496" s="64"/>
    </row>
    <row r="497" spans="1:16" ht="12.75" customHeight="1">
      <c r="A497" s="284">
        <v>465</v>
      </c>
      <c r="B497" s="290">
        <v>6</v>
      </c>
      <c r="C497" s="314" t="s">
        <v>1253</v>
      </c>
      <c r="D497" s="290" t="s">
        <v>176</v>
      </c>
      <c r="E497" s="290" t="s">
        <v>212</v>
      </c>
      <c r="F497" s="271" t="s">
        <v>1840</v>
      </c>
      <c r="G497" s="271" t="s">
        <v>1827</v>
      </c>
      <c r="H497" s="290" t="s">
        <v>1841</v>
      </c>
      <c r="I497" s="290" t="s">
        <v>1842</v>
      </c>
      <c r="J497" s="288"/>
      <c r="K497" s="290" t="s">
        <v>1843</v>
      </c>
      <c r="L497" s="325" t="s">
        <v>105</v>
      </c>
      <c r="M497" s="64">
        <v>10</v>
      </c>
      <c r="N497" s="64"/>
      <c r="O497" s="64"/>
      <c r="P497" s="64"/>
    </row>
    <row r="498" spans="1:16" ht="12.75" customHeight="1">
      <c r="A498" s="284">
        <v>466</v>
      </c>
      <c r="B498" s="290">
        <v>7</v>
      </c>
      <c r="C498" s="314" t="s">
        <v>1307</v>
      </c>
      <c r="D498" s="290" t="s">
        <v>176</v>
      </c>
      <c r="E498" s="290" t="s">
        <v>212</v>
      </c>
      <c r="F498" s="271" t="s">
        <v>1840</v>
      </c>
      <c r="G498" s="271" t="s">
        <v>1844</v>
      </c>
      <c r="H498" s="290" t="s">
        <v>1845</v>
      </c>
      <c r="I498" s="290" t="s">
        <v>1846</v>
      </c>
      <c r="J498" s="288"/>
      <c r="K498" s="290" t="s">
        <v>1843</v>
      </c>
      <c r="L498" s="325" t="s">
        <v>105</v>
      </c>
      <c r="M498" s="64">
        <v>11</v>
      </c>
      <c r="N498" s="64"/>
      <c r="O498" s="64"/>
      <c r="P498" s="64"/>
    </row>
    <row r="499" spans="1:16" ht="12.75" customHeight="1">
      <c r="A499" s="284">
        <v>467</v>
      </c>
      <c r="B499" s="290">
        <v>8</v>
      </c>
      <c r="C499" s="314" t="s">
        <v>1190</v>
      </c>
      <c r="D499" s="290" t="s">
        <v>176</v>
      </c>
      <c r="E499" s="290" t="s">
        <v>212</v>
      </c>
      <c r="F499" s="271" t="s">
        <v>1847</v>
      </c>
      <c r="G499" s="271" t="s">
        <v>1845</v>
      </c>
      <c r="H499" s="290" t="s">
        <v>1848</v>
      </c>
      <c r="I499" s="290" t="s">
        <v>1777</v>
      </c>
      <c r="J499" s="288"/>
      <c r="K499" s="290" t="s">
        <v>1535</v>
      </c>
      <c r="L499" s="325" t="s">
        <v>105</v>
      </c>
      <c r="M499" s="64">
        <v>16</v>
      </c>
      <c r="N499" s="64"/>
      <c r="O499" s="64"/>
      <c r="P499" s="64"/>
    </row>
    <row r="500" spans="1:16" ht="12.75" customHeight="1">
      <c r="A500" s="284"/>
      <c r="B500" s="319" t="s">
        <v>1849</v>
      </c>
      <c r="C500" s="290"/>
      <c r="D500" s="290"/>
      <c r="E500" s="290"/>
      <c r="F500" s="271"/>
      <c r="G500" s="271"/>
      <c r="H500" s="290"/>
      <c r="I500" s="290"/>
      <c r="J500" s="288"/>
      <c r="K500" s="290"/>
      <c r="L500" s="325"/>
      <c r="M500" s="64"/>
      <c r="N500" s="64"/>
      <c r="O500" s="64"/>
      <c r="P500" s="64"/>
    </row>
    <row r="501" spans="1:16" ht="12.75" customHeight="1">
      <c r="A501" s="284">
        <v>468</v>
      </c>
      <c r="B501" s="290">
        <v>1</v>
      </c>
      <c r="C501" s="314" t="s">
        <v>1308</v>
      </c>
      <c r="D501" s="290" t="s">
        <v>176</v>
      </c>
      <c r="E501" s="290" t="s">
        <v>169</v>
      </c>
      <c r="F501" s="271" t="s">
        <v>1827</v>
      </c>
      <c r="G501" s="271" t="s">
        <v>1848</v>
      </c>
      <c r="H501" s="290" t="s">
        <v>1850</v>
      </c>
      <c r="I501" s="290" t="s">
        <v>1846</v>
      </c>
      <c r="J501" s="288"/>
      <c r="K501" s="290" t="s">
        <v>1843</v>
      </c>
      <c r="L501" s="325" t="s">
        <v>105</v>
      </c>
      <c r="M501" s="64"/>
      <c r="N501" s="64"/>
      <c r="O501" s="64"/>
      <c r="P501" s="64"/>
    </row>
    <row r="502" spans="1:16" ht="12.75" customHeight="1">
      <c r="A502" s="284">
        <v>469</v>
      </c>
      <c r="B502" s="290">
        <v>2</v>
      </c>
      <c r="C502" s="314" t="s">
        <v>1276</v>
      </c>
      <c r="D502" s="316" t="s">
        <v>97</v>
      </c>
      <c r="E502" s="316" t="s">
        <v>503</v>
      </c>
      <c r="F502" s="271"/>
      <c r="G502" s="271" t="s">
        <v>1848</v>
      </c>
      <c r="H502" s="290" t="s">
        <v>1851</v>
      </c>
      <c r="I502" s="290" t="s">
        <v>1814</v>
      </c>
      <c r="J502" s="288"/>
      <c r="K502" s="290" t="s">
        <v>204</v>
      </c>
      <c r="L502" s="325" t="s">
        <v>105</v>
      </c>
      <c r="M502" s="64"/>
      <c r="N502" s="64"/>
      <c r="O502" s="64"/>
      <c r="P502" s="64"/>
    </row>
    <row r="503" spans="1:16" ht="12.75" customHeight="1">
      <c r="A503" s="284">
        <v>470</v>
      </c>
      <c r="B503" s="290">
        <v>3</v>
      </c>
      <c r="C503" s="314" t="s">
        <v>1305</v>
      </c>
      <c r="D503" s="290" t="s">
        <v>112</v>
      </c>
      <c r="E503" s="290" t="s">
        <v>503</v>
      </c>
      <c r="F503" s="271" t="s">
        <v>1848</v>
      </c>
      <c r="G503" s="271" t="s">
        <v>1852</v>
      </c>
      <c r="H503" s="290" t="s">
        <v>1853</v>
      </c>
      <c r="I503" s="290" t="s">
        <v>1842</v>
      </c>
      <c r="J503" s="288"/>
      <c r="K503" s="290" t="s">
        <v>1843</v>
      </c>
      <c r="L503" s="325" t="s">
        <v>105</v>
      </c>
      <c r="M503" s="64">
        <v>10</v>
      </c>
      <c r="N503" s="64"/>
      <c r="O503" s="64"/>
      <c r="P503" s="64"/>
    </row>
    <row r="504" spans="1:16" ht="12.75" customHeight="1">
      <c r="A504" s="284">
        <v>471</v>
      </c>
      <c r="B504" s="290">
        <v>4</v>
      </c>
      <c r="C504" s="314" t="s">
        <v>1295</v>
      </c>
      <c r="D504" s="290" t="s">
        <v>1854</v>
      </c>
      <c r="E504" s="290" t="s">
        <v>169</v>
      </c>
      <c r="F504" s="271" t="s">
        <v>1840</v>
      </c>
      <c r="G504" s="290" t="s">
        <v>1851</v>
      </c>
      <c r="H504" s="290" t="s">
        <v>1853</v>
      </c>
      <c r="I504" s="290" t="s">
        <v>246</v>
      </c>
      <c r="J504" s="288"/>
      <c r="K504" s="290" t="s">
        <v>204</v>
      </c>
      <c r="L504" s="325" t="s">
        <v>105</v>
      </c>
      <c r="M504" s="64">
        <v>6</v>
      </c>
      <c r="N504" s="64"/>
      <c r="O504" s="64" t="s">
        <v>1855</v>
      </c>
      <c r="P504" s="64"/>
    </row>
    <row r="505" spans="1:16" ht="12.75" customHeight="1">
      <c r="A505" s="284">
        <v>472</v>
      </c>
      <c r="B505" s="290">
        <v>5</v>
      </c>
      <c r="C505" s="314" t="s">
        <v>1121</v>
      </c>
      <c r="D505" s="290" t="s">
        <v>296</v>
      </c>
      <c r="E505" s="290" t="s">
        <v>503</v>
      </c>
      <c r="F505" s="271" t="s">
        <v>1841</v>
      </c>
      <c r="G505" s="271" t="s">
        <v>1852</v>
      </c>
      <c r="H505" s="290" t="s">
        <v>1856</v>
      </c>
      <c r="I505" s="290" t="s">
        <v>1775</v>
      </c>
      <c r="J505" s="288"/>
      <c r="K505" s="290" t="s">
        <v>1535</v>
      </c>
      <c r="L505" s="325" t="s">
        <v>105</v>
      </c>
      <c r="M505" s="64">
        <v>24</v>
      </c>
      <c r="N505" s="64"/>
      <c r="O505" s="64"/>
      <c r="P505" s="64"/>
    </row>
    <row r="506" spans="1:16" ht="12.75" customHeight="1">
      <c r="A506" s="284">
        <v>473</v>
      </c>
      <c r="B506" s="290">
        <v>6</v>
      </c>
      <c r="C506" s="314" t="s">
        <v>1285</v>
      </c>
      <c r="D506" s="290" t="s">
        <v>674</v>
      </c>
      <c r="E506" s="290" t="s">
        <v>169</v>
      </c>
      <c r="F506" s="271" t="s">
        <v>1857</v>
      </c>
      <c r="G506" s="271" t="s">
        <v>1850</v>
      </c>
      <c r="H506" s="290" t="s">
        <v>1858</v>
      </c>
      <c r="I506" s="290" t="s">
        <v>1837</v>
      </c>
      <c r="J506" s="288"/>
      <c r="K506" s="290" t="s">
        <v>204</v>
      </c>
      <c r="L506" s="325" t="s">
        <v>105</v>
      </c>
      <c r="M506" s="64">
        <v>9</v>
      </c>
      <c r="N506" s="64"/>
      <c r="O506" s="64"/>
      <c r="P506" s="64"/>
    </row>
    <row r="507" spans="1:16" ht="12.75" customHeight="1">
      <c r="A507" s="284">
        <v>474</v>
      </c>
      <c r="B507" s="290">
        <v>7</v>
      </c>
      <c r="C507" s="314" t="s">
        <v>1122</v>
      </c>
      <c r="D507" s="290" t="s">
        <v>315</v>
      </c>
      <c r="E507" s="290" t="s">
        <v>503</v>
      </c>
      <c r="F507" s="271"/>
      <c r="G507" s="271" t="s">
        <v>1859</v>
      </c>
      <c r="H507" s="290" t="s">
        <v>1860</v>
      </c>
      <c r="I507" s="290" t="s">
        <v>1775</v>
      </c>
      <c r="J507" s="288"/>
      <c r="K507" s="290" t="s">
        <v>1535</v>
      </c>
      <c r="L507" s="325" t="s">
        <v>105</v>
      </c>
      <c r="M507" s="64"/>
      <c r="N507" s="64"/>
      <c r="O507" s="64"/>
      <c r="P507" s="64"/>
    </row>
    <row r="508" spans="1:16" ht="12.75" customHeight="1">
      <c r="A508" s="284">
        <v>475</v>
      </c>
      <c r="B508" s="290">
        <v>8</v>
      </c>
      <c r="C508" s="314" t="s">
        <v>1327</v>
      </c>
      <c r="D508" s="290" t="s">
        <v>1861</v>
      </c>
      <c r="E508" s="290" t="s">
        <v>212</v>
      </c>
      <c r="F508" s="271" t="s">
        <v>1862</v>
      </c>
      <c r="G508" s="271" t="s">
        <v>1863</v>
      </c>
      <c r="H508" s="290" t="s">
        <v>1864</v>
      </c>
      <c r="I508" s="290" t="s">
        <v>1777</v>
      </c>
      <c r="J508" s="288"/>
      <c r="K508" s="290" t="s">
        <v>1535</v>
      </c>
      <c r="L508" s="325" t="s">
        <v>105</v>
      </c>
      <c r="M508" s="64">
        <v>16</v>
      </c>
      <c r="N508" s="64"/>
      <c r="O508" s="64"/>
      <c r="P508" s="64"/>
    </row>
    <row r="509" spans="1:16" ht="12.75" customHeight="1">
      <c r="A509" s="284">
        <v>476</v>
      </c>
      <c r="B509" s="290">
        <v>9</v>
      </c>
      <c r="C509" s="314" t="s">
        <v>1123</v>
      </c>
      <c r="D509" s="290" t="s">
        <v>112</v>
      </c>
      <c r="E509" s="290" t="s">
        <v>98</v>
      </c>
      <c r="F509" s="271"/>
      <c r="G509" s="271" t="s">
        <v>1865</v>
      </c>
      <c r="H509" s="290" t="s">
        <v>1866</v>
      </c>
      <c r="I509" s="290" t="s">
        <v>1775</v>
      </c>
      <c r="J509" s="288"/>
      <c r="K509" s="290" t="s">
        <v>1535</v>
      </c>
      <c r="L509" s="325" t="s">
        <v>105</v>
      </c>
      <c r="M509" s="64">
        <v>30</v>
      </c>
      <c r="N509" s="64" t="s">
        <v>862</v>
      </c>
      <c r="O509" s="64"/>
      <c r="P509" s="64"/>
    </row>
    <row r="510" spans="1:16" ht="12.75" customHeight="1">
      <c r="A510" s="284">
        <v>477</v>
      </c>
      <c r="B510" s="290">
        <v>10</v>
      </c>
      <c r="C510" s="314" t="s">
        <v>1284</v>
      </c>
      <c r="D510" s="290" t="s">
        <v>97</v>
      </c>
      <c r="E510" s="290" t="s">
        <v>169</v>
      </c>
      <c r="F510" s="271"/>
      <c r="G510" s="271" t="s">
        <v>1860</v>
      </c>
      <c r="H510" s="290" t="s">
        <v>1867</v>
      </c>
      <c r="I510" s="290" t="s">
        <v>1837</v>
      </c>
      <c r="J510" s="288"/>
      <c r="K510" s="290" t="s">
        <v>204</v>
      </c>
      <c r="L510" s="325" t="s">
        <v>105</v>
      </c>
      <c r="M510" s="64">
        <v>12</v>
      </c>
      <c r="N510" s="64" t="s">
        <v>1868</v>
      </c>
      <c r="O510" s="64"/>
      <c r="P510" s="64"/>
    </row>
    <row r="511" spans="1:16" ht="12.75" customHeight="1">
      <c r="A511" s="284">
        <v>478</v>
      </c>
      <c r="B511" s="290">
        <v>11</v>
      </c>
      <c r="C511" s="314" t="s">
        <v>1304</v>
      </c>
      <c r="D511" s="290" t="s">
        <v>112</v>
      </c>
      <c r="E511" s="290" t="s">
        <v>503</v>
      </c>
      <c r="F511" s="271" t="s">
        <v>1863</v>
      </c>
      <c r="G511" s="271" t="s">
        <v>1869</v>
      </c>
      <c r="H511" s="290" t="s">
        <v>1867</v>
      </c>
      <c r="I511" s="290" t="s">
        <v>1842</v>
      </c>
      <c r="J511" s="288"/>
      <c r="K511" s="290" t="s">
        <v>204</v>
      </c>
      <c r="L511" s="325" t="s">
        <v>105</v>
      </c>
      <c r="M511" s="64">
        <v>20</v>
      </c>
      <c r="N511" s="64"/>
      <c r="O511" s="64"/>
      <c r="P511" s="64"/>
    </row>
    <row r="512" spans="1:16" ht="12.75" customHeight="1">
      <c r="A512" s="284"/>
      <c r="B512" s="305">
        <v>45863</v>
      </c>
      <c r="C512" s="290"/>
      <c r="D512" s="290"/>
      <c r="E512" s="290"/>
      <c r="F512" s="271"/>
      <c r="G512" s="271"/>
      <c r="H512" s="290"/>
      <c r="I512" s="290"/>
      <c r="J512" s="288"/>
      <c r="K512" s="290"/>
      <c r="L512" s="290"/>
      <c r="M512" s="64"/>
      <c r="N512" s="64"/>
      <c r="O512" s="64"/>
      <c r="P512" s="64"/>
    </row>
    <row r="513" spans="1:16" ht="12.75" customHeight="1">
      <c r="A513" s="284">
        <v>479</v>
      </c>
      <c r="B513" s="290">
        <v>1</v>
      </c>
      <c r="C513" s="314" t="s">
        <v>1039</v>
      </c>
      <c r="D513" s="290" t="s">
        <v>97</v>
      </c>
      <c r="E513" s="290" t="s">
        <v>169</v>
      </c>
      <c r="F513" s="271"/>
      <c r="G513" s="271" t="s">
        <v>1865</v>
      </c>
      <c r="H513" s="290" t="s">
        <v>1870</v>
      </c>
      <c r="I513" s="290" t="s">
        <v>1871</v>
      </c>
      <c r="J513" s="288"/>
      <c r="K513" s="290" t="s">
        <v>1535</v>
      </c>
      <c r="L513" s="325" t="s">
        <v>105</v>
      </c>
      <c r="M513" s="64"/>
      <c r="N513" s="64"/>
      <c r="O513" s="64"/>
      <c r="P513" s="64"/>
    </row>
    <row r="514" spans="1:16" ht="12.75" customHeight="1">
      <c r="A514" s="284">
        <v>480</v>
      </c>
      <c r="B514" s="290">
        <v>2</v>
      </c>
      <c r="C514" s="314" t="s">
        <v>1061</v>
      </c>
      <c r="D514" s="290" t="s">
        <v>315</v>
      </c>
      <c r="E514" s="290" t="s">
        <v>98</v>
      </c>
      <c r="F514" s="271" t="s">
        <v>1867</v>
      </c>
      <c r="G514" s="271" t="s">
        <v>1872</v>
      </c>
      <c r="H514" s="290" t="s">
        <v>1873</v>
      </c>
      <c r="I514" s="290" t="s">
        <v>1775</v>
      </c>
      <c r="J514" s="288"/>
      <c r="K514" s="290" t="s">
        <v>1874</v>
      </c>
      <c r="L514" s="325" t="s">
        <v>105</v>
      </c>
      <c r="M514" s="64">
        <v>30</v>
      </c>
      <c r="N514" s="64"/>
      <c r="O514" s="64"/>
      <c r="P514" s="64"/>
    </row>
    <row r="515" spans="1:16" ht="12.75" customHeight="1">
      <c r="A515" s="284">
        <v>481</v>
      </c>
      <c r="B515" s="290">
        <v>3</v>
      </c>
      <c r="C515" s="314" t="s">
        <v>1330</v>
      </c>
      <c r="D515" s="290" t="s">
        <v>176</v>
      </c>
      <c r="E515" s="290" t="s">
        <v>212</v>
      </c>
      <c r="F515" s="271" t="s">
        <v>1851</v>
      </c>
      <c r="G515" s="271" t="s">
        <v>1865</v>
      </c>
      <c r="H515" s="290" t="s">
        <v>1873</v>
      </c>
      <c r="I515" s="290" t="s">
        <v>1875</v>
      </c>
      <c r="J515" s="288"/>
      <c r="K515" s="290" t="s">
        <v>1535</v>
      </c>
      <c r="L515" s="325" t="s">
        <v>105</v>
      </c>
      <c r="M515" s="64">
        <v>15</v>
      </c>
      <c r="N515" s="64" t="s">
        <v>1876</v>
      </c>
      <c r="O515" s="64"/>
      <c r="P515" s="64"/>
    </row>
    <row r="516" spans="1:16" ht="12.75" customHeight="1">
      <c r="A516" s="284">
        <v>482</v>
      </c>
      <c r="B516" s="290">
        <v>4</v>
      </c>
      <c r="C516" s="314" t="s">
        <v>1289</v>
      </c>
      <c r="D516" s="290" t="s">
        <v>176</v>
      </c>
      <c r="E516" s="290" t="s">
        <v>169</v>
      </c>
      <c r="F516" s="271" t="s">
        <v>1877</v>
      </c>
      <c r="G516" s="271" t="s">
        <v>1878</v>
      </c>
      <c r="H516" s="290" t="s">
        <v>1873</v>
      </c>
      <c r="I516" s="290" t="s">
        <v>1879</v>
      </c>
      <c r="J516" s="288"/>
      <c r="K516" s="290" t="s">
        <v>1880</v>
      </c>
      <c r="L516" s="325" t="s">
        <v>105</v>
      </c>
      <c r="M516" s="64">
        <v>10</v>
      </c>
      <c r="N516" s="64"/>
      <c r="O516" s="64"/>
      <c r="P516" s="64"/>
    </row>
    <row r="517" spans="1:16" ht="12.75" customHeight="1">
      <c r="A517" s="284">
        <v>483</v>
      </c>
      <c r="B517" s="290">
        <v>5</v>
      </c>
      <c r="C517" s="314" t="s">
        <v>1310</v>
      </c>
      <c r="D517" s="290" t="s">
        <v>97</v>
      </c>
      <c r="E517" s="290" t="s">
        <v>169</v>
      </c>
      <c r="F517" s="271" t="s">
        <v>1881</v>
      </c>
      <c r="G517" s="271" t="s">
        <v>1829</v>
      </c>
      <c r="H517" s="290" t="s">
        <v>1882</v>
      </c>
      <c r="I517" s="290" t="s">
        <v>1775</v>
      </c>
      <c r="J517" s="288"/>
      <c r="K517" s="290" t="s">
        <v>1843</v>
      </c>
      <c r="L517" s="325" t="s">
        <v>105</v>
      </c>
      <c r="M517" s="64"/>
      <c r="N517" s="64"/>
      <c r="O517" s="64"/>
      <c r="P517" s="64"/>
    </row>
    <row r="518" spans="1:16" ht="12.75" customHeight="1">
      <c r="A518" s="284">
        <v>484</v>
      </c>
      <c r="B518" s="290">
        <v>6</v>
      </c>
      <c r="C518" s="314" t="s">
        <v>1326</v>
      </c>
      <c r="D518" s="290" t="s">
        <v>1698</v>
      </c>
      <c r="E518" s="290" t="s">
        <v>169</v>
      </c>
      <c r="F518" s="271" t="s">
        <v>1883</v>
      </c>
      <c r="G518" s="271" t="s">
        <v>1872</v>
      </c>
      <c r="H518" s="290" t="s">
        <v>1884</v>
      </c>
      <c r="I518" s="290" t="s">
        <v>1846</v>
      </c>
      <c r="J518" s="288"/>
      <c r="K518" s="290" t="s">
        <v>1843</v>
      </c>
      <c r="L518" s="325" t="s">
        <v>105</v>
      </c>
      <c r="M518" s="64">
        <v>11</v>
      </c>
      <c r="N518" s="64" t="s">
        <v>1885</v>
      </c>
      <c r="O518" s="64"/>
      <c r="P518" s="64"/>
    </row>
    <row r="519" spans="1:16" ht="12.75" customHeight="1">
      <c r="A519" s="284">
        <v>485</v>
      </c>
      <c r="B519" s="290">
        <v>7</v>
      </c>
      <c r="C519" s="314" t="s">
        <v>1325</v>
      </c>
      <c r="D519" s="290" t="s">
        <v>1886</v>
      </c>
      <c r="E519" s="290" t="s">
        <v>169</v>
      </c>
      <c r="F519" s="271" t="s">
        <v>1858</v>
      </c>
      <c r="G519" s="290" t="s">
        <v>1884</v>
      </c>
      <c r="H519" s="290" t="s">
        <v>1887</v>
      </c>
      <c r="I519" s="290" t="s">
        <v>1846</v>
      </c>
      <c r="J519" s="288"/>
      <c r="K519" s="290" t="s">
        <v>1843</v>
      </c>
      <c r="L519" s="325" t="s">
        <v>105</v>
      </c>
      <c r="M519" s="64"/>
      <c r="N519" s="64"/>
      <c r="O519" s="64"/>
      <c r="P519" s="64"/>
    </row>
    <row r="520" spans="1:16" ht="12.75" customHeight="1">
      <c r="A520" s="284">
        <v>486</v>
      </c>
      <c r="B520" s="290">
        <v>8</v>
      </c>
      <c r="C520" s="314" t="s">
        <v>1309</v>
      </c>
      <c r="D520" s="290" t="s">
        <v>234</v>
      </c>
      <c r="E520" s="290" t="s">
        <v>98</v>
      </c>
      <c r="F520" s="271"/>
      <c r="G520" s="290" t="s">
        <v>1888</v>
      </c>
      <c r="H520" s="290" t="s">
        <v>1889</v>
      </c>
      <c r="I520" s="290" t="s">
        <v>1890</v>
      </c>
      <c r="J520" s="288"/>
      <c r="K520" s="290" t="s">
        <v>1843</v>
      </c>
      <c r="L520" s="325" t="s">
        <v>105</v>
      </c>
      <c r="M520" s="64">
        <v>7</v>
      </c>
      <c r="N520" s="64"/>
      <c r="O520" s="64"/>
      <c r="P520" s="64"/>
    </row>
    <row r="521" spans="1:16" ht="12.75" customHeight="1">
      <c r="A521" s="284">
        <v>487</v>
      </c>
      <c r="B521" s="290">
        <v>9</v>
      </c>
      <c r="C521" s="314" t="s">
        <v>1311</v>
      </c>
      <c r="D521" s="290" t="s">
        <v>176</v>
      </c>
      <c r="E521" s="290" t="s">
        <v>169</v>
      </c>
      <c r="F521" s="271"/>
      <c r="G521" s="271" t="s">
        <v>1889</v>
      </c>
      <c r="H521" s="290" t="s">
        <v>1891</v>
      </c>
      <c r="I521" s="290" t="s">
        <v>1775</v>
      </c>
      <c r="J521" s="288"/>
      <c r="K521" s="290"/>
      <c r="L521" s="325" t="s">
        <v>105</v>
      </c>
      <c r="M521" s="64"/>
      <c r="N521" s="64"/>
      <c r="O521" s="64"/>
      <c r="P521" s="64"/>
    </row>
    <row r="522" spans="1:16" ht="12.75" customHeight="1">
      <c r="A522" s="284">
        <v>488</v>
      </c>
      <c r="B522" s="290">
        <v>10</v>
      </c>
      <c r="C522" s="314" t="s">
        <v>1294</v>
      </c>
      <c r="D522" s="290" t="s">
        <v>1854</v>
      </c>
      <c r="E522" s="290" t="s">
        <v>169</v>
      </c>
      <c r="F522" s="271"/>
      <c r="G522" s="271" t="s">
        <v>1882</v>
      </c>
      <c r="H522" s="290" t="s">
        <v>1891</v>
      </c>
      <c r="I522" s="290" t="s">
        <v>1814</v>
      </c>
      <c r="J522" s="288"/>
      <c r="K522" s="290"/>
      <c r="L522" s="325" t="s">
        <v>105</v>
      </c>
      <c r="M522" s="64"/>
      <c r="N522" s="64"/>
      <c r="O522" s="64"/>
      <c r="P522" s="64"/>
    </row>
    <row r="523" spans="1:16" ht="12.75" customHeight="1">
      <c r="A523" s="284">
        <v>489</v>
      </c>
      <c r="B523" s="290">
        <v>11</v>
      </c>
      <c r="C523" s="314" t="s">
        <v>1293</v>
      </c>
      <c r="D523" s="290" t="s">
        <v>97</v>
      </c>
      <c r="E523" s="290" t="s">
        <v>169</v>
      </c>
      <c r="F523" s="271" t="s">
        <v>1892</v>
      </c>
      <c r="G523" s="271" t="s">
        <v>1882</v>
      </c>
      <c r="H523" s="290" t="s">
        <v>1891</v>
      </c>
      <c r="I523" s="290" t="s">
        <v>1814</v>
      </c>
      <c r="J523" s="288"/>
      <c r="K523" s="290"/>
      <c r="L523" s="325" t="s">
        <v>105</v>
      </c>
      <c r="M523" s="64"/>
      <c r="N523" s="64"/>
      <c r="O523" s="64"/>
      <c r="P523" s="64"/>
    </row>
    <row r="524" spans="1:16" ht="12.75" customHeight="1">
      <c r="A524" s="284">
        <v>490</v>
      </c>
      <c r="B524" s="290">
        <v>12</v>
      </c>
      <c r="C524" s="314" t="s">
        <v>1893</v>
      </c>
      <c r="D524" s="290" t="s">
        <v>97</v>
      </c>
      <c r="E524" s="290" t="s">
        <v>503</v>
      </c>
      <c r="F524" s="271" t="s">
        <v>1889</v>
      </c>
      <c r="G524" s="271" t="s">
        <v>1894</v>
      </c>
      <c r="H524" s="290" t="s">
        <v>1895</v>
      </c>
      <c r="I524" s="290" t="s">
        <v>1775</v>
      </c>
      <c r="J524" s="288"/>
      <c r="K524" s="290"/>
      <c r="L524" s="325" t="s">
        <v>105</v>
      </c>
      <c r="M524" s="64"/>
      <c r="N524" s="64"/>
      <c r="O524" s="64"/>
      <c r="P524" s="64"/>
    </row>
    <row r="525" spans="1:16" ht="12.75" customHeight="1">
      <c r="A525" s="284">
        <v>491</v>
      </c>
      <c r="B525" s="290">
        <v>13</v>
      </c>
      <c r="C525" s="314" t="s">
        <v>1312</v>
      </c>
      <c r="D525" s="290" t="s">
        <v>176</v>
      </c>
      <c r="E525" s="290" t="s">
        <v>169</v>
      </c>
      <c r="F525" s="271"/>
      <c r="G525" s="271" t="s">
        <v>1895</v>
      </c>
      <c r="H525" s="290" t="s">
        <v>1896</v>
      </c>
      <c r="I525" s="290" t="s">
        <v>1775</v>
      </c>
      <c r="J525" s="288"/>
      <c r="K525" s="290"/>
      <c r="L525" s="325" t="s">
        <v>105</v>
      </c>
      <c r="M525" s="64"/>
      <c r="N525" s="64"/>
      <c r="O525" s="64"/>
      <c r="P525" s="64"/>
    </row>
    <row r="526" spans="1:16" ht="12.75" customHeight="1">
      <c r="A526" s="284">
        <v>492</v>
      </c>
      <c r="B526" s="290">
        <v>14</v>
      </c>
      <c r="C526" s="314" t="s">
        <v>1288</v>
      </c>
      <c r="D526" s="290" t="s">
        <v>176</v>
      </c>
      <c r="E526" s="290" t="s">
        <v>169</v>
      </c>
      <c r="F526" s="271" t="s">
        <v>1892</v>
      </c>
      <c r="G526" s="271" t="s">
        <v>1894</v>
      </c>
      <c r="H526" s="290" t="s">
        <v>1897</v>
      </c>
      <c r="I526" s="290" t="s">
        <v>1879</v>
      </c>
      <c r="J526" s="288"/>
      <c r="K526" s="290"/>
      <c r="L526" s="325" t="s">
        <v>105</v>
      </c>
      <c r="M526" s="64"/>
      <c r="N526" s="64"/>
      <c r="O526" s="64"/>
      <c r="P526" s="64"/>
    </row>
    <row r="527" spans="1:16" ht="12.75" customHeight="1">
      <c r="A527" s="284">
        <v>493</v>
      </c>
      <c r="B527" s="290">
        <v>15</v>
      </c>
      <c r="C527" s="314" t="s">
        <v>1317</v>
      </c>
      <c r="D527" s="290" t="s">
        <v>176</v>
      </c>
      <c r="E527" s="290" t="s">
        <v>169</v>
      </c>
      <c r="F527" s="271" t="s">
        <v>1892</v>
      </c>
      <c r="G527" s="271" t="s">
        <v>1895</v>
      </c>
      <c r="H527" s="290" t="s">
        <v>1898</v>
      </c>
      <c r="I527" s="290" t="s">
        <v>1890</v>
      </c>
      <c r="J527" s="288"/>
      <c r="K527" s="290"/>
      <c r="L527" s="325" t="s">
        <v>105</v>
      </c>
      <c r="M527" s="64"/>
      <c r="N527" s="64"/>
      <c r="O527" s="64"/>
      <c r="P527" s="64"/>
    </row>
    <row r="528" spans="1:16" ht="12.75" customHeight="1">
      <c r="A528" s="284">
        <v>494</v>
      </c>
      <c r="B528" s="290">
        <v>16</v>
      </c>
      <c r="C528" s="314" t="s">
        <v>1318</v>
      </c>
      <c r="D528" s="290" t="s">
        <v>97</v>
      </c>
      <c r="E528" s="290" t="s">
        <v>169</v>
      </c>
      <c r="F528" s="271"/>
      <c r="G528" s="271"/>
      <c r="H528" s="290" t="s">
        <v>1899</v>
      </c>
      <c r="I528" s="290" t="s">
        <v>1890</v>
      </c>
      <c r="J528" s="288"/>
      <c r="K528" s="290"/>
      <c r="L528" s="325" t="s">
        <v>105</v>
      </c>
      <c r="M528" s="64"/>
      <c r="N528" s="64"/>
      <c r="O528" s="64"/>
      <c r="P528" s="64"/>
    </row>
    <row r="529" spans="1:19" ht="12.75" customHeight="1">
      <c r="A529" s="284">
        <v>495</v>
      </c>
      <c r="B529" s="290">
        <v>17</v>
      </c>
      <c r="C529" s="314" t="s">
        <v>1292</v>
      </c>
      <c r="D529" s="290" t="s">
        <v>176</v>
      </c>
      <c r="E529" s="290" t="s">
        <v>169</v>
      </c>
      <c r="F529" s="271" t="s">
        <v>1877</v>
      </c>
      <c r="G529" s="290" t="s">
        <v>1897</v>
      </c>
      <c r="H529" s="66" t="s">
        <v>1900</v>
      </c>
      <c r="I529" s="290" t="s">
        <v>1901</v>
      </c>
      <c r="J529" s="288"/>
      <c r="K529" s="290" t="s">
        <v>204</v>
      </c>
      <c r="L529" s="325" t="s">
        <v>105</v>
      </c>
      <c r="M529" s="64"/>
      <c r="N529" s="64" t="s">
        <v>1868</v>
      </c>
      <c r="O529" s="64"/>
      <c r="P529" s="64"/>
      <c r="Q529" s="64"/>
      <c r="R529" s="64"/>
      <c r="S529" s="64"/>
    </row>
    <row r="530" spans="1:19" ht="12.75" customHeight="1">
      <c r="A530" s="284">
        <v>496</v>
      </c>
      <c r="B530" s="290">
        <v>18</v>
      </c>
      <c r="C530" s="314" t="s">
        <v>1291</v>
      </c>
      <c r="D530" s="290" t="s">
        <v>97</v>
      </c>
      <c r="E530" s="290" t="s">
        <v>169</v>
      </c>
      <c r="F530" s="271" t="s">
        <v>1863</v>
      </c>
      <c r="G530" s="290" t="s">
        <v>1897</v>
      </c>
      <c r="H530" s="66" t="s">
        <v>1902</v>
      </c>
      <c r="I530" s="290" t="s">
        <v>1814</v>
      </c>
      <c r="J530" s="288"/>
      <c r="K530" s="290" t="s">
        <v>204</v>
      </c>
      <c r="L530" s="325" t="s">
        <v>105</v>
      </c>
      <c r="M530" s="64"/>
      <c r="N530" s="64" t="s">
        <v>1903</v>
      </c>
      <c r="O530" s="64"/>
      <c r="P530" s="64"/>
      <c r="Q530" s="64"/>
      <c r="R530" s="64"/>
      <c r="S530" s="64"/>
    </row>
    <row r="531" spans="1:19" ht="12.75" customHeight="1">
      <c r="A531" s="284">
        <v>497</v>
      </c>
      <c r="B531" s="290">
        <v>19</v>
      </c>
      <c r="C531" s="314" t="s">
        <v>1296</v>
      </c>
      <c r="D531" s="290" t="s">
        <v>176</v>
      </c>
      <c r="E531" s="290" t="s">
        <v>169</v>
      </c>
      <c r="F531" s="271" t="s">
        <v>1896</v>
      </c>
      <c r="G531" s="271"/>
      <c r="H531" s="290" t="s">
        <v>1904</v>
      </c>
      <c r="I531" s="290" t="s">
        <v>1814</v>
      </c>
      <c r="J531" s="288"/>
      <c r="K531" s="290"/>
      <c r="L531" s="325" t="s">
        <v>105</v>
      </c>
      <c r="M531" s="64"/>
      <c r="N531" s="64" t="s">
        <v>1868</v>
      </c>
      <c r="O531" s="64"/>
      <c r="P531" s="64"/>
      <c r="Q531" s="64"/>
      <c r="R531" s="64"/>
      <c r="S531" s="64"/>
    </row>
    <row r="532" spans="1:19" ht="12.75" customHeight="1">
      <c r="A532" s="284">
        <v>498</v>
      </c>
      <c r="B532" s="290">
        <v>20</v>
      </c>
      <c r="C532" s="314" t="s">
        <v>1286</v>
      </c>
      <c r="D532" s="290" t="s">
        <v>1905</v>
      </c>
      <c r="E532" s="290" t="s">
        <v>169</v>
      </c>
      <c r="F532" s="271" t="s">
        <v>1892</v>
      </c>
      <c r="G532" s="271" t="s">
        <v>1884</v>
      </c>
      <c r="H532" s="290" t="s">
        <v>1904</v>
      </c>
      <c r="I532" s="290" t="s">
        <v>1837</v>
      </c>
      <c r="J532" s="288"/>
      <c r="K532" s="290"/>
      <c r="L532" s="325" t="s">
        <v>1906</v>
      </c>
      <c r="M532" s="64"/>
      <c r="N532" s="64">
        <v>4</v>
      </c>
      <c r="O532" s="64"/>
      <c r="P532" s="64" t="s">
        <v>1907</v>
      </c>
      <c r="Q532" s="64"/>
      <c r="R532" s="64"/>
      <c r="S532" s="64"/>
    </row>
    <row r="533" spans="1:19" ht="12.75" customHeight="1">
      <c r="A533" s="284"/>
      <c r="B533" s="305">
        <v>45894</v>
      </c>
      <c r="C533" s="290"/>
      <c r="D533" s="290"/>
      <c r="E533" s="290"/>
      <c r="F533" s="271"/>
      <c r="G533" s="271"/>
      <c r="H533" s="290"/>
      <c r="I533" s="290"/>
      <c r="J533" s="288"/>
      <c r="K533" s="290"/>
      <c r="L533" s="290"/>
      <c r="M533" s="64"/>
      <c r="N533" s="64"/>
      <c r="O533" s="64"/>
      <c r="P533" s="64"/>
      <c r="Q533" s="64"/>
      <c r="R533" s="64"/>
      <c r="S533" s="64"/>
    </row>
    <row r="534" spans="1:19" ht="12.75" customHeight="1">
      <c r="A534" s="284">
        <v>499</v>
      </c>
      <c r="B534" s="290">
        <v>1</v>
      </c>
      <c r="C534" s="314" t="s">
        <v>1320</v>
      </c>
      <c r="D534" s="290" t="s">
        <v>343</v>
      </c>
      <c r="E534" s="290" t="s">
        <v>212</v>
      </c>
      <c r="F534" s="271"/>
      <c r="G534" s="271" t="s">
        <v>1902</v>
      </c>
      <c r="H534" s="290" t="s">
        <v>1908</v>
      </c>
      <c r="I534" s="290" t="s">
        <v>1890</v>
      </c>
      <c r="J534" s="288"/>
      <c r="K534" s="290"/>
      <c r="L534" s="325" t="s">
        <v>105</v>
      </c>
      <c r="M534" s="64"/>
      <c r="N534" s="64"/>
      <c r="O534" s="64"/>
      <c r="P534" s="64"/>
      <c r="Q534" s="64"/>
      <c r="R534" s="64"/>
      <c r="S534" s="64"/>
    </row>
    <row r="535" spans="1:19" ht="12.75" customHeight="1">
      <c r="A535" s="284">
        <v>500</v>
      </c>
      <c r="B535" s="290">
        <v>2</v>
      </c>
      <c r="C535" s="314" t="s">
        <v>1303</v>
      </c>
      <c r="D535" s="290" t="s">
        <v>107</v>
      </c>
      <c r="E535" s="290" t="s">
        <v>98</v>
      </c>
      <c r="F535" s="271" t="s">
        <v>1860</v>
      </c>
      <c r="G535" s="271" t="s">
        <v>1909</v>
      </c>
      <c r="H535" s="290" t="s">
        <v>1910</v>
      </c>
      <c r="I535" s="290" t="s">
        <v>1911</v>
      </c>
      <c r="J535" s="288"/>
      <c r="K535" s="290" t="s">
        <v>204</v>
      </c>
      <c r="L535" s="325" t="s">
        <v>105</v>
      </c>
      <c r="M535" s="64">
        <v>15</v>
      </c>
      <c r="N535" s="64" t="s">
        <v>1912</v>
      </c>
      <c r="O535" s="64"/>
      <c r="P535" s="64"/>
      <c r="Q535" s="64"/>
      <c r="R535" s="64"/>
      <c r="S535" s="64"/>
    </row>
    <row r="536" spans="1:19" ht="12.75" customHeight="1">
      <c r="A536" s="284">
        <v>501</v>
      </c>
      <c r="B536" s="290">
        <v>3</v>
      </c>
      <c r="C536" s="314" t="s">
        <v>1300</v>
      </c>
      <c r="D536" s="290" t="s">
        <v>176</v>
      </c>
      <c r="E536" s="290" t="s">
        <v>169</v>
      </c>
      <c r="F536" s="271" t="s">
        <v>1913</v>
      </c>
      <c r="G536" s="271" t="s">
        <v>1914</v>
      </c>
      <c r="H536" s="290" t="s">
        <v>1915</v>
      </c>
      <c r="I536" s="290" t="s">
        <v>1814</v>
      </c>
      <c r="J536" s="288"/>
      <c r="K536" s="290" t="s">
        <v>204</v>
      </c>
      <c r="L536" s="325" t="s">
        <v>105</v>
      </c>
      <c r="M536" s="64" t="s">
        <v>1916</v>
      </c>
      <c r="N536" s="64"/>
      <c r="O536" s="64"/>
      <c r="P536" s="64"/>
      <c r="Q536" s="64"/>
      <c r="R536" s="64"/>
      <c r="S536" s="64"/>
    </row>
    <row r="537" spans="1:19" ht="12.75" customHeight="1">
      <c r="A537" s="284">
        <v>502</v>
      </c>
      <c r="B537" s="290">
        <v>4</v>
      </c>
      <c r="C537" s="314" t="s">
        <v>1016</v>
      </c>
      <c r="D537" s="290" t="s">
        <v>107</v>
      </c>
      <c r="E537" s="290" t="s">
        <v>169</v>
      </c>
      <c r="F537" s="271" t="s">
        <v>1914</v>
      </c>
      <c r="G537" s="271" t="s">
        <v>1915</v>
      </c>
      <c r="H537" s="290" t="s">
        <v>1917</v>
      </c>
      <c r="I537" s="290" t="s">
        <v>1777</v>
      </c>
      <c r="J537" s="288"/>
      <c r="K537" s="290" t="s">
        <v>1918</v>
      </c>
      <c r="L537" s="325" t="s">
        <v>105</v>
      </c>
      <c r="M537" s="64">
        <v>20</v>
      </c>
      <c r="N537" s="64" t="s">
        <v>1868</v>
      </c>
      <c r="O537" s="64"/>
      <c r="P537" s="64"/>
      <c r="Q537" s="64"/>
      <c r="R537" s="64" t="s">
        <v>1223</v>
      </c>
      <c r="S537" s="64" t="s">
        <v>1919</v>
      </c>
    </row>
    <row r="538" spans="1:19" ht="12.75" customHeight="1">
      <c r="A538" s="284">
        <v>503</v>
      </c>
      <c r="B538" s="290">
        <v>5</v>
      </c>
      <c r="C538" s="326" t="s">
        <v>1313</v>
      </c>
      <c r="D538" s="78" t="s">
        <v>176</v>
      </c>
      <c r="E538" s="78" t="s">
        <v>503</v>
      </c>
      <c r="F538" s="78" t="s">
        <v>1920</v>
      </c>
      <c r="G538" s="79" t="s">
        <v>1921</v>
      </c>
      <c r="H538" s="78" t="s">
        <v>1922</v>
      </c>
      <c r="I538" s="78" t="s">
        <v>1775</v>
      </c>
      <c r="J538" s="150"/>
      <c r="K538" s="78"/>
      <c r="L538" s="325" t="s">
        <v>105</v>
      </c>
      <c r="M538" s="64"/>
      <c r="N538" s="64"/>
      <c r="O538" s="64"/>
      <c r="P538" s="64"/>
      <c r="Q538" s="64"/>
      <c r="R538" s="64"/>
      <c r="S538" s="64"/>
    </row>
    <row r="539" spans="1:19" ht="12.75" customHeight="1">
      <c r="A539" s="284">
        <v>504</v>
      </c>
      <c r="B539" s="290">
        <v>6</v>
      </c>
      <c r="C539" s="326" t="s">
        <v>1315</v>
      </c>
      <c r="D539" s="78" t="s">
        <v>176</v>
      </c>
      <c r="E539" s="78" t="s">
        <v>169</v>
      </c>
      <c r="F539" s="78" t="s">
        <v>1921</v>
      </c>
      <c r="G539" s="79" t="s">
        <v>1923</v>
      </c>
      <c r="H539" s="78" t="s">
        <v>1924</v>
      </c>
      <c r="I539" s="78" t="s">
        <v>1775</v>
      </c>
      <c r="J539" s="150"/>
      <c r="K539" s="78"/>
      <c r="L539" s="325" t="s">
        <v>105</v>
      </c>
      <c r="M539" s="64"/>
      <c r="N539" s="64"/>
      <c r="O539" s="64"/>
      <c r="P539" s="64"/>
      <c r="Q539" s="64"/>
      <c r="R539" s="64"/>
      <c r="S539" s="64"/>
    </row>
    <row r="540" spans="1:19" ht="12.75" customHeight="1">
      <c r="A540" s="284">
        <v>505</v>
      </c>
      <c r="B540" s="290">
        <v>7</v>
      </c>
      <c r="C540" s="326" t="s">
        <v>1314</v>
      </c>
      <c r="D540" s="78" t="s">
        <v>176</v>
      </c>
      <c r="E540" s="78" t="s">
        <v>169</v>
      </c>
      <c r="F540" s="78" t="s">
        <v>1924</v>
      </c>
      <c r="G540" s="79" t="s">
        <v>1925</v>
      </c>
      <c r="H540" s="78" t="s">
        <v>1926</v>
      </c>
      <c r="I540" s="78" t="s">
        <v>1775</v>
      </c>
      <c r="J540" s="150"/>
      <c r="K540" s="78" t="s">
        <v>433</v>
      </c>
      <c r="L540" s="325" t="s">
        <v>105</v>
      </c>
      <c r="M540" s="64"/>
      <c r="N540" s="64"/>
      <c r="O540" s="64"/>
      <c r="P540" s="64"/>
      <c r="Q540" s="64"/>
      <c r="R540" s="64"/>
      <c r="S540" s="64"/>
    </row>
    <row r="541" spans="1:19" ht="12.75" customHeight="1">
      <c r="A541" s="284"/>
      <c r="B541" s="305">
        <v>45925</v>
      </c>
      <c r="C541" s="290"/>
      <c r="D541" s="290"/>
      <c r="E541" s="290"/>
      <c r="F541" s="271"/>
      <c r="G541" s="271"/>
      <c r="H541" s="290"/>
      <c r="I541" s="290"/>
      <c r="J541" s="288"/>
      <c r="K541" s="290"/>
      <c r="L541" s="290"/>
      <c r="M541" s="64"/>
      <c r="N541" s="64"/>
      <c r="O541" s="64"/>
      <c r="P541" s="64"/>
      <c r="Q541" s="64"/>
      <c r="R541" s="64"/>
      <c r="S541" s="64"/>
    </row>
    <row r="542" spans="1:19" ht="12.75" customHeight="1">
      <c r="A542" s="284">
        <v>506</v>
      </c>
      <c r="B542" s="290">
        <v>1</v>
      </c>
      <c r="C542" s="326" t="s">
        <v>1299</v>
      </c>
      <c r="D542" s="78" t="s">
        <v>176</v>
      </c>
      <c r="E542" s="78" t="s">
        <v>169</v>
      </c>
      <c r="F542" s="78" t="s">
        <v>1927</v>
      </c>
      <c r="G542" s="79" t="s">
        <v>1928</v>
      </c>
      <c r="H542" s="78" t="s">
        <v>1929</v>
      </c>
      <c r="I542" s="78" t="s">
        <v>1814</v>
      </c>
      <c r="J542" s="150"/>
      <c r="K542" s="78"/>
      <c r="L542" s="325" t="s">
        <v>105</v>
      </c>
      <c r="M542" s="64"/>
      <c r="N542" s="64"/>
      <c r="O542" s="64"/>
      <c r="P542" s="64"/>
      <c r="Q542" s="64"/>
      <c r="R542" s="64"/>
      <c r="S542" s="64"/>
    </row>
    <row r="543" spans="1:19" ht="12.75" customHeight="1">
      <c r="A543" s="284">
        <v>507</v>
      </c>
      <c r="B543" s="290">
        <v>2</v>
      </c>
      <c r="C543" s="326" t="s">
        <v>1319</v>
      </c>
      <c r="D543" s="78" t="s">
        <v>176</v>
      </c>
      <c r="E543" s="78" t="s">
        <v>98</v>
      </c>
      <c r="F543" s="78"/>
      <c r="G543" s="79" t="s">
        <v>1926</v>
      </c>
      <c r="H543" s="78" t="s">
        <v>1930</v>
      </c>
      <c r="I543" s="78" t="s">
        <v>1775</v>
      </c>
      <c r="J543" s="150"/>
      <c r="K543" s="78" t="s">
        <v>433</v>
      </c>
      <c r="L543" s="325" t="s">
        <v>105</v>
      </c>
      <c r="M543" s="64"/>
      <c r="N543" s="64"/>
      <c r="O543" s="64"/>
      <c r="P543" s="64"/>
      <c r="Q543" s="64"/>
      <c r="R543" s="64"/>
      <c r="S543" s="64"/>
    </row>
    <row r="544" spans="1:19" ht="12.75" customHeight="1">
      <c r="A544" s="284">
        <v>508</v>
      </c>
      <c r="B544" s="290">
        <v>3</v>
      </c>
      <c r="C544" s="326" t="s">
        <v>1302</v>
      </c>
      <c r="D544" s="78" t="s">
        <v>375</v>
      </c>
      <c r="E544" s="78" t="s">
        <v>503</v>
      </c>
      <c r="F544" s="78" t="s">
        <v>1922</v>
      </c>
      <c r="G544" s="79" t="s">
        <v>1931</v>
      </c>
      <c r="H544" s="79" t="s">
        <v>1932</v>
      </c>
      <c r="I544" s="78" t="s">
        <v>754</v>
      </c>
      <c r="J544" s="150"/>
      <c r="K544" s="78" t="s">
        <v>204</v>
      </c>
      <c r="L544" s="325" t="s">
        <v>105</v>
      </c>
      <c r="M544" s="64" t="s">
        <v>824</v>
      </c>
      <c r="N544" s="64"/>
      <c r="O544" s="64"/>
      <c r="P544" s="64"/>
      <c r="Q544" s="64"/>
      <c r="R544" s="64"/>
      <c r="S544" s="64"/>
    </row>
    <row r="545" spans="1:16" ht="12.75" customHeight="1">
      <c r="A545" s="284">
        <v>509</v>
      </c>
      <c r="B545" s="290">
        <v>4</v>
      </c>
      <c r="C545" s="326" t="s">
        <v>1321</v>
      </c>
      <c r="D545" s="78" t="s">
        <v>107</v>
      </c>
      <c r="E545" s="78" t="s">
        <v>169</v>
      </c>
      <c r="F545" s="78" t="s">
        <v>1933</v>
      </c>
      <c r="G545" s="79" t="s">
        <v>1934</v>
      </c>
      <c r="H545" s="78" t="s">
        <v>1935</v>
      </c>
      <c r="I545" s="78" t="s">
        <v>1775</v>
      </c>
      <c r="J545" s="150"/>
      <c r="K545" s="78" t="s">
        <v>433</v>
      </c>
      <c r="L545" s="325" t="s">
        <v>105</v>
      </c>
      <c r="M545" s="64"/>
      <c r="N545" s="64"/>
      <c r="O545" s="64"/>
      <c r="P545" s="64"/>
    </row>
    <row r="546" spans="1:16" ht="12.75" customHeight="1">
      <c r="A546" s="284">
        <v>510</v>
      </c>
      <c r="B546" s="290">
        <v>5</v>
      </c>
      <c r="C546" s="326" t="s">
        <v>1298</v>
      </c>
      <c r="D546" s="78" t="s">
        <v>176</v>
      </c>
      <c r="E546" s="78" t="s">
        <v>169</v>
      </c>
      <c r="F546" s="78" t="s">
        <v>1925</v>
      </c>
      <c r="G546" s="79" t="s">
        <v>1936</v>
      </c>
      <c r="H546" s="78" t="s">
        <v>1937</v>
      </c>
      <c r="I546" s="78" t="s">
        <v>1814</v>
      </c>
      <c r="J546" s="150"/>
      <c r="K546" s="78" t="s">
        <v>204</v>
      </c>
      <c r="L546" s="325" t="s">
        <v>105</v>
      </c>
      <c r="M546" s="64" t="s">
        <v>847</v>
      </c>
      <c r="N546" s="64"/>
      <c r="O546" s="64"/>
      <c r="P546" s="64"/>
    </row>
    <row r="547" spans="1:16" ht="12.75" customHeight="1">
      <c r="A547" s="284">
        <v>511</v>
      </c>
      <c r="B547" s="290">
        <v>6</v>
      </c>
      <c r="C547" s="326" t="s">
        <v>1316</v>
      </c>
      <c r="D547" s="78" t="s">
        <v>107</v>
      </c>
      <c r="E547" s="78" t="s">
        <v>169</v>
      </c>
      <c r="F547" s="78" t="s">
        <v>1938</v>
      </c>
      <c r="G547" s="79" t="s">
        <v>1939</v>
      </c>
      <c r="H547" s="78" t="s">
        <v>1940</v>
      </c>
      <c r="I547" s="78" t="s">
        <v>1775</v>
      </c>
      <c r="J547" s="150"/>
      <c r="K547" s="78" t="s">
        <v>433</v>
      </c>
      <c r="L547" s="325" t="s">
        <v>105</v>
      </c>
      <c r="M547" s="64"/>
      <c r="N547" s="64"/>
      <c r="O547" s="64"/>
      <c r="P547" s="64"/>
    </row>
    <row r="548" spans="1:16" ht="12.75" customHeight="1">
      <c r="A548" s="284">
        <v>512</v>
      </c>
      <c r="B548" s="290">
        <v>7</v>
      </c>
      <c r="C548" s="326" t="s">
        <v>1287</v>
      </c>
      <c r="D548" s="78" t="s">
        <v>375</v>
      </c>
      <c r="E548" s="78" t="s">
        <v>169</v>
      </c>
      <c r="F548" s="78"/>
      <c r="G548" s="79" t="s">
        <v>1941</v>
      </c>
      <c r="H548" s="78" t="s">
        <v>1940</v>
      </c>
      <c r="I548" s="78" t="s">
        <v>1879</v>
      </c>
      <c r="J548" s="150"/>
      <c r="K548" s="78"/>
      <c r="L548" s="325" t="s">
        <v>105</v>
      </c>
      <c r="M548" s="64"/>
      <c r="N548" s="64"/>
      <c r="O548" s="64"/>
      <c r="P548" s="64"/>
    </row>
    <row r="549" spans="1:16" ht="12.75" customHeight="1">
      <c r="A549" s="284">
        <v>513</v>
      </c>
      <c r="B549" s="290">
        <v>8</v>
      </c>
      <c r="C549" s="326" t="s">
        <v>1282</v>
      </c>
      <c r="D549" s="327" t="s">
        <v>97</v>
      </c>
      <c r="E549" s="328" t="s">
        <v>169</v>
      </c>
      <c r="F549" s="328"/>
      <c r="G549" s="329" t="s">
        <v>1860</v>
      </c>
      <c r="H549" s="328" t="s">
        <v>1942</v>
      </c>
      <c r="I549" s="328" t="s">
        <v>1814</v>
      </c>
      <c r="J549" s="330"/>
      <c r="K549" s="328" t="s">
        <v>204</v>
      </c>
      <c r="L549" s="325" t="s">
        <v>1943</v>
      </c>
      <c r="M549" s="64"/>
      <c r="N549" s="64"/>
      <c r="O549" s="64" t="s">
        <v>1944</v>
      </c>
      <c r="P549" s="64"/>
    </row>
    <row r="550" spans="1:16" ht="12.75" customHeight="1">
      <c r="A550" s="284"/>
      <c r="B550" s="305">
        <v>45955</v>
      </c>
      <c r="C550" s="331"/>
      <c r="D550" s="331"/>
      <c r="E550" s="328"/>
      <c r="F550" s="328"/>
      <c r="G550" s="329"/>
      <c r="H550" s="328"/>
      <c r="I550" s="328"/>
      <c r="J550" s="330"/>
      <c r="K550" s="328"/>
      <c r="L550" s="328"/>
      <c r="M550" s="64"/>
      <c r="N550" s="64"/>
      <c r="O550" s="64"/>
      <c r="P550" s="64"/>
    </row>
    <row r="551" spans="1:16" ht="12.75" customHeight="1">
      <c r="A551" s="284">
        <v>514</v>
      </c>
      <c r="B551" s="290">
        <v>1</v>
      </c>
      <c r="C551" s="326" t="s">
        <v>1301</v>
      </c>
      <c r="D551" s="327" t="s">
        <v>112</v>
      </c>
      <c r="E551" s="328" t="s">
        <v>503</v>
      </c>
      <c r="F551" s="328" t="s">
        <v>1940</v>
      </c>
      <c r="G551" s="329" t="s">
        <v>1945</v>
      </c>
      <c r="H551" s="328" t="s">
        <v>1946</v>
      </c>
      <c r="I551" s="328" t="s">
        <v>754</v>
      </c>
      <c r="J551" s="330"/>
      <c r="K551" s="328" t="s">
        <v>204</v>
      </c>
      <c r="L551" s="325" t="s">
        <v>105</v>
      </c>
      <c r="M551" s="64"/>
      <c r="N551" s="64"/>
      <c r="O551" s="64"/>
      <c r="P551" s="64"/>
    </row>
    <row r="552" spans="1:16" ht="12.75" customHeight="1">
      <c r="A552" s="328">
        <v>515</v>
      </c>
      <c r="B552" s="328">
        <v>2</v>
      </c>
      <c r="C552" s="326" t="s">
        <v>1246</v>
      </c>
      <c r="D552" s="315" t="s">
        <v>596</v>
      </c>
      <c r="E552" s="328" t="s">
        <v>169</v>
      </c>
      <c r="F552" s="328" t="s">
        <v>1947</v>
      </c>
      <c r="G552" s="329" t="s">
        <v>1948</v>
      </c>
      <c r="H552" s="328" t="s">
        <v>1949</v>
      </c>
      <c r="I552" s="328" t="s">
        <v>1950</v>
      </c>
      <c r="J552" s="330"/>
      <c r="K552" s="328"/>
      <c r="L552" s="325" t="s">
        <v>105</v>
      </c>
      <c r="M552" s="64"/>
      <c r="N552" s="64"/>
      <c r="O552" s="64"/>
      <c r="P552" s="64"/>
    </row>
    <row r="553" spans="1:16" ht="12.75" customHeight="1">
      <c r="A553" s="284">
        <v>516</v>
      </c>
      <c r="B553" s="290">
        <v>3</v>
      </c>
      <c r="C553" s="326" t="s">
        <v>1322</v>
      </c>
      <c r="D553" s="327" t="s">
        <v>112</v>
      </c>
      <c r="E553" s="328" t="s">
        <v>98</v>
      </c>
      <c r="F553" s="328" t="s">
        <v>1951</v>
      </c>
      <c r="G553" s="329" t="s">
        <v>1952</v>
      </c>
      <c r="H553" s="328" t="s">
        <v>1953</v>
      </c>
      <c r="I553" s="328" t="s">
        <v>1950</v>
      </c>
      <c r="J553" s="330"/>
      <c r="K553" s="328"/>
      <c r="L553" s="325" t="s">
        <v>105</v>
      </c>
      <c r="M553" s="64"/>
      <c r="N553" s="64"/>
      <c r="O553" s="64"/>
      <c r="P553" s="64"/>
    </row>
    <row r="554" spans="1:16" ht="12.75" customHeight="1">
      <c r="A554" s="284">
        <v>517</v>
      </c>
      <c r="B554" s="290">
        <v>4</v>
      </c>
      <c r="C554" s="326" t="s">
        <v>1290</v>
      </c>
      <c r="D554" s="327" t="s">
        <v>176</v>
      </c>
      <c r="E554" s="328" t="s">
        <v>169</v>
      </c>
      <c r="F554" s="328" t="s">
        <v>1946</v>
      </c>
      <c r="G554" s="329" t="s">
        <v>1954</v>
      </c>
      <c r="H554" s="328" t="s">
        <v>1955</v>
      </c>
      <c r="I554" s="328" t="s">
        <v>1814</v>
      </c>
      <c r="J554" s="330"/>
      <c r="K554" s="328" t="s">
        <v>204</v>
      </c>
      <c r="L554" s="325" t="s">
        <v>105</v>
      </c>
      <c r="M554" s="64"/>
      <c r="N554" s="64"/>
      <c r="O554" s="64"/>
      <c r="P554" s="64"/>
    </row>
    <row r="555" spans="1:16" ht="12.75" customHeight="1">
      <c r="A555" s="328">
        <v>518</v>
      </c>
      <c r="B555" s="328">
        <v>5</v>
      </c>
      <c r="C555" s="326" t="s">
        <v>1306</v>
      </c>
      <c r="D555" s="327" t="s">
        <v>176</v>
      </c>
      <c r="E555" s="328" t="s">
        <v>169</v>
      </c>
      <c r="F555" s="328" t="s">
        <v>1955</v>
      </c>
      <c r="G555" s="329" t="s">
        <v>1956</v>
      </c>
      <c r="H555" s="328" t="s">
        <v>1957</v>
      </c>
      <c r="I555" s="328" t="s">
        <v>1950</v>
      </c>
      <c r="J555" s="330"/>
      <c r="K555" s="328"/>
      <c r="L555" s="325" t="s">
        <v>105</v>
      </c>
      <c r="M555" s="64"/>
      <c r="N555" s="64"/>
      <c r="O555" s="64"/>
      <c r="P555" s="64"/>
    </row>
    <row r="556" spans="1:16" ht="12.75" customHeight="1">
      <c r="A556" s="284">
        <v>519</v>
      </c>
      <c r="B556" s="290">
        <v>6</v>
      </c>
      <c r="C556" s="326" t="s">
        <v>1323</v>
      </c>
      <c r="D556" s="327" t="s">
        <v>315</v>
      </c>
      <c r="E556" s="328" t="s">
        <v>98</v>
      </c>
      <c r="F556" s="328" t="s">
        <v>1958</v>
      </c>
      <c r="G556" s="329" t="s">
        <v>1959</v>
      </c>
      <c r="H556" s="328" t="s">
        <v>1960</v>
      </c>
      <c r="I556" s="78" t="s">
        <v>1775</v>
      </c>
      <c r="J556" s="330"/>
      <c r="K556" s="328" t="s">
        <v>1843</v>
      </c>
      <c r="L556" s="325" t="s">
        <v>1961</v>
      </c>
      <c r="M556" s="64"/>
      <c r="N556" s="64"/>
      <c r="O556" s="64"/>
      <c r="P556" s="64"/>
    </row>
    <row r="557" spans="1:16" ht="12.75" customHeight="1">
      <c r="A557" s="284">
        <v>520</v>
      </c>
      <c r="B557" s="290">
        <v>7</v>
      </c>
      <c r="C557" s="326" t="s">
        <v>1324</v>
      </c>
      <c r="D557" s="327" t="s">
        <v>1582</v>
      </c>
      <c r="E557" s="328" t="s">
        <v>98</v>
      </c>
      <c r="F557" s="328" t="s">
        <v>1962</v>
      </c>
      <c r="G557" s="329" t="s">
        <v>1963</v>
      </c>
      <c r="H557" s="328" t="s">
        <v>1964</v>
      </c>
      <c r="I557" s="78" t="s">
        <v>1775</v>
      </c>
      <c r="J557" s="330"/>
      <c r="K557" s="328" t="s">
        <v>1843</v>
      </c>
      <c r="L557" s="325" t="s">
        <v>105</v>
      </c>
      <c r="M557" s="64">
        <v>25</v>
      </c>
      <c r="N557" s="64"/>
      <c r="O557" s="64"/>
      <c r="P557" s="64"/>
    </row>
    <row r="558" spans="1:16" ht="15.75" customHeight="1">
      <c r="C558" s="332" t="s">
        <v>1965</v>
      </c>
    </row>
    <row r="559" spans="1:16" ht="15.75" customHeight="1">
      <c r="A559" s="78">
        <v>521</v>
      </c>
      <c r="B559" s="78">
        <v>1</v>
      </c>
      <c r="C559" s="508" t="s">
        <v>1297</v>
      </c>
      <c r="D559" s="78" t="s">
        <v>97</v>
      </c>
      <c r="E559" s="78" t="s">
        <v>212</v>
      </c>
      <c r="F559" s="78" t="s">
        <v>1966</v>
      </c>
      <c r="G559" s="78" t="s">
        <v>3767</v>
      </c>
      <c r="H559" s="78" t="s">
        <v>3768</v>
      </c>
      <c r="I559" s="78" t="s">
        <v>1814</v>
      </c>
      <c r="J559" s="78"/>
      <c r="K559" s="78"/>
      <c r="L559" s="109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F4:F5"/>
    <mergeCell ref="G4:G5"/>
    <mergeCell ref="A4:A5"/>
    <mergeCell ref="B4:B5"/>
    <mergeCell ref="C4:C5"/>
    <mergeCell ref="D4:D5"/>
    <mergeCell ref="E4:E5"/>
    <mergeCell ref="H4:H5"/>
    <mergeCell ref="I4:I5"/>
    <mergeCell ref="J4:J5"/>
    <mergeCell ref="K4:K5"/>
    <mergeCell ref="L4:L5"/>
  </mergeCells>
  <conditionalFormatting sqref="C38:C42 C58:D58 C59:C64 C60:D60 D62 C65:D65 C66:C69 C71:C109 C83:D83 D84 D87 D90 C111 C115 C122">
    <cfRule type="expression" dxfId="478"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92" t="s">
        <v>762</v>
      </c>
      <c r="B4" s="1292" t="s">
        <v>84</v>
      </c>
      <c r="C4" s="1294" t="s">
        <v>87</v>
      </c>
      <c r="D4" s="1294" t="s">
        <v>88</v>
      </c>
      <c r="E4" s="1294" t="s">
        <v>89</v>
      </c>
      <c r="F4" s="1294" t="s">
        <v>763</v>
      </c>
      <c r="G4" s="1326" t="s">
        <v>47</v>
      </c>
      <c r="H4" s="1291" t="s">
        <v>93</v>
      </c>
      <c r="I4" s="1327" t="s">
        <v>764</v>
      </c>
    </row>
    <row r="5" spans="1:9" ht="20.25" customHeight="1">
      <c r="A5" s="1279"/>
      <c r="B5" s="1279"/>
      <c r="C5" s="1279"/>
      <c r="D5" s="1279"/>
      <c r="E5" s="1279"/>
      <c r="F5" s="1279"/>
      <c r="G5" s="1279"/>
      <c r="H5" s="1279"/>
      <c r="I5" s="1328"/>
    </row>
    <row r="6" spans="1:9" ht="15.75" customHeight="1">
      <c r="A6" s="77"/>
      <c r="B6" s="147">
        <v>45139</v>
      </c>
      <c r="C6" s="146"/>
      <c r="D6" s="149"/>
      <c r="E6" s="149"/>
      <c r="F6" s="149"/>
      <c r="G6" s="78"/>
      <c r="H6" s="80"/>
      <c r="I6" s="333"/>
    </row>
    <row r="7" spans="1:9" ht="12.75" customHeight="1">
      <c r="A7" s="284">
        <v>1</v>
      </c>
      <c r="B7" s="284">
        <v>1</v>
      </c>
      <c r="C7" s="293" t="s">
        <v>1377</v>
      </c>
      <c r="D7" s="286" t="s">
        <v>97</v>
      </c>
      <c r="E7" s="286" t="s">
        <v>169</v>
      </c>
      <c r="F7" s="286" t="s">
        <v>765</v>
      </c>
      <c r="G7" s="290" t="s">
        <v>1401</v>
      </c>
      <c r="H7" s="289" t="s">
        <v>1362</v>
      </c>
      <c r="I7" s="146" t="s">
        <v>1967</v>
      </c>
    </row>
    <row r="8" spans="1:9" ht="12.75" customHeight="1">
      <c r="A8" s="284">
        <v>2</v>
      </c>
      <c r="B8" s="284">
        <v>2</v>
      </c>
      <c r="C8" s="293" t="s">
        <v>1404</v>
      </c>
      <c r="D8" s="286" t="s">
        <v>176</v>
      </c>
      <c r="E8" s="286" t="s">
        <v>169</v>
      </c>
      <c r="F8" s="286" t="s">
        <v>765</v>
      </c>
      <c r="G8" s="271" t="s">
        <v>1411</v>
      </c>
      <c r="H8" s="289" t="s">
        <v>1362</v>
      </c>
      <c r="I8" s="146" t="s">
        <v>1967</v>
      </c>
    </row>
    <row r="9" spans="1:9" ht="12.75" customHeight="1">
      <c r="A9" s="284">
        <v>3</v>
      </c>
      <c r="B9" s="284">
        <v>3</v>
      </c>
      <c r="C9" s="293" t="s">
        <v>1381</v>
      </c>
      <c r="D9" s="286" t="s">
        <v>176</v>
      </c>
      <c r="E9" s="286" t="s">
        <v>169</v>
      </c>
      <c r="F9" s="286" t="s">
        <v>765</v>
      </c>
      <c r="G9" s="271" t="s">
        <v>1968</v>
      </c>
      <c r="H9" s="289" t="s">
        <v>1362</v>
      </c>
      <c r="I9" s="146" t="s">
        <v>1967</v>
      </c>
    </row>
    <row r="10" spans="1:9" ht="12.75" customHeight="1">
      <c r="A10" s="284">
        <v>4</v>
      </c>
      <c r="B10" s="284">
        <v>4</v>
      </c>
      <c r="C10" s="293" t="s">
        <v>1393</v>
      </c>
      <c r="D10" s="286" t="s">
        <v>176</v>
      </c>
      <c r="E10" s="286" t="s">
        <v>169</v>
      </c>
      <c r="F10" s="286" t="s">
        <v>765</v>
      </c>
      <c r="G10" s="271" t="s">
        <v>1968</v>
      </c>
      <c r="H10" s="289" t="s">
        <v>1362</v>
      </c>
      <c r="I10" s="146" t="s">
        <v>1967</v>
      </c>
    </row>
    <row r="11" spans="1:9" ht="12.75" customHeight="1">
      <c r="A11" s="284">
        <v>5</v>
      </c>
      <c r="B11" s="284">
        <v>5</v>
      </c>
      <c r="C11" s="293" t="s">
        <v>1396</v>
      </c>
      <c r="D11" s="286" t="s">
        <v>97</v>
      </c>
      <c r="E11" s="286" t="s">
        <v>169</v>
      </c>
      <c r="F11" s="286" t="s">
        <v>765</v>
      </c>
      <c r="G11" s="271" t="s">
        <v>1968</v>
      </c>
      <c r="H11" s="289" t="s">
        <v>173</v>
      </c>
      <c r="I11" s="146" t="s">
        <v>1967</v>
      </c>
    </row>
    <row r="12" spans="1:9" ht="12.75" customHeight="1">
      <c r="A12" s="284">
        <v>6</v>
      </c>
      <c r="B12" s="284">
        <v>6</v>
      </c>
      <c r="C12" s="293" t="s">
        <v>1403</v>
      </c>
      <c r="D12" s="286" t="s">
        <v>97</v>
      </c>
      <c r="E12" s="286" t="s">
        <v>169</v>
      </c>
      <c r="F12" s="286" t="s">
        <v>765</v>
      </c>
      <c r="G12" s="271" t="s">
        <v>1968</v>
      </c>
      <c r="H12" s="289" t="s">
        <v>173</v>
      </c>
      <c r="I12" s="146" t="s">
        <v>1967</v>
      </c>
    </row>
    <row r="13" spans="1:9" ht="12.75" customHeight="1">
      <c r="A13" s="284">
        <v>7</v>
      </c>
      <c r="B13" s="284">
        <v>7</v>
      </c>
      <c r="C13" s="293" t="s">
        <v>1406</v>
      </c>
      <c r="D13" s="286" t="s">
        <v>97</v>
      </c>
      <c r="E13" s="286" t="s">
        <v>169</v>
      </c>
      <c r="F13" s="286" t="s">
        <v>765</v>
      </c>
      <c r="G13" s="271" t="s">
        <v>1968</v>
      </c>
      <c r="H13" s="289" t="s">
        <v>173</v>
      </c>
      <c r="I13" s="146" t="s">
        <v>1967</v>
      </c>
    </row>
    <row r="14" spans="1:9" ht="12.75" customHeight="1">
      <c r="A14" s="284">
        <v>8</v>
      </c>
      <c r="B14" s="284">
        <v>8</v>
      </c>
      <c r="C14" s="293" t="s">
        <v>1412</v>
      </c>
      <c r="D14" s="286" t="s">
        <v>176</v>
      </c>
      <c r="E14" s="286" t="s">
        <v>169</v>
      </c>
      <c r="F14" s="286" t="s">
        <v>765</v>
      </c>
      <c r="G14" s="271" t="s">
        <v>1968</v>
      </c>
      <c r="H14" s="289" t="s">
        <v>173</v>
      </c>
      <c r="I14" s="146" t="s">
        <v>1967</v>
      </c>
    </row>
    <row r="15" spans="1:9" ht="12.75" customHeight="1">
      <c r="A15" s="284">
        <v>9</v>
      </c>
      <c r="B15" s="284">
        <v>9</v>
      </c>
      <c r="C15" s="293" t="s">
        <v>1415</v>
      </c>
      <c r="D15" s="286" t="s">
        <v>176</v>
      </c>
      <c r="E15" s="286" t="s">
        <v>169</v>
      </c>
      <c r="F15" s="286" t="s">
        <v>765</v>
      </c>
      <c r="G15" s="271" t="s">
        <v>1968</v>
      </c>
      <c r="H15" s="289" t="s">
        <v>1362</v>
      </c>
      <c r="I15" s="146" t="s">
        <v>1967</v>
      </c>
    </row>
    <row r="16" spans="1:9" ht="12.75" customHeight="1">
      <c r="A16" s="284">
        <v>10</v>
      </c>
      <c r="B16" s="284">
        <v>10</v>
      </c>
      <c r="C16" s="293" t="s">
        <v>1416</v>
      </c>
      <c r="D16" s="286" t="s">
        <v>176</v>
      </c>
      <c r="E16" s="286" t="s">
        <v>169</v>
      </c>
      <c r="F16" s="286" t="s">
        <v>765</v>
      </c>
      <c r="G16" s="271" t="s">
        <v>1420</v>
      </c>
      <c r="H16" s="289" t="s">
        <v>173</v>
      </c>
      <c r="I16" s="146" t="s">
        <v>1967</v>
      </c>
    </row>
    <row r="17" spans="1:9" ht="12.75" customHeight="1">
      <c r="A17" s="284">
        <v>11</v>
      </c>
      <c r="B17" s="284">
        <v>11</v>
      </c>
      <c r="C17" s="293" t="s">
        <v>636</v>
      </c>
      <c r="D17" s="286" t="s">
        <v>176</v>
      </c>
      <c r="E17" s="286" t="s">
        <v>212</v>
      </c>
      <c r="F17" s="286" t="s">
        <v>767</v>
      </c>
      <c r="G17" s="271" t="s">
        <v>1420</v>
      </c>
      <c r="H17" s="289" t="s">
        <v>1402</v>
      </c>
      <c r="I17" s="146" t="s">
        <v>1967</v>
      </c>
    </row>
    <row r="18" spans="1:9" ht="12.75" customHeight="1">
      <c r="A18" s="284">
        <v>12</v>
      </c>
      <c r="B18" s="284">
        <v>12</v>
      </c>
      <c r="C18" s="293" t="s">
        <v>1391</v>
      </c>
      <c r="D18" s="286" t="s">
        <v>97</v>
      </c>
      <c r="E18" s="286" t="s">
        <v>169</v>
      </c>
      <c r="F18" s="286" t="s">
        <v>765</v>
      </c>
      <c r="G18" s="290" t="s">
        <v>1420</v>
      </c>
      <c r="H18" s="289" t="s">
        <v>173</v>
      </c>
      <c r="I18" s="146" t="s">
        <v>1967</v>
      </c>
    </row>
    <row r="19" spans="1:9" ht="12.75" customHeight="1">
      <c r="A19" s="284">
        <v>13</v>
      </c>
      <c r="B19" s="284">
        <v>13</v>
      </c>
      <c r="C19" s="293" t="s">
        <v>1410</v>
      </c>
      <c r="D19" s="286" t="s">
        <v>176</v>
      </c>
      <c r="E19" s="286" t="s">
        <v>169</v>
      </c>
      <c r="F19" s="286" t="s">
        <v>765</v>
      </c>
      <c r="G19" s="290" t="s">
        <v>1421</v>
      </c>
      <c r="H19" s="289" t="s">
        <v>1362</v>
      </c>
      <c r="I19" s="146" t="s">
        <v>1967</v>
      </c>
    </row>
    <row r="20" spans="1:9" ht="12.75" customHeight="1">
      <c r="A20" s="284">
        <v>14</v>
      </c>
      <c r="B20" s="284">
        <v>14</v>
      </c>
      <c r="C20" s="293" t="s">
        <v>1389</v>
      </c>
      <c r="D20" s="286" t="s">
        <v>176</v>
      </c>
      <c r="E20" s="286" t="s">
        <v>169</v>
      </c>
      <c r="F20" s="286" t="s">
        <v>765</v>
      </c>
      <c r="G20" s="290" t="s">
        <v>1421</v>
      </c>
      <c r="H20" s="289" t="s">
        <v>1362</v>
      </c>
      <c r="I20" s="146" t="s">
        <v>1967</v>
      </c>
    </row>
    <row r="21" spans="1:9" ht="12.75" customHeight="1">
      <c r="A21" s="284">
        <v>15</v>
      </c>
      <c r="B21" s="284">
        <v>15</v>
      </c>
      <c r="C21" s="293" t="s">
        <v>1371</v>
      </c>
      <c r="D21" s="286" t="s">
        <v>97</v>
      </c>
      <c r="E21" s="286" t="s">
        <v>169</v>
      </c>
      <c r="F21" s="286" t="s">
        <v>765</v>
      </c>
      <c r="G21" s="290" t="s">
        <v>1421</v>
      </c>
      <c r="H21" s="289" t="s">
        <v>1362</v>
      </c>
      <c r="I21" s="146" t="s">
        <v>1967</v>
      </c>
    </row>
    <row r="22" spans="1:9" ht="12.75" customHeight="1">
      <c r="A22" s="284">
        <v>16</v>
      </c>
      <c r="B22" s="284">
        <v>16</v>
      </c>
      <c r="C22" s="293" t="s">
        <v>1419</v>
      </c>
      <c r="D22" s="286" t="s">
        <v>97</v>
      </c>
      <c r="E22" s="286" t="s">
        <v>169</v>
      </c>
      <c r="F22" s="286" t="s">
        <v>765</v>
      </c>
      <c r="G22" s="290" t="s">
        <v>1435</v>
      </c>
      <c r="H22" s="289" t="s">
        <v>1362</v>
      </c>
      <c r="I22" s="146" t="s">
        <v>1967</v>
      </c>
    </row>
    <row r="23" spans="1:9" ht="12.75" customHeight="1">
      <c r="A23" s="284">
        <v>17</v>
      </c>
      <c r="B23" s="284">
        <v>17</v>
      </c>
      <c r="C23" s="293" t="s">
        <v>621</v>
      </c>
      <c r="D23" s="286" t="s">
        <v>97</v>
      </c>
      <c r="E23" s="286" t="s">
        <v>212</v>
      </c>
      <c r="F23" s="286" t="s">
        <v>767</v>
      </c>
      <c r="G23" s="290" t="s">
        <v>1432</v>
      </c>
      <c r="H23" s="289" t="s">
        <v>1402</v>
      </c>
      <c r="I23" s="146" t="s">
        <v>1967</v>
      </c>
    </row>
    <row r="24" spans="1:9" ht="12.75" customHeight="1">
      <c r="A24" s="284">
        <v>18</v>
      </c>
      <c r="B24" s="284">
        <v>18</v>
      </c>
      <c r="C24" s="285" t="s">
        <v>1359</v>
      </c>
      <c r="D24" s="286" t="s">
        <v>97</v>
      </c>
      <c r="E24" s="286" t="s">
        <v>169</v>
      </c>
      <c r="F24" s="286" t="s">
        <v>765</v>
      </c>
      <c r="G24" s="290" t="s">
        <v>1432</v>
      </c>
      <c r="H24" s="289" t="s">
        <v>1362</v>
      </c>
      <c r="I24" s="146" t="s">
        <v>1967</v>
      </c>
    </row>
    <row r="25" spans="1:9" ht="12.75" customHeight="1">
      <c r="A25" s="284">
        <v>19</v>
      </c>
      <c r="B25" s="284">
        <v>19</v>
      </c>
      <c r="C25" s="293" t="s">
        <v>1423</v>
      </c>
      <c r="D25" s="286" t="s">
        <v>176</v>
      </c>
      <c r="E25" s="286" t="s">
        <v>212</v>
      </c>
      <c r="F25" s="286" t="s">
        <v>767</v>
      </c>
      <c r="G25" s="290" t="s">
        <v>1432</v>
      </c>
      <c r="H25" s="289" t="s">
        <v>1409</v>
      </c>
      <c r="I25" s="146" t="s">
        <v>1967</v>
      </c>
    </row>
    <row r="26" spans="1:9" ht="12.75" customHeight="1">
      <c r="A26" s="284">
        <v>20</v>
      </c>
      <c r="B26" s="284">
        <v>20</v>
      </c>
      <c r="C26" s="293" t="s">
        <v>1427</v>
      </c>
      <c r="D26" s="286" t="s">
        <v>97</v>
      </c>
      <c r="E26" s="286" t="s">
        <v>169</v>
      </c>
      <c r="F26" s="286" t="s">
        <v>765</v>
      </c>
      <c r="G26" s="290" t="s">
        <v>1432</v>
      </c>
      <c r="H26" s="289" t="s">
        <v>1362</v>
      </c>
      <c r="I26" s="146" t="s">
        <v>1967</v>
      </c>
    </row>
    <row r="27" spans="1:9" ht="12.75" customHeight="1">
      <c r="A27" s="284">
        <v>21</v>
      </c>
      <c r="B27" s="284">
        <v>21</v>
      </c>
      <c r="C27" s="290" t="s">
        <v>1431</v>
      </c>
      <c r="D27" s="286" t="s">
        <v>97</v>
      </c>
      <c r="E27" s="286" t="s">
        <v>212</v>
      </c>
      <c r="F27" s="286" t="s">
        <v>767</v>
      </c>
      <c r="G27" s="290" t="s">
        <v>1432</v>
      </c>
      <c r="H27" s="289" t="s">
        <v>1409</v>
      </c>
      <c r="I27" s="146" t="s">
        <v>1967</v>
      </c>
    </row>
    <row r="28" spans="1:9" ht="12.75" customHeight="1">
      <c r="A28" s="284">
        <v>22</v>
      </c>
      <c r="B28" s="284">
        <v>22</v>
      </c>
      <c r="C28" s="290" t="s">
        <v>646</v>
      </c>
      <c r="D28" s="286" t="s">
        <v>97</v>
      </c>
      <c r="E28" s="286" t="s">
        <v>212</v>
      </c>
      <c r="F28" s="286" t="s">
        <v>767</v>
      </c>
      <c r="G28" s="290" t="s">
        <v>1432</v>
      </c>
      <c r="H28" s="289" t="s">
        <v>1402</v>
      </c>
      <c r="I28" s="146" t="s">
        <v>1967</v>
      </c>
    </row>
    <row r="29" spans="1:9" ht="12.75" customHeight="1">
      <c r="A29" s="284"/>
      <c r="B29" s="295">
        <v>45170</v>
      </c>
      <c r="C29" s="334"/>
      <c r="D29" s="286"/>
      <c r="E29" s="286"/>
      <c r="F29" s="286"/>
      <c r="G29" s="290"/>
      <c r="H29" s="289"/>
      <c r="I29" s="146"/>
    </row>
    <row r="30" spans="1:9" ht="12.75" customHeight="1">
      <c r="A30" s="284">
        <v>23</v>
      </c>
      <c r="B30" s="284">
        <v>1</v>
      </c>
      <c r="C30" s="290" t="s">
        <v>299</v>
      </c>
      <c r="D30" s="293" t="s">
        <v>97</v>
      </c>
      <c r="E30" s="286" t="s">
        <v>169</v>
      </c>
      <c r="F30" s="286" t="s">
        <v>765</v>
      </c>
      <c r="G30" s="290" t="s">
        <v>1969</v>
      </c>
      <c r="H30" s="289" t="s">
        <v>1362</v>
      </c>
      <c r="I30" s="146" t="s">
        <v>1967</v>
      </c>
    </row>
    <row r="31" spans="1:9" ht="12.75" customHeight="1">
      <c r="A31" s="284">
        <f t="shared" ref="A31:A59" si="0">A30+1</f>
        <v>24</v>
      </c>
      <c r="B31" s="284">
        <v>2</v>
      </c>
      <c r="C31" s="290" t="s">
        <v>219</v>
      </c>
      <c r="D31" s="286" t="s">
        <v>97</v>
      </c>
      <c r="E31" s="286" t="s">
        <v>169</v>
      </c>
      <c r="F31" s="286" t="s">
        <v>765</v>
      </c>
      <c r="G31" s="290" t="s">
        <v>1438</v>
      </c>
      <c r="H31" s="289" t="s">
        <v>1362</v>
      </c>
      <c r="I31" s="146" t="s">
        <v>1967</v>
      </c>
    </row>
    <row r="32" spans="1:9" ht="12.75" customHeight="1">
      <c r="A32" s="284">
        <f t="shared" si="0"/>
        <v>25</v>
      </c>
      <c r="B32" s="284">
        <v>3</v>
      </c>
      <c r="C32" s="290" t="s">
        <v>309</v>
      </c>
      <c r="D32" s="293" t="s">
        <v>97</v>
      </c>
      <c r="E32" s="286" t="s">
        <v>169</v>
      </c>
      <c r="F32" s="286" t="s">
        <v>765</v>
      </c>
      <c r="G32" s="290" t="s">
        <v>1440</v>
      </c>
      <c r="H32" s="289" t="s">
        <v>1362</v>
      </c>
      <c r="I32" s="146" t="s">
        <v>1967</v>
      </c>
    </row>
    <row r="33" spans="1:9" ht="12.75" customHeight="1">
      <c r="A33" s="284">
        <f t="shared" si="0"/>
        <v>26</v>
      </c>
      <c r="B33" s="284">
        <v>4</v>
      </c>
      <c r="C33" s="290" t="s">
        <v>950</v>
      </c>
      <c r="D33" s="293" t="s">
        <v>97</v>
      </c>
      <c r="E33" s="286" t="s">
        <v>169</v>
      </c>
      <c r="F33" s="286" t="s">
        <v>765</v>
      </c>
      <c r="G33" s="290" t="s">
        <v>1447</v>
      </c>
      <c r="H33" s="289" t="s">
        <v>1362</v>
      </c>
      <c r="I33" s="146" t="s">
        <v>1967</v>
      </c>
    </row>
    <row r="34" spans="1:9" ht="12.75" customHeight="1">
      <c r="A34" s="284">
        <f t="shared" si="0"/>
        <v>27</v>
      </c>
      <c r="B34" s="284">
        <v>5</v>
      </c>
      <c r="C34" s="291" t="s">
        <v>549</v>
      </c>
      <c r="D34" s="292" t="s">
        <v>97</v>
      </c>
      <c r="E34" s="290" t="s">
        <v>169</v>
      </c>
      <c r="F34" s="286" t="s">
        <v>765</v>
      </c>
      <c r="G34" s="290" t="s">
        <v>1447</v>
      </c>
      <c r="H34" s="289" t="s">
        <v>173</v>
      </c>
      <c r="I34" s="146" t="s">
        <v>1967</v>
      </c>
    </row>
    <row r="35" spans="1:9" ht="12.75" customHeight="1">
      <c r="A35" s="284">
        <f t="shared" si="0"/>
        <v>28</v>
      </c>
      <c r="B35" s="284">
        <v>6</v>
      </c>
      <c r="C35" s="293" t="s">
        <v>231</v>
      </c>
      <c r="D35" s="292" t="s">
        <v>97</v>
      </c>
      <c r="E35" s="286" t="s">
        <v>169</v>
      </c>
      <c r="F35" s="286" t="s">
        <v>765</v>
      </c>
      <c r="G35" s="290" t="s">
        <v>1447</v>
      </c>
      <c r="H35" s="289" t="s">
        <v>173</v>
      </c>
      <c r="I35" s="146" t="s">
        <v>1967</v>
      </c>
    </row>
    <row r="36" spans="1:9" ht="12.75" customHeight="1">
      <c r="A36" s="284">
        <f t="shared" si="0"/>
        <v>29</v>
      </c>
      <c r="B36" s="284">
        <v>7</v>
      </c>
      <c r="C36" s="293" t="s">
        <v>499</v>
      </c>
      <c r="D36" s="286" t="s">
        <v>97</v>
      </c>
      <c r="E36" s="286" t="s">
        <v>169</v>
      </c>
      <c r="F36" s="286" t="s">
        <v>765</v>
      </c>
      <c r="G36" s="290" t="s">
        <v>1447</v>
      </c>
      <c r="H36" s="289" t="s">
        <v>173</v>
      </c>
      <c r="I36" s="146" t="s">
        <v>1967</v>
      </c>
    </row>
    <row r="37" spans="1:9" ht="12.75" customHeight="1">
      <c r="A37" s="284">
        <f t="shared" si="0"/>
        <v>30</v>
      </c>
      <c r="B37" s="284">
        <v>8</v>
      </c>
      <c r="C37" s="293" t="s">
        <v>211</v>
      </c>
      <c r="D37" s="286" t="s">
        <v>97</v>
      </c>
      <c r="E37" s="286" t="s">
        <v>169</v>
      </c>
      <c r="F37" s="286" t="s">
        <v>765</v>
      </c>
      <c r="G37" s="290" t="s">
        <v>1447</v>
      </c>
      <c r="H37" s="289" t="s">
        <v>173</v>
      </c>
      <c r="I37" s="146" t="s">
        <v>1967</v>
      </c>
    </row>
    <row r="38" spans="1:9" ht="12.75" customHeight="1">
      <c r="A38" s="284">
        <f t="shared" si="0"/>
        <v>31</v>
      </c>
      <c r="B38" s="284">
        <v>9</v>
      </c>
      <c r="C38" s="293" t="s">
        <v>681</v>
      </c>
      <c r="D38" s="286" t="s">
        <v>176</v>
      </c>
      <c r="E38" s="286" t="s">
        <v>169</v>
      </c>
      <c r="F38" s="286" t="s">
        <v>765</v>
      </c>
      <c r="G38" s="290" t="s">
        <v>1449</v>
      </c>
      <c r="H38" s="289" t="s">
        <v>1386</v>
      </c>
      <c r="I38" s="146" t="s">
        <v>1967</v>
      </c>
    </row>
    <row r="39" spans="1:9" ht="12.75" customHeight="1">
      <c r="A39" s="284">
        <f t="shared" si="0"/>
        <v>32</v>
      </c>
      <c r="B39" s="284">
        <v>10</v>
      </c>
      <c r="C39" s="290" t="s">
        <v>685</v>
      </c>
      <c r="D39" s="286" t="s">
        <v>176</v>
      </c>
      <c r="E39" s="286" t="s">
        <v>169</v>
      </c>
      <c r="F39" s="286" t="s">
        <v>765</v>
      </c>
      <c r="G39" s="290" t="s">
        <v>1449</v>
      </c>
      <c r="H39" s="289" t="s">
        <v>1386</v>
      </c>
      <c r="I39" s="146" t="s">
        <v>1967</v>
      </c>
    </row>
    <row r="40" spans="1:9" ht="12.75" customHeight="1">
      <c r="A40" s="284">
        <f t="shared" si="0"/>
        <v>33</v>
      </c>
      <c r="B40" s="284">
        <v>11</v>
      </c>
      <c r="C40" s="290" t="s">
        <v>474</v>
      </c>
      <c r="D40" s="290" t="s">
        <v>97</v>
      </c>
      <c r="E40" s="286" t="s">
        <v>212</v>
      </c>
      <c r="F40" s="286" t="s">
        <v>767</v>
      </c>
      <c r="G40" s="290" t="s">
        <v>1456</v>
      </c>
      <c r="H40" s="289" t="s">
        <v>1409</v>
      </c>
      <c r="I40" s="64" t="s">
        <v>1970</v>
      </c>
    </row>
    <row r="41" spans="1:9" ht="12.75" customHeight="1">
      <c r="A41" s="284">
        <f t="shared" si="0"/>
        <v>34</v>
      </c>
      <c r="B41" s="284">
        <v>12</v>
      </c>
      <c r="C41" s="290" t="s">
        <v>458</v>
      </c>
      <c r="D41" s="286" t="s">
        <v>97</v>
      </c>
      <c r="E41" s="286" t="s">
        <v>212</v>
      </c>
      <c r="F41" s="286" t="s">
        <v>767</v>
      </c>
      <c r="G41" s="290" t="s">
        <v>1456</v>
      </c>
      <c r="H41" s="289" t="s">
        <v>1409</v>
      </c>
      <c r="I41" s="64" t="s">
        <v>1970</v>
      </c>
    </row>
    <row r="42" spans="1:9" ht="12.75" customHeight="1">
      <c r="A42" s="284">
        <f t="shared" si="0"/>
        <v>35</v>
      </c>
      <c r="B42" s="284">
        <v>13</v>
      </c>
      <c r="C42" s="290" t="s">
        <v>1448</v>
      </c>
      <c r="D42" s="290" t="s">
        <v>176</v>
      </c>
      <c r="E42" s="286" t="s">
        <v>212</v>
      </c>
      <c r="F42" s="286" t="s">
        <v>767</v>
      </c>
      <c r="G42" s="290" t="s">
        <v>1464</v>
      </c>
      <c r="H42" s="289" t="s">
        <v>1425</v>
      </c>
      <c r="I42" s="64" t="s">
        <v>1970</v>
      </c>
    </row>
    <row r="43" spans="1:9" ht="12.75" customHeight="1">
      <c r="A43" s="284">
        <f t="shared" si="0"/>
        <v>36</v>
      </c>
      <c r="B43" s="284">
        <v>14</v>
      </c>
      <c r="C43" s="290" t="s">
        <v>698</v>
      </c>
      <c r="D43" s="293" t="s">
        <v>176</v>
      </c>
      <c r="E43" s="286" t="s">
        <v>212</v>
      </c>
      <c r="F43" s="286" t="s">
        <v>767</v>
      </c>
      <c r="G43" s="290" t="s">
        <v>1459</v>
      </c>
      <c r="H43" s="289" t="s">
        <v>1430</v>
      </c>
      <c r="I43" s="64" t="s">
        <v>1971</v>
      </c>
    </row>
    <row r="44" spans="1:9" ht="12.75" customHeight="1">
      <c r="A44" s="284">
        <f t="shared" si="0"/>
        <v>37</v>
      </c>
      <c r="B44" s="284">
        <v>15</v>
      </c>
      <c r="C44" s="290" t="s">
        <v>426</v>
      </c>
      <c r="D44" s="286" t="s">
        <v>97</v>
      </c>
      <c r="E44" s="286" t="s">
        <v>169</v>
      </c>
      <c r="F44" s="286" t="s">
        <v>765</v>
      </c>
      <c r="G44" s="290" t="s">
        <v>1461</v>
      </c>
      <c r="H44" s="289" t="s">
        <v>1441</v>
      </c>
      <c r="I44" s="64" t="s">
        <v>1970</v>
      </c>
    </row>
    <row r="45" spans="1:9" ht="12.75" customHeight="1">
      <c r="A45" s="284">
        <f t="shared" si="0"/>
        <v>38</v>
      </c>
      <c r="B45" s="284">
        <v>16</v>
      </c>
      <c r="C45" s="290" t="s">
        <v>462</v>
      </c>
      <c r="D45" s="290" t="s">
        <v>176</v>
      </c>
      <c r="E45" s="286" t="s">
        <v>169</v>
      </c>
      <c r="F45" s="286" t="s">
        <v>765</v>
      </c>
      <c r="G45" s="290" t="s">
        <v>1461</v>
      </c>
      <c r="H45" s="289" t="s">
        <v>1441</v>
      </c>
      <c r="I45" s="64" t="s">
        <v>1970</v>
      </c>
    </row>
    <row r="46" spans="1:9" ht="12.75" customHeight="1">
      <c r="A46" s="284">
        <f t="shared" si="0"/>
        <v>39</v>
      </c>
      <c r="B46" s="284">
        <v>17</v>
      </c>
      <c r="C46" s="290" t="s">
        <v>1446</v>
      </c>
      <c r="D46" s="286" t="s">
        <v>176</v>
      </c>
      <c r="E46" s="286" t="s">
        <v>169</v>
      </c>
      <c r="F46" s="286" t="s">
        <v>765</v>
      </c>
      <c r="G46" s="290" t="s">
        <v>1462</v>
      </c>
      <c r="H46" s="289" t="s">
        <v>1441</v>
      </c>
      <c r="I46" s="64" t="s">
        <v>1970</v>
      </c>
    </row>
    <row r="47" spans="1:9" ht="12.75" customHeight="1">
      <c r="A47" s="284">
        <f t="shared" si="0"/>
        <v>40</v>
      </c>
      <c r="B47" s="284">
        <v>18</v>
      </c>
      <c r="C47" s="290" t="s">
        <v>314</v>
      </c>
      <c r="D47" s="286" t="s">
        <v>176</v>
      </c>
      <c r="E47" s="286" t="s">
        <v>169</v>
      </c>
      <c r="F47" s="286" t="s">
        <v>765</v>
      </c>
      <c r="G47" s="290" t="s">
        <v>1467</v>
      </c>
      <c r="H47" s="289" t="s">
        <v>1425</v>
      </c>
      <c r="I47" s="64" t="s">
        <v>1970</v>
      </c>
    </row>
    <row r="48" spans="1:9" ht="12.75" customHeight="1">
      <c r="A48" s="284">
        <f t="shared" si="0"/>
        <v>41</v>
      </c>
      <c r="B48" s="284">
        <v>19</v>
      </c>
      <c r="C48" s="290" t="s">
        <v>260</v>
      </c>
      <c r="D48" s="286" t="s">
        <v>97</v>
      </c>
      <c r="E48" s="286" t="s">
        <v>212</v>
      </c>
      <c r="F48" s="286" t="s">
        <v>767</v>
      </c>
      <c r="G48" s="290" t="s">
        <v>1468</v>
      </c>
      <c r="H48" s="289" t="s">
        <v>1430</v>
      </c>
      <c r="I48" s="64" t="s">
        <v>1971</v>
      </c>
    </row>
    <row r="49" spans="1:9" ht="12.75" customHeight="1">
      <c r="A49" s="284">
        <f t="shared" si="0"/>
        <v>42</v>
      </c>
      <c r="B49" s="284">
        <v>20</v>
      </c>
      <c r="C49" s="290" t="s">
        <v>1469</v>
      </c>
      <c r="D49" s="286" t="s">
        <v>97</v>
      </c>
      <c r="E49" s="286" t="s">
        <v>212</v>
      </c>
      <c r="F49" s="286" t="s">
        <v>767</v>
      </c>
      <c r="G49" s="290" t="s">
        <v>1972</v>
      </c>
      <c r="H49" s="289" t="s">
        <v>1386</v>
      </c>
      <c r="I49" s="64" t="s">
        <v>1971</v>
      </c>
    </row>
    <row r="50" spans="1:9" ht="12.75" customHeight="1">
      <c r="A50" s="284">
        <f t="shared" si="0"/>
        <v>43</v>
      </c>
      <c r="B50" s="284">
        <v>21</v>
      </c>
      <c r="C50" s="290" t="s">
        <v>1453</v>
      </c>
      <c r="D50" s="286" t="s">
        <v>112</v>
      </c>
      <c r="E50" s="286" t="s">
        <v>169</v>
      </c>
      <c r="F50" s="286" t="s">
        <v>765</v>
      </c>
      <c r="G50" s="290" t="s">
        <v>1470</v>
      </c>
      <c r="H50" s="289" t="s">
        <v>102</v>
      </c>
      <c r="I50" s="64" t="s">
        <v>1971</v>
      </c>
    </row>
    <row r="51" spans="1:9" ht="12.75" customHeight="1">
      <c r="A51" s="284">
        <f t="shared" si="0"/>
        <v>44</v>
      </c>
      <c r="B51" s="284">
        <v>22</v>
      </c>
      <c r="C51" s="290" t="s">
        <v>1472</v>
      </c>
      <c r="D51" s="286" t="s">
        <v>176</v>
      </c>
      <c r="E51" s="286" t="s">
        <v>169</v>
      </c>
      <c r="F51" s="286" t="s">
        <v>765</v>
      </c>
      <c r="G51" s="290" t="s">
        <v>1473</v>
      </c>
      <c r="H51" s="290" t="s">
        <v>173</v>
      </c>
      <c r="I51" s="64" t="s">
        <v>1971</v>
      </c>
    </row>
    <row r="52" spans="1:9" ht="12.75" customHeight="1">
      <c r="A52" s="284">
        <f t="shared" si="0"/>
        <v>45</v>
      </c>
      <c r="B52" s="284">
        <v>23</v>
      </c>
      <c r="C52" s="290" t="s">
        <v>1466</v>
      </c>
      <c r="D52" s="286" t="s">
        <v>176</v>
      </c>
      <c r="E52" s="286" t="s">
        <v>169</v>
      </c>
      <c r="F52" s="286" t="s">
        <v>765</v>
      </c>
      <c r="G52" s="290" t="s">
        <v>1473</v>
      </c>
      <c r="H52" s="290" t="s">
        <v>173</v>
      </c>
      <c r="I52" s="64" t="s">
        <v>1971</v>
      </c>
    </row>
    <row r="53" spans="1:9" ht="12.75" customHeight="1">
      <c r="A53" s="284">
        <f t="shared" si="0"/>
        <v>46</v>
      </c>
      <c r="B53" s="284">
        <v>24</v>
      </c>
      <c r="C53" s="290" t="s">
        <v>265</v>
      </c>
      <c r="D53" s="286" t="s">
        <v>176</v>
      </c>
      <c r="E53" s="286" t="s">
        <v>212</v>
      </c>
      <c r="F53" s="286" t="s">
        <v>767</v>
      </c>
      <c r="G53" s="290" t="s">
        <v>1474</v>
      </c>
      <c r="H53" s="289" t="s">
        <v>1430</v>
      </c>
      <c r="I53" s="64" t="s">
        <v>1971</v>
      </c>
    </row>
    <row r="54" spans="1:9" ht="12.75" customHeight="1">
      <c r="A54" s="284">
        <f t="shared" si="0"/>
        <v>47</v>
      </c>
      <c r="B54" s="284">
        <v>25</v>
      </c>
      <c r="C54" s="290" t="s">
        <v>1458</v>
      </c>
      <c r="D54" s="286" t="s">
        <v>97</v>
      </c>
      <c r="E54" s="286" t="s">
        <v>212</v>
      </c>
      <c r="F54" s="286" t="s">
        <v>767</v>
      </c>
      <c r="G54" s="290" t="s">
        <v>1475</v>
      </c>
      <c r="H54" s="290" t="s">
        <v>1430</v>
      </c>
      <c r="I54" s="64" t="s">
        <v>1970</v>
      </c>
    </row>
    <row r="55" spans="1:9" ht="12.75" customHeight="1">
      <c r="A55" s="284">
        <f t="shared" si="0"/>
        <v>48</v>
      </c>
      <c r="B55" s="284">
        <v>26</v>
      </c>
      <c r="C55" s="293" t="s">
        <v>466</v>
      </c>
      <c r="D55" s="286" t="s">
        <v>97</v>
      </c>
      <c r="E55" s="286" t="s">
        <v>169</v>
      </c>
      <c r="F55" s="286" t="s">
        <v>765</v>
      </c>
      <c r="G55" s="290" t="s">
        <v>1476</v>
      </c>
      <c r="H55" s="289" t="s">
        <v>1409</v>
      </c>
      <c r="I55" s="64" t="s">
        <v>1970</v>
      </c>
    </row>
    <row r="56" spans="1:9" ht="12.75" customHeight="1">
      <c r="A56" s="284">
        <f t="shared" si="0"/>
        <v>49</v>
      </c>
      <c r="B56" s="284">
        <v>27</v>
      </c>
      <c r="C56" s="290" t="s">
        <v>657</v>
      </c>
      <c r="D56" s="286" t="s">
        <v>97</v>
      </c>
      <c r="E56" s="286" t="s">
        <v>699</v>
      </c>
      <c r="F56" s="286" t="s">
        <v>767</v>
      </c>
      <c r="G56" s="290" t="s">
        <v>1476</v>
      </c>
      <c r="H56" s="289" t="s">
        <v>102</v>
      </c>
      <c r="I56" s="64" t="s">
        <v>1971</v>
      </c>
    </row>
    <row r="57" spans="1:9" ht="12.75" customHeight="1">
      <c r="A57" s="284">
        <f t="shared" si="0"/>
        <v>50</v>
      </c>
      <c r="B57" s="284">
        <v>28</v>
      </c>
      <c r="C57" s="290" t="s">
        <v>1465</v>
      </c>
      <c r="D57" s="286" t="s">
        <v>176</v>
      </c>
      <c r="E57" s="286" t="s">
        <v>169</v>
      </c>
      <c r="F57" s="286" t="s">
        <v>765</v>
      </c>
      <c r="G57" s="290" t="s">
        <v>1476</v>
      </c>
      <c r="H57" s="289" t="s">
        <v>1425</v>
      </c>
      <c r="I57" s="64" t="s">
        <v>1971</v>
      </c>
    </row>
    <row r="58" spans="1:9" ht="12.75" customHeight="1">
      <c r="A58" s="284">
        <f t="shared" si="0"/>
        <v>51</v>
      </c>
      <c r="B58" s="284">
        <v>29</v>
      </c>
      <c r="C58" s="290" t="s">
        <v>676</v>
      </c>
      <c r="D58" s="286" t="s">
        <v>97</v>
      </c>
      <c r="E58" s="286" t="s">
        <v>699</v>
      </c>
      <c r="F58" s="286" t="s">
        <v>767</v>
      </c>
      <c r="G58" s="290" t="s">
        <v>1479</v>
      </c>
      <c r="H58" s="289" t="s">
        <v>1409</v>
      </c>
      <c r="I58" s="64"/>
    </row>
    <row r="59" spans="1:9" ht="12.75" customHeight="1">
      <c r="A59" s="284">
        <f t="shared" si="0"/>
        <v>52</v>
      </c>
      <c r="B59" s="284">
        <v>30</v>
      </c>
      <c r="C59" s="290" t="s">
        <v>658</v>
      </c>
      <c r="D59" s="290" t="s">
        <v>97</v>
      </c>
      <c r="E59" s="286" t="s">
        <v>98</v>
      </c>
      <c r="F59" s="286" t="s">
        <v>765</v>
      </c>
      <c r="G59" s="290" t="s">
        <v>1479</v>
      </c>
      <c r="H59" s="289" t="s">
        <v>102</v>
      </c>
      <c r="I59" s="64"/>
    </row>
    <row r="60" spans="1:9" ht="12.75" customHeight="1">
      <c r="A60" s="284"/>
      <c r="B60" s="295">
        <v>45200</v>
      </c>
      <c r="C60" s="334"/>
      <c r="D60" s="286"/>
      <c r="E60" s="286"/>
      <c r="F60" s="286"/>
      <c r="G60" s="290"/>
      <c r="H60" s="289"/>
      <c r="I60" s="146"/>
    </row>
    <row r="61" spans="1:9" ht="12.75" customHeight="1">
      <c r="A61" s="284">
        <v>53</v>
      </c>
      <c r="B61" s="290">
        <v>1</v>
      </c>
      <c r="C61" s="290" t="s">
        <v>519</v>
      </c>
      <c r="D61" s="286" t="s">
        <v>97</v>
      </c>
      <c r="E61" s="286" t="s">
        <v>212</v>
      </c>
      <c r="F61" s="286" t="s">
        <v>767</v>
      </c>
      <c r="G61" s="290" t="s">
        <v>1973</v>
      </c>
      <c r="H61" s="289" t="s">
        <v>1441</v>
      </c>
      <c r="I61" s="64"/>
    </row>
    <row r="62" spans="1:9" ht="12.75" customHeight="1">
      <c r="A62" s="284">
        <f t="shared" ref="A62:A99" si="1">A61+1</f>
        <v>54</v>
      </c>
      <c r="B62" s="290">
        <v>2</v>
      </c>
      <c r="C62" s="290" t="s">
        <v>580</v>
      </c>
      <c r="D62" s="290" t="s">
        <v>97</v>
      </c>
      <c r="E62" s="286" t="s">
        <v>169</v>
      </c>
      <c r="F62" s="286" t="s">
        <v>765</v>
      </c>
      <c r="G62" s="290" t="s">
        <v>1973</v>
      </c>
      <c r="H62" s="289" t="s">
        <v>1362</v>
      </c>
      <c r="I62" s="64"/>
    </row>
    <row r="63" spans="1:9" ht="12.75" customHeight="1">
      <c r="A63" s="284">
        <f t="shared" si="1"/>
        <v>55</v>
      </c>
      <c r="B63" s="290">
        <v>3</v>
      </c>
      <c r="C63" s="290" t="s">
        <v>962</v>
      </c>
      <c r="D63" s="286" t="s">
        <v>97</v>
      </c>
      <c r="E63" s="286" t="s">
        <v>169</v>
      </c>
      <c r="F63" s="286" t="s">
        <v>765</v>
      </c>
      <c r="G63" s="290" t="s">
        <v>1973</v>
      </c>
      <c r="H63" s="289" t="s">
        <v>1362</v>
      </c>
      <c r="I63" s="64"/>
    </row>
    <row r="64" spans="1:9" ht="12.75" customHeight="1">
      <c r="A64" s="284">
        <f t="shared" si="1"/>
        <v>56</v>
      </c>
      <c r="B64" s="290">
        <v>4</v>
      </c>
      <c r="C64" s="290" t="s">
        <v>963</v>
      </c>
      <c r="D64" s="286" t="s">
        <v>97</v>
      </c>
      <c r="E64" s="286" t="s">
        <v>169</v>
      </c>
      <c r="F64" s="286" t="s">
        <v>765</v>
      </c>
      <c r="G64" s="290" t="s">
        <v>1973</v>
      </c>
      <c r="H64" s="289" t="s">
        <v>1362</v>
      </c>
      <c r="I64" s="64"/>
    </row>
    <row r="65" spans="1:11" ht="12.75" customHeight="1">
      <c r="A65" s="284">
        <f t="shared" si="1"/>
        <v>57</v>
      </c>
      <c r="B65" s="290">
        <v>5</v>
      </c>
      <c r="C65" s="290" t="s">
        <v>551</v>
      </c>
      <c r="D65" s="286" t="s">
        <v>97</v>
      </c>
      <c r="E65" s="286" t="s">
        <v>169</v>
      </c>
      <c r="F65" s="286" t="s">
        <v>765</v>
      </c>
      <c r="G65" s="290" t="s">
        <v>1483</v>
      </c>
      <c r="H65" s="289" t="s">
        <v>1362</v>
      </c>
      <c r="I65" s="64"/>
      <c r="J65" s="64"/>
      <c r="K65" s="64"/>
    </row>
    <row r="66" spans="1:11" ht="12.75" customHeight="1">
      <c r="A66" s="284">
        <f t="shared" si="1"/>
        <v>58</v>
      </c>
      <c r="B66" s="290">
        <v>6</v>
      </c>
      <c r="C66" s="290" t="s">
        <v>644</v>
      </c>
      <c r="D66" s="286" t="s">
        <v>97</v>
      </c>
      <c r="E66" s="286" t="s">
        <v>169</v>
      </c>
      <c r="F66" s="286" t="s">
        <v>765</v>
      </c>
      <c r="G66" s="290" t="s">
        <v>1483</v>
      </c>
      <c r="H66" s="289" t="s">
        <v>1362</v>
      </c>
      <c r="I66" s="64"/>
      <c r="J66" s="64"/>
      <c r="K66" s="64"/>
    </row>
    <row r="67" spans="1:11" ht="12.75" customHeight="1">
      <c r="A67" s="284">
        <f t="shared" si="1"/>
        <v>59</v>
      </c>
      <c r="B67" s="290">
        <v>7</v>
      </c>
      <c r="C67" s="290" t="s">
        <v>632</v>
      </c>
      <c r="D67" s="286" t="s">
        <v>97</v>
      </c>
      <c r="E67" s="286" t="s">
        <v>169</v>
      </c>
      <c r="F67" s="286" t="s">
        <v>765</v>
      </c>
      <c r="G67" s="290" t="s">
        <v>1483</v>
      </c>
      <c r="H67" s="289" t="s">
        <v>1362</v>
      </c>
      <c r="I67" s="64"/>
      <c r="J67" s="64"/>
      <c r="K67" s="64"/>
    </row>
    <row r="68" spans="1:11" ht="12.75" customHeight="1">
      <c r="A68" s="284">
        <f t="shared" si="1"/>
        <v>60</v>
      </c>
      <c r="B68" s="290">
        <v>8</v>
      </c>
      <c r="C68" s="290" t="s">
        <v>652</v>
      </c>
      <c r="D68" s="286" t="s">
        <v>97</v>
      </c>
      <c r="E68" s="286" t="s">
        <v>169</v>
      </c>
      <c r="F68" s="286" t="s">
        <v>765</v>
      </c>
      <c r="G68" s="290" t="s">
        <v>1483</v>
      </c>
      <c r="H68" s="289" t="s">
        <v>1362</v>
      </c>
      <c r="I68" s="64"/>
      <c r="J68" s="64"/>
      <c r="K68" s="64"/>
    </row>
    <row r="69" spans="1:11" ht="12.75" customHeight="1">
      <c r="A69" s="284">
        <f t="shared" si="1"/>
        <v>61</v>
      </c>
      <c r="B69" s="290">
        <v>9</v>
      </c>
      <c r="C69" s="290" t="s">
        <v>255</v>
      </c>
      <c r="D69" s="286" t="s">
        <v>97</v>
      </c>
      <c r="E69" s="286" t="s">
        <v>169</v>
      </c>
      <c r="F69" s="286" t="s">
        <v>765</v>
      </c>
      <c r="G69" s="290" t="s">
        <v>1482</v>
      </c>
      <c r="H69" s="289" t="s">
        <v>173</v>
      </c>
      <c r="I69" s="64"/>
      <c r="J69" s="64"/>
      <c r="K69" s="64"/>
    </row>
    <row r="70" spans="1:11" ht="12.75" customHeight="1">
      <c r="A70" s="284">
        <f t="shared" si="1"/>
        <v>62</v>
      </c>
      <c r="B70" s="290">
        <v>10</v>
      </c>
      <c r="C70" s="290" t="s">
        <v>268</v>
      </c>
      <c r="D70" s="286" t="s">
        <v>176</v>
      </c>
      <c r="E70" s="286" t="s">
        <v>169</v>
      </c>
      <c r="F70" s="286" t="s">
        <v>765</v>
      </c>
      <c r="G70" s="290" t="s">
        <v>1482</v>
      </c>
      <c r="H70" s="289" t="s">
        <v>173</v>
      </c>
      <c r="I70" s="64"/>
      <c r="J70" s="64"/>
      <c r="K70" s="64"/>
    </row>
    <row r="71" spans="1:11" ht="12.75" customHeight="1">
      <c r="A71" s="284">
        <f t="shared" si="1"/>
        <v>63</v>
      </c>
      <c r="B71" s="290">
        <v>11</v>
      </c>
      <c r="C71" s="290" t="s">
        <v>250</v>
      </c>
      <c r="D71" s="286" t="s">
        <v>97</v>
      </c>
      <c r="E71" s="286" t="s">
        <v>169</v>
      </c>
      <c r="F71" s="286" t="s">
        <v>765</v>
      </c>
      <c r="G71" s="290" t="s">
        <v>1482</v>
      </c>
      <c r="H71" s="289" t="s">
        <v>173</v>
      </c>
      <c r="I71" s="64"/>
      <c r="J71" s="64"/>
      <c r="K71" s="64"/>
    </row>
    <row r="72" spans="1:11" ht="12.75" customHeight="1">
      <c r="A72" s="284">
        <f t="shared" si="1"/>
        <v>64</v>
      </c>
      <c r="B72" s="290">
        <v>12</v>
      </c>
      <c r="C72" s="290" t="s">
        <v>711</v>
      </c>
      <c r="D72" s="286" t="s">
        <v>176</v>
      </c>
      <c r="E72" s="286" t="s">
        <v>169</v>
      </c>
      <c r="F72" s="286" t="s">
        <v>765</v>
      </c>
      <c r="G72" s="290" t="s">
        <v>1482</v>
      </c>
      <c r="H72" s="289" t="s">
        <v>173</v>
      </c>
      <c r="I72" s="64"/>
      <c r="J72" s="64"/>
      <c r="K72" s="64"/>
    </row>
    <row r="73" spans="1:11" ht="12.75" customHeight="1">
      <c r="A73" s="284">
        <f t="shared" si="1"/>
        <v>65</v>
      </c>
      <c r="B73" s="290">
        <v>13</v>
      </c>
      <c r="C73" s="290" t="s">
        <v>236</v>
      </c>
      <c r="D73" s="286" t="s">
        <v>97</v>
      </c>
      <c r="E73" s="286" t="s">
        <v>169</v>
      </c>
      <c r="F73" s="286" t="s">
        <v>765</v>
      </c>
      <c r="G73" s="290" t="s">
        <v>1482</v>
      </c>
      <c r="H73" s="289" t="s">
        <v>173</v>
      </c>
      <c r="I73" s="64"/>
      <c r="J73" s="64"/>
      <c r="K73" s="64"/>
    </row>
    <row r="74" spans="1:11" ht="12.75" customHeight="1">
      <c r="A74" s="284">
        <f t="shared" si="1"/>
        <v>66</v>
      </c>
      <c r="B74" s="290">
        <v>14</v>
      </c>
      <c r="C74" s="290" t="s">
        <v>1460</v>
      </c>
      <c r="D74" s="286" t="s">
        <v>176</v>
      </c>
      <c r="E74" s="286" t="s">
        <v>169</v>
      </c>
      <c r="F74" s="286" t="s">
        <v>765</v>
      </c>
      <c r="G74" s="290" t="s">
        <v>1482</v>
      </c>
      <c r="H74" s="289" t="s">
        <v>173</v>
      </c>
      <c r="I74" s="64"/>
      <c r="J74" s="64"/>
      <c r="K74" s="64"/>
    </row>
    <row r="75" spans="1:11" ht="12.75" customHeight="1">
      <c r="A75" s="284">
        <f t="shared" si="1"/>
        <v>67</v>
      </c>
      <c r="B75" s="290">
        <v>15</v>
      </c>
      <c r="C75" s="290" t="s">
        <v>1463</v>
      </c>
      <c r="D75" s="286" t="s">
        <v>176</v>
      </c>
      <c r="E75" s="286" t="s">
        <v>169</v>
      </c>
      <c r="F75" s="286" t="s">
        <v>765</v>
      </c>
      <c r="G75" s="290" t="s">
        <v>1482</v>
      </c>
      <c r="H75" s="289" t="s">
        <v>173</v>
      </c>
      <c r="I75" s="64"/>
      <c r="J75" s="64"/>
      <c r="K75" s="64"/>
    </row>
    <row r="76" spans="1:11" ht="12.75" customHeight="1">
      <c r="A76" s="284">
        <f t="shared" si="1"/>
        <v>68</v>
      </c>
      <c r="B76" s="290">
        <v>16</v>
      </c>
      <c r="C76" s="290" t="s">
        <v>1478</v>
      </c>
      <c r="D76" s="286" t="s">
        <v>176</v>
      </c>
      <c r="E76" s="286" t="s">
        <v>212</v>
      </c>
      <c r="F76" s="286" t="s">
        <v>767</v>
      </c>
      <c r="G76" s="290" t="s">
        <v>1482</v>
      </c>
      <c r="H76" s="289" t="s">
        <v>173</v>
      </c>
      <c r="I76" s="64"/>
      <c r="J76" s="64"/>
      <c r="K76" s="64"/>
    </row>
    <row r="77" spans="1:11" ht="12.75" customHeight="1">
      <c r="A77" s="284">
        <f t="shared" si="1"/>
        <v>69</v>
      </c>
      <c r="B77" s="290">
        <v>17</v>
      </c>
      <c r="C77" s="290" t="s">
        <v>495</v>
      </c>
      <c r="D77" s="286" t="s">
        <v>176</v>
      </c>
      <c r="E77" s="286" t="s">
        <v>169</v>
      </c>
      <c r="F77" s="286" t="s">
        <v>765</v>
      </c>
      <c r="G77" s="290" t="s">
        <v>1482</v>
      </c>
      <c r="H77" s="289" t="s">
        <v>173</v>
      </c>
      <c r="I77" s="64"/>
      <c r="J77" s="64"/>
      <c r="K77" s="188" t="s">
        <v>611</v>
      </c>
    </row>
    <row r="78" spans="1:11" ht="12.75" customHeight="1">
      <c r="A78" s="284">
        <f t="shared" si="1"/>
        <v>70</v>
      </c>
      <c r="B78" s="290">
        <v>18</v>
      </c>
      <c r="C78" s="290" t="s">
        <v>952</v>
      </c>
      <c r="D78" s="286" t="s">
        <v>97</v>
      </c>
      <c r="E78" s="286" t="s">
        <v>169</v>
      </c>
      <c r="F78" s="286" t="s">
        <v>765</v>
      </c>
      <c r="G78" s="290" t="s">
        <v>1485</v>
      </c>
      <c r="H78" s="289" t="s">
        <v>173</v>
      </c>
      <c r="I78" s="64"/>
      <c r="J78" s="64"/>
      <c r="K78" s="188" t="s">
        <v>638</v>
      </c>
    </row>
    <row r="79" spans="1:11" ht="12.75" customHeight="1">
      <c r="A79" s="284">
        <f t="shared" si="1"/>
        <v>71</v>
      </c>
      <c r="B79" s="290">
        <v>19</v>
      </c>
      <c r="C79" s="290" t="s">
        <v>1481</v>
      </c>
      <c r="D79" s="286" t="s">
        <v>176</v>
      </c>
      <c r="E79" s="286" t="s">
        <v>169</v>
      </c>
      <c r="F79" s="286" t="s">
        <v>765</v>
      </c>
      <c r="G79" s="290" t="s">
        <v>1485</v>
      </c>
      <c r="H79" s="290" t="s">
        <v>1425</v>
      </c>
      <c r="I79" s="64"/>
      <c r="J79" s="64"/>
      <c r="K79" s="64"/>
    </row>
    <row r="80" spans="1:11" ht="12.75" customHeight="1">
      <c r="A80" s="284">
        <f t="shared" si="1"/>
        <v>72</v>
      </c>
      <c r="B80" s="290">
        <v>20</v>
      </c>
      <c r="C80" s="293" t="s">
        <v>302</v>
      </c>
      <c r="D80" s="286" t="s">
        <v>97</v>
      </c>
      <c r="E80" s="286" t="s">
        <v>169</v>
      </c>
      <c r="F80" s="286" t="s">
        <v>765</v>
      </c>
      <c r="G80" s="290" t="s">
        <v>1486</v>
      </c>
      <c r="H80" s="290" t="s">
        <v>1425</v>
      </c>
      <c r="I80" s="64"/>
      <c r="J80" s="64"/>
      <c r="K80" s="64"/>
    </row>
    <row r="81" spans="1:9" ht="12.75" customHeight="1">
      <c r="A81" s="284">
        <f t="shared" si="1"/>
        <v>73</v>
      </c>
      <c r="B81" s="290">
        <v>21</v>
      </c>
      <c r="C81" s="290" t="s">
        <v>714</v>
      </c>
      <c r="D81" s="286" t="s">
        <v>176</v>
      </c>
      <c r="E81" s="286" t="s">
        <v>169</v>
      </c>
      <c r="F81" s="286" t="s">
        <v>765</v>
      </c>
      <c r="G81" s="290" t="s">
        <v>1486</v>
      </c>
      <c r="H81" s="290" t="s">
        <v>1425</v>
      </c>
      <c r="I81" s="64"/>
    </row>
    <row r="82" spans="1:9" ht="12.75" customHeight="1">
      <c r="A82" s="284">
        <f t="shared" si="1"/>
        <v>74</v>
      </c>
      <c r="B82" s="290">
        <v>22</v>
      </c>
      <c r="C82" s="290" t="s">
        <v>1442</v>
      </c>
      <c r="D82" s="286" t="s">
        <v>176</v>
      </c>
      <c r="E82" s="286" t="s">
        <v>169</v>
      </c>
      <c r="F82" s="286" t="s">
        <v>765</v>
      </c>
      <c r="G82" s="290" t="s">
        <v>1486</v>
      </c>
      <c r="H82" s="290" t="s">
        <v>1425</v>
      </c>
      <c r="I82" s="64"/>
    </row>
    <row r="83" spans="1:9" ht="12.75" customHeight="1">
      <c r="A83" s="284">
        <f t="shared" si="1"/>
        <v>75</v>
      </c>
      <c r="B83" s="290">
        <v>23</v>
      </c>
      <c r="C83" s="290" t="s">
        <v>295</v>
      </c>
      <c r="D83" s="286" t="s">
        <v>97</v>
      </c>
      <c r="E83" s="286" t="s">
        <v>212</v>
      </c>
      <c r="F83" s="286" t="s">
        <v>767</v>
      </c>
      <c r="G83" s="290" t="s">
        <v>1974</v>
      </c>
      <c r="H83" s="290" t="s">
        <v>1430</v>
      </c>
      <c r="I83" s="64"/>
    </row>
    <row r="84" spans="1:9" ht="12.75" customHeight="1">
      <c r="A84" s="284">
        <f t="shared" si="1"/>
        <v>76</v>
      </c>
      <c r="B84" s="290">
        <v>24</v>
      </c>
      <c r="C84" s="290" t="s">
        <v>1484</v>
      </c>
      <c r="D84" s="286" t="s">
        <v>176</v>
      </c>
      <c r="E84" s="286" t="s">
        <v>212</v>
      </c>
      <c r="F84" s="286" t="s">
        <v>767</v>
      </c>
      <c r="G84" s="290" t="s">
        <v>1488</v>
      </c>
      <c r="H84" s="290" t="s">
        <v>1386</v>
      </c>
      <c r="I84" s="64"/>
    </row>
    <row r="85" spans="1:9" ht="12.75" customHeight="1">
      <c r="A85" s="284">
        <f t="shared" si="1"/>
        <v>77</v>
      </c>
      <c r="B85" s="290">
        <v>25</v>
      </c>
      <c r="C85" s="290" t="s">
        <v>1368</v>
      </c>
      <c r="D85" s="286" t="s">
        <v>97</v>
      </c>
      <c r="E85" s="286" t="s">
        <v>169</v>
      </c>
      <c r="F85" s="286" t="s">
        <v>765</v>
      </c>
      <c r="G85" s="290" t="s">
        <v>1488</v>
      </c>
      <c r="H85" s="289" t="s">
        <v>1362</v>
      </c>
      <c r="I85" s="64"/>
    </row>
    <row r="86" spans="1:9" ht="12.75" customHeight="1">
      <c r="A86" s="284">
        <f t="shared" si="1"/>
        <v>78</v>
      </c>
      <c r="B86" s="290">
        <v>26</v>
      </c>
      <c r="C86" s="290" t="s">
        <v>1487</v>
      </c>
      <c r="D86" s="286" t="s">
        <v>176</v>
      </c>
      <c r="E86" s="286" t="s">
        <v>98</v>
      </c>
      <c r="F86" s="286" t="s">
        <v>765</v>
      </c>
      <c r="G86" s="290" t="s">
        <v>1489</v>
      </c>
      <c r="H86" s="290" t="s">
        <v>754</v>
      </c>
      <c r="I86" s="64"/>
    </row>
    <row r="87" spans="1:9" ht="12.75" customHeight="1">
      <c r="A87" s="284">
        <f t="shared" si="1"/>
        <v>79</v>
      </c>
      <c r="B87" s="290">
        <v>27</v>
      </c>
      <c r="C87" s="290" t="s">
        <v>1471</v>
      </c>
      <c r="D87" s="286" t="s">
        <v>176</v>
      </c>
      <c r="E87" s="286" t="s">
        <v>98</v>
      </c>
      <c r="F87" s="286" t="s">
        <v>765</v>
      </c>
      <c r="G87" s="290" t="s">
        <v>1489</v>
      </c>
      <c r="H87" s="290" t="s">
        <v>754</v>
      </c>
      <c r="I87" s="64"/>
    </row>
    <row r="88" spans="1:9" ht="12.75" customHeight="1">
      <c r="A88" s="284">
        <f t="shared" si="1"/>
        <v>80</v>
      </c>
      <c r="B88" s="290">
        <v>28</v>
      </c>
      <c r="C88" s="290" t="s">
        <v>712</v>
      </c>
      <c r="D88" s="286" t="s">
        <v>176</v>
      </c>
      <c r="E88" s="286" t="s">
        <v>699</v>
      </c>
      <c r="F88" s="286" t="s">
        <v>767</v>
      </c>
      <c r="G88" s="290" t="s">
        <v>1491</v>
      </c>
      <c r="H88" s="289" t="s">
        <v>102</v>
      </c>
      <c r="I88" s="64"/>
    </row>
    <row r="89" spans="1:9" ht="12.75" customHeight="1">
      <c r="A89" s="284">
        <f t="shared" si="1"/>
        <v>81</v>
      </c>
      <c r="B89" s="290">
        <v>29</v>
      </c>
      <c r="C89" s="290" t="s">
        <v>1480</v>
      </c>
      <c r="D89" s="290" t="s">
        <v>176</v>
      </c>
      <c r="E89" s="286" t="s">
        <v>98</v>
      </c>
      <c r="F89" s="286" t="s">
        <v>765</v>
      </c>
      <c r="G89" s="290" t="s">
        <v>1975</v>
      </c>
      <c r="H89" s="290" t="s">
        <v>754</v>
      </c>
      <c r="I89" s="64"/>
    </row>
    <row r="90" spans="1:9" ht="12.75" customHeight="1">
      <c r="A90" s="284">
        <f t="shared" si="1"/>
        <v>82</v>
      </c>
      <c r="B90" s="290">
        <v>30</v>
      </c>
      <c r="C90" s="290" t="s">
        <v>1490</v>
      </c>
      <c r="D90" s="286" t="s">
        <v>97</v>
      </c>
      <c r="E90" s="286" t="s">
        <v>169</v>
      </c>
      <c r="F90" s="286" t="s">
        <v>765</v>
      </c>
      <c r="G90" s="290" t="s">
        <v>1498</v>
      </c>
      <c r="H90" s="289" t="s">
        <v>1362</v>
      </c>
      <c r="I90" s="64"/>
    </row>
    <row r="91" spans="1:9" ht="12.75" customHeight="1">
      <c r="A91" s="284">
        <f t="shared" si="1"/>
        <v>83</v>
      </c>
      <c r="B91" s="290">
        <v>31</v>
      </c>
      <c r="C91" s="290" t="s">
        <v>951</v>
      </c>
      <c r="D91" s="290" t="s">
        <v>176</v>
      </c>
      <c r="E91" s="286" t="s">
        <v>212</v>
      </c>
      <c r="F91" s="286" t="s">
        <v>767</v>
      </c>
      <c r="G91" s="290" t="s">
        <v>1496</v>
      </c>
      <c r="H91" s="289" t="s">
        <v>1386</v>
      </c>
      <c r="I91" s="64"/>
    </row>
    <row r="92" spans="1:9" ht="12.75" customHeight="1">
      <c r="A92" s="284">
        <f t="shared" si="1"/>
        <v>84</v>
      </c>
      <c r="B92" s="290">
        <v>32</v>
      </c>
      <c r="C92" s="293" t="s">
        <v>735</v>
      </c>
      <c r="D92" s="286" t="s">
        <v>176</v>
      </c>
      <c r="E92" s="286" t="s">
        <v>169</v>
      </c>
      <c r="F92" s="286" t="s">
        <v>765</v>
      </c>
      <c r="G92" s="290" t="s">
        <v>1496</v>
      </c>
      <c r="H92" s="289" t="s">
        <v>1430</v>
      </c>
      <c r="I92" s="64"/>
    </row>
    <row r="93" spans="1:9" ht="12.75" customHeight="1">
      <c r="A93" s="284">
        <f t="shared" si="1"/>
        <v>85</v>
      </c>
      <c r="B93" s="290">
        <v>33</v>
      </c>
      <c r="C93" s="290" t="s">
        <v>1495</v>
      </c>
      <c r="D93" s="286" t="s">
        <v>375</v>
      </c>
      <c r="E93" s="286" t="s">
        <v>169</v>
      </c>
      <c r="F93" s="286" t="s">
        <v>765</v>
      </c>
      <c r="G93" s="290" t="s">
        <v>1497</v>
      </c>
      <c r="H93" s="289" t="s">
        <v>1362</v>
      </c>
      <c r="I93" s="64"/>
    </row>
    <row r="94" spans="1:9" ht="12.75" customHeight="1">
      <c r="A94" s="284">
        <f t="shared" si="1"/>
        <v>86</v>
      </c>
      <c r="B94" s="290">
        <v>34</v>
      </c>
      <c r="C94" s="290" t="s">
        <v>284</v>
      </c>
      <c r="D94" s="286" t="s">
        <v>375</v>
      </c>
      <c r="E94" s="290" t="s">
        <v>169</v>
      </c>
      <c r="F94" s="286" t="s">
        <v>765</v>
      </c>
      <c r="G94" s="290" t="s">
        <v>1504</v>
      </c>
      <c r="H94" s="289" t="s">
        <v>173</v>
      </c>
      <c r="I94" s="64"/>
    </row>
    <row r="95" spans="1:9" ht="12.75" customHeight="1">
      <c r="A95" s="284">
        <f t="shared" si="1"/>
        <v>87</v>
      </c>
      <c r="B95" s="290">
        <v>35</v>
      </c>
      <c r="C95" s="293" t="s">
        <v>1398</v>
      </c>
      <c r="D95" s="286" t="s">
        <v>97</v>
      </c>
      <c r="E95" s="286" t="s">
        <v>169</v>
      </c>
      <c r="F95" s="286" t="s">
        <v>765</v>
      </c>
      <c r="G95" s="290" t="s">
        <v>99</v>
      </c>
      <c r="H95" s="289" t="s">
        <v>1386</v>
      </c>
      <c r="I95" s="64"/>
    </row>
    <row r="96" spans="1:9" ht="12.75" customHeight="1">
      <c r="A96" s="284">
        <f t="shared" si="1"/>
        <v>88</v>
      </c>
      <c r="B96" s="290">
        <v>36</v>
      </c>
      <c r="C96" s="293" t="s">
        <v>1383</v>
      </c>
      <c r="D96" s="286" t="s">
        <v>176</v>
      </c>
      <c r="E96" s="286" t="s">
        <v>212</v>
      </c>
      <c r="F96" s="286" t="s">
        <v>767</v>
      </c>
      <c r="G96" s="290" t="s">
        <v>99</v>
      </c>
      <c r="H96" s="289" t="s">
        <v>1386</v>
      </c>
      <c r="I96" s="64"/>
    </row>
    <row r="97" spans="1:9" ht="12.75" customHeight="1">
      <c r="A97" s="284">
        <f t="shared" si="1"/>
        <v>89</v>
      </c>
      <c r="B97" s="290">
        <v>37</v>
      </c>
      <c r="C97" s="293" t="s">
        <v>642</v>
      </c>
      <c r="D97" s="286" t="s">
        <v>176</v>
      </c>
      <c r="E97" s="286" t="s">
        <v>212</v>
      </c>
      <c r="F97" s="286" t="s">
        <v>767</v>
      </c>
      <c r="G97" s="290" t="s">
        <v>99</v>
      </c>
      <c r="H97" s="289" t="s">
        <v>1386</v>
      </c>
      <c r="I97" s="64"/>
    </row>
    <row r="98" spans="1:9" ht="12.75" customHeight="1">
      <c r="A98" s="284">
        <f t="shared" si="1"/>
        <v>90</v>
      </c>
      <c r="B98" s="290">
        <v>38</v>
      </c>
      <c r="C98" s="290" t="s">
        <v>566</v>
      </c>
      <c r="D98" s="290" t="s">
        <v>234</v>
      </c>
      <c r="E98" s="290" t="s">
        <v>169</v>
      </c>
      <c r="F98" s="286" t="s">
        <v>765</v>
      </c>
      <c r="G98" s="290" t="s">
        <v>1505</v>
      </c>
      <c r="H98" s="289" t="s">
        <v>1362</v>
      </c>
      <c r="I98" s="64"/>
    </row>
    <row r="99" spans="1:9" ht="12.75" customHeight="1">
      <c r="A99" s="284">
        <f t="shared" si="1"/>
        <v>91</v>
      </c>
      <c r="B99" s="290">
        <v>39</v>
      </c>
      <c r="C99" s="290" t="s">
        <v>744</v>
      </c>
      <c r="D99" s="290" t="s">
        <v>234</v>
      </c>
      <c r="E99" s="290" t="s">
        <v>169</v>
      </c>
      <c r="F99" s="286" t="s">
        <v>765</v>
      </c>
      <c r="G99" s="290" t="s">
        <v>101</v>
      </c>
      <c r="H99" s="289" t="s">
        <v>173</v>
      </c>
      <c r="I99" s="64"/>
    </row>
    <row r="100" spans="1:9" ht="12.75" customHeight="1">
      <c r="A100" s="284"/>
      <c r="B100" s="295">
        <v>45231</v>
      </c>
      <c r="C100" s="290"/>
      <c r="D100" s="290"/>
      <c r="E100" s="290"/>
      <c r="F100" s="286"/>
      <c r="G100" s="290"/>
      <c r="H100" s="289"/>
      <c r="I100" s="64"/>
    </row>
    <row r="101" spans="1:9" ht="12.75" customHeight="1">
      <c r="A101" s="284">
        <v>92</v>
      </c>
      <c r="B101" s="290">
        <v>1</v>
      </c>
      <c r="C101" s="290" t="s">
        <v>755</v>
      </c>
      <c r="D101" s="286" t="s">
        <v>375</v>
      </c>
      <c r="E101" s="290" t="s">
        <v>212</v>
      </c>
      <c r="F101" s="286" t="s">
        <v>767</v>
      </c>
      <c r="G101" s="290" t="s">
        <v>1976</v>
      </c>
      <c r="H101" s="289" t="s">
        <v>1386</v>
      </c>
      <c r="I101" s="64"/>
    </row>
    <row r="102" spans="1:9" ht="12.75" customHeight="1">
      <c r="A102" s="284">
        <f t="shared" ref="A102:A115" si="2">A101+1</f>
        <v>93</v>
      </c>
      <c r="B102" s="290">
        <v>2</v>
      </c>
      <c r="C102" s="290" t="s">
        <v>478</v>
      </c>
      <c r="D102" s="290" t="s">
        <v>234</v>
      </c>
      <c r="E102" s="290" t="s">
        <v>212</v>
      </c>
      <c r="F102" s="286" t="s">
        <v>767</v>
      </c>
      <c r="G102" s="290" t="s">
        <v>1976</v>
      </c>
      <c r="H102" s="289" t="s">
        <v>173</v>
      </c>
      <c r="I102" s="64"/>
    </row>
    <row r="103" spans="1:9" ht="12.75" customHeight="1">
      <c r="A103" s="284">
        <f t="shared" si="2"/>
        <v>94</v>
      </c>
      <c r="B103" s="290">
        <v>3</v>
      </c>
      <c r="C103" s="290" t="s">
        <v>418</v>
      </c>
      <c r="D103" s="290" t="s">
        <v>234</v>
      </c>
      <c r="E103" s="290" t="s">
        <v>98</v>
      </c>
      <c r="F103" s="286" t="s">
        <v>765</v>
      </c>
      <c r="G103" s="290" t="s">
        <v>1511</v>
      </c>
      <c r="H103" s="290" t="s">
        <v>754</v>
      </c>
      <c r="I103" s="64"/>
    </row>
    <row r="104" spans="1:9" ht="12.75" customHeight="1">
      <c r="A104" s="284">
        <f t="shared" si="2"/>
        <v>95</v>
      </c>
      <c r="B104" s="290">
        <v>4</v>
      </c>
      <c r="C104" s="290" t="s">
        <v>297</v>
      </c>
      <c r="D104" s="286" t="s">
        <v>176</v>
      </c>
      <c r="E104" s="286" t="s">
        <v>169</v>
      </c>
      <c r="F104" s="286" t="s">
        <v>765</v>
      </c>
      <c r="G104" s="290" t="s">
        <v>1512</v>
      </c>
      <c r="H104" s="289" t="s">
        <v>1430</v>
      </c>
      <c r="I104" s="64"/>
    </row>
    <row r="105" spans="1:9" ht="12.75" customHeight="1">
      <c r="A105" s="284">
        <f t="shared" si="2"/>
        <v>96</v>
      </c>
      <c r="B105" s="290">
        <v>5</v>
      </c>
      <c r="C105" s="290" t="s">
        <v>959</v>
      </c>
      <c r="D105" s="290" t="s">
        <v>97</v>
      </c>
      <c r="E105" s="290" t="s">
        <v>98</v>
      </c>
      <c r="F105" s="286" t="s">
        <v>765</v>
      </c>
      <c r="G105" s="290" t="s">
        <v>1512</v>
      </c>
      <c r="H105" s="289" t="s">
        <v>102</v>
      </c>
      <c r="I105" s="64"/>
    </row>
    <row r="106" spans="1:9" ht="12.75" customHeight="1">
      <c r="A106" s="284">
        <f t="shared" si="2"/>
        <v>97</v>
      </c>
      <c r="B106" s="290">
        <v>6</v>
      </c>
      <c r="C106" s="290" t="s">
        <v>688</v>
      </c>
      <c r="D106" s="290" t="s">
        <v>234</v>
      </c>
      <c r="E106" s="290" t="s">
        <v>169</v>
      </c>
      <c r="F106" s="286" t="s">
        <v>765</v>
      </c>
      <c r="G106" s="290" t="s">
        <v>1977</v>
      </c>
      <c r="H106" s="290" t="s">
        <v>173</v>
      </c>
      <c r="I106" s="64"/>
    </row>
    <row r="107" spans="1:9" ht="12.75" customHeight="1">
      <c r="A107" s="284">
        <f t="shared" si="2"/>
        <v>98</v>
      </c>
      <c r="B107" s="290">
        <v>7</v>
      </c>
      <c r="C107" s="290" t="s">
        <v>955</v>
      </c>
      <c r="D107" s="290" t="s">
        <v>112</v>
      </c>
      <c r="E107" s="290" t="s">
        <v>98</v>
      </c>
      <c r="F107" s="286" t="s">
        <v>765</v>
      </c>
      <c r="G107" s="290" t="s">
        <v>1977</v>
      </c>
      <c r="H107" s="290" t="s">
        <v>754</v>
      </c>
      <c r="I107" s="64"/>
    </row>
    <row r="108" spans="1:9" ht="12.75" customHeight="1">
      <c r="A108" s="284">
        <f t="shared" si="2"/>
        <v>99</v>
      </c>
      <c r="B108" s="290">
        <v>8</v>
      </c>
      <c r="C108" s="290" t="s">
        <v>1507</v>
      </c>
      <c r="D108" s="286" t="s">
        <v>97</v>
      </c>
      <c r="E108" s="286" t="s">
        <v>169</v>
      </c>
      <c r="F108" s="286" t="s">
        <v>765</v>
      </c>
      <c r="G108" s="290" t="s">
        <v>1513</v>
      </c>
      <c r="H108" s="290" t="s">
        <v>1978</v>
      </c>
      <c r="I108" s="64"/>
    </row>
    <row r="109" spans="1:9" ht="12.75" customHeight="1">
      <c r="A109" s="284">
        <f t="shared" si="2"/>
        <v>100</v>
      </c>
      <c r="B109" s="290">
        <v>9</v>
      </c>
      <c r="C109" s="290" t="s">
        <v>758</v>
      </c>
      <c r="D109" s="290" t="s">
        <v>375</v>
      </c>
      <c r="E109" s="290" t="s">
        <v>98</v>
      </c>
      <c r="F109" s="286" t="s">
        <v>765</v>
      </c>
      <c r="G109" s="290" t="s">
        <v>1513</v>
      </c>
      <c r="H109" s="290" t="s">
        <v>754</v>
      </c>
      <c r="I109" s="64"/>
    </row>
    <row r="110" spans="1:9" ht="12.75" customHeight="1">
      <c r="A110" s="284">
        <f t="shared" si="2"/>
        <v>101</v>
      </c>
      <c r="B110" s="290">
        <v>10</v>
      </c>
      <c r="C110" s="290" t="s">
        <v>954</v>
      </c>
      <c r="D110" s="290" t="s">
        <v>97</v>
      </c>
      <c r="E110" s="290" t="s">
        <v>169</v>
      </c>
      <c r="F110" s="286" t="s">
        <v>765</v>
      </c>
      <c r="G110" s="290" t="s">
        <v>1979</v>
      </c>
      <c r="H110" s="290" t="s">
        <v>754</v>
      </c>
      <c r="I110" s="64"/>
    </row>
    <row r="111" spans="1:9" ht="12.75" customHeight="1">
      <c r="A111" s="284">
        <f t="shared" si="2"/>
        <v>102</v>
      </c>
      <c r="B111" s="290">
        <v>11</v>
      </c>
      <c r="C111" s="335" t="s">
        <v>96</v>
      </c>
      <c r="D111" s="335" t="s">
        <v>97</v>
      </c>
      <c r="E111" s="335" t="s">
        <v>503</v>
      </c>
      <c r="F111" s="286" t="s">
        <v>1980</v>
      </c>
      <c r="G111" s="290">
        <v>45237</v>
      </c>
      <c r="H111" s="335" t="s">
        <v>102</v>
      </c>
      <c r="I111" s="64"/>
    </row>
    <row r="112" spans="1:9" ht="12.75" customHeight="1">
      <c r="A112" s="284">
        <f t="shared" si="2"/>
        <v>103</v>
      </c>
      <c r="B112" s="290">
        <v>12</v>
      </c>
      <c r="C112" s="335" t="s">
        <v>111</v>
      </c>
      <c r="D112" s="335" t="s">
        <v>112</v>
      </c>
      <c r="E112" s="335" t="s">
        <v>503</v>
      </c>
      <c r="F112" s="286" t="s">
        <v>1980</v>
      </c>
      <c r="G112" s="290">
        <v>45240</v>
      </c>
      <c r="H112" s="335" t="s">
        <v>102</v>
      </c>
      <c r="I112" s="64"/>
    </row>
    <row r="113" spans="1:9" ht="12.75" customHeight="1">
      <c r="A113" s="284">
        <f t="shared" si="2"/>
        <v>104</v>
      </c>
      <c r="B113" s="290">
        <v>13</v>
      </c>
      <c r="C113" s="335" t="s">
        <v>106</v>
      </c>
      <c r="D113" s="335" t="s">
        <v>107</v>
      </c>
      <c r="E113" s="335" t="s">
        <v>503</v>
      </c>
      <c r="F113" s="286" t="s">
        <v>1980</v>
      </c>
      <c r="G113" s="290">
        <v>45240</v>
      </c>
      <c r="H113" s="335" t="s">
        <v>102</v>
      </c>
      <c r="I113" s="64"/>
    </row>
    <row r="114" spans="1:9" ht="12.75" customHeight="1">
      <c r="A114" s="284">
        <f t="shared" si="2"/>
        <v>105</v>
      </c>
      <c r="B114" s="290">
        <v>14</v>
      </c>
      <c r="C114" s="335" t="s">
        <v>116</v>
      </c>
      <c r="D114" s="335" t="s">
        <v>97</v>
      </c>
      <c r="E114" s="335" t="s">
        <v>503</v>
      </c>
      <c r="F114" s="286" t="s">
        <v>1980</v>
      </c>
      <c r="G114" s="290">
        <v>45248</v>
      </c>
      <c r="H114" s="335" t="s">
        <v>102</v>
      </c>
      <c r="I114" s="64"/>
    </row>
    <row r="115" spans="1:9" ht="12.75" customHeight="1">
      <c r="A115" s="284">
        <f t="shared" si="2"/>
        <v>106</v>
      </c>
      <c r="B115" s="290">
        <v>15</v>
      </c>
      <c r="C115" s="335" t="s">
        <v>120</v>
      </c>
      <c r="D115" s="335" t="s">
        <v>121</v>
      </c>
      <c r="E115" s="335" t="s">
        <v>503</v>
      </c>
      <c r="F115" s="286" t="s">
        <v>1980</v>
      </c>
      <c r="G115" s="290">
        <v>45258</v>
      </c>
      <c r="H115" s="335" t="s">
        <v>102</v>
      </c>
      <c r="I115" s="64"/>
    </row>
    <row r="116" spans="1:9" ht="12.75" customHeight="1">
      <c r="A116" s="284"/>
      <c r="B116" s="295">
        <v>45261</v>
      </c>
      <c r="C116" s="290"/>
      <c r="D116" s="290"/>
      <c r="E116" s="290"/>
      <c r="F116" s="286"/>
      <c r="G116" s="290"/>
      <c r="H116" s="289"/>
      <c r="I116" s="64"/>
    </row>
    <row r="117" spans="1:9" ht="12.75" customHeight="1">
      <c r="A117" s="284">
        <v>107</v>
      </c>
      <c r="B117" s="290">
        <v>1</v>
      </c>
      <c r="C117" s="290" t="s">
        <v>1514</v>
      </c>
      <c r="D117" s="290" t="s">
        <v>97</v>
      </c>
      <c r="E117" s="290" t="s">
        <v>169</v>
      </c>
      <c r="F117" s="286" t="s">
        <v>765</v>
      </c>
      <c r="G117" s="290" t="s">
        <v>1981</v>
      </c>
      <c r="H117" s="290" t="s">
        <v>754</v>
      </c>
      <c r="I117" s="64"/>
    </row>
    <row r="118" spans="1:9" ht="12.75" customHeight="1">
      <c r="A118" s="284">
        <f t="shared" ref="A118:A131" si="3">A117+1</f>
        <v>108</v>
      </c>
      <c r="B118" s="290">
        <v>2</v>
      </c>
      <c r="C118" s="290" t="s">
        <v>1517</v>
      </c>
      <c r="D118" s="290" t="s">
        <v>97</v>
      </c>
      <c r="E118" s="290" t="s">
        <v>98</v>
      </c>
      <c r="F118" s="286" t="s">
        <v>765</v>
      </c>
      <c r="G118" s="290" t="s">
        <v>612</v>
      </c>
      <c r="H118" s="290" t="s">
        <v>173</v>
      </c>
      <c r="I118" s="64"/>
    </row>
    <row r="119" spans="1:9" ht="12.75" customHeight="1">
      <c r="A119" s="284">
        <f t="shared" si="3"/>
        <v>109</v>
      </c>
      <c r="B119" s="290">
        <v>3</v>
      </c>
      <c r="C119" s="290" t="s">
        <v>424</v>
      </c>
      <c r="D119" s="290" t="s">
        <v>97</v>
      </c>
      <c r="E119" s="290" t="s">
        <v>212</v>
      </c>
      <c r="F119" s="286" t="s">
        <v>767</v>
      </c>
      <c r="G119" s="290" t="s">
        <v>612</v>
      </c>
      <c r="H119" s="290" t="s">
        <v>754</v>
      </c>
      <c r="I119" s="64"/>
    </row>
    <row r="120" spans="1:9" ht="12.75" customHeight="1">
      <c r="A120" s="284">
        <f t="shared" si="3"/>
        <v>110</v>
      </c>
      <c r="B120" s="290">
        <v>4</v>
      </c>
      <c r="C120" s="290" t="s">
        <v>965</v>
      </c>
      <c r="D120" s="290" t="s">
        <v>296</v>
      </c>
      <c r="E120" s="290" t="s">
        <v>98</v>
      </c>
      <c r="F120" s="286" t="s">
        <v>765</v>
      </c>
      <c r="G120" s="290" t="s">
        <v>171</v>
      </c>
      <c r="H120" s="289" t="s">
        <v>102</v>
      </c>
      <c r="I120" s="64"/>
    </row>
    <row r="121" spans="1:9" ht="12.75" customHeight="1">
      <c r="A121" s="284">
        <f t="shared" si="3"/>
        <v>111</v>
      </c>
      <c r="B121" s="290">
        <v>5</v>
      </c>
      <c r="C121" s="290" t="s">
        <v>661</v>
      </c>
      <c r="D121" s="290" t="s">
        <v>296</v>
      </c>
      <c r="E121" s="290" t="s">
        <v>169</v>
      </c>
      <c r="F121" s="286" t="s">
        <v>765</v>
      </c>
      <c r="G121" s="290" t="s">
        <v>183</v>
      </c>
      <c r="H121" s="290" t="s">
        <v>754</v>
      </c>
      <c r="I121" s="64"/>
    </row>
    <row r="122" spans="1:9" ht="12.75" customHeight="1">
      <c r="A122" s="284">
        <f t="shared" si="3"/>
        <v>112</v>
      </c>
      <c r="B122" s="290">
        <v>6</v>
      </c>
      <c r="C122" s="290" t="s">
        <v>953</v>
      </c>
      <c r="D122" s="290" t="s">
        <v>176</v>
      </c>
      <c r="E122" s="290" t="s">
        <v>212</v>
      </c>
      <c r="F122" s="286" t="s">
        <v>767</v>
      </c>
      <c r="G122" s="290" t="s">
        <v>183</v>
      </c>
      <c r="H122" s="290" t="s">
        <v>754</v>
      </c>
      <c r="I122" s="64"/>
    </row>
    <row r="123" spans="1:9" ht="12.75" customHeight="1">
      <c r="A123" s="284">
        <f t="shared" si="3"/>
        <v>113</v>
      </c>
      <c r="B123" s="290">
        <v>7</v>
      </c>
      <c r="C123" s="290" t="s">
        <v>455</v>
      </c>
      <c r="D123" s="290" t="s">
        <v>296</v>
      </c>
      <c r="E123" s="290" t="s">
        <v>98</v>
      </c>
      <c r="F123" s="290" t="s">
        <v>765</v>
      </c>
      <c r="G123" s="290" t="s">
        <v>1982</v>
      </c>
      <c r="H123" s="290" t="s">
        <v>754</v>
      </c>
      <c r="I123" s="64"/>
    </row>
    <row r="124" spans="1:9" ht="12.75" customHeight="1">
      <c r="A124" s="284">
        <f t="shared" si="3"/>
        <v>114</v>
      </c>
      <c r="B124" s="290">
        <v>8</v>
      </c>
      <c r="C124" s="336" t="s">
        <v>127</v>
      </c>
      <c r="D124" s="335" t="s">
        <v>97</v>
      </c>
      <c r="E124" s="335" t="s">
        <v>503</v>
      </c>
      <c r="F124" s="335" t="s">
        <v>1980</v>
      </c>
      <c r="G124" s="337">
        <v>45265</v>
      </c>
      <c r="H124" s="335" t="s">
        <v>102</v>
      </c>
      <c r="I124" s="64"/>
    </row>
    <row r="125" spans="1:9" ht="12.75" customHeight="1">
      <c r="A125" s="284">
        <f t="shared" si="3"/>
        <v>115</v>
      </c>
      <c r="B125" s="290">
        <v>9</v>
      </c>
      <c r="C125" s="336" t="s">
        <v>1526</v>
      </c>
      <c r="D125" s="335" t="s">
        <v>97</v>
      </c>
      <c r="E125" s="335" t="s">
        <v>503</v>
      </c>
      <c r="F125" s="335" t="s">
        <v>1980</v>
      </c>
      <c r="G125" s="338">
        <v>45360</v>
      </c>
      <c r="H125" s="335" t="s">
        <v>1006</v>
      </c>
      <c r="I125" s="64"/>
    </row>
    <row r="126" spans="1:9" ht="12.75" customHeight="1">
      <c r="A126" s="284">
        <f t="shared" si="3"/>
        <v>116</v>
      </c>
      <c r="B126" s="290">
        <v>10</v>
      </c>
      <c r="C126" s="335" t="s">
        <v>1002</v>
      </c>
      <c r="D126" s="335" t="s">
        <v>97</v>
      </c>
      <c r="E126" s="335" t="s">
        <v>212</v>
      </c>
      <c r="F126" s="335" t="s">
        <v>1983</v>
      </c>
      <c r="G126" s="337"/>
      <c r="H126" s="335" t="s">
        <v>1528</v>
      </c>
      <c r="I126" s="64"/>
    </row>
    <row r="127" spans="1:9" ht="12.75" customHeight="1">
      <c r="A127" s="284">
        <f t="shared" si="3"/>
        <v>117</v>
      </c>
      <c r="B127" s="290">
        <v>11</v>
      </c>
      <c r="C127" s="335" t="s">
        <v>1530</v>
      </c>
      <c r="D127" s="335" t="s">
        <v>176</v>
      </c>
      <c r="E127" s="335" t="s">
        <v>503</v>
      </c>
      <c r="F127" s="335" t="s">
        <v>1980</v>
      </c>
      <c r="G127" s="337">
        <v>45290</v>
      </c>
      <c r="H127" s="335" t="s">
        <v>1531</v>
      </c>
      <c r="I127" s="64"/>
    </row>
    <row r="128" spans="1:9" ht="12.75" customHeight="1">
      <c r="A128" s="284">
        <f t="shared" si="3"/>
        <v>118</v>
      </c>
      <c r="B128" s="290">
        <v>12</v>
      </c>
      <c r="C128" s="335" t="s">
        <v>1532</v>
      </c>
      <c r="D128" s="335" t="s">
        <v>107</v>
      </c>
      <c r="E128" s="335" t="s">
        <v>503</v>
      </c>
      <c r="F128" s="335" t="s">
        <v>1980</v>
      </c>
      <c r="G128" s="337">
        <v>45290</v>
      </c>
      <c r="H128" s="335" t="s">
        <v>1006</v>
      </c>
      <c r="I128" s="64"/>
    </row>
    <row r="129" spans="1:9" ht="12.75" customHeight="1">
      <c r="A129" s="284">
        <f t="shared" si="3"/>
        <v>119</v>
      </c>
      <c r="B129" s="290">
        <v>13</v>
      </c>
      <c r="C129" s="335" t="s">
        <v>1533</v>
      </c>
      <c r="D129" s="335" t="s">
        <v>176</v>
      </c>
      <c r="E129" s="335" t="s">
        <v>503</v>
      </c>
      <c r="F129" s="335" t="s">
        <v>1980</v>
      </c>
      <c r="G129" s="337">
        <v>45290</v>
      </c>
      <c r="H129" s="335" t="s">
        <v>1531</v>
      </c>
      <c r="I129" s="64"/>
    </row>
    <row r="130" spans="1:9" ht="12.75" customHeight="1">
      <c r="A130" s="284">
        <f t="shared" si="3"/>
        <v>120</v>
      </c>
      <c r="B130" s="290">
        <v>14</v>
      </c>
      <c r="C130" s="335" t="s">
        <v>1534</v>
      </c>
      <c r="D130" s="335" t="s">
        <v>97</v>
      </c>
      <c r="E130" s="335" t="s">
        <v>503</v>
      </c>
      <c r="F130" s="335" t="s">
        <v>1980</v>
      </c>
      <c r="G130" s="337">
        <v>45290</v>
      </c>
      <c r="H130" s="335" t="s">
        <v>1006</v>
      </c>
      <c r="I130" s="64"/>
    </row>
    <row r="131" spans="1:9" ht="12.75" customHeight="1">
      <c r="A131" s="284">
        <f t="shared" si="3"/>
        <v>121</v>
      </c>
      <c r="B131" s="290">
        <v>15</v>
      </c>
      <c r="C131" s="335" t="s">
        <v>1340</v>
      </c>
      <c r="D131" s="335" t="s">
        <v>107</v>
      </c>
      <c r="E131" s="335" t="s">
        <v>169</v>
      </c>
      <c r="F131" s="335" t="s">
        <v>1980</v>
      </c>
      <c r="G131" s="290"/>
      <c r="H131" s="335" t="s">
        <v>1528</v>
      </c>
      <c r="I131" s="64"/>
    </row>
    <row r="132" spans="1:9" ht="12.75" customHeight="1">
      <c r="A132" s="284"/>
      <c r="B132" s="295">
        <v>45292</v>
      </c>
      <c r="C132" s="290"/>
      <c r="D132" s="290"/>
      <c r="E132" s="290"/>
      <c r="F132" s="290"/>
      <c r="G132" s="290"/>
      <c r="H132" s="290"/>
      <c r="I132" s="64"/>
    </row>
    <row r="133" spans="1:9" ht="12.75" customHeight="1">
      <c r="A133" s="284">
        <v>122</v>
      </c>
      <c r="B133" s="290">
        <v>1</v>
      </c>
      <c r="C133" s="290" t="s">
        <v>1524</v>
      </c>
      <c r="D133" s="290" t="s">
        <v>266</v>
      </c>
      <c r="E133" s="290" t="s">
        <v>98</v>
      </c>
      <c r="F133" s="290" t="s">
        <v>765</v>
      </c>
      <c r="G133" s="290" t="s">
        <v>280</v>
      </c>
      <c r="H133" s="290" t="s">
        <v>1525</v>
      </c>
      <c r="I133" s="64"/>
    </row>
    <row r="134" spans="1:9" ht="12.75" customHeight="1">
      <c r="A134" s="284">
        <f t="shared" ref="A134:A145" si="4">A133+1</f>
        <v>123</v>
      </c>
      <c r="B134" s="290">
        <v>2</v>
      </c>
      <c r="C134" s="290" t="s">
        <v>1536</v>
      </c>
      <c r="D134" s="290" t="s">
        <v>266</v>
      </c>
      <c r="E134" s="290" t="s">
        <v>98</v>
      </c>
      <c r="F134" s="290" t="s">
        <v>765</v>
      </c>
      <c r="G134" s="290" t="s">
        <v>280</v>
      </c>
      <c r="H134" s="290" t="s">
        <v>1525</v>
      </c>
      <c r="I134" s="64"/>
    </row>
    <row r="135" spans="1:9" ht="12.75" customHeight="1">
      <c r="A135" s="284">
        <f t="shared" si="4"/>
        <v>124</v>
      </c>
      <c r="B135" s="290">
        <v>3</v>
      </c>
      <c r="C135" s="290" t="s">
        <v>1539</v>
      </c>
      <c r="D135" s="290" t="s">
        <v>269</v>
      </c>
      <c r="E135" s="290" t="s">
        <v>98</v>
      </c>
      <c r="F135" s="290" t="s">
        <v>765</v>
      </c>
      <c r="G135" s="290" t="s">
        <v>300</v>
      </c>
      <c r="H135" s="290" t="s">
        <v>1525</v>
      </c>
      <c r="I135" s="64"/>
    </row>
    <row r="136" spans="1:9" ht="12.75" customHeight="1">
      <c r="A136" s="284">
        <f t="shared" si="4"/>
        <v>125</v>
      </c>
      <c r="B136" s="290">
        <v>4</v>
      </c>
      <c r="C136" s="290" t="s">
        <v>1538</v>
      </c>
      <c r="D136" s="290" t="s">
        <v>1523</v>
      </c>
      <c r="E136" s="290" t="s">
        <v>98</v>
      </c>
      <c r="F136" s="290" t="s">
        <v>765</v>
      </c>
      <c r="G136" s="290" t="s">
        <v>300</v>
      </c>
      <c r="H136" s="290" t="s">
        <v>1525</v>
      </c>
      <c r="I136" s="64"/>
    </row>
    <row r="137" spans="1:9" ht="12.75" customHeight="1">
      <c r="A137" s="284">
        <f t="shared" si="4"/>
        <v>126</v>
      </c>
      <c r="B137" s="290">
        <v>5</v>
      </c>
      <c r="C137" s="290" t="s">
        <v>1537</v>
      </c>
      <c r="D137" s="290" t="s">
        <v>266</v>
      </c>
      <c r="E137" s="290" t="s">
        <v>98</v>
      </c>
      <c r="F137" s="290" t="s">
        <v>765</v>
      </c>
      <c r="G137" s="290" t="s">
        <v>301</v>
      </c>
      <c r="H137" s="290" t="s">
        <v>1525</v>
      </c>
      <c r="I137" s="64"/>
    </row>
    <row r="138" spans="1:9" ht="12.75" customHeight="1">
      <c r="A138" s="284">
        <f t="shared" si="4"/>
        <v>127</v>
      </c>
      <c r="B138" s="290">
        <v>6</v>
      </c>
      <c r="C138" s="335" t="s">
        <v>1544</v>
      </c>
      <c r="D138" s="335" t="s">
        <v>97</v>
      </c>
      <c r="E138" s="335" t="s">
        <v>212</v>
      </c>
      <c r="F138" s="335" t="s">
        <v>1983</v>
      </c>
      <c r="G138" s="337">
        <v>45309</v>
      </c>
      <c r="H138" s="335" t="s">
        <v>1545</v>
      </c>
      <c r="I138" s="64"/>
    </row>
    <row r="139" spans="1:9" ht="12.75" customHeight="1">
      <c r="A139" s="284">
        <f t="shared" si="4"/>
        <v>128</v>
      </c>
      <c r="B139" s="290">
        <v>7</v>
      </c>
      <c r="C139" s="335" t="s">
        <v>1546</v>
      </c>
      <c r="D139" s="335" t="s">
        <v>176</v>
      </c>
      <c r="E139" s="335" t="s">
        <v>503</v>
      </c>
      <c r="F139" s="335" t="s">
        <v>1980</v>
      </c>
      <c r="G139" s="337">
        <v>45309</v>
      </c>
      <c r="H139" s="335" t="s">
        <v>1531</v>
      </c>
      <c r="I139" s="64"/>
    </row>
    <row r="140" spans="1:9" ht="12.75" customHeight="1">
      <c r="A140" s="284">
        <f t="shared" si="4"/>
        <v>129</v>
      </c>
      <c r="B140" s="290">
        <v>8</v>
      </c>
      <c r="C140" s="335" t="s">
        <v>1225</v>
      </c>
      <c r="D140" s="335" t="s">
        <v>112</v>
      </c>
      <c r="E140" s="335" t="s">
        <v>503</v>
      </c>
      <c r="F140" s="335" t="s">
        <v>1980</v>
      </c>
      <c r="G140" s="337">
        <v>45310</v>
      </c>
      <c r="H140" s="335" t="s">
        <v>1531</v>
      </c>
      <c r="I140" s="64"/>
    </row>
    <row r="141" spans="1:9" ht="12.75" customHeight="1">
      <c r="A141" s="284">
        <f t="shared" si="4"/>
        <v>130</v>
      </c>
      <c r="B141" s="290">
        <v>9</v>
      </c>
      <c r="C141" s="335" t="s">
        <v>1339</v>
      </c>
      <c r="D141" s="335" t="s">
        <v>112</v>
      </c>
      <c r="E141" s="335" t="s">
        <v>503</v>
      </c>
      <c r="F141" s="335" t="s">
        <v>1980</v>
      </c>
      <c r="G141" s="337">
        <v>45311</v>
      </c>
      <c r="H141" s="335" t="s">
        <v>1528</v>
      </c>
      <c r="I141" s="64"/>
    </row>
    <row r="142" spans="1:9" ht="12.75" customHeight="1">
      <c r="A142" s="284">
        <f t="shared" si="4"/>
        <v>131</v>
      </c>
      <c r="B142" s="290">
        <v>10</v>
      </c>
      <c r="C142" s="335" t="s">
        <v>1547</v>
      </c>
      <c r="D142" s="335" t="s">
        <v>97</v>
      </c>
      <c r="E142" s="335" t="s">
        <v>503</v>
      </c>
      <c r="F142" s="335" t="s">
        <v>1980</v>
      </c>
      <c r="G142" s="337">
        <v>45321</v>
      </c>
      <c r="H142" s="335" t="s">
        <v>1531</v>
      </c>
      <c r="I142" s="64"/>
    </row>
    <row r="143" spans="1:9" ht="12.75" customHeight="1">
      <c r="A143" s="284">
        <f t="shared" si="4"/>
        <v>132</v>
      </c>
      <c r="B143" s="290">
        <v>11</v>
      </c>
      <c r="C143" s="335" t="s">
        <v>1548</v>
      </c>
      <c r="D143" s="335" t="s">
        <v>97</v>
      </c>
      <c r="E143" s="335" t="s">
        <v>212</v>
      </c>
      <c r="F143" s="335" t="s">
        <v>1983</v>
      </c>
      <c r="G143" s="337">
        <v>45322</v>
      </c>
      <c r="H143" s="335" t="s">
        <v>1003</v>
      </c>
      <c r="I143" s="64"/>
    </row>
    <row r="144" spans="1:9" ht="12.75" customHeight="1">
      <c r="A144" s="284">
        <f t="shared" si="4"/>
        <v>133</v>
      </c>
      <c r="B144" s="290">
        <v>12</v>
      </c>
      <c r="C144" s="335" t="s">
        <v>1078</v>
      </c>
      <c r="D144" s="335" t="s">
        <v>107</v>
      </c>
      <c r="E144" s="335" t="s">
        <v>503</v>
      </c>
      <c r="F144" s="335" t="s">
        <v>1980</v>
      </c>
      <c r="G144" s="337">
        <v>45322</v>
      </c>
      <c r="H144" s="335" t="s">
        <v>1006</v>
      </c>
      <c r="I144" s="64"/>
    </row>
    <row r="145" spans="1:9" ht="12.75" customHeight="1">
      <c r="A145" s="284">
        <f t="shared" si="4"/>
        <v>134</v>
      </c>
      <c r="B145" s="290">
        <v>13</v>
      </c>
      <c r="C145" s="335" t="s">
        <v>1549</v>
      </c>
      <c r="D145" s="335" t="s">
        <v>176</v>
      </c>
      <c r="E145" s="335" t="s">
        <v>503</v>
      </c>
      <c r="F145" s="335" t="s">
        <v>1980</v>
      </c>
      <c r="G145" s="337">
        <v>45322</v>
      </c>
      <c r="H145" s="335" t="s">
        <v>1531</v>
      </c>
      <c r="I145" s="64"/>
    </row>
    <row r="146" spans="1:9" ht="12.75" customHeight="1">
      <c r="A146" s="284"/>
      <c r="B146" s="301" t="s">
        <v>310</v>
      </c>
      <c r="C146" s="290"/>
      <c r="D146" s="290"/>
      <c r="E146" s="290"/>
      <c r="F146" s="290"/>
      <c r="G146" s="290"/>
      <c r="H146" s="290"/>
      <c r="I146" s="64"/>
    </row>
    <row r="147" spans="1:9" ht="12.75" customHeight="1">
      <c r="A147" s="284">
        <v>135</v>
      </c>
      <c r="B147" s="290">
        <v>1</v>
      </c>
      <c r="C147" s="290" t="s">
        <v>670</v>
      </c>
      <c r="D147" s="290" t="s">
        <v>1551</v>
      </c>
      <c r="E147" s="290" t="s">
        <v>169</v>
      </c>
      <c r="F147" s="290" t="s">
        <v>765</v>
      </c>
      <c r="G147" s="290" t="s">
        <v>313</v>
      </c>
      <c r="H147" s="290" t="s">
        <v>754</v>
      </c>
      <c r="I147" s="64"/>
    </row>
    <row r="148" spans="1:9" ht="12.75" customHeight="1">
      <c r="A148" s="284">
        <f t="shared" ref="A148:A173" si="5">A147+1</f>
        <v>136</v>
      </c>
      <c r="B148" s="290">
        <v>2</v>
      </c>
      <c r="C148" s="290" t="s">
        <v>729</v>
      </c>
      <c r="D148" s="290" t="s">
        <v>343</v>
      </c>
      <c r="E148" s="290" t="s">
        <v>169</v>
      </c>
      <c r="F148" s="290" t="s">
        <v>765</v>
      </c>
      <c r="G148" s="290" t="s">
        <v>322</v>
      </c>
      <c r="H148" s="290" t="s">
        <v>173</v>
      </c>
      <c r="I148" s="64"/>
    </row>
    <row r="149" spans="1:9" ht="12.75" customHeight="1">
      <c r="A149" s="284">
        <f t="shared" si="5"/>
        <v>137</v>
      </c>
      <c r="B149" s="290">
        <v>3</v>
      </c>
      <c r="C149" s="290" t="s">
        <v>489</v>
      </c>
      <c r="D149" s="290" t="s">
        <v>419</v>
      </c>
      <c r="E149" s="290" t="s">
        <v>169</v>
      </c>
      <c r="F149" s="290" t="s">
        <v>765</v>
      </c>
      <c r="G149" s="290" t="s">
        <v>358</v>
      </c>
      <c r="H149" s="289" t="s">
        <v>1362</v>
      </c>
      <c r="I149" s="64"/>
    </row>
    <row r="150" spans="1:9" ht="12.75" customHeight="1">
      <c r="A150" s="284">
        <f t="shared" si="5"/>
        <v>138</v>
      </c>
      <c r="B150" s="290">
        <v>4</v>
      </c>
      <c r="C150" s="290" t="s">
        <v>382</v>
      </c>
      <c r="D150" s="290" t="s">
        <v>1543</v>
      </c>
      <c r="E150" s="290" t="s">
        <v>169</v>
      </c>
      <c r="F150" s="290" t="s">
        <v>765</v>
      </c>
      <c r="G150" s="290" t="s">
        <v>1559</v>
      </c>
      <c r="H150" s="290" t="s">
        <v>246</v>
      </c>
      <c r="I150" s="64"/>
    </row>
    <row r="151" spans="1:9" ht="12.75" customHeight="1">
      <c r="A151" s="284">
        <f t="shared" si="5"/>
        <v>139</v>
      </c>
      <c r="B151" s="290">
        <v>5</v>
      </c>
      <c r="C151" s="290" t="s">
        <v>292</v>
      </c>
      <c r="D151" s="290" t="s">
        <v>97</v>
      </c>
      <c r="E151" s="290" t="s">
        <v>169</v>
      </c>
      <c r="F151" s="290" t="s">
        <v>765</v>
      </c>
      <c r="G151" s="290" t="s">
        <v>1559</v>
      </c>
      <c r="H151" s="290" t="s">
        <v>246</v>
      </c>
      <c r="I151" s="64"/>
    </row>
    <row r="152" spans="1:9" ht="12.75" customHeight="1">
      <c r="A152" s="284">
        <f t="shared" si="5"/>
        <v>140</v>
      </c>
      <c r="B152" s="290">
        <v>6</v>
      </c>
      <c r="C152" s="290" t="s">
        <v>215</v>
      </c>
      <c r="D152" s="290" t="s">
        <v>1543</v>
      </c>
      <c r="E152" s="290" t="s">
        <v>169</v>
      </c>
      <c r="F152" s="290" t="s">
        <v>765</v>
      </c>
      <c r="G152" s="290" t="s">
        <v>1984</v>
      </c>
      <c r="H152" s="290" t="s">
        <v>246</v>
      </c>
      <c r="I152" s="64"/>
    </row>
    <row r="153" spans="1:9" ht="12.75" customHeight="1">
      <c r="A153" s="284">
        <f t="shared" si="5"/>
        <v>141</v>
      </c>
      <c r="B153" s="290">
        <v>7</v>
      </c>
      <c r="C153" s="290" t="s">
        <v>258</v>
      </c>
      <c r="D153" s="290" t="s">
        <v>97</v>
      </c>
      <c r="E153" s="290" t="s">
        <v>169</v>
      </c>
      <c r="F153" s="290" t="s">
        <v>765</v>
      </c>
      <c r="G153" s="290" t="s">
        <v>1984</v>
      </c>
      <c r="H153" s="290" t="s">
        <v>246</v>
      </c>
      <c r="I153" s="64"/>
    </row>
    <row r="154" spans="1:9" ht="12.75" customHeight="1">
      <c r="A154" s="284">
        <f t="shared" si="5"/>
        <v>142</v>
      </c>
      <c r="B154" s="290">
        <v>8</v>
      </c>
      <c r="C154" s="290" t="s">
        <v>279</v>
      </c>
      <c r="D154" s="290" t="s">
        <v>97</v>
      </c>
      <c r="E154" s="290" t="s">
        <v>169</v>
      </c>
      <c r="F154" s="290" t="s">
        <v>765</v>
      </c>
      <c r="G154" s="290" t="s">
        <v>1984</v>
      </c>
      <c r="H154" s="290" t="s">
        <v>246</v>
      </c>
      <c r="I154" s="64"/>
    </row>
    <row r="155" spans="1:9" ht="12.75" customHeight="1">
      <c r="A155" s="284">
        <f t="shared" si="5"/>
        <v>143</v>
      </c>
      <c r="B155" s="290">
        <v>9</v>
      </c>
      <c r="C155" s="290" t="s">
        <v>1540</v>
      </c>
      <c r="D155" s="290" t="s">
        <v>1523</v>
      </c>
      <c r="E155" s="290" t="s">
        <v>98</v>
      </c>
      <c r="F155" s="290" t="s">
        <v>765</v>
      </c>
      <c r="G155" s="290" t="s">
        <v>361</v>
      </c>
      <c r="H155" s="290" t="s">
        <v>754</v>
      </c>
      <c r="I155" s="64"/>
    </row>
    <row r="156" spans="1:9" ht="12.75" customHeight="1">
      <c r="A156" s="284">
        <f t="shared" si="5"/>
        <v>144</v>
      </c>
      <c r="B156" s="290">
        <v>10</v>
      </c>
      <c r="C156" s="290" t="s">
        <v>325</v>
      </c>
      <c r="D156" s="290" t="s">
        <v>1543</v>
      </c>
      <c r="E156" s="290" t="s">
        <v>169</v>
      </c>
      <c r="F156" s="290" t="s">
        <v>765</v>
      </c>
      <c r="G156" s="290" t="s">
        <v>333</v>
      </c>
      <c r="H156" s="290" t="s">
        <v>246</v>
      </c>
      <c r="I156" s="64"/>
    </row>
    <row r="157" spans="1:9" ht="12.75" customHeight="1">
      <c r="A157" s="284">
        <f t="shared" si="5"/>
        <v>145</v>
      </c>
      <c r="B157" s="290">
        <v>11</v>
      </c>
      <c r="C157" s="290" t="s">
        <v>1553</v>
      </c>
      <c r="D157" s="290" t="s">
        <v>596</v>
      </c>
      <c r="E157" s="290" t="s">
        <v>98</v>
      </c>
      <c r="F157" s="290" t="s">
        <v>765</v>
      </c>
      <c r="G157" s="290" t="s">
        <v>369</v>
      </c>
      <c r="H157" s="290" t="s">
        <v>1525</v>
      </c>
      <c r="I157" s="64"/>
    </row>
    <row r="158" spans="1:9" ht="12.75" customHeight="1">
      <c r="A158" s="284">
        <f t="shared" si="5"/>
        <v>146</v>
      </c>
      <c r="B158" s="290">
        <v>12</v>
      </c>
      <c r="C158" s="290" t="s">
        <v>1550</v>
      </c>
      <c r="D158" s="290" t="s">
        <v>315</v>
      </c>
      <c r="E158" s="290" t="s">
        <v>98</v>
      </c>
      <c r="F158" s="290" t="s">
        <v>765</v>
      </c>
      <c r="G158" s="290" t="s">
        <v>369</v>
      </c>
      <c r="H158" s="290" t="s">
        <v>1525</v>
      </c>
      <c r="I158" s="64"/>
    </row>
    <row r="159" spans="1:9" ht="12.75" customHeight="1">
      <c r="A159" s="284">
        <f t="shared" si="5"/>
        <v>147</v>
      </c>
      <c r="B159" s="290">
        <v>13</v>
      </c>
      <c r="C159" s="290" t="s">
        <v>1558</v>
      </c>
      <c r="D159" s="290" t="s">
        <v>269</v>
      </c>
      <c r="E159" s="290" t="s">
        <v>98</v>
      </c>
      <c r="F159" s="290" t="s">
        <v>765</v>
      </c>
      <c r="G159" s="290" t="s">
        <v>372</v>
      </c>
      <c r="H159" s="290" t="s">
        <v>1525</v>
      </c>
      <c r="I159" s="64"/>
    </row>
    <row r="160" spans="1:9" ht="12.75" customHeight="1">
      <c r="A160" s="284">
        <f t="shared" si="5"/>
        <v>148</v>
      </c>
      <c r="B160" s="290">
        <v>14</v>
      </c>
      <c r="C160" s="335" t="s">
        <v>1564</v>
      </c>
      <c r="D160" s="335" t="s">
        <v>97</v>
      </c>
      <c r="E160" s="335" t="s">
        <v>212</v>
      </c>
      <c r="F160" s="335" t="s">
        <v>1983</v>
      </c>
      <c r="G160" s="337">
        <v>45339</v>
      </c>
      <c r="H160" s="335" t="s">
        <v>1003</v>
      </c>
      <c r="I160" s="64"/>
    </row>
    <row r="161" spans="1:9" ht="12.75" customHeight="1">
      <c r="A161" s="284">
        <f t="shared" si="5"/>
        <v>149</v>
      </c>
      <c r="B161" s="290">
        <v>15</v>
      </c>
      <c r="C161" s="335" t="s">
        <v>1565</v>
      </c>
      <c r="D161" s="335" t="s">
        <v>176</v>
      </c>
      <c r="E161" s="335" t="s">
        <v>212</v>
      </c>
      <c r="F161" s="335" t="s">
        <v>1983</v>
      </c>
      <c r="G161" s="337"/>
      <c r="H161" s="335" t="s">
        <v>1566</v>
      </c>
      <c r="I161" s="64"/>
    </row>
    <row r="162" spans="1:9" ht="12.75" customHeight="1">
      <c r="A162" s="284">
        <f t="shared" si="5"/>
        <v>150</v>
      </c>
      <c r="B162" s="290">
        <v>16</v>
      </c>
      <c r="C162" s="335" t="s">
        <v>1567</v>
      </c>
      <c r="D162" s="335" t="s">
        <v>97</v>
      </c>
      <c r="E162" s="335" t="s">
        <v>503</v>
      </c>
      <c r="F162" s="335" t="s">
        <v>1980</v>
      </c>
      <c r="G162" s="337">
        <v>45339</v>
      </c>
      <c r="H162" s="335" t="s">
        <v>1531</v>
      </c>
      <c r="I162" s="64"/>
    </row>
    <row r="163" spans="1:9" ht="12.75" customHeight="1">
      <c r="A163" s="284">
        <f t="shared" si="5"/>
        <v>151</v>
      </c>
      <c r="B163" s="290">
        <v>17</v>
      </c>
      <c r="C163" s="335" t="s">
        <v>1080</v>
      </c>
      <c r="D163" s="335" t="s">
        <v>176</v>
      </c>
      <c r="E163" s="335" t="s">
        <v>503</v>
      </c>
      <c r="F163" s="335" t="s">
        <v>1980</v>
      </c>
      <c r="G163" s="337">
        <v>45339</v>
      </c>
      <c r="H163" s="335" t="s">
        <v>1006</v>
      </c>
      <c r="I163" s="64"/>
    </row>
    <row r="164" spans="1:9" ht="12.75" customHeight="1">
      <c r="A164" s="284">
        <f t="shared" si="5"/>
        <v>152</v>
      </c>
      <c r="B164" s="290">
        <v>18</v>
      </c>
      <c r="C164" s="335" t="s">
        <v>1568</v>
      </c>
      <c r="D164" s="335" t="s">
        <v>176</v>
      </c>
      <c r="E164" s="335" t="s">
        <v>212</v>
      </c>
      <c r="F164" s="335" t="s">
        <v>1983</v>
      </c>
      <c r="G164" s="337">
        <v>45341</v>
      </c>
      <c r="H164" s="335" t="s">
        <v>1569</v>
      </c>
      <c r="I164" s="64"/>
    </row>
    <row r="165" spans="1:9" ht="12.75" customHeight="1">
      <c r="A165" s="284">
        <f t="shared" si="5"/>
        <v>153</v>
      </c>
      <c r="B165" s="290">
        <v>19</v>
      </c>
      <c r="C165" s="335" t="s">
        <v>1133</v>
      </c>
      <c r="D165" s="335" t="s">
        <v>112</v>
      </c>
      <c r="E165" s="335" t="s">
        <v>503</v>
      </c>
      <c r="F165" s="335" t="s">
        <v>1980</v>
      </c>
      <c r="G165" s="337">
        <v>45341</v>
      </c>
      <c r="H165" s="335" t="s">
        <v>1528</v>
      </c>
      <c r="I165" s="64"/>
    </row>
    <row r="166" spans="1:9" ht="12.75" customHeight="1">
      <c r="A166" s="284">
        <f t="shared" si="5"/>
        <v>154</v>
      </c>
      <c r="B166" s="290">
        <v>20</v>
      </c>
      <c r="C166" s="335" t="s">
        <v>1570</v>
      </c>
      <c r="D166" s="335" t="s">
        <v>107</v>
      </c>
      <c r="E166" s="335" t="s">
        <v>169</v>
      </c>
      <c r="F166" s="335" t="s">
        <v>1980</v>
      </c>
      <c r="G166" s="337">
        <v>45351</v>
      </c>
      <c r="H166" s="335" t="s">
        <v>1147</v>
      </c>
      <c r="I166" s="64"/>
    </row>
    <row r="167" spans="1:9" ht="12.75" customHeight="1">
      <c r="A167" s="284">
        <f t="shared" si="5"/>
        <v>155</v>
      </c>
      <c r="B167" s="290">
        <v>21</v>
      </c>
      <c r="C167" s="335" t="s">
        <v>1571</v>
      </c>
      <c r="D167" s="335" t="s">
        <v>97</v>
      </c>
      <c r="E167" s="335" t="s">
        <v>503</v>
      </c>
      <c r="F167" s="335" t="s">
        <v>1980</v>
      </c>
      <c r="G167" s="337">
        <v>45351</v>
      </c>
      <c r="H167" s="335" t="s">
        <v>1003</v>
      </c>
      <c r="I167" s="64"/>
    </row>
    <row r="168" spans="1:9" ht="12.75" customHeight="1">
      <c r="A168" s="284">
        <f t="shared" si="5"/>
        <v>156</v>
      </c>
      <c r="B168" s="290">
        <v>22</v>
      </c>
      <c r="C168" s="335" t="s">
        <v>1572</v>
      </c>
      <c r="D168" s="335" t="s">
        <v>1573</v>
      </c>
      <c r="E168" s="335" t="s">
        <v>503</v>
      </c>
      <c r="F168" s="335" t="s">
        <v>1980</v>
      </c>
      <c r="G168" s="337">
        <v>45355</v>
      </c>
      <c r="H168" s="335" t="s">
        <v>1531</v>
      </c>
      <c r="I168" s="64"/>
    </row>
    <row r="169" spans="1:9" ht="12.75" customHeight="1">
      <c r="A169" s="284">
        <f t="shared" si="5"/>
        <v>157</v>
      </c>
      <c r="B169" s="290">
        <v>23</v>
      </c>
      <c r="C169" s="335" t="s">
        <v>1101</v>
      </c>
      <c r="D169" s="335" t="s">
        <v>107</v>
      </c>
      <c r="E169" s="335" t="s">
        <v>169</v>
      </c>
      <c r="F169" s="335" t="s">
        <v>1980</v>
      </c>
      <c r="G169" s="337">
        <v>45348</v>
      </c>
      <c r="H169" s="335" t="s">
        <v>1147</v>
      </c>
      <c r="I169" s="64"/>
    </row>
    <row r="170" spans="1:9" ht="12.75" customHeight="1">
      <c r="A170" s="284">
        <f t="shared" si="5"/>
        <v>158</v>
      </c>
      <c r="B170" s="290">
        <v>24</v>
      </c>
      <c r="C170" s="336" t="s">
        <v>1082</v>
      </c>
      <c r="D170" s="335" t="s">
        <v>107</v>
      </c>
      <c r="E170" s="335" t="s">
        <v>503</v>
      </c>
      <c r="F170" s="335" t="s">
        <v>1980</v>
      </c>
      <c r="G170" s="337">
        <v>45351</v>
      </c>
      <c r="H170" s="335" t="s">
        <v>1531</v>
      </c>
      <c r="I170" s="64"/>
    </row>
    <row r="171" spans="1:9" ht="12.75" customHeight="1">
      <c r="A171" s="284">
        <f t="shared" si="5"/>
        <v>159</v>
      </c>
      <c r="B171" s="290">
        <v>25</v>
      </c>
      <c r="C171" s="335" t="s">
        <v>1144</v>
      </c>
      <c r="D171" s="335" t="s">
        <v>97</v>
      </c>
      <c r="E171" s="335" t="s">
        <v>212</v>
      </c>
      <c r="F171" s="335" t="s">
        <v>1983</v>
      </c>
      <c r="G171" s="337">
        <v>45352</v>
      </c>
      <c r="H171" s="335" t="s">
        <v>1569</v>
      </c>
      <c r="I171" s="64"/>
    </row>
    <row r="172" spans="1:9" ht="12.75" customHeight="1">
      <c r="A172" s="284">
        <f t="shared" si="5"/>
        <v>160</v>
      </c>
      <c r="B172" s="290">
        <v>26</v>
      </c>
      <c r="C172" s="335" t="s">
        <v>1119</v>
      </c>
      <c r="D172" s="335" t="s">
        <v>107</v>
      </c>
      <c r="E172" s="335" t="s">
        <v>503</v>
      </c>
      <c r="F172" s="335" t="s">
        <v>1980</v>
      </c>
      <c r="G172" s="337">
        <v>45363</v>
      </c>
      <c r="H172" s="335" t="s">
        <v>1180</v>
      </c>
      <c r="I172" s="64"/>
    </row>
    <row r="173" spans="1:9" ht="12.75" customHeight="1">
      <c r="A173" s="284">
        <f t="shared" si="5"/>
        <v>161</v>
      </c>
      <c r="B173" s="290">
        <v>27</v>
      </c>
      <c r="C173" s="335" t="s">
        <v>1115</v>
      </c>
      <c r="D173" s="335" t="s">
        <v>97</v>
      </c>
      <c r="E173" s="335" t="s">
        <v>503</v>
      </c>
      <c r="F173" s="335" t="s">
        <v>1980</v>
      </c>
      <c r="G173" s="337">
        <v>45355</v>
      </c>
      <c r="H173" s="335" t="s">
        <v>1006</v>
      </c>
      <c r="I173" s="64"/>
    </row>
    <row r="174" spans="1:9" ht="12.75" customHeight="1">
      <c r="A174" s="284"/>
      <c r="B174" s="290" t="s">
        <v>379</v>
      </c>
      <c r="C174" s="290"/>
      <c r="D174" s="290"/>
      <c r="E174" s="290"/>
      <c r="F174" s="290"/>
      <c r="G174" s="290"/>
      <c r="H174" s="290"/>
      <c r="I174" s="64"/>
    </row>
    <row r="175" spans="1:9" ht="12.75" customHeight="1">
      <c r="A175" s="284">
        <v>162</v>
      </c>
      <c r="B175" s="290">
        <v>1</v>
      </c>
      <c r="C175" s="290" t="s">
        <v>1575</v>
      </c>
      <c r="D175" s="290" t="s">
        <v>315</v>
      </c>
      <c r="E175" s="290" t="s">
        <v>98</v>
      </c>
      <c r="F175" s="290" t="s">
        <v>765</v>
      </c>
      <c r="G175" s="290" t="s">
        <v>386</v>
      </c>
      <c r="H175" s="290" t="s">
        <v>1525</v>
      </c>
      <c r="I175" s="64"/>
    </row>
    <row r="176" spans="1:9" ht="12.75" customHeight="1">
      <c r="A176" s="284">
        <f t="shared" ref="A176:A198" si="6">A175+1</f>
        <v>163</v>
      </c>
      <c r="B176" s="290">
        <v>2</v>
      </c>
      <c r="C176" s="290" t="s">
        <v>1563</v>
      </c>
      <c r="D176" s="290" t="s">
        <v>97</v>
      </c>
      <c r="E176" s="290" t="s">
        <v>98</v>
      </c>
      <c r="F176" s="290" t="s">
        <v>765</v>
      </c>
      <c r="G176" s="290" t="s">
        <v>775</v>
      </c>
      <c r="H176" s="290" t="s">
        <v>242</v>
      </c>
      <c r="I176" s="64"/>
    </row>
    <row r="177" spans="1:9" ht="12.75" customHeight="1">
      <c r="A177" s="284">
        <f t="shared" si="6"/>
        <v>164</v>
      </c>
      <c r="B177" s="290">
        <v>3</v>
      </c>
      <c r="C177" s="290" t="s">
        <v>1560</v>
      </c>
      <c r="D177" s="290" t="s">
        <v>596</v>
      </c>
      <c r="E177" s="290" t="s">
        <v>98</v>
      </c>
      <c r="F177" s="290" t="s">
        <v>765</v>
      </c>
      <c r="G177" s="290" t="s">
        <v>775</v>
      </c>
      <c r="H177" s="290" t="s">
        <v>242</v>
      </c>
      <c r="I177" s="64"/>
    </row>
    <row r="178" spans="1:9" ht="12.75" customHeight="1">
      <c r="A178" s="284">
        <f t="shared" si="6"/>
        <v>165</v>
      </c>
      <c r="B178" s="290">
        <v>4</v>
      </c>
      <c r="C178" s="290" t="s">
        <v>1578</v>
      </c>
      <c r="D178" s="290" t="s">
        <v>269</v>
      </c>
      <c r="E178" s="290" t="s">
        <v>98</v>
      </c>
      <c r="F178" s="290" t="s">
        <v>765</v>
      </c>
      <c r="G178" s="271" t="s">
        <v>776</v>
      </c>
      <c r="H178" s="289" t="s">
        <v>102</v>
      </c>
      <c r="I178" s="64"/>
    </row>
    <row r="179" spans="1:9" ht="12.75" customHeight="1">
      <c r="A179" s="284">
        <f t="shared" si="6"/>
        <v>166</v>
      </c>
      <c r="B179" s="290">
        <v>5</v>
      </c>
      <c r="C179" s="290" t="s">
        <v>1562</v>
      </c>
      <c r="D179" s="290" t="s">
        <v>296</v>
      </c>
      <c r="E179" s="290" t="s">
        <v>98</v>
      </c>
      <c r="F179" s="290" t="s">
        <v>765</v>
      </c>
      <c r="G179" s="271" t="s">
        <v>389</v>
      </c>
      <c r="H179" s="289" t="s">
        <v>102</v>
      </c>
      <c r="I179" s="64"/>
    </row>
    <row r="180" spans="1:9" ht="12.75" customHeight="1">
      <c r="A180" s="284">
        <f t="shared" si="6"/>
        <v>167</v>
      </c>
      <c r="B180" s="290">
        <v>6</v>
      </c>
      <c r="C180" s="290" t="s">
        <v>1579</v>
      </c>
      <c r="D180" s="290" t="s">
        <v>360</v>
      </c>
      <c r="E180" s="290" t="s">
        <v>98</v>
      </c>
      <c r="F180" s="290" t="s">
        <v>765</v>
      </c>
      <c r="G180" s="271" t="s">
        <v>389</v>
      </c>
      <c r="H180" s="290" t="s">
        <v>242</v>
      </c>
      <c r="I180" s="64"/>
    </row>
    <row r="181" spans="1:9" ht="12.75" customHeight="1">
      <c r="A181" s="284">
        <f t="shared" si="6"/>
        <v>168</v>
      </c>
      <c r="B181" s="290">
        <v>7</v>
      </c>
      <c r="C181" s="290" t="s">
        <v>1561</v>
      </c>
      <c r="D181" s="290" t="s">
        <v>269</v>
      </c>
      <c r="E181" s="290" t="s">
        <v>98</v>
      </c>
      <c r="F181" s="290" t="s">
        <v>765</v>
      </c>
      <c r="G181" s="271" t="s">
        <v>390</v>
      </c>
      <c r="H181" s="290" t="s">
        <v>1525</v>
      </c>
      <c r="I181" s="64"/>
    </row>
    <row r="182" spans="1:9" ht="12.75" customHeight="1">
      <c r="A182" s="284">
        <f t="shared" si="6"/>
        <v>169</v>
      </c>
      <c r="B182" s="290">
        <v>8</v>
      </c>
      <c r="C182" s="290" t="s">
        <v>1580</v>
      </c>
      <c r="D182" s="290" t="s">
        <v>360</v>
      </c>
      <c r="E182" s="290" t="s">
        <v>98</v>
      </c>
      <c r="F182" s="290" t="s">
        <v>765</v>
      </c>
      <c r="G182" s="271" t="s">
        <v>390</v>
      </c>
      <c r="H182" s="290" t="s">
        <v>1525</v>
      </c>
      <c r="I182" s="64"/>
    </row>
    <row r="183" spans="1:9" ht="12.75" customHeight="1">
      <c r="A183" s="284">
        <f t="shared" si="6"/>
        <v>170</v>
      </c>
      <c r="B183" s="290">
        <v>9</v>
      </c>
      <c r="C183" s="290" t="s">
        <v>240</v>
      </c>
      <c r="D183" s="290" t="s">
        <v>97</v>
      </c>
      <c r="E183" s="290" t="s">
        <v>98</v>
      </c>
      <c r="F183" s="290" t="s">
        <v>765</v>
      </c>
      <c r="G183" s="271" t="s">
        <v>390</v>
      </c>
      <c r="H183" s="290" t="s">
        <v>246</v>
      </c>
      <c r="I183" s="64"/>
    </row>
    <row r="184" spans="1:9" ht="12.75" customHeight="1">
      <c r="A184" s="284">
        <f t="shared" si="6"/>
        <v>171</v>
      </c>
      <c r="B184" s="290">
        <v>10</v>
      </c>
      <c r="C184" s="290" t="s">
        <v>298</v>
      </c>
      <c r="D184" s="290" t="s">
        <v>97</v>
      </c>
      <c r="E184" s="290" t="s">
        <v>169</v>
      </c>
      <c r="F184" s="290" t="s">
        <v>765</v>
      </c>
      <c r="G184" s="271" t="s">
        <v>390</v>
      </c>
      <c r="H184" s="290" t="s">
        <v>246</v>
      </c>
      <c r="I184" s="64"/>
    </row>
    <row r="185" spans="1:9" ht="12.75" customHeight="1">
      <c r="A185" s="284">
        <f t="shared" si="6"/>
        <v>172</v>
      </c>
      <c r="B185" s="290">
        <v>11</v>
      </c>
      <c r="C185" s="290" t="s">
        <v>274</v>
      </c>
      <c r="D185" s="290" t="s">
        <v>97</v>
      </c>
      <c r="E185" s="290" t="s">
        <v>340</v>
      </c>
      <c r="F185" s="290" t="s">
        <v>765</v>
      </c>
      <c r="G185" s="271" t="s">
        <v>390</v>
      </c>
      <c r="H185" s="290" t="s">
        <v>246</v>
      </c>
      <c r="I185" s="64"/>
    </row>
    <row r="186" spans="1:9" ht="12.75" customHeight="1">
      <c r="A186" s="284">
        <f t="shared" si="6"/>
        <v>173</v>
      </c>
      <c r="B186" s="290">
        <v>12</v>
      </c>
      <c r="C186" s="290" t="s">
        <v>1554</v>
      </c>
      <c r="D186" s="290" t="s">
        <v>1555</v>
      </c>
      <c r="E186" s="290" t="s">
        <v>98</v>
      </c>
      <c r="F186" s="290" t="s">
        <v>765</v>
      </c>
      <c r="G186" s="271" t="s">
        <v>390</v>
      </c>
      <c r="H186" s="290" t="s">
        <v>1525</v>
      </c>
      <c r="I186" s="64"/>
    </row>
    <row r="187" spans="1:9" ht="12.75" customHeight="1">
      <c r="A187" s="284">
        <f t="shared" si="6"/>
        <v>174</v>
      </c>
      <c r="B187" s="290">
        <v>13</v>
      </c>
      <c r="C187" s="290" t="s">
        <v>1557</v>
      </c>
      <c r="D187" s="290" t="s">
        <v>107</v>
      </c>
      <c r="E187" s="290" t="s">
        <v>98</v>
      </c>
      <c r="F187" s="290" t="s">
        <v>765</v>
      </c>
      <c r="G187" s="271" t="s">
        <v>403</v>
      </c>
      <c r="H187" s="290" t="s">
        <v>242</v>
      </c>
      <c r="I187" s="64"/>
    </row>
    <row r="188" spans="1:9" ht="12.75" customHeight="1">
      <c r="A188" s="284">
        <f t="shared" si="6"/>
        <v>175</v>
      </c>
      <c r="B188" s="290">
        <v>14</v>
      </c>
      <c r="C188" s="290" t="s">
        <v>1556</v>
      </c>
      <c r="D188" s="290" t="s">
        <v>315</v>
      </c>
      <c r="E188" s="290" t="s">
        <v>98</v>
      </c>
      <c r="F188" s="290" t="s">
        <v>765</v>
      </c>
      <c r="G188" s="271" t="s">
        <v>403</v>
      </c>
      <c r="H188" s="290" t="s">
        <v>242</v>
      </c>
      <c r="I188" s="64"/>
    </row>
    <row r="189" spans="1:9" ht="12.75" customHeight="1">
      <c r="A189" s="284">
        <f t="shared" si="6"/>
        <v>176</v>
      </c>
      <c r="B189" s="290">
        <v>15</v>
      </c>
      <c r="C189" s="290" t="s">
        <v>1581</v>
      </c>
      <c r="D189" s="290" t="s">
        <v>269</v>
      </c>
      <c r="E189" s="290" t="s">
        <v>98</v>
      </c>
      <c r="F189" s="290" t="s">
        <v>765</v>
      </c>
      <c r="G189" s="290" t="s">
        <v>405</v>
      </c>
      <c r="H189" s="290" t="s">
        <v>1525</v>
      </c>
      <c r="I189" s="64"/>
    </row>
    <row r="190" spans="1:9" ht="12.75" customHeight="1">
      <c r="A190" s="284">
        <f t="shared" si="6"/>
        <v>177</v>
      </c>
      <c r="B190" s="290">
        <v>16</v>
      </c>
      <c r="C190" s="336" t="s">
        <v>1140</v>
      </c>
      <c r="D190" s="335" t="s">
        <v>1582</v>
      </c>
      <c r="E190" s="335" t="s">
        <v>169</v>
      </c>
      <c r="F190" s="335" t="s">
        <v>1980</v>
      </c>
      <c r="G190" s="337">
        <v>45357</v>
      </c>
      <c r="H190" s="335" t="s">
        <v>1141</v>
      </c>
      <c r="I190" s="64"/>
    </row>
    <row r="191" spans="1:9" ht="12.75" customHeight="1">
      <c r="A191" s="284">
        <f t="shared" si="6"/>
        <v>178</v>
      </c>
      <c r="B191" s="290">
        <v>17</v>
      </c>
      <c r="C191" s="301" t="s">
        <v>1116</v>
      </c>
      <c r="D191" s="335" t="s">
        <v>97</v>
      </c>
      <c r="E191" s="335" t="s">
        <v>503</v>
      </c>
      <c r="F191" s="335" t="s">
        <v>1980</v>
      </c>
      <c r="G191" s="337">
        <v>45360</v>
      </c>
      <c r="H191" s="335" t="s">
        <v>1006</v>
      </c>
      <c r="I191" s="64"/>
    </row>
    <row r="192" spans="1:9" ht="12.75" customHeight="1">
      <c r="A192" s="284">
        <f t="shared" si="6"/>
        <v>179</v>
      </c>
      <c r="B192" s="290">
        <v>18</v>
      </c>
      <c r="C192" s="336" t="s">
        <v>1084</v>
      </c>
      <c r="D192" s="335" t="s">
        <v>419</v>
      </c>
      <c r="E192" s="335" t="s">
        <v>503</v>
      </c>
      <c r="F192" s="335" t="s">
        <v>1980</v>
      </c>
      <c r="G192" s="337">
        <v>45361</v>
      </c>
      <c r="H192" s="335" t="s">
        <v>1531</v>
      </c>
      <c r="I192" s="64"/>
    </row>
    <row r="193" spans="1:9" ht="12.75" customHeight="1">
      <c r="A193" s="284">
        <f t="shared" si="6"/>
        <v>180</v>
      </c>
      <c r="B193" s="290">
        <v>19</v>
      </c>
      <c r="C193" s="335" t="s">
        <v>1117</v>
      </c>
      <c r="D193" s="335" t="s">
        <v>375</v>
      </c>
      <c r="E193" s="335" t="s">
        <v>503</v>
      </c>
      <c r="F193" s="335" t="s">
        <v>1980</v>
      </c>
      <c r="G193" s="337">
        <v>45363</v>
      </c>
      <c r="H193" s="335" t="s">
        <v>1180</v>
      </c>
      <c r="I193" s="64"/>
    </row>
    <row r="194" spans="1:9" ht="12.75" customHeight="1">
      <c r="A194" s="284">
        <f t="shared" si="6"/>
        <v>181</v>
      </c>
      <c r="B194" s="290">
        <v>20</v>
      </c>
      <c r="C194" s="336" t="s">
        <v>1584</v>
      </c>
      <c r="D194" s="335" t="s">
        <v>176</v>
      </c>
      <c r="E194" s="335" t="s">
        <v>212</v>
      </c>
      <c r="F194" s="335" t="s">
        <v>1983</v>
      </c>
      <c r="G194" s="337">
        <v>45374</v>
      </c>
      <c r="H194" s="335" t="s">
        <v>1566</v>
      </c>
      <c r="I194" s="64"/>
    </row>
    <row r="195" spans="1:9" ht="12.75" customHeight="1">
      <c r="A195" s="284">
        <f t="shared" si="6"/>
        <v>182</v>
      </c>
      <c r="B195" s="290">
        <v>21</v>
      </c>
      <c r="C195" s="336" t="s">
        <v>1152</v>
      </c>
      <c r="D195" s="335" t="s">
        <v>176</v>
      </c>
      <c r="E195" s="335" t="s">
        <v>212</v>
      </c>
      <c r="F195" s="335" t="s">
        <v>1983</v>
      </c>
      <c r="G195" s="337">
        <v>45374</v>
      </c>
      <c r="H195" s="335" t="s">
        <v>1147</v>
      </c>
      <c r="I195" s="64"/>
    </row>
    <row r="196" spans="1:9" ht="12.75" customHeight="1">
      <c r="A196" s="284">
        <f t="shared" si="6"/>
        <v>183</v>
      </c>
      <c r="B196" s="290">
        <v>22</v>
      </c>
      <c r="C196" s="336" t="s">
        <v>1333</v>
      </c>
      <c r="D196" s="335" t="s">
        <v>176</v>
      </c>
      <c r="E196" s="335" t="s">
        <v>212</v>
      </c>
      <c r="F196" s="335" t="s">
        <v>1983</v>
      </c>
      <c r="G196" s="337">
        <v>45374</v>
      </c>
      <c r="H196" s="335" t="s">
        <v>1569</v>
      </c>
      <c r="I196" s="64"/>
    </row>
    <row r="197" spans="1:9" ht="12.75" customHeight="1">
      <c r="A197" s="284">
        <f t="shared" si="6"/>
        <v>184</v>
      </c>
      <c r="B197" s="290">
        <v>23</v>
      </c>
      <c r="C197" s="336" t="s">
        <v>1107</v>
      </c>
      <c r="D197" s="335" t="s">
        <v>112</v>
      </c>
      <c r="E197" s="335" t="s">
        <v>503</v>
      </c>
      <c r="F197" s="335" t="s">
        <v>1980</v>
      </c>
      <c r="G197" s="337">
        <v>45374</v>
      </c>
      <c r="H197" s="335" t="s">
        <v>1531</v>
      </c>
      <c r="I197" s="64"/>
    </row>
    <row r="198" spans="1:9" ht="12.75" customHeight="1">
      <c r="A198" s="284">
        <f t="shared" si="6"/>
        <v>185</v>
      </c>
      <c r="B198" s="290">
        <v>24</v>
      </c>
      <c r="C198" s="336" t="s">
        <v>1159</v>
      </c>
      <c r="D198" s="335" t="s">
        <v>107</v>
      </c>
      <c r="E198" s="335" t="s">
        <v>169</v>
      </c>
      <c r="F198" s="335" t="s">
        <v>1983</v>
      </c>
      <c r="G198" s="337">
        <v>45400</v>
      </c>
      <c r="H198" s="335" t="s">
        <v>1160</v>
      </c>
      <c r="I198" s="64"/>
    </row>
    <row r="199" spans="1:9" ht="12.75" customHeight="1">
      <c r="A199" s="284"/>
      <c r="B199" s="290" t="s">
        <v>777</v>
      </c>
      <c r="C199" s="290"/>
      <c r="D199" s="290"/>
      <c r="E199" s="290"/>
      <c r="F199" s="290"/>
      <c r="G199" s="290"/>
      <c r="H199" s="290"/>
      <c r="I199" s="64"/>
    </row>
    <row r="200" spans="1:9" ht="12.75" customHeight="1">
      <c r="A200" s="284">
        <v>186</v>
      </c>
      <c r="B200" s="290">
        <v>1</v>
      </c>
      <c r="C200" s="290" t="s">
        <v>1576</v>
      </c>
      <c r="D200" s="290" t="s">
        <v>296</v>
      </c>
      <c r="E200" s="290" t="s">
        <v>98</v>
      </c>
      <c r="F200" s="290" t="s">
        <v>765</v>
      </c>
      <c r="G200" s="290" t="s">
        <v>441</v>
      </c>
      <c r="H200" s="289" t="s">
        <v>102</v>
      </c>
      <c r="I200" s="64"/>
    </row>
    <row r="201" spans="1:9" ht="12.75" customHeight="1">
      <c r="A201" s="284">
        <f t="shared" ref="A201:A208" si="7">A200+1</f>
        <v>187</v>
      </c>
      <c r="B201" s="290">
        <v>2</v>
      </c>
      <c r="C201" s="336" t="s">
        <v>1345</v>
      </c>
      <c r="D201" s="335" t="s">
        <v>107</v>
      </c>
      <c r="E201" s="335" t="s">
        <v>212</v>
      </c>
      <c r="F201" s="335" t="s">
        <v>1983</v>
      </c>
      <c r="G201" s="337">
        <v>45392</v>
      </c>
      <c r="H201" s="335" t="s">
        <v>1566</v>
      </c>
      <c r="I201" s="64"/>
    </row>
    <row r="202" spans="1:9" ht="12.75" customHeight="1">
      <c r="A202" s="284">
        <f t="shared" si="7"/>
        <v>188</v>
      </c>
      <c r="B202" s="290">
        <v>3</v>
      </c>
      <c r="C202" s="336" t="s">
        <v>1166</v>
      </c>
      <c r="D202" s="335" t="s">
        <v>176</v>
      </c>
      <c r="E202" s="335" t="s">
        <v>169</v>
      </c>
      <c r="F202" s="335" t="s">
        <v>1980</v>
      </c>
      <c r="G202" s="337">
        <v>45400</v>
      </c>
      <c r="H202" s="335" t="s">
        <v>1160</v>
      </c>
      <c r="I202" s="64"/>
    </row>
    <row r="203" spans="1:9" ht="12.75" customHeight="1">
      <c r="A203" s="284">
        <f t="shared" si="7"/>
        <v>189</v>
      </c>
      <c r="B203" s="290">
        <v>4</v>
      </c>
      <c r="C203" s="336" t="s">
        <v>1585</v>
      </c>
      <c r="D203" s="335" t="s">
        <v>176</v>
      </c>
      <c r="E203" s="335" t="s">
        <v>169</v>
      </c>
      <c r="F203" s="335" t="s">
        <v>1980</v>
      </c>
      <c r="G203" s="338">
        <v>45411</v>
      </c>
      <c r="H203" s="335" t="s">
        <v>1566</v>
      </c>
      <c r="I203" s="64"/>
    </row>
    <row r="204" spans="1:9" ht="12.75" customHeight="1">
      <c r="A204" s="284">
        <f t="shared" si="7"/>
        <v>190</v>
      </c>
      <c r="B204" s="290">
        <v>5</v>
      </c>
      <c r="C204" s="336" t="s">
        <v>1177</v>
      </c>
      <c r="D204" s="335" t="s">
        <v>176</v>
      </c>
      <c r="E204" s="335" t="s">
        <v>169</v>
      </c>
      <c r="F204" s="335" t="s">
        <v>1980</v>
      </c>
      <c r="G204" s="337">
        <v>45400</v>
      </c>
      <c r="H204" s="335" t="s">
        <v>1160</v>
      </c>
      <c r="I204" s="64"/>
    </row>
    <row r="205" spans="1:9" ht="12.75" customHeight="1">
      <c r="A205" s="284">
        <f t="shared" si="7"/>
        <v>191</v>
      </c>
      <c r="B205" s="290">
        <v>6</v>
      </c>
      <c r="C205" s="336" t="s">
        <v>1586</v>
      </c>
      <c r="D205" s="335" t="s">
        <v>1587</v>
      </c>
      <c r="E205" s="335" t="s">
        <v>503</v>
      </c>
      <c r="F205" s="335" t="s">
        <v>1980</v>
      </c>
      <c r="G205" s="337">
        <v>45400</v>
      </c>
      <c r="H205" s="335" t="s">
        <v>1531</v>
      </c>
      <c r="I205" s="64"/>
    </row>
    <row r="206" spans="1:9" ht="12.75" customHeight="1">
      <c r="A206" s="284">
        <f t="shared" si="7"/>
        <v>192</v>
      </c>
      <c r="B206" s="290">
        <v>7</v>
      </c>
      <c r="C206" s="336" t="s">
        <v>1198</v>
      </c>
      <c r="D206" s="335" t="s">
        <v>176</v>
      </c>
      <c r="E206" s="335" t="s">
        <v>212</v>
      </c>
      <c r="F206" s="335" t="s">
        <v>1983</v>
      </c>
      <c r="G206" s="338">
        <v>45411</v>
      </c>
      <c r="H206" s="335" t="s">
        <v>1160</v>
      </c>
      <c r="I206" s="64"/>
    </row>
    <row r="207" spans="1:9" ht="12.75" customHeight="1">
      <c r="A207" s="284">
        <f t="shared" si="7"/>
        <v>193</v>
      </c>
      <c r="B207" s="290">
        <v>8</v>
      </c>
      <c r="C207" s="335" t="s">
        <v>1187</v>
      </c>
      <c r="D207" s="335" t="s">
        <v>176</v>
      </c>
      <c r="E207" s="335" t="s">
        <v>169</v>
      </c>
      <c r="F207" s="335" t="s">
        <v>1980</v>
      </c>
      <c r="G207" s="337">
        <v>45411</v>
      </c>
      <c r="H207" s="335" t="s">
        <v>1566</v>
      </c>
      <c r="I207" s="64"/>
    </row>
    <row r="208" spans="1:9" ht="12.75" customHeight="1">
      <c r="A208" s="284">
        <f t="shared" si="7"/>
        <v>194</v>
      </c>
      <c r="B208" s="290">
        <v>9</v>
      </c>
      <c r="C208" s="335" t="s">
        <v>1588</v>
      </c>
      <c r="D208" s="335" t="s">
        <v>176</v>
      </c>
      <c r="E208" s="335" t="s">
        <v>169</v>
      </c>
      <c r="F208" s="335" t="s">
        <v>1980</v>
      </c>
      <c r="G208" s="337">
        <v>45410</v>
      </c>
      <c r="H208" s="335" t="s">
        <v>1160</v>
      </c>
      <c r="I208" s="64"/>
    </row>
    <row r="209" spans="1:9" ht="12.75" customHeight="1">
      <c r="A209" s="284"/>
      <c r="B209" s="290" t="s">
        <v>438</v>
      </c>
      <c r="C209" s="290"/>
      <c r="D209" s="290"/>
      <c r="E209" s="290"/>
      <c r="F209" s="290"/>
      <c r="G209" s="290"/>
      <c r="H209" s="290"/>
      <c r="I209" s="64"/>
    </row>
    <row r="210" spans="1:9" ht="12.75" customHeight="1">
      <c r="A210" s="284">
        <v>195</v>
      </c>
      <c r="B210" s="290">
        <v>1</v>
      </c>
      <c r="C210" s="290" t="s">
        <v>1589</v>
      </c>
      <c r="D210" s="290" t="s">
        <v>266</v>
      </c>
      <c r="E210" s="290" t="s">
        <v>98</v>
      </c>
      <c r="F210" s="290" t="s">
        <v>765</v>
      </c>
      <c r="G210" s="290" t="s">
        <v>449</v>
      </c>
      <c r="H210" s="290" t="s">
        <v>457</v>
      </c>
      <c r="I210" s="64"/>
    </row>
    <row r="211" spans="1:9" ht="12.75" customHeight="1">
      <c r="A211" s="284">
        <f t="shared" ref="A211:A218" si="8">A210+1</f>
        <v>196</v>
      </c>
      <c r="B211" s="290">
        <v>2</v>
      </c>
      <c r="C211" s="335" t="s">
        <v>1125</v>
      </c>
      <c r="D211" s="335" t="s">
        <v>107</v>
      </c>
      <c r="E211" s="335" t="s">
        <v>169</v>
      </c>
      <c r="F211" s="335" t="s">
        <v>1980</v>
      </c>
      <c r="G211" s="337">
        <v>45419</v>
      </c>
      <c r="H211" s="335" t="s">
        <v>1531</v>
      </c>
      <c r="I211" s="64"/>
    </row>
    <row r="212" spans="1:9" ht="12.75" customHeight="1">
      <c r="A212" s="284">
        <f t="shared" si="8"/>
        <v>197</v>
      </c>
      <c r="B212" s="290">
        <v>3</v>
      </c>
      <c r="C212" s="339" t="s">
        <v>1592</v>
      </c>
      <c r="D212" s="335" t="s">
        <v>176</v>
      </c>
      <c r="E212" s="335" t="s">
        <v>169</v>
      </c>
      <c r="F212" s="335" t="s">
        <v>1980</v>
      </c>
      <c r="G212" s="337">
        <v>45415</v>
      </c>
      <c r="H212" s="335" t="s">
        <v>1160</v>
      </c>
      <c r="I212" s="64"/>
    </row>
    <row r="213" spans="1:9" ht="12.75" customHeight="1">
      <c r="A213" s="284">
        <f t="shared" si="8"/>
        <v>198</v>
      </c>
      <c r="B213" s="290">
        <v>4</v>
      </c>
      <c r="C213" s="336" t="s">
        <v>1335</v>
      </c>
      <c r="D213" s="335" t="s">
        <v>375</v>
      </c>
      <c r="E213" s="335" t="s">
        <v>169</v>
      </c>
      <c r="F213" s="335" t="s">
        <v>1980</v>
      </c>
      <c r="G213" s="337">
        <v>45435</v>
      </c>
      <c r="H213" s="335" t="s">
        <v>1566</v>
      </c>
      <c r="I213" s="64"/>
    </row>
    <row r="214" spans="1:9" ht="12.75" customHeight="1">
      <c r="A214" s="284">
        <f t="shared" si="8"/>
        <v>199</v>
      </c>
      <c r="B214" s="290">
        <v>5</v>
      </c>
      <c r="C214" s="335" t="s">
        <v>1183</v>
      </c>
      <c r="D214" s="335" t="s">
        <v>176</v>
      </c>
      <c r="E214" s="335" t="s">
        <v>212</v>
      </c>
      <c r="F214" s="335" t="s">
        <v>1983</v>
      </c>
      <c r="G214" s="337">
        <v>45420</v>
      </c>
      <c r="H214" s="335" t="s">
        <v>1160</v>
      </c>
      <c r="I214" s="64"/>
    </row>
    <row r="215" spans="1:9" ht="12.75" customHeight="1">
      <c r="A215" s="284">
        <f t="shared" si="8"/>
        <v>200</v>
      </c>
      <c r="B215" s="290">
        <v>6</v>
      </c>
      <c r="C215" s="339" t="s">
        <v>1593</v>
      </c>
      <c r="D215" s="335" t="s">
        <v>176</v>
      </c>
      <c r="E215" s="335" t="s">
        <v>212</v>
      </c>
      <c r="F215" s="335" t="s">
        <v>1983</v>
      </c>
      <c r="G215" s="337">
        <v>45424</v>
      </c>
      <c r="H215" s="335" t="s">
        <v>1160</v>
      </c>
      <c r="I215" s="64"/>
    </row>
    <row r="216" spans="1:9" ht="12.75" customHeight="1">
      <c r="A216" s="284">
        <f t="shared" si="8"/>
        <v>201</v>
      </c>
      <c r="B216" s="290">
        <v>7</v>
      </c>
      <c r="C216" s="336" t="s">
        <v>1334</v>
      </c>
      <c r="D216" s="335" t="s">
        <v>97</v>
      </c>
      <c r="E216" s="335" t="s">
        <v>169</v>
      </c>
      <c r="F216" s="335" t="s">
        <v>1980</v>
      </c>
      <c r="G216" s="337">
        <v>45439</v>
      </c>
      <c r="H216" s="335" t="s">
        <v>1147</v>
      </c>
      <c r="I216" s="64"/>
    </row>
    <row r="217" spans="1:9" ht="12.75" customHeight="1">
      <c r="A217" s="284">
        <f t="shared" si="8"/>
        <v>202</v>
      </c>
      <c r="B217" s="290">
        <v>8</v>
      </c>
      <c r="C217" s="335" t="s">
        <v>1254</v>
      </c>
      <c r="D217" s="335" t="s">
        <v>97</v>
      </c>
      <c r="E217" s="335" t="s">
        <v>169</v>
      </c>
      <c r="F217" s="335" t="s">
        <v>1980</v>
      </c>
      <c r="G217" s="337">
        <v>45440</v>
      </c>
      <c r="H217" s="335" t="s">
        <v>1594</v>
      </c>
      <c r="I217" s="64"/>
    </row>
    <row r="218" spans="1:9" ht="12.75" customHeight="1">
      <c r="A218" s="284">
        <f t="shared" si="8"/>
        <v>203</v>
      </c>
      <c r="B218" s="290">
        <v>9</v>
      </c>
      <c r="C218" s="335" t="s">
        <v>1200</v>
      </c>
      <c r="D218" s="335" t="s">
        <v>176</v>
      </c>
      <c r="E218" s="335" t="s">
        <v>169</v>
      </c>
      <c r="F218" s="335" t="s">
        <v>1980</v>
      </c>
      <c r="G218" s="337">
        <v>45442</v>
      </c>
      <c r="H218" s="335" t="s">
        <v>1528</v>
      </c>
      <c r="I218" s="64"/>
    </row>
    <row r="219" spans="1:9" ht="12.75" customHeight="1">
      <c r="A219" s="284"/>
      <c r="B219" s="290" t="s">
        <v>473</v>
      </c>
      <c r="C219" s="335"/>
      <c r="D219" s="335"/>
      <c r="E219" s="335"/>
      <c r="F219" s="335"/>
      <c r="G219" s="337"/>
      <c r="H219" s="335"/>
      <c r="I219" s="64"/>
    </row>
    <row r="220" spans="1:9" ht="12.75" customHeight="1">
      <c r="A220" s="284">
        <v>204</v>
      </c>
      <c r="B220" s="290">
        <v>1</v>
      </c>
      <c r="C220" s="339" t="s">
        <v>1595</v>
      </c>
      <c r="D220" s="335" t="s">
        <v>176</v>
      </c>
      <c r="E220" s="335" t="s">
        <v>169</v>
      </c>
      <c r="F220" s="335" t="s">
        <v>1980</v>
      </c>
      <c r="G220" s="337">
        <v>45446</v>
      </c>
      <c r="H220" s="335" t="s">
        <v>1528</v>
      </c>
      <c r="I220" s="64"/>
    </row>
    <row r="221" spans="1:9" ht="12.75" customHeight="1">
      <c r="A221" s="284">
        <f t="shared" ref="A221:A233" si="9">A220+1</f>
        <v>205</v>
      </c>
      <c r="B221" s="290">
        <v>2</v>
      </c>
      <c r="C221" s="336" t="s">
        <v>1230</v>
      </c>
      <c r="D221" s="335" t="s">
        <v>97</v>
      </c>
      <c r="E221" s="335" t="s">
        <v>169</v>
      </c>
      <c r="F221" s="335" t="s">
        <v>1980</v>
      </c>
      <c r="G221" s="337">
        <v>45448</v>
      </c>
      <c r="H221" s="335" t="s">
        <v>1147</v>
      </c>
      <c r="I221" s="64"/>
    </row>
    <row r="222" spans="1:9" ht="12.75" customHeight="1">
      <c r="A222" s="284">
        <f t="shared" si="9"/>
        <v>206</v>
      </c>
      <c r="B222" s="290">
        <v>3</v>
      </c>
      <c r="C222" s="336" t="s">
        <v>1596</v>
      </c>
      <c r="D222" s="335" t="s">
        <v>112</v>
      </c>
      <c r="E222" s="335" t="s">
        <v>169</v>
      </c>
      <c r="F222" s="335" t="s">
        <v>1980</v>
      </c>
      <c r="G222" s="337">
        <v>45456</v>
      </c>
      <c r="H222" s="335" t="s">
        <v>1528</v>
      </c>
      <c r="I222" s="64"/>
    </row>
    <row r="223" spans="1:9" ht="12.75" customHeight="1">
      <c r="A223" s="284">
        <f t="shared" si="9"/>
        <v>207</v>
      </c>
      <c r="B223" s="290">
        <v>4</v>
      </c>
      <c r="C223" s="336" t="s">
        <v>1597</v>
      </c>
      <c r="D223" s="335" t="s">
        <v>97</v>
      </c>
      <c r="E223" s="335" t="s">
        <v>169</v>
      </c>
      <c r="F223" s="335" t="s">
        <v>1980</v>
      </c>
      <c r="G223" s="337">
        <v>45460</v>
      </c>
      <c r="H223" s="335" t="s">
        <v>1213</v>
      </c>
      <c r="I223" s="64"/>
    </row>
    <row r="224" spans="1:9" ht="12.75" customHeight="1">
      <c r="A224" s="284">
        <f t="shared" si="9"/>
        <v>208</v>
      </c>
      <c r="B224" s="290">
        <v>5</v>
      </c>
      <c r="C224" s="336" t="s">
        <v>1205</v>
      </c>
      <c r="D224" s="335" t="s">
        <v>97</v>
      </c>
      <c r="E224" s="335" t="s">
        <v>169</v>
      </c>
      <c r="F224" s="335" t="s">
        <v>1980</v>
      </c>
      <c r="G224" s="337">
        <v>45458</v>
      </c>
      <c r="H224" s="335" t="s">
        <v>1147</v>
      </c>
      <c r="I224" s="64"/>
    </row>
    <row r="225" spans="1:9" ht="12.75" customHeight="1">
      <c r="A225" s="284">
        <f t="shared" si="9"/>
        <v>209</v>
      </c>
      <c r="B225" s="290">
        <v>6</v>
      </c>
      <c r="C225" s="339" t="s">
        <v>1598</v>
      </c>
      <c r="D225" s="335" t="s">
        <v>176</v>
      </c>
      <c r="E225" s="335" t="s">
        <v>169</v>
      </c>
      <c r="F225" s="335" t="s">
        <v>1980</v>
      </c>
      <c r="G225" s="337">
        <v>45462</v>
      </c>
      <c r="H225" s="335" t="s">
        <v>1213</v>
      </c>
      <c r="I225" s="64"/>
    </row>
    <row r="226" spans="1:9" ht="12.75" customHeight="1">
      <c r="A226" s="284">
        <f t="shared" si="9"/>
        <v>210</v>
      </c>
      <c r="B226" s="290">
        <v>7</v>
      </c>
      <c r="C226" s="339" t="s">
        <v>1055</v>
      </c>
      <c r="D226" s="335" t="s">
        <v>97</v>
      </c>
      <c r="E226" s="335" t="s">
        <v>503</v>
      </c>
      <c r="F226" s="335" t="s">
        <v>1980</v>
      </c>
      <c r="G226" s="337">
        <v>45466</v>
      </c>
      <c r="H226" s="335" t="s">
        <v>1207</v>
      </c>
      <c r="I226" s="64"/>
    </row>
    <row r="227" spans="1:9" ht="12.75" customHeight="1">
      <c r="A227" s="284">
        <f t="shared" si="9"/>
        <v>211</v>
      </c>
      <c r="B227" s="290">
        <v>8</v>
      </c>
      <c r="C227" s="339" t="s">
        <v>1234</v>
      </c>
      <c r="D227" s="335" t="s">
        <v>112</v>
      </c>
      <c r="E227" s="335" t="s">
        <v>169</v>
      </c>
      <c r="F227" s="335" t="s">
        <v>1980</v>
      </c>
      <c r="G227" s="337">
        <v>45467</v>
      </c>
      <c r="H227" s="335" t="s">
        <v>1569</v>
      </c>
      <c r="I227" s="64"/>
    </row>
    <row r="228" spans="1:9" ht="12.75" customHeight="1">
      <c r="A228" s="284">
        <f t="shared" si="9"/>
        <v>212</v>
      </c>
      <c r="B228" s="290">
        <v>9</v>
      </c>
      <c r="C228" s="339" t="s">
        <v>1203</v>
      </c>
      <c r="D228" s="335" t="s">
        <v>97</v>
      </c>
      <c r="E228" s="335" t="s">
        <v>169</v>
      </c>
      <c r="F228" s="335" t="s">
        <v>1980</v>
      </c>
      <c r="G228" s="337">
        <v>45467</v>
      </c>
      <c r="H228" s="335" t="s">
        <v>1147</v>
      </c>
      <c r="I228" s="64"/>
    </row>
    <row r="229" spans="1:9" ht="12.75" customHeight="1">
      <c r="A229" s="284">
        <f t="shared" si="9"/>
        <v>213</v>
      </c>
      <c r="B229" s="290">
        <v>10</v>
      </c>
      <c r="C229" s="339" t="s">
        <v>1599</v>
      </c>
      <c r="D229" s="335" t="s">
        <v>419</v>
      </c>
      <c r="E229" s="335" t="s">
        <v>169</v>
      </c>
      <c r="F229" s="335" t="s">
        <v>1980</v>
      </c>
      <c r="G229" s="337">
        <v>45468</v>
      </c>
      <c r="H229" s="335" t="s">
        <v>1528</v>
      </c>
      <c r="I229" s="64"/>
    </row>
    <row r="230" spans="1:9" ht="12.75" customHeight="1">
      <c r="A230" s="284">
        <f t="shared" si="9"/>
        <v>214</v>
      </c>
      <c r="B230" s="290">
        <v>11</v>
      </c>
      <c r="C230" s="339" t="s">
        <v>1601</v>
      </c>
      <c r="D230" s="335" t="s">
        <v>596</v>
      </c>
      <c r="E230" s="335" t="s">
        <v>212</v>
      </c>
      <c r="F230" s="335" t="s">
        <v>1983</v>
      </c>
      <c r="G230" s="337">
        <v>45483</v>
      </c>
      <c r="H230" s="335" t="s">
        <v>1569</v>
      </c>
      <c r="I230" s="64"/>
    </row>
    <row r="231" spans="1:9" ht="12.75" customHeight="1">
      <c r="A231" s="284">
        <f t="shared" si="9"/>
        <v>215</v>
      </c>
      <c r="B231" s="290">
        <v>12</v>
      </c>
      <c r="C231" s="336" t="s">
        <v>1600</v>
      </c>
      <c r="D231" s="335" t="s">
        <v>176</v>
      </c>
      <c r="E231" s="335" t="s">
        <v>169</v>
      </c>
      <c r="F231" s="335" t="s">
        <v>1980</v>
      </c>
      <c r="G231" s="337">
        <v>45468</v>
      </c>
      <c r="H231" s="335" t="s">
        <v>1213</v>
      </c>
      <c r="I231" s="64"/>
    </row>
    <row r="232" spans="1:9" ht="12.75" customHeight="1">
      <c r="A232" s="284">
        <f t="shared" si="9"/>
        <v>216</v>
      </c>
      <c r="B232" s="290">
        <v>13</v>
      </c>
      <c r="C232" s="339" t="s">
        <v>1602</v>
      </c>
      <c r="D232" s="335" t="s">
        <v>107</v>
      </c>
      <c r="E232" s="335" t="s">
        <v>169</v>
      </c>
      <c r="F232" s="335" t="s">
        <v>1980</v>
      </c>
      <c r="G232" s="337">
        <v>45476</v>
      </c>
      <c r="H232" s="335" t="s">
        <v>1147</v>
      </c>
      <c r="I232" s="64"/>
    </row>
    <row r="233" spans="1:9" ht="12.75" customHeight="1">
      <c r="A233" s="284">
        <f t="shared" si="9"/>
        <v>217</v>
      </c>
      <c r="B233" s="290">
        <v>14</v>
      </c>
      <c r="C233" s="339" t="s">
        <v>1256</v>
      </c>
      <c r="D233" s="335" t="s">
        <v>97</v>
      </c>
      <c r="E233" s="335" t="s">
        <v>169</v>
      </c>
      <c r="F233" s="335" t="s">
        <v>1980</v>
      </c>
      <c r="G233" s="337">
        <v>45477</v>
      </c>
      <c r="H233" s="335" t="s">
        <v>1213</v>
      </c>
      <c r="I233" s="64"/>
    </row>
    <row r="234" spans="1:9" ht="12.75" customHeight="1">
      <c r="A234" s="284"/>
      <c r="B234" s="290" t="s">
        <v>483</v>
      </c>
      <c r="C234" s="290"/>
      <c r="D234" s="290"/>
      <c r="E234" s="290"/>
      <c r="F234" s="290"/>
      <c r="G234" s="290"/>
      <c r="H234" s="290"/>
      <c r="I234" s="64"/>
    </row>
    <row r="235" spans="1:9" ht="12.75" customHeight="1">
      <c r="A235" s="284">
        <v>218</v>
      </c>
      <c r="B235" s="290">
        <v>1</v>
      </c>
      <c r="C235" s="290" t="s">
        <v>1603</v>
      </c>
      <c r="D235" s="290" t="s">
        <v>1555</v>
      </c>
      <c r="E235" s="290" t="s">
        <v>98</v>
      </c>
      <c r="F235" s="290" t="s">
        <v>765</v>
      </c>
      <c r="G235" s="290" t="s">
        <v>1641</v>
      </c>
      <c r="H235" s="290" t="s">
        <v>246</v>
      </c>
      <c r="I235" s="64"/>
    </row>
    <row r="236" spans="1:9" ht="12.75" customHeight="1">
      <c r="A236" s="284">
        <f t="shared" ref="A236:A250" si="10">A235+1</f>
        <v>219</v>
      </c>
      <c r="B236" s="290">
        <v>2</v>
      </c>
      <c r="C236" s="290" t="s">
        <v>439</v>
      </c>
      <c r="D236" s="290" t="s">
        <v>490</v>
      </c>
      <c r="E236" s="290" t="s">
        <v>212</v>
      </c>
      <c r="F236" s="290" t="s">
        <v>767</v>
      </c>
      <c r="G236" s="290" t="s">
        <v>1985</v>
      </c>
      <c r="H236" s="289" t="s">
        <v>1362</v>
      </c>
      <c r="I236" s="64"/>
    </row>
    <row r="237" spans="1:9" ht="12.75" customHeight="1">
      <c r="A237" s="284">
        <f t="shared" si="10"/>
        <v>220</v>
      </c>
      <c r="B237" s="290">
        <v>3</v>
      </c>
      <c r="C237" s="290" t="s">
        <v>484</v>
      </c>
      <c r="D237" s="290" t="s">
        <v>1551</v>
      </c>
      <c r="E237" s="290" t="s">
        <v>212</v>
      </c>
      <c r="F237" s="290" t="s">
        <v>767</v>
      </c>
      <c r="G237" s="290" t="s">
        <v>493</v>
      </c>
      <c r="H237" s="289" t="s">
        <v>1362</v>
      </c>
      <c r="I237" s="64"/>
    </row>
    <row r="238" spans="1:9" ht="12.75" customHeight="1">
      <c r="A238" s="284">
        <f t="shared" si="10"/>
        <v>221</v>
      </c>
      <c r="B238" s="290">
        <v>4</v>
      </c>
      <c r="C238" s="339" t="s">
        <v>1615</v>
      </c>
      <c r="D238" s="335" t="s">
        <v>97</v>
      </c>
      <c r="E238" s="335" t="s">
        <v>169</v>
      </c>
      <c r="F238" s="335" t="s">
        <v>1980</v>
      </c>
      <c r="G238" s="338">
        <v>45535</v>
      </c>
      <c r="H238" s="335" t="s">
        <v>1616</v>
      </c>
      <c r="I238" s="64"/>
    </row>
    <row r="239" spans="1:9" ht="12.75" customHeight="1">
      <c r="A239" s="284">
        <f t="shared" si="10"/>
        <v>222</v>
      </c>
      <c r="B239" s="290">
        <v>5</v>
      </c>
      <c r="C239" s="339" t="s">
        <v>1617</v>
      </c>
      <c r="D239" s="335" t="s">
        <v>97</v>
      </c>
      <c r="E239" s="335" t="s">
        <v>212</v>
      </c>
      <c r="F239" s="335" t="s">
        <v>1983</v>
      </c>
      <c r="G239" s="337">
        <v>45483</v>
      </c>
      <c r="H239" s="335" t="s">
        <v>1569</v>
      </c>
      <c r="I239" s="64"/>
    </row>
    <row r="240" spans="1:9" ht="12.75" customHeight="1">
      <c r="A240" s="284">
        <f t="shared" si="10"/>
        <v>223</v>
      </c>
      <c r="B240" s="290">
        <v>6</v>
      </c>
      <c r="C240" s="339" t="s">
        <v>1053</v>
      </c>
      <c r="D240" s="335" t="s">
        <v>107</v>
      </c>
      <c r="E240" s="335" t="s">
        <v>169</v>
      </c>
      <c r="F240" s="335" t="s">
        <v>1980</v>
      </c>
      <c r="G240" s="337">
        <v>45491</v>
      </c>
      <c r="H240" s="335" t="s">
        <v>1618</v>
      </c>
      <c r="I240" s="64"/>
    </row>
    <row r="241" spans="1:13" ht="12.75" customHeight="1">
      <c r="A241" s="284">
        <f t="shared" si="10"/>
        <v>224</v>
      </c>
      <c r="B241" s="290">
        <v>7</v>
      </c>
      <c r="C241" s="336" t="s">
        <v>1619</v>
      </c>
      <c r="D241" s="335" t="s">
        <v>176</v>
      </c>
      <c r="E241" s="335" t="s">
        <v>169</v>
      </c>
      <c r="F241" s="335" t="s">
        <v>1980</v>
      </c>
      <c r="G241" s="337">
        <v>45483</v>
      </c>
      <c r="H241" s="335" t="s">
        <v>1213</v>
      </c>
      <c r="I241" s="64"/>
      <c r="J241" s="64"/>
      <c r="K241" s="64"/>
      <c r="L241" s="64"/>
      <c r="M241" s="64"/>
    </row>
    <row r="242" spans="1:13" ht="12.75" customHeight="1">
      <c r="A242" s="284">
        <f t="shared" si="10"/>
        <v>225</v>
      </c>
      <c r="B242" s="290">
        <v>8</v>
      </c>
      <c r="C242" s="336" t="s">
        <v>1620</v>
      </c>
      <c r="D242" s="335" t="s">
        <v>97</v>
      </c>
      <c r="E242" s="335" t="s">
        <v>212</v>
      </c>
      <c r="F242" s="335" t="s">
        <v>1983</v>
      </c>
      <c r="G242" s="338">
        <v>45535</v>
      </c>
      <c r="H242" s="335" t="s">
        <v>1569</v>
      </c>
      <c r="I242" s="64"/>
      <c r="J242" s="64"/>
      <c r="K242" s="64"/>
      <c r="L242" s="64"/>
      <c r="M242" s="64"/>
    </row>
    <row r="243" spans="1:13" ht="12.75" customHeight="1">
      <c r="A243" s="284">
        <f t="shared" si="10"/>
        <v>226</v>
      </c>
      <c r="B243" s="290">
        <v>9</v>
      </c>
      <c r="C243" s="339" t="s">
        <v>1051</v>
      </c>
      <c r="D243" s="335" t="s">
        <v>1621</v>
      </c>
      <c r="E243" s="335" t="s">
        <v>169</v>
      </c>
      <c r="F243" s="335" t="s">
        <v>1980</v>
      </c>
      <c r="G243" s="337">
        <v>45491</v>
      </c>
      <c r="H243" s="335" t="s">
        <v>1618</v>
      </c>
      <c r="I243" s="64"/>
      <c r="J243" s="64"/>
      <c r="K243" s="64"/>
      <c r="L243" s="64"/>
      <c r="M243" s="64"/>
    </row>
    <row r="244" spans="1:13" ht="12.75" customHeight="1">
      <c r="A244" s="284">
        <f t="shared" si="10"/>
        <v>227</v>
      </c>
      <c r="B244" s="290">
        <v>10</v>
      </c>
      <c r="C244" s="339" t="s">
        <v>1255</v>
      </c>
      <c r="D244" s="335" t="s">
        <v>176</v>
      </c>
      <c r="E244" s="335" t="s">
        <v>169</v>
      </c>
      <c r="F244" s="335" t="s">
        <v>1980</v>
      </c>
      <c r="G244" s="337">
        <v>45496</v>
      </c>
      <c r="H244" s="335" t="s">
        <v>1622</v>
      </c>
      <c r="I244" s="64"/>
      <c r="J244" s="64"/>
      <c r="K244" s="64"/>
      <c r="L244" s="64"/>
      <c r="M244" s="64"/>
    </row>
    <row r="245" spans="1:13" ht="12.75" customHeight="1">
      <c r="A245" s="284">
        <f t="shared" si="10"/>
        <v>228</v>
      </c>
      <c r="B245" s="290">
        <v>11</v>
      </c>
      <c r="C245" s="339" t="s">
        <v>1237</v>
      </c>
      <c r="D245" s="335" t="s">
        <v>107</v>
      </c>
      <c r="E245" s="335" t="s">
        <v>212</v>
      </c>
      <c r="F245" s="335" t="s">
        <v>1983</v>
      </c>
      <c r="G245" s="338">
        <v>45535</v>
      </c>
      <c r="H245" s="335" t="s">
        <v>1219</v>
      </c>
      <c r="I245" s="64"/>
      <c r="J245" s="64"/>
      <c r="K245" s="64"/>
      <c r="L245" s="64"/>
      <c r="M245" s="64"/>
    </row>
    <row r="246" spans="1:13" ht="12.75" customHeight="1">
      <c r="A246" s="284">
        <f t="shared" si="10"/>
        <v>229</v>
      </c>
      <c r="B246" s="290">
        <v>12</v>
      </c>
      <c r="C246" s="339" t="s">
        <v>1624</v>
      </c>
      <c r="D246" s="335" t="s">
        <v>97</v>
      </c>
      <c r="E246" s="335" t="s">
        <v>503</v>
      </c>
      <c r="F246" s="335" t="s">
        <v>1980</v>
      </c>
      <c r="G246" s="338">
        <v>45530</v>
      </c>
      <c r="H246" s="335" t="s">
        <v>1217</v>
      </c>
      <c r="I246" s="64"/>
      <c r="J246" s="64"/>
      <c r="K246" s="64"/>
      <c r="L246" s="64"/>
      <c r="M246" s="64"/>
    </row>
    <row r="247" spans="1:13" ht="12.75" customHeight="1">
      <c r="A247" s="284">
        <f t="shared" si="10"/>
        <v>230</v>
      </c>
      <c r="B247" s="290">
        <v>13</v>
      </c>
      <c r="C247" s="339" t="s">
        <v>1110</v>
      </c>
      <c r="D247" s="335" t="s">
        <v>176</v>
      </c>
      <c r="E247" s="335" t="s">
        <v>503</v>
      </c>
      <c r="F247" s="335" t="s">
        <v>1980</v>
      </c>
      <c r="G247" s="337">
        <v>45504</v>
      </c>
      <c r="H247" s="335" t="s">
        <v>1625</v>
      </c>
      <c r="I247" s="64"/>
      <c r="J247" s="64"/>
      <c r="K247" s="64"/>
      <c r="L247" s="64"/>
      <c r="M247" s="64"/>
    </row>
    <row r="248" spans="1:13" ht="12.75" customHeight="1">
      <c r="A248" s="284">
        <f t="shared" si="10"/>
        <v>231</v>
      </c>
      <c r="B248" s="290">
        <v>14</v>
      </c>
      <c r="C248" s="339" t="s">
        <v>1212</v>
      </c>
      <c r="D248" s="335" t="s">
        <v>343</v>
      </c>
      <c r="E248" s="335" t="s">
        <v>169</v>
      </c>
      <c r="F248" s="335" t="s">
        <v>1980</v>
      </c>
      <c r="G248" s="337">
        <v>45504</v>
      </c>
      <c r="H248" s="335" t="s">
        <v>1213</v>
      </c>
      <c r="I248" s="64"/>
      <c r="J248" s="64"/>
      <c r="K248" s="64"/>
      <c r="L248" s="64"/>
      <c r="M248" s="64"/>
    </row>
    <row r="249" spans="1:13" ht="12.75" customHeight="1">
      <c r="A249" s="284">
        <f t="shared" si="10"/>
        <v>232</v>
      </c>
      <c r="B249" s="290">
        <v>15</v>
      </c>
      <c r="C249" s="339" t="s">
        <v>1626</v>
      </c>
      <c r="D249" s="335" t="s">
        <v>176</v>
      </c>
      <c r="E249" s="335" t="s">
        <v>169</v>
      </c>
      <c r="F249" s="335" t="s">
        <v>1980</v>
      </c>
      <c r="G249" s="337">
        <v>45504</v>
      </c>
      <c r="H249" s="335" t="s">
        <v>1147</v>
      </c>
      <c r="I249" s="64"/>
      <c r="J249" s="64"/>
      <c r="K249" s="64"/>
      <c r="L249" s="64"/>
      <c r="M249" s="64"/>
    </row>
    <row r="250" spans="1:13" ht="12.75" customHeight="1">
      <c r="A250" s="284">
        <f t="shared" si="10"/>
        <v>233</v>
      </c>
      <c r="B250" s="290">
        <v>16</v>
      </c>
      <c r="C250" s="336" t="s">
        <v>1627</v>
      </c>
      <c r="D250" s="335" t="s">
        <v>176</v>
      </c>
      <c r="E250" s="335" t="s">
        <v>212</v>
      </c>
      <c r="F250" s="335" t="s">
        <v>1983</v>
      </c>
      <c r="G250" s="338">
        <v>45530</v>
      </c>
      <c r="H250" s="335" t="s">
        <v>1569</v>
      </c>
      <c r="I250" s="64"/>
      <c r="J250" s="64"/>
      <c r="K250" s="64"/>
      <c r="L250" s="64"/>
      <c r="M250" s="64"/>
    </row>
    <row r="251" spans="1:13" ht="12.75" customHeight="1">
      <c r="A251" s="284"/>
      <c r="B251" s="290" t="s">
        <v>494</v>
      </c>
      <c r="C251" s="290"/>
      <c r="D251" s="290"/>
      <c r="E251" s="290"/>
      <c r="F251" s="290"/>
      <c r="G251" s="290"/>
      <c r="H251" s="289"/>
      <c r="I251" s="64"/>
      <c r="J251" s="64"/>
      <c r="K251" s="64"/>
      <c r="L251" s="64"/>
      <c r="M251" s="64"/>
    </row>
    <row r="252" spans="1:13" ht="12.75" customHeight="1">
      <c r="A252" s="284">
        <v>234</v>
      </c>
      <c r="B252" s="290">
        <v>1</v>
      </c>
      <c r="C252" s="290" t="s">
        <v>626</v>
      </c>
      <c r="D252" s="290" t="s">
        <v>375</v>
      </c>
      <c r="E252" s="290" t="s">
        <v>169</v>
      </c>
      <c r="F252" s="290" t="s">
        <v>765</v>
      </c>
      <c r="G252" s="290" t="s">
        <v>1629</v>
      </c>
      <c r="H252" s="289" t="s">
        <v>1362</v>
      </c>
      <c r="I252" s="64"/>
      <c r="J252" s="64"/>
      <c r="K252" s="64"/>
      <c r="L252" s="64"/>
      <c r="M252" s="64"/>
    </row>
    <row r="253" spans="1:13" ht="12.75" customHeight="1">
      <c r="A253" s="284">
        <f t="shared" ref="A253:A280" si="11">A252+1</f>
        <v>235</v>
      </c>
      <c r="B253" s="290">
        <v>2</v>
      </c>
      <c r="C253" s="290" t="s">
        <v>650</v>
      </c>
      <c r="D253" s="290" t="s">
        <v>659</v>
      </c>
      <c r="E253" s="290" t="s">
        <v>169</v>
      </c>
      <c r="F253" s="290" t="s">
        <v>765</v>
      </c>
      <c r="G253" s="290" t="s">
        <v>1629</v>
      </c>
      <c r="H253" s="289" t="s">
        <v>1362</v>
      </c>
      <c r="I253" s="64"/>
      <c r="J253" s="64"/>
      <c r="K253" s="64"/>
      <c r="L253" s="64"/>
      <c r="M253" s="64">
        <v>51</v>
      </c>
    </row>
    <row r="254" spans="1:13" ht="12.75" customHeight="1">
      <c r="A254" s="284">
        <f t="shared" si="11"/>
        <v>236</v>
      </c>
      <c r="B254" s="290">
        <v>3</v>
      </c>
      <c r="C254" s="290" t="s">
        <v>966</v>
      </c>
      <c r="D254" s="290" t="s">
        <v>360</v>
      </c>
      <c r="E254" s="290" t="s">
        <v>98</v>
      </c>
      <c r="F254" s="290" t="s">
        <v>765</v>
      </c>
      <c r="G254" s="290" t="s">
        <v>1629</v>
      </c>
      <c r="H254" s="290" t="s">
        <v>754</v>
      </c>
      <c r="I254" s="64"/>
      <c r="J254" s="64"/>
      <c r="K254" s="64"/>
      <c r="L254" s="64"/>
      <c r="M254" s="64">
        <v>22</v>
      </c>
    </row>
    <row r="255" spans="1:13" ht="12.75" customHeight="1">
      <c r="A255" s="284">
        <f t="shared" si="11"/>
        <v>237</v>
      </c>
      <c r="B255" s="290">
        <v>4</v>
      </c>
      <c r="C255" s="290" t="s">
        <v>734</v>
      </c>
      <c r="D255" s="290" t="s">
        <v>375</v>
      </c>
      <c r="E255" s="290" t="s">
        <v>98</v>
      </c>
      <c r="F255" s="290" t="s">
        <v>765</v>
      </c>
      <c r="G255" s="290" t="s">
        <v>1642</v>
      </c>
      <c r="H255" s="290" t="s">
        <v>754</v>
      </c>
      <c r="I255" s="64"/>
      <c r="J255" s="64"/>
      <c r="K255" s="64"/>
      <c r="L255" s="64"/>
      <c r="M255" s="64"/>
    </row>
    <row r="256" spans="1:13" ht="12.75" customHeight="1">
      <c r="A256" s="284">
        <f t="shared" si="11"/>
        <v>238</v>
      </c>
      <c r="B256" s="290">
        <v>5</v>
      </c>
      <c r="C256" s="290" t="s">
        <v>471</v>
      </c>
      <c r="D256" s="290" t="s">
        <v>97</v>
      </c>
      <c r="E256" s="290" t="s">
        <v>212</v>
      </c>
      <c r="F256" s="290" t="s">
        <v>767</v>
      </c>
      <c r="G256" s="290" t="s">
        <v>1986</v>
      </c>
      <c r="H256" s="290" t="s">
        <v>246</v>
      </c>
      <c r="I256" s="64"/>
      <c r="J256" s="64"/>
      <c r="K256" s="64"/>
      <c r="L256" s="64"/>
      <c r="M256" s="64"/>
    </row>
    <row r="257" spans="1:12" ht="12.75" customHeight="1">
      <c r="A257" s="284">
        <f t="shared" si="11"/>
        <v>239</v>
      </c>
      <c r="B257" s="290">
        <v>6</v>
      </c>
      <c r="C257" s="290" t="s">
        <v>1634</v>
      </c>
      <c r="D257" s="290" t="s">
        <v>1635</v>
      </c>
      <c r="E257" s="290" t="s">
        <v>98</v>
      </c>
      <c r="F257" s="290" t="s">
        <v>765</v>
      </c>
      <c r="G257" s="290" t="s">
        <v>1986</v>
      </c>
      <c r="H257" s="290" t="s">
        <v>754</v>
      </c>
      <c r="I257" s="64"/>
      <c r="J257" s="64"/>
      <c r="K257" s="64"/>
      <c r="L257" s="64"/>
    </row>
    <row r="258" spans="1:12" ht="12.75" customHeight="1">
      <c r="A258" s="284">
        <f t="shared" si="11"/>
        <v>240</v>
      </c>
      <c r="B258" s="290">
        <v>7</v>
      </c>
      <c r="C258" s="290" t="s">
        <v>721</v>
      </c>
      <c r="D258" s="290" t="s">
        <v>97</v>
      </c>
      <c r="E258" s="290" t="s">
        <v>169</v>
      </c>
      <c r="F258" s="290" t="s">
        <v>765</v>
      </c>
      <c r="G258" s="290" t="s">
        <v>505</v>
      </c>
      <c r="H258" s="290" t="s">
        <v>246</v>
      </c>
      <c r="I258" s="64"/>
      <c r="J258" s="64"/>
      <c r="K258" s="64"/>
      <c r="L258" s="64"/>
    </row>
    <row r="259" spans="1:12" ht="12.75" customHeight="1">
      <c r="A259" s="284">
        <f t="shared" si="11"/>
        <v>241</v>
      </c>
      <c r="B259" s="290">
        <v>8</v>
      </c>
      <c r="C259" s="290" t="s">
        <v>1633</v>
      </c>
      <c r="D259" s="290" t="s">
        <v>674</v>
      </c>
      <c r="E259" s="290" t="s">
        <v>98</v>
      </c>
      <c r="F259" s="290" t="s">
        <v>765</v>
      </c>
      <c r="G259" s="290" t="s">
        <v>505</v>
      </c>
      <c r="H259" s="289" t="s">
        <v>1362</v>
      </c>
      <c r="I259" s="64"/>
      <c r="J259" s="64"/>
      <c r="K259" s="64"/>
      <c r="L259" s="64"/>
    </row>
    <row r="260" spans="1:12" ht="12.75" customHeight="1">
      <c r="A260" s="284">
        <f t="shared" si="11"/>
        <v>242</v>
      </c>
      <c r="B260" s="290">
        <v>9</v>
      </c>
      <c r="C260" s="290" t="s">
        <v>957</v>
      </c>
      <c r="D260" s="290" t="s">
        <v>296</v>
      </c>
      <c r="E260" s="290" t="s">
        <v>98</v>
      </c>
      <c r="F260" s="290" t="s">
        <v>765</v>
      </c>
      <c r="G260" s="290" t="s">
        <v>505</v>
      </c>
      <c r="H260" s="289" t="s">
        <v>1362</v>
      </c>
      <c r="I260" s="64"/>
      <c r="J260" s="64"/>
      <c r="K260" s="64"/>
      <c r="L260" s="64">
        <f>23+25</f>
        <v>48</v>
      </c>
    </row>
    <row r="261" spans="1:12" ht="12.75" customHeight="1">
      <c r="A261" s="284">
        <f t="shared" si="11"/>
        <v>243</v>
      </c>
      <c r="B261" s="290">
        <v>10</v>
      </c>
      <c r="C261" s="290" t="s">
        <v>940</v>
      </c>
      <c r="D261" s="290" t="s">
        <v>97</v>
      </c>
      <c r="E261" s="290" t="s">
        <v>169</v>
      </c>
      <c r="F261" s="290" t="s">
        <v>765</v>
      </c>
      <c r="G261" s="290" t="s">
        <v>501</v>
      </c>
      <c r="H261" s="289" t="s">
        <v>1362</v>
      </c>
      <c r="I261" s="64"/>
      <c r="J261" s="64"/>
      <c r="K261" s="64"/>
      <c r="L261" s="64">
        <v>27</v>
      </c>
    </row>
    <row r="262" spans="1:12" ht="12.75" customHeight="1">
      <c r="A262" s="284">
        <f t="shared" si="11"/>
        <v>244</v>
      </c>
      <c r="B262" s="290">
        <v>11</v>
      </c>
      <c r="C262" s="290" t="s">
        <v>933</v>
      </c>
      <c r="D262" s="290" t="s">
        <v>176</v>
      </c>
      <c r="E262" s="290" t="s">
        <v>169</v>
      </c>
      <c r="F262" s="290" t="s">
        <v>765</v>
      </c>
      <c r="G262" s="290" t="s">
        <v>501</v>
      </c>
      <c r="H262" s="289" t="s">
        <v>102</v>
      </c>
      <c r="I262" s="64"/>
      <c r="J262" s="64"/>
      <c r="K262" s="64"/>
      <c r="L262" s="64"/>
    </row>
    <row r="263" spans="1:12" ht="12.75" customHeight="1">
      <c r="A263" s="284">
        <f t="shared" si="11"/>
        <v>245</v>
      </c>
      <c r="B263" s="290">
        <v>12</v>
      </c>
      <c r="C263" s="290" t="s">
        <v>342</v>
      </c>
      <c r="D263" s="290" t="s">
        <v>440</v>
      </c>
      <c r="E263" s="290" t="s">
        <v>169</v>
      </c>
      <c r="F263" s="290" t="s">
        <v>765</v>
      </c>
      <c r="G263" s="290" t="s">
        <v>1643</v>
      </c>
      <c r="H263" s="289" t="s">
        <v>1362</v>
      </c>
      <c r="I263" s="64"/>
      <c r="J263" s="64"/>
      <c r="K263" s="64"/>
      <c r="L263" s="64"/>
    </row>
    <row r="264" spans="1:12" ht="12.75" customHeight="1">
      <c r="A264" s="284">
        <f t="shared" si="11"/>
        <v>246</v>
      </c>
      <c r="B264" s="290">
        <v>13</v>
      </c>
      <c r="C264" s="290" t="s">
        <v>1647</v>
      </c>
      <c r="D264" s="290" t="s">
        <v>671</v>
      </c>
      <c r="E264" s="290" t="s">
        <v>98</v>
      </c>
      <c r="F264" s="290" t="s">
        <v>765</v>
      </c>
      <c r="G264" s="290" t="s">
        <v>1649</v>
      </c>
      <c r="H264" s="290" t="s">
        <v>754</v>
      </c>
      <c r="I264" s="64"/>
      <c r="J264" s="64"/>
      <c r="K264" s="64"/>
      <c r="L264" s="64"/>
    </row>
    <row r="265" spans="1:12" ht="12.75" customHeight="1">
      <c r="A265" s="284">
        <f t="shared" si="11"/>
        <v>247</v>
      </c>
      <c r="B265" s="290">
        <v>14</v>
      </c>
      <c r="C265" s="290" t="s">
        <v>448</v>
      </c>
      <c r="D265" s="290" t="s">
        <v>296</v>
      </c>
      <c r="E265" s="290" t="s">
        <v>212</v>
      </c>
      <c r="F265" s="290" t="s">
        <v>767</v>
      </c>
      <c r="G265" s="290" t="s">
        <v>1649</v>
      </c>
      <c r="H265" s="289" t="s">
        <v>1362</v>
      </c>
      <c r="I265" s="64"/>
      <c r="J265" s="64"/>
      <c r="K265" s="64"/>
      <c r="L265" s="64"/>
    </row>
    <row r="266" spans="1:12" ht="12.75" customHeight="1">
      <c r="A266" s="284">
        <f t="shared" si="11"/>
        <v>248</v>
      </c>
      <c r="B266" s="290">
        <v>15</v>
      </c>
      <c r="C266" s="335" t="s">
        <v>1344</v>
      </c>
      <c r="D266" s="335" t="s">
        <v>375</v>
      </c>
      <c r="E266" s="335" t="s">
        <v>169</v>
      </c>
      <c r="F266" s="335" t="s">
        <v>1980</v>
      </c>
      <c r="G266" s="337">
        <v>45522</v>
      </c>
      <c r="H266" s="335" t="s">
        <v>1217</v>
      </c>
      <c r="I266" s="64"/>
      <c r="J266" s="64"/>
      <c r="K266" s="64"/>
      <c r="L266" s="64"/>
    </row>
    <row r="267" spans="1:12" ht="12.75" customHeight="1">
      <c r="A267" s="284">
        <f t="shared" si="11"/>
        <v>249</v>
      </c>
      <c r="B267" s="290">
        <v>16</v>
      </c>
      <c r="C267" s="335" t="s">
        <v>1127</v>
      </c>
      <c r="D267" s="335" t="s">
        <v>112</v>
      </c>
      <c r="E267" s="335" t="s">
        <v>503</v>
      </c>
      <c r="F267" s="335" t="s">
        <v>1980</v>
      </c>
      <c r="G267" s="337">
        <v>45533</v>
      </c>
      <c r="H267" s="335" t="s">
        <v>1006</v>
      </c>
      <c r="I267" s="64"/>
      <c r="J267" s="64"/>
      <c r="K267" s="64"/>
      <c r="L267" s="64"/>
    </row>
    <row r="268" spans="1:12" ht="12.75" customHeight="1">
      <c r="A268" s="284">
        <f t="shared" si="11"/>
        <v>250</v>
      </c>
      <c r="B268" s="290">
        <v>17</v>
      </c>
      <c r="C268" s="336" t="s">
        <v>1221</v>
      </c>
      <c r="D268" s="335" t="s">
        <v>97</v>
      </c>
      <c r="E268" s="335" t="s">
        <v>503</v>
      </c>
      <c r="F268" s="335" t="s">
        <v>1980</v>
      </c>
      <c r="G268" s="337">
        <v>45515</v>
      </c>
      <c r="H268" s="335" t="s">
        <v>1650</v>
      </c>
      <c r="I268" s="64"/>
      <c r="J268" s="64"/>
      <c r="K268" s="64"/>
      <c r="L268" s="64"/>
    </row>
    <row r="269" spans="1:12" ht="12.75" customHeight="1">
      <c r="A269" s="284">
        <f t="shared" si="11"/>
        <v>251</v>
      </c>
      <c r="B269" s="290">
        <v>18</v>
      </c>
      <c r="C269" s="335" t="s">
        <v>1216</v>
      </c>
      <c r="D269" s="335" t="s">
        <v>176</v>
      </c>
      <c r="E269" s="335" t="s">
        <v>169</v>
      </c>
      <c r="F269" s="335" t="s">
        <v>1980</v>
      </c>
      <c r="G269" s="337">
        <v>45543</v>
      </c>
      <c r="H269" s="335" t="s">
        <v>1217</v>
      </c>
      <c r="I269" s="64"/>
      <c r="J269" s="64"/>
      <c r="K269" s="64"/>
      <c r="L269" s="64"/>
    </row>
    <row r="270" spans="1:12" ht="12.75" customHeight="1">
      <c r="A270" s="284">
        <f t="shared" si="11"/>
        <v>252</v>
      </c>
      <c r="B270" s="290">
        <v>19</v>
      </c>
      <c r="C270" s="335" t="s">
        <v>1218</v>
      </c>
      <c r="D270" s="335" t="s">
        <v>176</v>
      </c>
      <c r="E270" s="335" t="s">
        <v>169</v>
      </c>
      <c r="F270" s="335" t="s">
        <v>1980</v>
      </c>
      <c r="G270" s="338"/>
      <c r="H270" s="335" t="s">
        <v>1219</v>
      </c>
      <c r="I270" s="64"/>
      <c r="J270" s="64"/>
      <c r="K270" s="64"/>
      <c r="L270" s="64"/>
    </row>
    <row r="271" spans="1:12" ht="12.75" customHeight="1">
      <c r="A271" s="284">
        <f t="shared" si="11"/>
        <v>253</v>
      </c>
      <c r="B271" s="290">
        <v>20</v>
      </c>
      <c r="C271" s="335" t="s">
        <v>1220</v>
      </c>
      <c r="D271" s="335" t="s">
        <v>112</v>
      </c>
      <c r="E271" s="335" t="s">
        <v>169</v>
      </c>
      <c r="F271" s="335" t="s">
        <v>1980</v>
      </c>
      <c r="G271" s="337">
        <v>45517</v>
      </c>
      <c r="H271" s="335" t="s">
        <v>1651</v>
      </c>
      <c r="I271" s="64"/>
      <c r="J271" s="64"/>
      <c r="K271" s="64"/>
      <c r="L271" s="64"/>
    </row>
    <row r="272" spans="1:12" ht="12.75" customHeight="1">
      <c r="A272" s="284">
        <f t="shared" si="11"/>
        <v>254</v>
      </c>
      <c r="B272" s="290">
        <v>21</v>
      </c>
      <c r="C272" s="335" t="s">
        <v>1223</v>
      </c>
      <c r="D272" s="335" t="s">
        <v>1652</v>
      </c>
      <c r="E272" s="335" t="s">
        <v>169</v>
      </c>
      <c r="F272" s="335" t="s">
        <v>1980</v>
      </c>
      <c r="G272" s="337">
        <v>45520</v>
      </c>
      <c r="H272" s="335" t="s">
        <v>1650</v>
      </c>
      <c r="I272" s="64"/>
      <c r="J272" s="64"/>
      <c r="K272" s="64"/>
      <c r="L272" s="64"/>
    </row>
    <row r="273" spans="1:9" ht="12.75" customHeight="1">
      <c r="A273" s="284">
        <f t="shared" si="11"/>
        <v>255</v>
      </c>
      <c r="B273" s="290">
        <v>22</v>
      </c>
      <c r="C273" s="335" t="s">
        <v>1109</v>
      </c>
      <c r="D273" s="335" t="s">
        <v>97</v>
      </c>
      <c r="E273" s="335" t="s">
        <v>503</v>
      </c>
      <c r="F273" s="335" t="s">
        <v>1980</v>
      </c>
      <c r="G273" s="337">
        <v>45522</v>
      </c>
      <c r="H273" s="335" t="s">
        <v>1207</v>
      </c>
      <c r="I273" s="64"/>
    </row>
    <row r="274" spans="1:9" ht="12.75" customHeight="1">
      <c r="A274" s="284">
        <f t="shared" si="11"/>
        <v>256</v>
      </c>
      <c r="B274" s="290">
        <v>23</v>
      </c>
      <c r="C274" s="336" t="s">
        <v>1228</v>
      </c>
      <c r="D274" s="335" t="s">
        <v>176</v>
      </c>
      <c r="E274" s="335" t="s">
        <v>169</v>
      </c>
      <c r="F274" s="335" t="s">
        <v>1980</v>
      </c>
      <c r="G274" s="337">
        <v>45526</v>
      </c>
      <c r="H274" s="335" t="s">
        <v>1650</v>
      </c>
      <c r="I274" s="64"/>
    </row>
    <row r="275" spans="1:9" ht="12.75" customHeight="1">
      <c r="A275" s="284">
        <f t="shared" si="11"/>
        <v>257</v>
      </c>
      <c r="B275" s="290">
        <v>24</v>
      </c>
      <c r="C275" s="336" t="s">
        <v>1653</v>
      </c>
      <c r="D275" s="335" t="s">
        <v>234</v>
      </c>
      <c r="E275" s="335" t="s">
        <v>169</v>
      </c>
      <c r="F275" s="335" t="s">
        <v>1980</v>
      </c>
      <c r="G275" s="337">
        <v>45528</v>
      </c>
      <c r="H275" s="335" t="s">
        <v>1622</v>
      </c>
      <c r="I275" s="64"/>
    </row>
    <row r="276" spans="1:9" ht="12.75" customHeight="1">
      <c r="A276" s="284">
        <f t="shared" si="11"/>
        <v>258</v>
      </c>
      <c r="B276" s="290">
        <v>25</v>
      </c>
      <c r="C276" s="335" t="s">
        <v>1654</v>
      </c>
      <c r="D276" s="335" t="s">
        <v>176</v>
      </c>
      <c r="E276" s="335" t="s">
        <v>169</v>
      </c>
      <c r="F276" s="335" t="s">
        <v>1980</v>
      </c>
      <c r="G276" s="337">
        <v>45535</v>
      </c>
      <c r="H276" s="335" t="s">
        <v>1650</v>
      </c>
      <c r="I276" s="64"/>
    </row>
    <row r="277" spans="1:9" ht="12.75" customHeight="1">
      <c r="A277" s="284">
        <f t="shared" si="11"/>
        <v>259</v>
      </c>
      <c r="B277" s="290">
        <v>26</v>
      </c>
      <c r="C277" s="336" t="s">
        <v>1210</v>
      </c>
      <c r="D277" s="335" t="s">
        <v>97</v>
      </c>
      <c r="E277" s="335" t="s">
        <v>169</v>
      </c>
      <c r="F277" s="335" t="s">
        <v>1980</v>
      </c>
      <c r="G277" s="337">
        <v>45543</v>
      </c>
      <c r="H277" s="335" t="s">
        <v>1003</v>
      </c>
      <c r="I277" s="64"/>
    </row>
    <row r="278" spans="1:9" ht="12.75" customHeight="1">
      <c r="A278" s="284">
        <f t="shared" si="11"/>
        <v>260</v>
      </c>
      <c r="B278" s="290">
        <v>27</v>
      </c>
      <c r="C278" s="335" t="s">
        <v>1656</v>
      </c>
      <c r="D278" s="335" t="s">
        <v>176</v>
      </c>
      <c r="E278" s="335" t="s">
        <v>169</v>
      </c>
      <c r="F278" s="335" t="s">
        <v>1980</v>
      </c>
      <c r="G278" s="337">
        <v>45535</v>
      </c>
      <c r="H278" s="335" t="s">
        <v>1147</v>
      </c>
      <c r="I278" s="64"/>
    </row>
    <row r="279" spans="1:9" ht="12.75" customHeight="1">
      <c r="A279" s="284">
        <f t="shared" si="11"/>
        <v>261</v>
      </c>
      <c r="B279" s="290">
        <v>28</v>
      </c>
      <c r="C279" s="335" t="s">
        <v>1657</v>
      </c>
      <c r="D279" s="335" t="s">
        <v>97</v>
      </c>
      <c r="E279" s="335" t="s">
        <v>169</v>
      </c>
      <c r="F279" s="335" t="s">
        <v>1980</v>
      </c>
      <c r="G279" s="337">
        <v>45533</v>
      </c>
      <c r="H279" s="335" t="s">
        <v>1650</v>
      </c>
      <c r="I279" s="64"/>
    </row>
    <row r="280" spans="1:9" ht="12.75" customHeight="1">
      <c r="A280" s="284">
        <f t="shared" si="11"/>
        <v>262</v>
      </c>
      <c r="B280" s="290">
        <v>29</v>
      </c>
      <c r="C280" s="335" t="s">
        <v>1658</v>
      </c>
      <c r="D280" s="335" t="s">
        <v>97</v>
      </c>
      <c r="E280" s="335" t="s">
        <v>169</v>
      </c>
      <c r="F280" s="335" t="s">
        <v>1980</v>
      </c>
      <c r="G280" s="337">
        <v>45543</v>
      </c>
      <c r="H280" s="335" t="s">
        <v>1616</v>
      </c>
      <c r="I280" s="64"/>
    </row>
    <row r="281" spans="1:9" ht="12.75" customHeight="1">
      <c r="A281" s="284"/>
      <c r="B281" s="290" t="s">
        <v>512</v>
      </c>
      <c r="C281" s="334"/>
      <c r="D281" s="334"/>
      <c r="E281" s="334"/>
      <c r="F281" s="334"/>
      <c r="G281" s="290"/>
      <c r="H281" s="290"/>
      <c r="I281" s="64"/>
    </row>
    <row r="282" spans="1:9" ht="12.75" customHeight="1">
      <c r="A282" s="284">
        <v>263</v>
      </c>
      <c r="B282" s="290">
        <v>1</v>
      </c>
      <c r="C282" s="290" t="s">
        <v>936</v>
      </c>
      <c r="D282" s="290" t="s">
        <v>97</v>
      </c>
      <c r="E282" s="290" t="s">
        <v>169</v>
      </c>
      <c r="F282" s="290" t="s">
        <v>765</v>
      </c>
      <c r="G282" s="290" t="s">
        <v>517</v>
      </c>
      <c r="H282" s="290" t="s">
        <v>246</v>
      </c>
      <c r="I282" s="64"/>
    </row>
    <row r="283" spans="1:9" ht="12.75" customHeight="1">
      <c r="A283" s="284">
        <f t="shared" ref="A283:A325" si="12">A282+1</f>
        <v>264</v>
      </c>
      <c r="B283" s="290">
        <v>2</v>
      </c>
      <c r="C283" s="290" t="s">
        <v>937</v>
      </c>
      <c r="D283" s="290" t="s">
        <v>97</v>
      </c>
      <c r="E283" s="290" t="s">
        <v>503</v>
      </c>
      <c r="F283" s="290" t="s">
        <v>765</v>
      </c>
      <c r="G283" s="290" t="s">
        <v>517</v>
      </c>
      <c r="H283" s="290" t="s">
        <v>246</v>
      </c>
      <c r="I283" s="64"/>
    </row>
    <row r="284" spans="1:9" ht="12.75" customHeight="1">
      <c r="A284" s="284">
        <f t="shared" si="12"/>
        <v>265</v>
      </c>
      <c r="B284" s="290">
        <v>3</v>
      </c>
      <c r="C284" s="290" t="s">
        <v>938</v>
      </c>
      <c r="D284" s="290" t="s">
        <v>97</v>
      </c>
      <c r="E284" s="290" t="s">
        <v>169</v>
      </c>
      <c r="F284" s="290" t="s">
        <v>765</v>
      </c>
      <c r="G284" s="290" t="s">
        <v>517</v>
      </c>
      <c r="H284" s="290" t="s">
        <v>246</v>
      </c>
      <c r="I284" s="64"/>
    </row>
    <row r="285" spans="1:9" ht="12.75" customHeight="1">
      <c r="A285" s="284">
        <f t="shared" si="12"/>
        <v>266</v>
      </c>
      <c r="B285" s="290">
        <v>4</v>
      </c>
      <c r="C285" s="290" t="s">
        <v>939</v>
      </c>
      <c r="D285" s="290" t="s">
        <v>97</v>
      </c>
      <c r="E285" s="290" t="s">
        <v>169</v>
      </c>
      <c r="F285" s="290" t="s">
        <v>765</v>
      </c>
      <c r="G285" s="290" t="s">
        <v>517</v>
      </c>
      <c r="H285" s="290" t="s">
        <v>246</v>
      </c>
      <c r="I285" s="64"/>
    </row>
    <row r="286" spans="1:9" ht="12.75" customHeight="1">
      <c r="A286" s="284">
        <f t="shared" si="12"/>
        <v>267</v>
      </c>
      <c r="B286" s="290">
        <v>5</v>
      </c>
      <c r="C286" s="290" t="s">
        <v>930</v>
      </c>
      <c r="D286" s="290" t="s">
        <v>176</v>
      </c>
      <c r="E286" s="290" t="s">
        <v>169</v>
      </c>
      <c r="F286" s="290" t="s">
        <v>765</v>
      </c>
      <c r="G286" s="290" t="s">
        <v>517</v>
      </c>
      <c r="H286" s="289" t="s">
        <v>102</v>
      </c>
      <c r="I286" s="64"/>
    </row>
    <row r="287" spans="1:9" ht="12.75" customHeight="1">
      <c r="A287" s="284">
        <f t="shared" si="12"/>
        <v>268</v>
      </c>
      <c r="B287" s="290">
        <v>6</v>
      </c>
      <c r="C287" s="290" t="s">
        <v>568</v>
      </c>
      <c r="D287" s="290" t="s">
        <v>440</v>
      </c>
      <c r="E287" s="290" t="s">
        <v>169</v>
      </c>
      <c r="F287" s="290" t="s">
        <v>765</v>
      </c>
      <c r="G287" s="290" t="s">
        <v>1661</v>
      </c>
      <c r="H287" s="289" t="s">
        <v>561</v>
      </c>
      <c r="I287" s="64"/>
    </row>
    <row r="288" spans="1:9" ht="12.75" customHeight="1">
      <c r="A288" s="284">
        <f t="shared" si="12"/>
        <v>269</v>
      </c>
      <c r="B288" s="290">
        <v>7</v>
      </c>
      <c r="C288" s="290" t="s">
        <v>941</v>
      </c>
      <c r="D288" s="290" t="s">
        <v>97</v>
      </c>
      <c r="E288" s="290" t="s">
        <v>169</v>
      </c>
      <c r="F288" s="290" t="s">
        <v>765</v>
      </c>
      <c r="G288" s="290" t="s">
        <v>515</v>
      </c>
      <c r="H288" s="289" t="s">
        <v>1362</v>
      </c>
      <c r="I288" s="64"/>
    </row>
    <row r="289" spans="1:9" ht="12.75" customHeight="1">
      <c r="A289" s="284">
        <f t="shared" si="12"/>
        <v>270</v>
      </c>
      <c r="B289" s="290">
        <v>8</v>
      </c>
      <c r="C289" s="290" t="s">
        <v>524</v>
      </c>
      <c r="D289" s="290" t="s">
        <v>1660</v>
      </c>
      <c r="E289" s="290" t="s">
        <v>212</v>
      </c>
      <c r="F289" s="290" t="s">
        <v>767</v>
      </c>
      <c r="G289" s="290" t="s">
        <v>575</v>
      </c>
      <c r="H289" s="289" t="s">
        <v>1362</v>
      </c>
      <c r="I289" s="64"/>
    </row>
    <row r="290" spans="1:9" ht="12.75" customHeight="1">
      <c r="A290" s="284">
        <f t="shared" si="12"/>
        <v>271</v>
      </c>
      <c r="B290" s="290">
        <v>9</v>
      </c>
      <c r="C290" s="290" t="s">
        <v>541</v>
      </c>
      <c r="D290" s="290" t="s">
        <v>97</v>
      </c>
      <c r="E290" s="290" t="s">
        <v>169</v>
      </c>
      <c r="F290" s="290" t="s">
        <v>765</v>
      </c>
      <c r="G290" s="290" t="s">
        <v>515</v>
      </c>
      <c r="H290" s="290" t="s">
        <v>246</v>
      </c>
      <c r="I290" s="64"/>
    </row>
    <row r="291" spans="1:9" ht="12.75" customHeight="1">
      <c r="A291" s="284">
        <f t="shared" si="12"/>
        <v>272</v>
      </c>
      <c r="B291" s="290">
        <v>10</v>
      </c>
      <c r="C291" s="290" t="s">
        <v>330</v>
      </c>
      <c r="D291" s="290" t="s">
        <v>1555</v>
      </c>
      <c r="E291" s="290" t="s">
        <v>169</v>
      </c>
      <c r="F291" s="290" t="s">
        <v>765</v>
      </c>
      <c r="G291" s="290" t="s">
        <v>515</v>
      </c>
      <c r="H291" s="289" t="s">
        <v>561</v>
      </c>
      <c r="I291" s="64"/>
    </row>
    <row r="292" spans="1:9" ht="12.75" customHeight="1">
      <c r="A292" s="284">
        <f t="shared" si="12"/>
        <v>273</v>
      </c>
      <c r="B292" s="290">
        <v>11</v>
      </c>
      <c r="C292" s="290" t="s">
        <v>1662</v>
      </c>
      <c r="D292" s="290" t="s">
        <v>296</v>
      </c>
      <c r="E292" s="290" t="s">
        <v>98</v>
      </c>
      <c r="F292" s="290" t="s">
        <v>765</v>
      </c>
      <c r="G292" s="290" t="s">
        <v>518</v>
      </c>
      <c r="H292" s="290" t="s">
        <v>754</v>
      </c>
      <c r="I292" s="64"/>
    </row>
    <row r="293" spans="1:9" ht="12.75" customHeight="1">
      <c r="A293" s="284">
        <f t="shared" si="12"/>
        <v>274</v>
      </c>
      <c r="B293" s="290">
        <v>12</v>
      </c>
      <c r="C293" s="290" t="s">
        <v>932</v>
      </c>
      <c r="D293" s="290" t="s">
        <v>176</v>
      </c>
      <c r="E293" s="290" t="s">
        <v>169</v>
      </c>
      <c r="F293" s="290" t="s">
        <v>765</v>
      </c>
      <c r="G293" s="290" t="s">
        <v>521</v>
      </c>
      <c r="H293" s="289" t="s">
        <v>102</v>
      </c>
      <c r="I293" s="64"/>
    </row>
    <row r="294" spans="1:9" ht="12.75" customHeight="1">
      <c r="A294" s="284">
        <f t="shared" si="12"/>
        <v>275</v>
      </c>
      <c r="B294" s="290">
        <v>13</v>
      </c>
      <c r="C294" s="290" t="s">
        <v>934</v>
      </c>
      <c r="D294" s="290" t="s">
        <v>176</v>
      </c>
      <c r="E294" s="290" t="s">
        <v>169</v>
      </c>
      <c r="F294" s="290" t="s">
        <v>765</v>
      </c>
      <c r="G294" s="290" t="s">
        <v>521</v>
      </c>
      <c r="H294" s="289" t="s">
        <v>102</v>
      </c>
      <c r="I294" s="64"/>
    </row>
    <row r="295" spans="1:9" ht="12.75" customHeight="1">
      <c r="A295" s="284">
        <f t="shared" si="12"/>
        <v>276</v>
      </c>
      <c r="B295" s="290">
        <v>14</v>
      </c>
      <c r="C295" s="290" t="s">
        <v>1664</v>
      </c>
      <c r="D295" s="290" t="s">
        <v>315</v>
      </c>
      <c r="E295" s="290" t="s">
        <v>98</v>
      </c>
      <c r="F295" s="290" t="s">
        <v>765</v>
      </c>
      <c r="G295" s="290" t="s">
        <v>535</v>
      </c>
      <c r="H295" s="290" t="s">
        <v>754</v>
      </c>
      <c r="I295" s="64"/>
    </row>
    <row r="296" spans="1:9" ht="12.75" customHeight="1">
      <c r="A296" s="284">
        <f t="shared" si="12"/>
        <v>277</v>
      </c>
      <c r="B296" s="290">
        <v>15</v>
      </c>
      <c r="C296" s="290" t="s">
        <v>924</v>
      </c>
      <c r="D296" s="290" t="s">
        <v>176</v>
      </c>
      <c r="E296" s="290" t="s">
        <v>169</v>
      </c>
      <c r="F296" s="290" t="s">
        <v>765</v>
      </c>
      <c r="G296" s="290" t="s">
        <v>535</v>
      </c>
      <c r="H296" s="289" t="s">
        <v>525</v>
      </c>
      <c r="I296" s="64"/>
    </row>
    <row r="297" spans="1:9" ht="12.75" customHeight="1">
      <c r="A297" s="284">
        <f t="shared" si="12"/>
        <v>278</v>
      </c>
      <c r="B297" s="290">
        <v>16</v>
      </c>
      <c r="C297" s="290" t="s">
        <v>925</v>
      </c>
      <c r="D297" s="290" t="s">
        <v>97</v>
      </c>
      <c r="E297" s="290" t="s">
        <v>169</v>
      </c>
      <c r="F297" s="290" t="s">
        <v>765</v>
      </c>
      <c r="G297" s="290" t="s">
        <v>535</v>
      </c>
      <c r="H297" s="289" t="s">
        <v>525</v>
      </c>
      <c r="I297" s="64"/>
    </row>
    <row r="298" spans="1:9" ht="12.75" customHeight="1">
      <c r="A298" s="284">
        <f t="shared" si="12"/>
        <v>279</v>
      </c>
      <c r="B298" s="290">
        <v>17</v>
      </c>
      <c r="C298" s="290" t="s">
        <v>927</v>
      </c>
      <c r="D298" s="290" t="s">
        <v>176</v>
      </c>
      <c r="E298" s="290" t="s">
        <v>169</v>
      </c>
      <c r="F298" s="290" t="s">
        <v>765</v>
      </c>
      <c r="G298" s="290" t="s">
        <v>535</v>
      </c>
      <c r="H298" s="289" t="s">
        <v>525</v>
      </c>
      <c r="I298" s="64"/>
    </row>
    <row r="299" spans="1:9" ht="12.75" customHeight="1">
      <c r="A299" s="284">
        <f t="shared" si="12"/>
        <v>280</v>
      </c>
      <c r="B299" s="290">
        <v>18</v>
      </c>
      <c r="C299" s="290" t="s">
        <v>571</v>
      </c>
      <c r="D299" s="290" t="s">
        <v>375</v>
      </c>
      <c r="E299" s="290" t="s">
        <v>169</v>
      </c>
      <c r="F299" s="290" t="s">
        <v>765</v>
      </c>
      <c r="G299" s="290" t="s">
        <v>536</v>
      </c>
      <c r="H299" s="290" t="s">
        <v>246</v>
      </c>
      <c r="I299" s="64"/>
    </row>
    <row r="300" spans="1:9" ht="12.75" customHeight="1">
      <c r="A300" s="284">
        <f t="shared" si="12"/>
        <v>281</v>
      </c>
      <c r="B300" s="290">
        <v>19</v>
      </c>
      <c r="C300" s="290" t="s">
        <v>638</v>
      </c>
      <c r="D300" s="286" t="s">
        <v>97</v>
      </c>
      <c r="E300" s="286" t="s">
        <v>169</v>
      </c>
      <c r="F300" s="290" t="s">
        <v>765</v>
      </c>
      <c r="G300" s="290" t="s">
        <v>536</v>
      </c>
      <c r="H300" s="289" t="s">
        <v>1362</v>
      </c>
      <c r="I300" s="64"/>
    </row>
    <row r="301" spans="1:9" ht="12.75" customHeight="1">
      <c r="A301" s="284">
        <f t="shared" si="12"/>
        <v>282</v>
      </c>
      <c r="B301" s="290">
        <v>20</v>
      </c>
      <c r="C301" s="290" t="s">
        <v>931</v>
      </c>
      <c r="D301" s="290" t="s">
        <v>97</v>
      </c>
      <c r="E301" s="290" t="s">
        <v>169</v>
      </c>
      <c r="F301" s="290" t="s">
        <v>765</v>
      </c>
      <c r="G301" s="290" t="s">
        <v>545</v>
      </c>
      <c r="H301" s="289" t="s">
        <v>102</v>
      </c>
      <c r="I301" s="64"/>
    </row>
    <row r="302" spans="1:9" ht="12.75" customHeight="1">
      <c r="A302" s="284">
        <f t="shared" si="12"/>
        <v>283</v>
      </c>
      <c r="B302" s="290">
        <v>21</v>
      </c>
      <c r="C302" s="290" t="s">
        <v>603</v>
      </c>
      <c r="D302" s="290" t="s">
        <v>97</v>
      </c>
      <c r="E302" s="290" t="s">
        <v>169</v>
      </c>
      <c r="F302" s="290" t="s">
        <v>765</v>
      </c>
      <c r="G302" s="290" t="s">
        <v>546</v>
      </c>
      <c r="H302" s="289" t="s">
        <v>525</v>
      </c>
      <c r="I302" s="64"/>
    </row>
    <row r="303" spans="1:9" ht="12.75" customHeight="1">
      <c r="A303" s="284">
        <f t="shared" si="12"/>
        <v>284</v>
      </c>
      <c r="B303" s="290">
        <v>22</v>
      </c>
      <c r="C303" s="290" t="s">
        <v>1665</v>
      </c>
      <c r="D303" s="290" t="s">
        <v>269</v>
      </c>
      <c r="E303" s="290" t="s">
        <v>98</v>
      </c>
      <c r="F303" s="290" t="s">
        <v>765</v>
      </c>
      <c r="G303" s="290" t="s">
        <v>556</v>
      </c>
      <c r="H303" s="290" t="s">
        <v>754</v>
      </c>
      <c r="I303" s="64"/>
    </row>
    <row r="304" spans="1:9" ht="12.75" customHeight="1">
      <c r="A304" s="284">
        <f t="shared" si="12"/>
        <v>285</v>
      </c>
      <c r="B304" s="290">
        <v>23</v>
      </c>
      <c r="C304" s="290" t="s">
        <v>1541</v>
      </c>
      <c r="D304" s="290" t="s">
        <v>315</v>
      </c>
      <c r="E304" s="290" t="s">
        <v>98</v>
      </c>
      <c r="F304" s="290" t="s">
        <v>765</v>
      </c>
      <c r="G304" s="290" t="s">
        <v>556</v>
      </c>
      <c r="H304" s="289" t="s">
        <v>1987</v>
      </c>
      <c r="I304" s="64"/>
    </row>
    <row r="305" spans="1:9" ht="12.75" customHeight="1">
      <c r="A305" s="284">
        <f t="shared" si="12"/>
        <v>286</v>
      </c>
      <c r="B305" s="290">
        <v>24</v>
      </c>
      <c r="C305" s="290" t="s">
        <v>1552</v>
      </c>
      <c r="D305" s="290" t="s">
        <v>269</v>
      </c>
      <c r="E305" s="290" t="s">
        <v>98</v>
      </c>
      <c r="F305" s="290" t="s">
        <v>765</v>
      </c>
      <c r="G305" s="290" t="s">
        <v>556</v>
      </c>
      <c r="H305" s="289" t="s">
        <v>1987</v>
      </c>
      <c r="I305" s="64"/>
    </row>
    <row r="306" spans="1:9" ht="12.75" customHeight="1">
      <c r="A306" s="284">
        <f t="shared" si="12"/>
        <v>287</v>
      </c>
      <c r="B306" s="290">
        <v>25</v>
      </c>
      <c r="C306" s="335" t="s">
        <v>1211</v>
      </c>
      <c r="D306" s="335" t="s">
        <v>97</v>
      </c>
      <c r="E306" s="335" t="s">
        <v>169</v>
      </c>
      <c r="F306" s="335" t="s">
        <v>1980</v>
      </c>
      <c r="G306" s="337">
        <v>45535</v>
      </c>
      <c r="H306" s="335" t="s">
        <v>1003</v>
      </c>
      <c r="I306" s="64"/>
    </row>
    <row r="307" spans="1:9" ht="12.75" customHeight="1">
      <c r="A307" s="284">
        <f t="shared" si="12"/>
        <v>288</v>
      </c>
      <c r="B307" s="290">
        <v>26</v>
      </c>
      <c r="C307" s="336" t="s">
        <v>1668</v>
      </c>
      <c r="D307" s="335" t="s">
        <v>1669</v>
      </c>
      <c r="E307" s="335" t="s">
        <v>503</v>
      </c>
      <c r="F307" s="335" t="s">
        <v>1980</v>
      </c>
      <c r="G307" s="337">
        <v>45543</v>
      </c>
      <c r="H307" s="335" t="s">
        <v>1217</v>
      </c>
      <c r="I307" s="64"/>
    </row>
    <row r="308" spans="1:9" ht="12.75" customHeight="1">
      <c r="A308" s="284">
        <f t="shared" si="12"/>
        <v>289</v>
      </c>
      <c r="B308" s="290">
        <v>27</v>
      </c>
      <c r="C308" s="336" t="s">
        <v>1670</v>
      </c>
      <c r="D308" s="335" t="s">
        <v>97</v>
      </c>
      <c r="E308" s="335" t="s">
        <v>169</v>
      </c>
      <c r="F308" s="335" t="s">
        <v>1980</v>
      </c>
      <c r="G308" s="337">
        <v>45535</v>
      </c>
      <c r="H308" s="335" t="s">
        <v>1217</v>
      </c>
      <c r="I308" s="64"/>
    </row>
    <row r="309" spans="1:9" ht="12.75" customHeight="1">
      <c r="A309" s="284">
        <f t="shared" si="12"/>
        <v>290</v>
      </c>
      <c r="B309" s="290">
        <v>28</v>
      </c>
      <c r="C309" s="339" t="s">
        <v>1671</v>
      </c>
      <c r="D309" s="335" t="s">
        <v>112</v>
      </c>
      <c r="E309" s="335" t="s">
        <v>169</v>
      </c>
      <c r="F309" s="335" t="s">
        <v>1980</v>
      </c>
      <c r="G309" s="337">
        <v>45538</v>
      </c>
      <c r="H309" s="335" t="s">
        <v>1650</v>
      </c>
      <c r="I309" s="64"/>
    </row>
    <row r="310" spans="1:9" ht="12.75" customHeight="1">
      <c r="A310" s="284">
        <f t="shared" si="12"/>
        <v>291</v>
      </c>
      <c r="B310" s="290">
        <v>29</v>
      </c>
      <c r="C310" s="336" t="s">
        <v>1250</v>
      </c>
      <c r="D310" s="335" t="s">
        <v>176</v>
      </c>
      <c r="E310" s="335" t="s">
        <v>169</v>
      </c>
      <c r="F310" s="335" t="s">
        <v>1980</v>
      </c>
      <c r="G310" s="337">
        <v>45558</v>
      </c>
      <c r="H310" s="335" t="s">
        <v>1217</v>
      </c>
      <c r="I310" s="64"/>
    </row>
    <row r="311" spans="1:9" ht="12.75" customHeight="1">
      <c r="A311" s="284">
        <f t="shared" si="12"/>
        <v>292</v>
      </c>
      <c r="B311" s="290">
        <v>30</v>
      </c>
      <c r="C311" s="336" t="s">
        <v>1355</v>
      </c>
      <c r="D311" s="335" t="s">
        <v>176</v>
      </c>
      <c r="E311" s="335" t="s">
        <v>169</v>
      </c>
      <c r="F311" s="335" t="s">
        <v>1980</v>
      </c>
      <c r="G311" s="337">
        <v>45559</v>
      </c>
      <c r="H311" s="335" t="s">
        <v>1672</v>
      </c>
      <c r="I311" s="64"/>
    </row>
    <row r="312" spans="1:9" ht="12.75" customHeight="1">
      <c r="A312" s="284">
        <f t="shared" si="12"/>
        <v>293</v>
      </c>
      <c r="B312" s="290">
        <v>31</v>
      </c>
      <c r="C312" s="336" t="s">
        <v>1673</v>
      </c>
      <c r="D312" s="335" t="s">
        <v>176</v>
      </c>
      <c r="E312" s="335" t="s">
        <v>503</v>
      </c>
      <c r="F312" s="335" t="s">
        <v>1980</v>
      </c>
      <c r="G312" s="337">
        <v>45558</v>
      </c>
      <c r="H312" s="335" t="s">
        <v>1650</v>
      </c>
      <c r="I312" s="64"/>
    </row>
    <row r="313" spans="1:9" ht="12.75" customHeight="1">
      <c r="A313" s="284">
        <f t="shared" si="12"/>
        <v>294</v>
      </c>
      <c r="B313" s="290">
        <v>32</v>
      </c>
      <c r="C313" s="336" t="s">
        <v>1257</v>
      </c>
      <c r="D313" s="335" t="s">
        <v>419</v>
      </c>
      <c r="E313" s="335" t="s">
        <v>503</v>
      </c>
      <c r="F313" s="335" t="s">
        <v>1980</v>
      </c>
      <c r="G313" s="337">
        <v>45558</v>
      </c>
      <c r="H313" s="335" t="s">
        <v>1651</v>
      </c>
      <c r="I313" s="64"/>
    </row>
    <row r="314" spans="1:9" ht="12.75" customHeight="1">
      <c r="A314" s="284">
        <f t="shared" si="12"/>
        <v>295</v>
      </c>
      <c r="B314" s="290">
        <v>33</v>
      </c>
      <c r="C314" s="335" t="s">
        <v>1354</v>
      </c>
      <c r="D314" s="335" t="s">
        <v>176</v>
      </c>
      <c r="E314" s="335" t="s">
        <v>169</v>
      </c>
      <c r="F314" s="335" t="s">
        <v>1980</v>
      </c>
      <c r="G314" s="337">
        <v>45561</v>
      </c>
      <c r="H314" s="335" t="s">
        <v>1213</v>
      </c>
      <c r="I314" s="64"/>
    </row>
    <row r="315" spans="1:9" ht="12.75" customHeight="1">
      <c r="A315" s="284">
        <f t="shared" si="12"/>
        <v>296</v>
      </c>
      <c r="B315" s="290">
        <v>34</v>
      </c>
      <c r="C315" s="335" t="s">
        <v>1343</v>
      </c>
      <c r="D315" s="335" t="s">
        <v>176</v>
      </c>
      <c r="E315" s="335" t="s">
        <v>503</v>
      </c>
      <c r="F315" s="335" t="s">
        <v>1980</v>
      </c>
      <c r="G315" s="337">
        <v>45563</v>
      </c>
      <c r="H315" s="335" t="s">
        <v>1616</v>
      </c>
      <c r="I315" s="64"/>
    </row>
    <row r="316" spans="1:9" ht="12.75" customHeight="1">
      <c r="A316" s="284">
        <f t="shared" si="12"/>
        <v>297</v>
      </c>
      <c r="B316" s="290">
        <v>35</v>
      </c>
      <c r="C316" s="336" t="s">
        <v>1674</v>
      </c>
      <c r="D316" s="335" t="s">
        <v>97</v>
      </c>
      <c r="E316" s="335" t="s">
        <v>169</v>
      </c>
      <c r="F316" s="335" t="s">
        <v>1980</v>
      </c>
      <c r="G316" s="337">
        <v>45565</v>
      </c>
      <c r="H316" s="335" t="s">
        <v>1650</v>
      </c>
      <c r="I316" s="64"/>
    </row>
    <row r="317" spans="1:9" ht="12.75" customHeight="1">
      <c r="A317" s="284">
        <f t="shared" si="12"/>
        <v>298</v>
      </c>
      <c r="B317" s="290">
        <v>36</v>
      </c>
      <c r="C317" s="335" t="s">
        <v>1353</v>
      </c>
      <c r="D317" s="335" t="s">
        <v>97</v>
      </c>
      <c r="E317" s="335" t="s">
        <v>169</v>
      </c>
      <c r="F317" s="335" t="s">
        <v>1980</v>
      </c>
      <c r="G317" s="337">
        <v>45559</v>
      </c>
      <c r="H317" s="335" t="s">
        <v>1675</v>
      </c>
      <c r="I317" s="64"/>
    </row>
    <row r="318" spans="1:9" ht="12.75" customHeight="1">
      <c r="A318" s="284">
        <f t="shared" si="12"/>
        <v>299</v>
      </c>
      <c r="B318" s="290">
        <v>37</v>
      </c>
      <c r="C318" s="339" t="s">
        <v>1676</v>
      </c>
      <c r="D318" s="335" t="s">
        <v>176</v>
      </c>
      <c r="E318" s="335" t="s">
        <v>169</v>
      </c>
      <c r="F318" s="335" t="s">
        <v>1980</v>
      </c>
      <c r="G318" s="337">
        <v>45469</v>
      </c>
      <c r="H318" s="335" t="s">
        <v>1217</v>
      </c>
      <c r="I318" s="64"/>
    </row>
    <row r="319" spans="1:9" ht="12.75" customHeight="1">
      <c r="A319" s="284">
        <f t="shared" si="12"/>
        <v>300</v>
      </c>
      <c r="B319" s="290">
        <v>38</v>
      </c>
      <c r="C319" s="336" t="s">
        <v>1677</v>
      </c>
      <c r="D319" s="335" t="s">
        <v>176</v>
      </c>
      <c r="E319" s="335" t="s">
        <v>169</v>
      </c>
      <c r="F319" s="335" t="s">
        <v>1980</v>
      </c>
      <c r="G319" s="337">
        <v>45558</v>
      </c>
      <c r="H319" s="335" t="s">
        <v>1616</v>
      </c>
      <c r="I319" s="64"/>
    </row>
    <row r="320" spans="1:9" ht="12.75" customHeight="1">
      <c r="A320" s="284">
        <f t="shared" si="12"/>
        <v>301</v>
      </c>
      <c r="B320" s="290">
        <v>39</v>
      </c>
      <c r="C320" s="336" t="s">
        <v>1336</v>
      </c>
      <c r="D320" s="335" t="s">
        <v>97</v>
      </c>
      <c r="E320" s="335" t="s">
        <v>503</v>
      </c>
      <c r="F320" s="335" t="s">
        <v>1980</v>
      </c>
      <c r="G320" s="337">
        <v>45558</v>
      </c>
      <c r="H320" s="335" t="s">
        <v>1678</v>
      </c>
      <c r="I320" s="64"/>
    </row>
    <row r="321" spans="1:9" ht="12.75" customHeight="1">
      <c r="A321" s="284">
        <f t="shared" si="12"/>
        <v>302</v>
      </c>
      <c r="B321" s="290">
        <v>40</v>
      </c>
      <c r="C321" s="336" t="s">
        <v>1679</v>
      </c>
      <c r="D321" s="335" t="s">
        <v>375</v>
      </c>
      <c r="E321" s="335" t="s">
        <v>169</v>
      </c>
      <c r="F321" s="335" t="s">
        <v>1980</v>
      </c>
      <c r="G321" s="337">
        <v>45565</v>
      </c>
      <c r="H321" s="335" t="s">
        <v>1650</v>
      </c>
      <c r="I321" s="64"/>
    </row>
    <row r="322" spans="1:9" ht="12.75" customHeight="1">
      <c r="A322" s="284">
        <f t="shared" si="12"/>
        <v>303</v>
      </c>
      <c r="B322" s="290">
        <v>41</v>
      </c>
      <c r="C322" s="336" t="s">
        <v>1352</v>
      </c>
      <c r="D322" s="335" t="s">
        <v>107</v>
      </c>
      <c r="E322" s="335" t="s">
        <v>169</v>
      </c>
      <c r="F322" s="335" t="s">
        <v>1980</v>
      </c>
      <c r="G322" s="337">
        <v>45558</v>
      </c>
      <c r="H322" s="335" t="s">
        <v>1675</v>
      </c>
      <c r="I322" s="64"/>
    </row>
    <row r="323" spans="1:9" ht="12.75" customHeight="1">
      <c r="A323" s="284">
        <f t="shared" si="12"/>
        <v>304</v>
      </c>
      <c r="B323" s="290">
        <v>42</v>
      </c>
      <c r="C323" s="336" t="s">
        <v>1260</v>
      </c>
      <c r="D323" s="335" t="s">
        <v>112</v>
      </c>
      <c r="E323" s="335" t="s">
        <v>169</v>
      </c>
      <c r="F323" s="335" t="s">
        <v>1980</v>
      </c>
      <c r="G323" s="338">
        <v>45565</v>
      </c>
      <c r="H323" s="335" t="s">
        <v>1213</v>
      </c>
      <c r="I323" s="64"/>
    </row>
    <row r="324" spans="1:9" ht="12.75" customHeight="1">
      <c r="A324" s="284">
        <f t="shared" si="12"/>
        <v>305</v>
      </c>
      <c r="B324" s="290">
        <v>43</v>
      </c>
      <c r="C324" s="336" t="s">
        <v>1232</v>
      </c>
      <c r="D324" s="335" t="s">
        <v>97</v>
      </c>
      <c r="E324" s="335" t="s">
        <v>169</v>
      </c>
      <c r="F324" s="335" t="s">
        <v>1980</v>
      </c>
      <c r="G324" s="338">
        <v>45565</v>
      </c>
      <c r="H324" s="335" t="s">
        <v>1651</v>
      </c>
      <c r="I324" s="64"/>
    </row>
    <row r="325" spans="1:9" ht="12.75" customHeight="1">
      <c r="A325" s="284">
        <f t="shared" si="12"/>
        <v>306</v>
      </c>
      <c r="B325" s="290">
        <v>44</v>
      </c>
      <c r="C325" s="336" t="s">
        <v>1214</v>
      </c>
      <c r="D325" s="335" t="s">
        <v>176</v>
      </c>
      <c r="E325" s="335" t="s">
        <v>169</v>
      </c>
      <c r="F325" s="335" t="s">
        <v>1980</v>
      </c>
      <c r="G325" s="337">
        <v>45565</v>
      </c>
      <c r="H325" s="335" t="s">
        <v>1680</v>
      </c>
      <c r="I325" s="64"/>
    </row>
    <row r="326" spans="1:9" ht="12.75" customHeight="1">
      <c r="A326" s="284"/>
      <c r="B326" s="290" t="s">
        <v>562</v>
      </c>
      <c r="C326" s="334"/>
      <c r="D326" s="334"/>
      <c r="E326" s="334"/>
      <c r="F326" s="334"/>
      <c r="G326" s="290"/>
      <c r="H326" s="290"/>
      <c r="I326" s="64"/>
    </row>
    <row r="327" spans="1:9" ht="12.75" customHeight="1">
      <c r="A327" s="284">
        <v>307</v>
      </c>
      <c r="B327" s="290">
        <v>1</v>
      </c>
      <c r="C327" s="290" t="s">
        <v>1681</v>
      </c>
      <c r="D327" s="290" t="s">
        <v>296</v>
      </c>
      <c r="E327" s="290" t="s">
        <v>98</v>
      </c>
      <c r="F327" s="290" t="s">
        <v>765</v>
      </c>
      <c r="G327" s="290" t="s">
        <v>567</v>
      </c>
      <c r="H327" s="290" t="s">
        <v>754</v>
      </c>
      <c r="I327" s="64"/>
    </row>
    <row r="328" spans="1:9" ht="12.75" customHeight="1">
      <c r="A328" s="284">
        <v>308</v>
      </c>
      <c r="B328" s="290">
        <v>2</v>
      </c>
      <c r="C328" s="290" t="s">
        <v>1666</v>
      </c>
      <c r="D328" s="290" t="s">
        <v>269</v>
      </c>
      <c r="E328" s="290" t="s">
        <v>98</v>
      </c>
      <c r="F328" s="290" t="s">
        <v>765</v>
      </c>
      <c r="G328" s="290" t="s">
        <v>567</v>
      </c>
      <c r="H328" s="290" t="s">
        <v>754</v>
      </c>
      <c r="I328" s="64"/>
    </row>
    <row r="329" spans="1:9" ht="12.75" customHeight="1">
      <c r="A329" s="284">
        <v>309</v>
      </c>
      <c r="B329" s="290">
        <v>3</v>
      </c>
      <c r="C329" s="290" t="s">
        <v>928</v>
      </c>
      <c r="D329" s="290" t="s">
        <v>440</v>
      </c>
      <c r="E329" s="290" t="s">
        <v>169</v>
      </c>
      <c r="F329" s="290" t="s">
        <v>765</v>
      </c>
      <c r="G329" s="290" t="s">
        <v>1974</v>
      </c>
      <c r="H329" s="289" t="s">
        <v>102</v>
      </c>
      <c r="I329" s="64"/>
    </row>
    <row r="330" spans="1:9" ht="12.75" customHeight="1">
      <c r="A330" s="284">
        <v>310</v>
      </c>
      <c r="B330" s="290">
        <v>4</v>
      </c>
      <c r="C330" s="290" t="s">
        <v>929</v>
      </c>
      <c r="D330" s="290" t="s">
        <v>176</v>
      </c>
      <c r="E330" s="290" t="s">
        <v>169</v>
      </c>
      <c r="F330" s="290" t="s">
        <v>765</v>
      </c>
      <c r="G330" s="290" t="s">
        <v>1974</v>
      </c>
      <c r="H330" s="289" t="s">
        <v>102</v>
      </c>
      <c r="I330" s="64"/>
    </row>
    <row r="331" spans="1:9" ht="12.75" customHeight="1">
      <c r="A331" s="284">
        <v>311</v>
      </c>
      <c r="B331" s="290">
        <v>5</v>
      </c>
      <c r="C331" s="290" t="s">
        <v>926</v>
      </c>
      <c r="D331" s="290" t="s">
        <v>176</v>
      </c>
      <c r="E331" s="290" t="s">
        <v>169</v>
      </c>
      <c r="F331" s="290" t="s">
        <v>765</v>
      </c>
      <c r="G331" s="290" t="s">
        <v>1974</v>
      </c>
      <c r="H331" s="290" t="s">
        <v>525</v>
      </c>
      <c r="I331" s="64"/>
    </row>
    <row r="332" spans="1:9" ht="12.75" customHeight="1">
      <c r="A332" s="284">
        <v>312</v>
      </c>
      <c r="B332" s="290">
        <v>6</v>
      </c>
      <c r="C332" s="290" t="s">
        <v>554</v>
      </c>
      <c r="D332" s="290" t="s">
        <v>440</v>
      </c>
      <c r="E332" s="290" t="s">
        <v>169</v>
      </c>
      <c r="F332" s="290" t="s">
        <v>765</v>
      </c>
      <c r="G332" s="290" t="s">
        <v>1974</v>
      </c>
      <c r="H332" s="290" t="s">
        <v>525</v>
      </c>
      <c r="I332" s="64"/>
    </row>
    <row r="333" spans="1:9" ht="12.75" customHeight="1">
      <c r="A333" s="284">
        <v>313</v>
      </c>
      <c r="B333" s="290">
        <v>7</v>
      </c>
      <c r="C333" s="290" t="s">
        <v>385</v>
      </c>
      <c r="D333" s="290" t="s">
        <v>419</v>
      </c>
      <c r="E333" s="290" t="s">
        <v>169</v>
      </c>
      <c r="F333" s="290" t="s">
        <v>765</v>
      </c>
      <c r="G333" s="290" t="s">
        <v>1974</v>
      </c>
      <c r="H333" s="289" t="s">
        <v>1362</v>
      </c>
      <c r="I333" s="64"/>
    </row>
    <row r="334" spans="1:9" ht="12.75" customHeight="1">
      <c r="A334" s="284">
        <v>314</v>
      </c>
      <c r="B334" s="290">
        <v>8</v>
      </c>
      <c r="C334" s="290" t="s">
        <v>611</v>
      </c>
      <c r="D334" s="290" t="s">
        <v>97</v>
      </c>
      <c r="E334" s="290" t="s">
        <v>169</v>
      </c>
      <c r="F334" s="290" t="s">
        <v>765</v>
      </c>
      <c r="G334" s="290" t="s">
        <v>589</v>
      </c>
      <c r="H334" s="289" t="s">
        <v>1362</v>
      </c>
      <c r="I334" s="64"/>
    </row>
    <row r="335" spans="1:9" ht="12.75" customHeight="1">
      <c r="A335" s="284">
        <v>315</v>
      </c>
      <c r="B335" s="290">
        <v>9</v>
      </c>
      <c r="C335" s="290" t="s">
        <v>647</v>
      </c>
      <c r="D335" s="290" t="s">
        <v>1685</v>
      </c>
      <c r="E335" s="290" t="s">
        <v>1686</v>
      </c>
      <c r="F335" s="290" t="s">
        <v>3832</v>
      </c>
      <c r="G335" s="290" t="s">
        <v>788</v>
      </c>
      <c r="H335" s="289" t="s">
        <v>1362</v>
      </c>
      <c r="I335" s="64"/>
    </row>
    <row r="336" spans="1:9" ht="12.75" customHeight="1">
      <c r="A336" s="284">
        <v>316</v>
      </c>
      <c r="B336" s="290">
        <v>10</v>
      </c>
      <c r="C336" s="290" t="s">
        <v>647</v>
      </c>
      <c r="D336" s="290" t="s">
        <v>1685</v>
      </c>
      <c r="E336" s="290" t="s">
        <v>1686</v>
      </c>
      <c r="F336" s="290" t="s">
        <v>3833</v>
      </c>
      <c r="G336" s="290" t="s">
        <v>788</v>
      </c>
      <c r="H336" s="289" t="s">
        <v>1362</v>
      </c>
      <c r="I336" s="64"/>
    </row>
    <row r="337" spans="1:9" ht="12.75" customHeight="1">
      <c r="A337" s="284">
        <v>317</v>
      </c>
      <c r="B337" s="290">
        <v>11</v>
      </c>
      <c r="C337" s="290" t="s">
        <v>1687</v>
      </c>
      <c r="D337" s="290" t="s">
        <v>1523</v>
      </c>
      <c r="E337" s="290" t="s">
        <v>98</v>
      </c>
      <c r="F337" s="290" t="s">
        <v>765</v>
      </c>
      <c r="G337" s="290" t="s">
        <v>789</v>
      </c>
      <c r="H337" s="290" t="s">
        <v>754</v>
      </c>
      <c r="I337" s="64"/>
    </row>
    <row r="338" spans="1:9" ht="12.75" customHeight="1">
      <c r="A338" s="284">
        <v>318</v>
      </c>
      <c r="B338" s="290">
        <v>12</v>
      </c>
      <c r="C338" s="290" t="s">
        <v>943</v>
      </c>
      <c r="D338" s="290" t="s">
        <v>97</v>
      </c>
      <c r="E338" s="290" t="s">
        <v>212</v>
      </c>
      <c r="F338" s="290" t="s">
        <v>767</v>
      </c>
      <c r="G338" s="290" t="s">
        <v>1703</v>
      </c>
      <c r="H338" s="289" t="s">
        <v>1362</v>
      </c>
      <c r="I338" s="64"/>
    </row>
    <row r="339" spans="1:9" ht="12.75" customHeight="1">
      <c r="A339" s="284">
        <v>319</v>
      </c>
      <c r="B339" s="290">
        <v>13</v>
      </c>
      <c r="C339" s="290" t="s">
        <v>233</v>
      </c>
      <c r="D339" s="290" t="s">
        <v>234</v>
      </c>
      <c r="E339" s="290" t="s">
        <v>169</v>
      </c>
      <c r="F339" s="290" t="s">
        <v>765</v>
      </c>
      <c r="G339" s="290" t="s">
        <v>1703</v>
      </c>
      <c r="H339" s="290" t="s">
        <v>246</v>
      </c>
      <c r="I339" s="64"/>
    </row>
    <row r="340" spans="1:9" ht="12.75" customHeight="1">
      <c r="A340" s="284">
        <v>320</v>
      </c>
      <c r="B340" s="290">
        <v>14</v>
      </c>
      <c r="C340" s="304" t="s">
        <v>1683</v>
      </c>
      <c r="D340" s="304" t="s">
        <v>296</v>
      </c>
      <c r="E340" s="304" t="s">
        <v>98</v>
      </c>
      <c r="F340" s="304" t="s">
        <v>765</v>
      </c>
      <c r="G340" s="304" t="s">
        <v>585</v>
      </c>
      <c r="H340" s="290" t="s">
        <v>754</v>
      </c>
      <c r="I340" s="64"/>
    </row>
    <row r="341" spans="1:9" ht="12.75" customHeight="1">
      <c r="A341" s="284">
        <v>321</v>
      </c>
      <c r="B341" s="290">
        <v>15</v>
      </c>
      <c r="C341" s="304" t="s">
        <v>1684</v>
      </c>
      <c r="D341" s="304" t="s">
        <v>485</v>
      </c>
      <c r="E341" s="304" t="s">
        <v>98</v>
      </c>
      <c r="F341" s="304" t="s">
        <v>765</v>
      </c>
      <c r="G341" s="304" t="s">
        <v>585</v>
      </c>
      <c r="H341" s="290" t="s">
        <v>754</v>
      </c>
      <c r="I341" s="64"/>
    </row>
    <row r="342" spans="1:9" ht="12.75" customHeight="1">
      <c r="A342" s="284">
        <v>322</v>
      </c>
      <c r="B342" s="290">
        <v>16</v>
      </c>
      <c r="C342" s="336" t="s">
        <v>1087</v>
      </c>
      <c r="D342" s="335" t="s">
        <v>107</v>
      </c>
      <c r="E342" s="335" t="s">
        <v>503</v>
      </c>
      <c r="F342" s="335" t="s">
        <v>1980</v>
      </c>
      <c r="G342" s="337"/>
      <c r="H342" s="335" t="s">
        <v>1695</v>
      </c>
      <c r="I342" s="64"/>
    </row>
    <row r="343" spans="1:9" ht="12.75" customHeight="1">
      <c r="A343" s="284">
        <v>323</v>
      </c>
      <c r="B343" s="290">
        <v>17</v>
      </c>
      <c r="C343" s="336" t="s">
        <v>1263</v>
      </c>
      <c r="D343" s="335" t="s">
        <v>97</v>
      </c>
      <c r="E343" s="335" t="s">
        <v>503</v>
      </c>
      <c r="F343" s="335" t="s">
        <v>1980</v>
      </c>
      <c r="G343" s="337">
        <v>45669</v>
      </c>
      <c r="H343" s="335" t="s">
        <v>1217</v>
      </c>
      <c r="I343" s="64"/>
    </row>
    <row r="344" spans="1:9" ht="12.75" customHeight="1">
      <c r="A344" s="284">
        <v>324</v>
      </c>
      <c r="B344" s="290">
        <v>18</v>
      </c>
      <c r="C344" s="339" t="s">
        <v>1243</v>
      </c>
      <c r="D344" s="335" t="s">
        <v>176</v>
      </c>
      <c r="E344" s="335" t="s">
        <v>169</v>
      </c>
      <c r="F344" s="335" t="s">
        <v>1980</v>
      </c>
      <c r="G344" s="337">
        <v>45577</v>
      </c>
      <c r="H344" s="335" t="s">
        <v>1213</v>
      </c>
      <c r="I344" s="64"/>
    </row>
    <row r="345" spans="1:9" ht="12.75" customHeight="1">
      <c r="A345" s="284">
        <v>325</v>
      </c>
      <c r="B345" s="290">
        <v>19</v>
      </c>
      <c r="C345" s="336" t="s">
        <v>1351</v>
      </c>
      <c r="D345" s="335" t="s">
        <v>176</v>
      </c>
      <c r="E345" s="335" t="s">
        <v>169</v>
      </c>
      <c r="F345" s="335" t="s">
        <v>1980</v>
      </c>
      <c r="G345" s="337">
        <v>45643</v>
      </c>
      <c r="H345" s="335" t="s">
        <v>1213</v>
      </c>
      <c r="I345" s="64"/>
    </row>
    <row r="346" spans="1:9" ht="12.75" customHeight="1">
      <c r="A346" s="284">
        <v>326</v>
      </c>
      <c r="B346" s="290">
        <v>20</v>
      </c>
      <c r="C346" s="335" t="s">
        <v>1696</v>
      </c>
      <c r="D346" s="335" t="s">
        <v>1685</v>
      </c>
      <c r="E346" s="335" t="s">
        <v>169</v>
      </c>
      <c r="F346" s="335" t="s">
        <v>1980</v>
      </c>
      <c r="G346" s="337">
        <v>45581</v>
      </c>
      <c r="H346" s="335" t="s">
        <v>1616</v>
      </c>
      <c r="I346" s="64"/>
    </row>
    <row r="347" spans="1:9" ht="12.75" customHeight="1">
      <c r="A347" s="284">
        <v>327</v>
      </c>
      <c r="B347" s="290">
        <v>21</v>
      </c>
      <c r="C347" s="335" t="s">
        <v>1240</v>
      </c>
      <c r="D347" s="335" t="s">
        <v>176</v>
      </c>
      <c r="E347" s="335" t="s">
        <v>503</v>
      </c>
      <c r="F347" s="335" t="s">
        <v>1980</v>
      </c>
      <c r="G347" s="337">
        <v>45635</v>
      </c>
      <c r="H347" s="335" t="s">
        <v>1213</v>
      </c>
      <c r="I347" s="64"/>
    </row>
    <row r="348" spans="1:9" ht="12.75" customHeight="1">
      <c r="A348" s="284">
        <v>328</v>
      </c>
      <c r="B348" s="290">
        <v>22</v>
      </c>
      <c r="C348" s="335" t="s">
        <v>1697</v>
      </c>
      <c r="D348" s="335" t="s">
        <v>1698</v>
      </c>
      <c r="E348" s="335" t="s">
        <v>503</v>
      </c>
      <c r="F348" s="335" t="s">
        <v>1980</v>
      </c>
      <c r="G348" s="337">
        <v>45624</v>
      </c>
      <c r="H348" s="335" t="s">
        <v>1695</v>
      </c>
      <c r="I348" s="64"/>
    </row>
    <row r="349" spans="1:9" ht="12.75" customHeight="1">
      <c r="A349" s="284">
        <v>329</v>
      </c>
      <c r="B349" s="290">
        <v>23</v>
      </c>
      <c r="C349" s="336" t="s">
        <v>1338</v>
      </c>
      <c r="D349" s="335" t="s">
        <v>112</v>
      </c>
      <c r="E349" s="335" t="s">
        <v>169</v>
      </c>
      <c r="F349" s="335" t="s">
        <v>1980</v>
      </c>
      <c r="G349" s="337">
        <v>45665</v>
      </c>
      <c r="H349" s="335" t="s">
        <v>1680</v>
      </c>
      <c r="I349" s="64"/>
    </row>
    <row r="350" spans="1:9" ht="12.75" customHeight="1">
      <c r="A350" s="284"/>
      <c r="B350" s="290" t="s">
        <v>594</v>
      </c>
      <c r="C350" s="334"/>
      <c r="D350" s="334"/>
      <c r="E350" s="334"/>
      <c r="F350" s="334"/>
      <c r="G350" s="290"/>
      <c r="H350" s="290"/>
      <c r="I350" s="64"/>
    </row>
    <row r="351" spans="1:9" ht="12.75" customHeight="1">
      <c r="A351" s="284">
        <v>330</v>
      </c>
      <c r="B351" s="290">
        <v>1</v>
      </c>
      <c r="C351" s="290" t="s">
        <v>1690</v>
      </c>
      <c r="D351" s="290" t="s">
        <v>1523</v>
      </c>
      <c r="E351" s="290" t="s">
        <v>98</v>
      </c>
      <c r="F351" s="304" t="s">
        <v>765</v>
      </c>
      <c r="G351" s="304" t="s">
        <v>1988</v>
      </c>
      <c r="H351" s="290" t="s">
        <v>754</v>
      </c>
      <c r="I351" s="64"/>
    </row>
    <row r="352" spans="1:9" ht="12.75" customHeight="1">
      <c r="A352" s="284">
        <v>331</v>
      </c>
      <c r="B352" s="290">
        <v>2</v>
      </c>
      <c r="C352" s="290" t="s">
        <v>1699</v>
      </c>
      <c r="D352" s="290" t="s">
        <v>360</v>
      </c>
      <c r="E352" s="290" t="s">
        <v>98</v>
      </c>
      <c r="F352" s="304" t="s">
        <v>765</v>
      </c>
      <c r="G352" s="304" t="s">
        <v>1989</v>
      </c>
      <c r="H352" s="290" t="s">
        <v>754</v>
      </c>
      <c r="I352" s="64"/>
    </row>
    <row r="353" spans="1:9" ht="12.75" customHeight="1">
      <c r="A353" s="284">
        <v>332</v>
      </c>
      <c r="B353" s="290">
        <v>3</v>
      </c>
      <c r="C353" s="290" t="s">
        <v>1708</v>
      </c>
      <c r="D353" s="290" t="s">
        <v>360</v>
      </c>
      <c r="E353" s="290" t="s">
        <v>98</v>
      </c>
      <c r="F353" s="304" t="s">
        <v>765</v>
      </c>
      <c r="G353" s="290" t="s">
        <v>1718</v>
      </c>
      <c r="H353" s="290" t="s">
        <v>754</v>
      </c>
      <c r="I353" s="64"/>
    </row>
    <row r="354" spans="1:9" ht="12.75" customHeight="1">
      <c r="A354" s="284">
        <v>333</v>
      </c>
      <c r="B354" s="290">
        <v>4</v>
      </c>
      <c r="C354" s="290" t="s">
        <v>1702</v>
      </c>
      <c r="D354" s="290" t="s">
        <v>730</v>
      </c>
      <c r="E354" s="290" t="s">
        <v>98</v>
      </c>
      <c r="F354" s="304" t="s">
        <v>765</v>
      </c>
      <c r="G354" s="290" t="s">
        <v>1718</v>
      </c>
      <c r="H354" s="290" t="s">
        <v>754</v>
      </c>
      <c r="I354" s="64"/>
    </row>
    <row r="355" spans="1:9" ht="12.75" customHeight="1">
      <c r="A355" s="284">
        <v>334</v>
      </c>
      <c r="B355" s="290">
        <v>5</v>
      </c>
      <c r="C355" s="290" t="s">
        <v>1692</v>
      </c>
      <c r="D355" s="290" t="s">
        <v>1693</v>
      </c>
      <c r="E355" s="290" t="s">
        <v>98</v>
      </c>
      <c r="F355" s="304" t="s">
        <v>765</v>
      </c>
      <c r="G355" s="290" t="s">
        <v>1718</v>
      </c>
      <c r="H355" s="290" t="s">
        <v>754</v>
      </c>
      <c r="I355" s="64"/>
    </row>
    <row r="356" spans="1:9" ht="12.75" customHeight="1">
      <c r="A356" s="284">
        <v>335</v>
      </c>
      <c r="B356" s="290">
        <v>6</v>
      </c>
      <c r="C356" s="290" t="s">
        <v>947</v>
      </c>
      <c r="D356" s="290" t="s">
        <v>97</v>
      </c>
      <c r="E356" s="290" t="s">
        <v>169</v>
      </c>
      <c r="F356" s="304" t="s">
        <v>765</v>
      </c>
      <c r="G356" s="290" t="s">
        <v>604</v>
      </c>
      <c r="H356" s="290" t="s">
        <v>246</v>
      </c>
      <c r="I356" s="64"/>
    </row>
    <row r="357" spans="1:9" ht="12.75" customHeight="1">
      <c r="A357" s="284">
        <v>336</v>
      </c>
      <c r="B357" s="290">
        <v>7</v>
      </c>
      <c r="C357" s="336" t="s">
        <v>1342</v>
      </c>
      <c r="D357" s="335" t="s">
        <v>97</v>
      </c>
      <c r="E357" s="335" t="s">
        <v>1724</v>
      </c>
      <c r="F357" s="335" t="s">
        <v>1980</v>
      </c>
      <c r="G357" s="337"/>
      <c r="H357" s="335" t="s">
        <v>1616</v>
      </c>
      <c r="I357" s="64"/>
    </row>
    <row r="358" spans="1:9" ht="12.75" customHeight="1">
      <c r="A358" s="284">
        <v>337</v>
      </c>
      <c r="B358" s="290">
        <v>8</v>
      </c>
      <c r="C358" s="336" t="s">
        <v>1347</v>
      </c>
      <c r="D358" s="335" t="s">
        <v>176</v>
      </c>
      <c r="E358" s="335" t="s">
        <v>503</v>
      </c>
      <c r="F358" s="335" t="s">
        <v>1980</v>
      </c>
      <c r="G358" s="337">
        <v>45639</v>
      </c>
      <c r="H358" s="335" t="s">
        <v>1725</v>
      </c>
      <c r="I358" s="64"/>
    </row>
    <row r="359" spans="1:9" ht="12.75" customHeight="1">
      <c r="A359" s="284">
        <v>338</v>
      </c>
      <c r="B359" s="290">
        <v>9</v>
      </c>
      <c r="C359" s="336" t="s">
        <v>1026</v>
      </c>
      <c r="D359" s="335" t="s">
        <v>97</v>
      </c>
      <c r="E359" s="335" t="s">
        <v>169</v>
      </c>
      <c r="F359" s="335" t="s">
        <v>1980</v>
      </c>
      <c r="G359" s="337">
        <v>45652</v>
      </c>
      <c r="H359" s="335" t="s">
        <v>1727</v>
      </c>
      <c r="I359" s="64"/>
    </row>
    <row r="360" spans="1:9" ht="12.75" customHeight="1">
      <c r="A360" s="284">
        <v>339</v>
      </c>
      <c r="B360" s="290">
        <v>10</v>
      </c>
      <c r="C360" s="336" t="s">
        <v>1113</v>
      </c>
      <c r="D360" s="335" t="s">
        <v>97</v>
      </c>
      <c r="E360" s="335" t="s">
        <v>503</v>
      </c>
      <c r="F360" s="335" t="s">
        <v>1980</v>
      </c>
      <c r="G360" s="337">
        <v>45644</v>
      </c>
      <c r="H360" s="335" t="s">
        <v>1728</v>
      </c>
      <c r="I360" s="64"/>
    </row>
    <row r="361" spans="1:9" ht="12.75" customHeight="1">
      <c r="A361" s="284">
        <v>340</v>
      </c>
      <c r="B361" s="290">
        <v>11</v>
      </c>
      <c r="C361" s="335" t="s">
        <v>1248</v>
      </c>
      <c r="D361" s="335" t="s">
        <v>1685</v>
      </c>
      <c r="E361" s="335" t="s">
        <v>169</v>
      </c>
      <c r="F361" s="335" t="s">
        <v>1980</v>
      </c>
      <c r="G361" s="337">
        <v>45639</v>
      </c>
      <c r="H361" s="335" t="s">
        <v>1213</v>
      </c>
      <c r="I361" s="64"/>
    </row>
    <row r="362" spans="1:9" ht="12.75" customHeight="1">
      <c r="A362" s="284">
        <v>341</v>
      </c>
      <c r="B362" s="290">
        <v>12</v>
      </c>
      <c r="C362" s="336" t="s">
        <v>1341</v>
      </c>
      <c r="D362" s="335" t="s">
        <v>97</v>
      </c>
      <c r="E362" s="335" t="s">
        <v>169</v>
      </c>
      <c r="F362" s="335" t="s">
        <v>1980</v>
      </c>
      <c r="G362" s="337"/>
      <c r="H362" s="335" t="s">
        <v>1616</v>
      </c>
      <c r="I362" s="64"/>
    </row>
    <row r="363" spans="1:9" ht="12.75" customHeight="1">
      <c r="A363" s="284"/>
      <c r="B363" s="290" t="s">
        <v>790</v>
      </c>
      <c r="C363" s="334"/>
      <c r="D363" s="334"/>
      <c r="E363" s="334"/>
      <c r="F363" s="334"/>
      <c r="G363" s="290"/>
      <c r="H363" s="290"/>
      <c r="I363" s="64"/>
    </row>
    <row r="364" spans="1:9" ht="12.75" customHeight="1">
      <c r="A364" s="284">
        <v>342</v>
      </c>
      <c r="B364" s="290">
        <v>1</v>
      </c>
      <c r="C364" s="290" t="s">
        <v>1732</v>
      </c>
      <c r="D364" s="290" t="s">
        <v>315</v>
      </c>
      <c r="E364" s="290" t="s">
        <v>98</v>
      </c>
      <c r="F364" s="304" t="s">
        <v>765</v>
      </c>
      <c r="G364" s="290" t="s">
        <v>1733</v>
      </c>
      <c r="H364" s="290" t="s">
        <v>754</v>
      </c>
      <c r="I364" s="64"/>
    </row>
    <row r="365" spans="1:9" ht="12.75" customHeight="1">
      <c r="A365" s="284">
        <v>343</v>
      </c>
      <c r="B365" s="290">
        <v>2</v>
      </c>
      <c r="C365" s="290" t="s">
        <v>1738</v>
      </c>
      <c r="D365" s="290" t="s">
        <v>296</v>
      </c>
      <c r="E365" s="290" t="s">
        <v>98</v>
      </c>
      <c r="F365" s="304" t="s">
        <v>765</v>
      </c>
      <c r="G365" s="290" t="s">
        <v>791</v>
      </c>
      <c r="H365" s="290" t="s">
        <v>1715</v>
      </c>
      <c r="I365" s="64"/>
    </row>
    <row r="366" spans="1:9" ht="12.75" customHeight="1">
      <c r="A366" s="284">
        <v>344</v>
      </c>
      <c r="B366" s="290">
        <v>3</v>
      </c>
      <c r="C366" s="290" t="s">
        <v>942</v>
      </c>
      <c r="D366" s="290" t="s">
        <v>97</v>
      </c>
      <c r="E366" s="290" t="s">
        <v>212</v>
      </c>
      <c r="F366" s="304" t="s">
        <v>765</v>
      </c>
      <c r="G366" s="290" t="s">
        <v>619</v>
      </c>
      <c r="H366" s="289" t="s">
        <v>1362</v>
      </c>
      <c r="I366" s="64"/>
    </row>
    <row r="367" spans="1:9" ht="12.75" customHeight="1">
      <c r="A367" s="284">
        <v>345</v>
      </c>
      <c r="B367" s="290">
        <v>4</v>
      </c>
      <c r="C367" s="290" t="s">
        <v>307</v>
      </c>
      <c r="D367" s="312" t="s">
        <v>97</v>
      </c>
      <c r="E367" s="290" t="s">
        <v>169</v>
      </c>
      <c r="F367" s="304" t="s">
        <v>765</v>
      </c>
      <c r="G367" s="290" t="s">
        <v>619</v>
      </c>
      <c r="H367" s="290" t="s">
        <v>246</v>
      </c>
      <c r="I367" s="64"/>
    </row>
    <row r="368" spans="1:9" ht="12.75" customHeight="1">
      <c r="A368" s="284">
        <v>346</v>
      </c>
      <c r="B368" s="290">
        <v>5</v>
      </c>
      <c r="C368" s="290" t="s">
        <v>311</v>
      </c>
      <c r="D368" s="312" t="s">
        <v>176</v>
      </c>
      <c r="E368" s="290" t="s">
        <v>169</v>
      </c>
      <c r="F368" s="304" t="s">
        <v>765</v>
      </c>
      <c r="G368" s="290" t="s">
        <v>1746</v>
      </c>
      <c r="H368" s="290" t="s">
        <v>246</v>
      </c>
      <c r="I368" s="64"/>
    </row>
    <row r="369" spans="1:9" ht="12.75" customHeight="1">
      <c r="A369" s="284">
        <v>347</v>
      </c>
      <c r="B369" s="290">
        <v>6</v>
      </c>
      <c r="C369" s="290" t="s">
        <v>1748</v>
      </c>
      <c r="D369" s="312" t="s">
        <v>315</v>
      </c>
      <c r="E369" s="290" t="s">
        <v>98</v>
      </c>
      <c r="F369" s="304" t="s">
        <v>765</v>
      </c>
      <c r="G369" s="290" t="s">
        <v>609</v>
      </c>
      <c r="H369" s="290" t="s">
        <v>754</v>
      </c>
      <c r="I369" s="64"/>
    </row>
    <row r="370" spans="1:9" ht="12.75" customHeight="1">
      <c r="A370" s="284">
        <v>348</v>
      </c>
      <c r="B370" s="290">
        <v>7</v>
      </c>
      <c r="C370" s="290" t="s">
        <v>1742</v>
      </c>
      <c r="D370" s="312" t="s">
        <v>97</v>
      </c>
      <c r="E370" s="290" t="s">
        <v>98</v>
      </c>
      <c r="F370" s="304" t="s">
        <v>765</v>
      </c>
      <c r="G370" s="290" t="s">
        <v>609</v>
      </c>
      <c r="H370" s="290" t="s">
        <v>1715</v>
      </c>
      <c r="I370" s="64"/>
    </row>
    <row r="371" spans="1:9" ht="12.75" customHeight="1">
      <c r="A371" s="284">
        <v>349</v>
      </c>
      <c r="B371" s="290">
        <v>8</v>
      </c>
      <c r="C371" s="290" t="s">
        <v>270</v>
      </c>
      <c r="D371" s="312" t="s">
        <v>107</v>
      </c>
      <c r="E371" s="290" t="s">
        <v>169</v>
      </c>
      <c r="F371" s="304" t="s">
        <v>765</v>
      </c>
      <c r="G371" s="290" t="s">
        <v>617</v>
      </c>
      <c r="H371" s="290" t="s">
        <v>246</v>
      </c>
      <c r="I371" s="64"/>
    </row>
    <row r="372" spans="1:9" ht="12.75" customHeight="1">
      <c r="A372" s="284">
        <v>350</v>
      </c>
      <c r="B372" s="290">
        <v>9</v>
      </c>
      <c r="C372" s="290" t="s">
        <v>288</v>
      </c>
      <c r="D372" s="312" t="s">
        <v>97</v>
      </c>
      <c r="E372" s="290" t="s">
        <v>169</v>
      </c>
      <c r="F372" s="304" t="s">
        <v>765</v>
      </c>
      <c r="G372" s="290" t="s">
        <v>617</v>
      </c>
      <c r="H372" s="290" t="s">
        <v>246</v>
      </c>
      <c r="I372" s="64"/>
    </row>
    <row r="373" spans="1:9" ht="12.75" customHeight="1">
      <c r="A373" s="284">
        <v>351</v>
      </c>
      <c r="B373" s="290"/>
      <c r="C373" s="290" t="s">
        <v>794</v>
      </c>
      <c r="D373" s="312" t="s">
        <v>1685</v>
      </c>
      <c r="E373" s="290" t="s">
        <v>1686</v>
      </c>
      <c r="F373" s="304" t="s">
        <v>3832</v>
      </c>
      <c r="G373" s="290" t="s">
        <v>617</v>
      </c>
      <c r="H373" s="289" t="s">
        <v>1362</v>
      </c>
      <c r="I373" s="64"/>
    </row>
    <row r="374" spans="1:9" ht="12.75" customHeight="1">
      <c r="A374" s="284">
        <v>352</v>
      </c>
      <c r="B374" s="290">
        <v>10</v>
      </c>
      <c r="C374" s="290" t="s">
        <v>794</v>
      </c>
      <c r="D374" s="312" t="s">
        <v>1685</v>
      </c>
      <c r="E374" s="290" t="s">
        <v>1686</v>
      </c>
      <c r="F374" s="304" t="s">
        <v>3833</v>
      </c>
      <c r="G374" s="290" t="s">
        <v>617</v>
      </c>
      <c r="H374" s="289" t="s">
        <v>1362</v>
      </c>
      <c r="I374" s="64"/>
    </row>
    <row r="375" spans="1:9" ht="12.75" customHeight="1">
      <c r="A375" s="284">
        <v>353</v>
      </c>
      <c r="B375" s="290">
        <v>11</v>
      </c>
      <c r="C375" s="290" t="s">
        <v>323</v>
      </c>
      <c r="D375" s="312" t="s">
        <v>176</v>
      </c>
      <c r="E375" s="290" t="s">
        <v>169</v>
      </c>
      <c r="F375" s="304" t="s">
        <v>765</v>
      </c>
      <c r="G375" s="290" t="s">
        <v>1762</v>
      </c>
      <c r="H375" s="290" t="s">
        <v>246</v>
      </c>
      <c r="I375" s="64"/>
    </row>
    <row r="376" spans="1:9" ht="12.75" customHeight="1">
      <c r="A376" s="284">
        <v>354</v>
      </c>
      <c r="B376" s="290">
        <v>12</v>
      </c>
      <c r="C376" s="290" t="s">
        <v>1763</v>
      </c>
      <c r="D376" s="290" t="s">
        <v>296</v>
      </c>
      <c r="E376" s="290" t="s">
        <v>98</v>
      </c>
      <c r="F376" s="304" t="s">
        <v>765</v>
      </c>
      <c r="G376" s="290" t="s">
        <v>645</v>
      </c>
      <c r="H376" s="290" t="s">
        <v>1715</v>
      </c>
      <c r="I376" s="64"/>
    </row>
    <row r="377" spans="1:9" ht="12.75" customHeight="1">
      <c r="A377" s="284">
        <v>355</v>
      </c>
      <c r="B377" s="290">
        <v>13</v>
      </c>
      <c r="C377" s="290" t="s">
        <v>1743</v>
      </c>
      <c r="D377" s="290" t="s">
        <v>343</v>
      </c>
      <c r="E377" s="290" t="s">
        <v>98</v>
      </c>
      <c r="F377" s="304" t="s">
        <v>765</v>
      </c>
      <c r="G377" s="290" t="s">
        <v>648</v>
      </c>
      <c r="H377" s="290" t="s">
        <v>1715</v>
      </c>
      <c r="I377" s="64"/>
    </row>
    <row r="378" spans="1:9" ht="12.75" customHeight="1">
      <c r="A378" s="284">
        <v>356</v>
      </c>
      <c r="B378" s="290">
        <v>14</v>
      </c>
      <c r="C378" s="290" t="s">
        <v>1765</v>
      </c>
      <c r="D378" s="290" t="s">
        <v>296</v>
      </c>
      <c r="E378" s="290" t="s">
        <v>98</v>
      </c>
      <c r="F378" s="304" t="s">
        <v>765</v>
      </c>
      <c r="G378" s="290" t="s">
        <v>648</v>
      </c>
      <c r="H378" s="290" t="s">
        <v>1715</v>
      </c>
      <c r="I378" s="64"/>
    </row>
    <row r="379" spans="1:9" ht="12.75" customHeight="1">
      <c r="A379" s="284">
        <v>357</v>
      </c>
      <c r="B379" s="290">
        <v>15</v>
      </c>
      <c r="C379" s="290" t="s">
        <v>1767</v>
      </c>
      <c r="D379" s="290" t="s">
        <v>296</v>
      </c>
      <c r="E379" s="290" t="s">
        <v>98</v>
      </c>
      <c r="F379" s="304" t="s">
        <v>765</v>
      </c>
      <c r="G379" s="290" t="s">
        <v>648</v>
      </c>
      <c r="H379" s="290" t="s">
        <v>1990</v>
      </c>
      <c r="I379" s="64"/>
    </row>
    <row r="380" spans="1:9" ht="12.75" customHeight="1">
      <c r="A380" s="284">
        <v>358</v>
      </c>
      <c r="B380" s="290">
        <v>16</v>
      </c>
      <c r="C380" s="339" t="s">
        <v>1024</v>
      </c>
      <c r="D380" s="335" t="s">
        <v>176</v>
      </c>
      <c r="E380" s="335" t="s">
        <v>169</v>
      </c>
      <c r="F380" s="335" t="s">
        <v>1980</v>
      </c>
      <c r="G380" s="337">
        <v>45652</v>
      </c>
      <c r="H380" s="335" t="s">
        <v>1728</v>
      </c>
      <c r="I380" s="64"/>
    </row>
    <row r="381" spans="1:9" ht="12.75" customHeight="1">
      <c r="A381" s="284">
        <v>359</v>
      </c>
      <c r="B381" s="290">
        <v>17</v>
      </c>
      <c r="C381" s="336" t="s">
        <v>1769</v>
      </c>
      <c r="D381" s="335" t="s">
        <v>107</v>
      </c>
      <c r="E381" s="335" t="s">
        <v>169</v>
      </c>
      <c r="F381" s="335" t="s">
        <v>1980</v>
      </c>
      <c r="G381" s="337">
        <v>45641</v>
      </c>
      <c r="H381" s="335" t="s">
        <v>1616</v>
      </c>
      <c r="I381" s="64"/>
    </row>
    <row r="382" spans="1:9" ht="12.75" customHeight="1">
      <c r="A382" s="284">
        <v>360</v>
      </c>
      <c r="B382" s="290">
        <v>18</v>
      </c>
      <c r="C382" s="335" t="s">
        <v>1771</v>
      </c>
      <c r="D382" s="335" t="s">
        <v>176</v>
      </c>
      <c r="E382" s="335" t="s">
        <v>503</v>
      </c>
      <c r="F382" s="335" t="s">
        <v>1980</v>
      </c>
      <c r="G382" s="337">
        <v>45654</v>
      </c>
      <c r="H382" s="335" t="s">
        <v>1772</v>
      </c>
      <c r="I382" s="64"/>
    </row>
    <row r="383" spans="1:9" ht="12.75" customHeight="1">
      <c r="A383" s="284">
        <v>361</v>
      </c>
      <c r="B383" s="290">
        <v>19</v>
      </c>
      <c r="C383" s="335" t="s">
        <v>1047</v>
      </c>
      <c r="D383" s="335" t="s">
        <v>176</v>
      </c>
      <c r="E383" s="335" t="s">
        <v>169</v>
      </c>
      <c r="F383" s="335" t="s">
        <v>1980</v>
      </c>
      <c r="G383" s="337">
        <v>45645</v>
      </c>
      <c r="H383" s="335" t="s">
        <v>1728</v>
      </c>
      <c r="I383" s="64"/>
    </row>
    <row r="384" spans="1:9" ht="12.75" customHeight="1">
      <c r="A384" s="284">
        <v>362</v>
      </c>
      <c r="B384" s="290">
        <v>20</v>
      </c>
      <c r="C384" s="335" t="s">
        <v>1348</v>
      </c>
      <c r="D384" s="335" t="s">
        <v>97</v>
      </c>
      <c r="E384" s="335" t="s">
        <v>503</v>
      </c>
      <c r="F384" s="335" t="s">
        <v>1980</v>
      </c>
      <c r="G384" s="337">
        <v>45663</v>
      </c>
      <c r="H384" s="335" t="s">
        <v>1725</v>
      </c>
      <c r="I384" s="64"/>
    </row>
    <row r="385" spans="1:9" ht="12.75" customHeight="1">
      <c r="A385" s="284">
        <v>363</v>
      </c>
      <c r="B385" s="290">
        <v>21</v>
      </c>
      <c r="C385" s="335" t="s">
        <v>1773</v>
      </c>
      <c r="D385" s="335" t="s">
        <v>97</v>
      </c>
      <c r="E385" s="335" t="s">
        <v>212</v>
      </c>
      <c r="F385" s="335" t="s">
        <v>1983</v>
      </c>
      <c r="G385" s="337">
        <v>45659</v>
      </c>
      <c r="H385" s="335" t="s">
        <v>1774</v>
      </c>
      <c r="I385" s="64"/>
    </row>
    <row r="386" spans="1:9" ht="12.75" customHeight="1">
      <c r="A386" s="284">
        <v>364</v>
      </c>
      <c r="B386" s="290">
        <v>22</v>
      </c>
      <c r="C386" s="336" t="s">
        <v>1045</v>
      </c>
      <c r="D386" s="335" t="s">
        <v>176</v>
      </c>
      <c r="E386" s="335" t="s">
        <v>503</v>
      </c>
      <c r="F386" s="335" t="s">
        <v>1980</v>
      </c>
      <c r="G386" s="337">
        <v>45645</v>
      </c>
      <c r="H386" s="335" t="s">
        <v>1728</v>
      </c>
      <c r="I386" s="64"/>
    </row>
    <row r="387" spans="1:9" ht="12.75" customHeight="1">
      <c r="A387" s="284">
        <v>365</v>
      </c>
      <c r="B387" s="290">
        <v>23</v>
      </c>
      <c r="C387" s="335" t="s">
        <v>1033</v>
      </c>
      <c r="D387" s="335" t="s">
        <v>97</v>
      </c>
      <c r="E387" s="335" t="s">
        <v>169</v>
      </c>
      <c r="F387" s="335" t="s">
        <v>1980</v>
      </c>
      <c r="G387" s="337">
        <v>45660</v>
      </c>
      <c r="H387" s="335" t="s">
        <v>1775</v>
      </c>
      <c r="I387" s="64"/>
    </row>
    <row r="388" spans="1:9" ht="12.75" customHeight="1">
      <c r="A388" s="284">
        <v>366</v>
      </c>
      <c r="B388" s="290">
        <v>24</v>
      </c>
      <c r="C388" s="336" t="s">
        <v>1031</v>
      </c>
      <c r="D388" s="335" t="s">
        <v>176</v>
      </c>
      <c r="E388" s="335" t="s">
        <v>503</v>
      </c>
      <c r="F388" s="335" t="s">
        <v>1980</v>
      </c>
      <c r="G388" s="337">
        <v>45651</v>
      </c>
      <c r="H388" s="335" t="s">
        <v>1775</v>
      </c>
      <c r="I388" s="64"/>
    </row>
    <row r="389" spans="1:9" ht="12.75" customHeight="1">
      <c r="A389" s="284">
        <v>367</v>
      </c>
      <c r="B389" s="290">
        <v>25</v>
      </c>
      <c r="C389" s="336" t="s">
        <v>1350</v>
      </c>
      <c r="D389" s="335" t="s">
        <v>97</v>
      </c>
      <c r="E389" s="335" t="s">
        <v>503</v>
      </c>
      <c r="F389" s="335" t="s">
        <v>1980</v>
      </c>
      <c r="G389" s="337"/>
      <c r="H389" s="335" t="s">
        <v>1725</v>
      </c>
      <c r="I389" s="64"/>
    </row>
    <row r="390" spans="1:9" ht="12.75" customHeight="1">
      <c r="A390" s="284">
        <v>368</v>
      </c>
      <c r="B390" s="290">
        <v>26</v>
      </c>
      <c r="C390" s="335" t="s">
        <v>1028</v>
      </c>
      <c r="D390" s="335" t="s">
        <v>97</v>
      </c>
      <c r="E390" s="335" t="s">
        <v>169</v>
      </c>
      <c r="F390" s="335" t="s">
        <v>1980</v>
      </c>
      <c r="G390" s="337">
        <v>45651</v>
      </c>
      <c r="H390" s="335" t="s">
        <v>1775</v>
      </c>
      <c r="I390" s="64"/>
    </row>
    <row r="391" spans="1:9" ht="12.75" customHeight="1">
      <c r="A391" s="284">
        <v>369</v>
      </c>
      <c r="B391" s="290">
        <v>27</v>
      </c>
      <c r="C391" s="335" t="s">
        <v>1114</v>
      </c>
      <c r="D391" s="335" t="s">
        <v>97</v>
      </c>
      <c r="E391" s="335" t="s">
        <v>503</v>
      </c>
      <c r="F391" s="335" t="s">
        <v>1980</v>
      </c>
      <c r="G391" s="337">
        <v>45644</v>
      </c>
      <c r="H391" s="335" t="s">
        <v>1776</v>
      </c>
      <c r="I391" s="64"/>
    </row>
    <row r="392" spans="1:9" ht="12.75" customHeight="1">
      <c r="A392" s="284">
        <v>370</v>
      </c>
      <c r="B392" s="290">
        <v>28</v>
      </c>
      <c r="C392" s="339" t="s">
        <v>1057</v>
      </c>
      <c r="D392" s="335" t="s">
        <v>107</v>
      </c>
      <c r="E392" s="335" t="s">
        <v>169</v>
      </c>
      <c r="F392" s="335" t="s">
        <v>1980</v>
      </c>
      <c r="G392" s="337">
        <v>45664</v>
      </c>
      <c r="H392" s="335" t="s">
        <v>1777</v>
      </c>
      <c r="I392" s="64"/>
    </row>
    <row r="393" spans="1:9" ht="12.75" customHeight="1">
      <c r="A393" s="284">
        <v>371</v>
      </c>
      <c r="B393" s="290">
        <v>29</v>
      </c>
      <c r="C393" s="335" t="s">
        <v>1022</v>
      </c>
      <c r="D393" s="335" t="s">
        <v>234</v>
      </c>
      <c r="E393" s="335" t="s">
        <v>169</v>
      </c>
      <c r="F393" s="335" t="s">
        <v>1980</v>
      </c>
      <c r="G393" s="337">
        <v>45664</v>
      </c>
      <c r="H393" s="335" t="s">
        <v>1775</v>
      </c>
      <c r="I393" s="64"/>
    </row>
    <row r="394" spans="1:9" ht="12.75" customHeight="1">
      <c r="A394" s="284">
        <v>372</v>
      </c>
      <c r="B394" s="290">
        <v>30</v>
      </c>
      <c r="C394" s="335" t="s">
        <v>1337</v>
      </c>
      <c r="D394" s="335" t="s">
        <v>97</v>
      </c>
      <c r="E394" s="335" t="s">
        <v>169</v>
      </c>
      <c r="F394" s="335" t="s">
        <v>1980</v>
      </c>
      <c r="G394" s="337">
        <v>45664</v>
      </c>
      <c r="H394" s="335" t="s">
        <v>1778</v>
      </c>
      <c r="I394" s="64"/>
    </row>
    <row r="395" spans="1:9" ht="12.75" customHeight="1">
      <c r="A395" s="284">
        <v>373</v>
      </c>
      <c r="B395" s="290">
        <v>31</v>
      </c>
      <c r="C395" s="335" t="s">
        <v>1020</v>
      </c>
      <c r="D395" s="335" t="s">
        <v>107</v>
      </c>
      <c r="E395" s="335" t="s">
        <v>503</v>
      </c>
      <c r="F395" s="335" t="s">
        <v>1980</v>
      </c>
      <c r="G395" s="337">
        <v>45662</v>
      </c>
      <c r="H395" s="335" t="s">
        <v>1775</v>
      </c>
      <c r="I395" s="64"/>
    </row>
    <row r="396" spans="1:9" ht="12.75" customHeight="1">
      <c r="A396" s="284">
        <v>374</v>
      </c>
      <c r="B396" s="290">
        <v>32</v>
      </c>
      <c r="C396" s="335" t="s">
        <v>1018</v>
      </c>
      <c r="D396" s="335" t="s">
        <v>176</v>
      </c>
      <c r="E396" s="335" t="s">
        <v>212</v>
      </c>
      <c r="F396" s="335" t="s">
        <v>1983</v>
      </c>
      <c r="G396" s="337">
        <v>45664</v>
      </c>
      <c r="H396" s="335" t="s">
        <v>1775</v>
      </c>
      <c r="I396" s="64"/>
    </row>
    <row r="397" spans="1:9" ht="12.75" customHeight="1">
      <c r="A397" s="284">
        <v>375</v>
      </c>
      <c r="B397" s="290">
        <v>33</v>
      </c>
      <c r="C397" s="335" t="s">
        <v>1059</v>
      </c>
      <c r="D397" s="335" t="s">
        <v>234</v>
      </c>
      <c r="E397" s="335" t="s">
        <v>169</v>
      </c>
      <c r="F397" s="335" t="s">
        <v>1980</v>
      </c>
      <c r="G397" s="337">
        <v>45665</v>
      </c>
      <c r="H397" s="335" t="s">
        <v>1777</v>
      </c>
      <c r="I397" s="64"/>
    </row>
    <row r="398" spans="1:9" ht="12.75" customHeight="1">
      <c r="A398" s="284">
        <v>376</v>
      </c>
      <c r="B398" s="290">
        <v>34</v>
      </c>
      <c r="C398" s="335" t="s">
        <v>1111</v>
      </c>
      <c r="D398" s="335" t="s">
        <v>1861</v>
      </c>
      <c r="E398" s="335" t="s">
        <v>503</v>
      </c>
      <c r="F398" s="335" t="s">
        <v>1980</v>
      </c>
      <c r="G398" s="337">
        <v>45661</v>
      </c>
      <c r="H398" s="335" t="s">
        <v>1695</v>
      </c>
      <c r="I398" s="64"/>
    </row>
    <row r="399" spans="1:9" ht="12.75" customHeight="1">
      <c r="A399" s="284">
        <v>377</v>
      </c>
      <c r="B399" s="290">
        <v>35</v>
      </c>
      <c r="C399" s="335" t="s">
        <v>1014</v>
      </c>
      <c r="D399" s="335" t="s">
        <v>112</v>
      </c>
      <c r="E399" s="335" t="s">
        <v>503</v>
      </c>
      <c r="F399" s="335" t="s">
        <v>1980</v>
      </c>
      <c r="G399" s="337">
        <v>45663</v>
      </c>
      <c r="H399" s="335" t="s">
        <v>1775</v>
      </c>
      <c r="I399" s="64"/>
    </row>
    <row r="400" spans="1:9" ht="12.75" customHeight="1">
      <c r="A400" s="284"/>
      <c r="B400" s="305">
        <v>45682</v>
      </c>
      <c r="C400" s="334"/>
      <c r="D400" s="334"/>
      <c r="E400" s="334"/>
      <c r="F400" s="334"/>
      <c r="G400" s="290"/>
      <c r="H400" s="290"/>
      <c r="I400" s="64"/>
    </row>
    <row r="401" spans="1:9" ht="12.75" customHeight="1">
      <c r="A401" s="284">
        <v>378</v>
      </c>
      <c r="B401" s="290">
        <v>1</v>
      </c>
      <c r="C401" s="290" t="s">
        <v>1705</v>
      </c>
      <c r="D401" s="290" t="s">
        <v>1706</v>
      </c>
      <c r="E401" s="290" t="s">
        <v>98</v>
      </c>
      <c r="F401" s="304" t="s">
        <v>765</v>
      </c>
      <c r="G401" s="290" t="s">
        <v>653</v>
      </c>
      <c r="H401" s="290" t="s">
        <v>754</v>
      </c>
      <c r="I401" s="64"/>
    </row>
    <row r="402" spans="1:9" ht="12.75" customHeight="1">
      <c r="A402" s="284">
        <v>379</v>
      </c>
      <c r="B402" s="290">
        <v>2</v>
      </c>
      <c r="C402" s="290" t="s">
        <v>1779</v>
      </c>
      <c r="D402" s="290" t="s">
        <v>269</v>
      </c>
      <c r="E402" s="290" t="s">
        <v>98</v>
      </c>
      <c r="F402" s="304" t="s">
        <v>765</v>
      </c>
      <c r="G402" s="290" t="s">
        <v>651</v>
      </c>
      <c r="H402" s="290" t="s">
        <v>754</v>
      </c>
      <c r="I402" s="64"/>
    </row>
    <row r="403" spans="1:9" ht="12.75" customHeight="1">
      <c r="A403" s="284">
        <v>380</v>
      </c>
      <c r="B403" s="290">
        <v>3</v>
      </c>
      <c r="C403" s="290" t="s">
        <v>1753</v>
      </c>
      <c r="D403" s="290" t="s">
        <v>269</v>
      </c>
      <c r="E403" s="290" t="s">
        <v>98</v>
      </c>
      <c r="F403" s="304" t="s">
        <v>765</v>
      </c>
      <c r="G403" s="290" t="s">
        <v>1991</v>
      </c>
      <c r="H403" s="290" t="s">
        <v>754</v>
      </c>
      <c r="I403" s="64"/>
    </row>
    <row r="404" spans="1:9" ht="12.75" customHeight="1">
      <c r="A404" s="284">
        <v>381</v>
      </c>
      <c r="B404" s="290">
        <v>4</v>
      </c>
      <c r="C404" s="290" t="s">
        <v>285</v>
      </c>
      <c r="D404" s="290" t="s">
        <v>107</v>
      </c>
      <c r="E404" s="290" t="s">
        <v>169</v>
      </c>
      <c r="F404" s="304" t="s">
        <v>765</v>
      </c>
      <c r="G404" s="290" t="s">
        <v>654</v>
      </c>
      <c r="H404" s="290" t="s">
        <v>246</v>
      </c>
      <c r="I404" s="64"/>
    </row>
    <row r="405" spans="1:9" ht="12.75" customHeight="1">
      <c r="A405" s="284">
        <v>382</v>
      </c>
      <c r="B405" s="290">
        <v>5</v>
      </c>
      <c r="C405" s="290" t="s">
        <v>1747</v>
      </c>
      <c r="D405" s="290" t="s">
        <v>269</v>
      </c>
      <c r="E405" s="290" t="s">
        <v>98</v>
      </c>
      <c r="F405" s="304" t="s">
        <v>765</v>
      </c>
      <c r="G405" s="290" t="s">
        <v>660</v>
      </c>
      <c r="H405" s="290" t="s">
        <v>693</v>
      </c>
      <c r="I405" s="64"/>
    </row>
    <row r="406" spans="1:9" ht="12.75" customHeight="1">
      <c r="A406" s="284">
        <v>383</v>
      </c>
      <c r="B406" s="290">
        <v>6</v>
      </c>
      <c r="C406" s="290" t="s">
        <v>1752</v>
      </c>
      <c r="D406" s="290" t="s">
        <v>269</v>
      </c>
      <c r="E406" s="290" t="s">
        <v>98</v>
      </c>
      <c r="F406" s="304" t="s">
        <v>765</v>
      </c>
      <c r="G406" s="290" t="s">
        <v>660</v>
      </c>
      <c r="H406" s="290" t="s">
        <v>693</v>
      </c>
      <c r="I406" s="64"/>
    </row>
    <row r="407" spans="1:9" ht="12.75" customHeight="1">
      <c r="A407" s="284">
        <v>384</v>
      </c>
      <c r="B407" s="290">
        <v>7</v>
      </c>
      <c r="C407" s="290" t="s">
        <v>1750</v>
      </c>
      <c r="D407" s="290" t="s">
        <v>360</v>
      </c>
      <c r="E407" s="290" t="s">
        <v>98</v>
      </c>
      <c r="F407" s="304" t="s">
        <v>765</v>
      </c>
      <c r="G407" s="290" t="s">
        <v>660</v>
      </c>
      <c r="H407" s="290" t="s">
        <v>693</v>
      </c>
      <c r="I407" s="64"/>
    </row>
    <row r="408" spans="1:9" ht="12.75" customHeight="1">
      <c r="A408" s="284">
        <v>385</v>
      </c>
      <c r="B408" s="290">
        <v>8</v>
      </c>
      <c r="C408" s="290" t="s">
        <v>1757</v>
      </c>
      <c r="D408" s="290" t="s">
        <v>296</v>
      </c>
      <c r="E408" s="290" t="s">
        <v>98</v>
      </c>
      <c r="F408" s="304" t="s">
        <v>765</v>
      </c>
      <c r="G408" s="290" t="s">
        <v>792</v>
      </c>
      <c r="H408" s="290" t="s">
        <v>1721</v>
      </c>
      <c r="I408" s="64"/>
    </row>
    <row r="409" spans="1:9" ht="12.75" customHeight="1">
      <c r="A409" s="284">
        <v>386</v>
      </c>
      <c r="B409" s="290">
        <v>9</v>
      </c>
      <c r="C409" s="290" t="s">
        <v>1755</v>
      </c>
      <c r="D409" s="290" t="s">
        <v>667</v>
      </c>
      <c r="E409" s="290" t="s">
        <v>98</v>
      </c>
      <c r="F409" s="304" t="s">
        <v>765</v>
      </c>
      <c r="G409" s="290" t="s">
        <v>792</v>
      </c>
      <c r="H409" s="290" t="s">
        <v>1721</v>
      </c>
      <c r="I409" s="64"/>
    </row>
    <row r="410" spans="1:9" ht="12.75" customHeight="1">
      <c r="A410" s="284">
        <v>387</v>
      </c>
      <c r="B410" s="290">
        <v>10</v>
      </c>
      <c r="C410" s="290" t="s">
        <v>1758</v>
      </c>
      <c r="D410" s="290" t="s">
        <v>296</v>
      </c>
      <c r="E410" s="290" t="s">
        <v>98</v>
      </c>
      <c r="F410" s="304" t="s">
        <v>765</v>
      </c>
      <c r="G410" s="290" t="s">
        <v>792</v>
      </c>
      <c r="H410" s="290" t="s">
        <v>1721</v>
      </c>
      <c r="I410" s="64"/>
    </row>
    <row r="411" spans="1:9" ht="12.75" customHeight="1">
      <c r="A411" s="284">
        <v>388</v>
      </c>
      <c r="B411" s="290">
        <v>11</v>
      </c>
      <c r="C411" s="290" t="s">
        <v>1719</v>
      </c>
      <c r="D411" s="290" t="s">
        <v>269</v>
      </c>
      <c r="E411" s="290" t="s">
        <v>98</v>
      </c>
      <c r="F411" s="304" t="s">
        <v>765</v>
      </c>
      <c r="G411" s="290" t="s">
        <v>792</v>
      </c>
      <c r="H411" s="290" t="s">
        <v>1721</v>
      </c>
      <c r="I411" s="64"/>
    </row>
    <row r="412" spans="1:9" ht="12.75" customHeight="1">
      <c r="A412" s="284">
        <v>389</v>
      </c>
      <c r="B412" s="290">
        <v>12</v>
      </c>
      <c r="C412" s="290" t="s">
        <v>1735</v>
      </c>
      <c r="D412" s="290" t="s">
        <v>296</v>
      </c>
      <c r="E412" s="290" t="s">
        <v>98</v>
      </c>
      <c r="F412" s="304" t="s">
        <v>765</v>
      </c>
      <c r="G412" s="290" t="s">
        <v>792</v>
      </c>
      <c r="H412" s="290" t="s">
        <v>1721</v>
      </c>
      <c r="I412" s="64"/>
    </row>
    <row r="413" spans="1:9" ht="12.75" customHeight="1">
      <c r="A413" s="284">
        <v>390</v>
      </c>
      <c r="B413" s="290">
        <v>13</v>
      </c>
      <c r="C413" s="290" t="s">
        <v>1741</v>
      </c>
      <c r="D413" s="290" t="s">
        <v>296</v>
      </c>
      <c r="E413" s="290" t="s">
        <v>98</v>
      </c>
      <c r="F413" s="304" t="s">
        <v>765</v>
      </c>
      <c r="G413" s="290" t="s">
        <v>792</v>
      </c>
      <c r="H413" s="290" t="s">
        <v>1721</v>
      </c>
      <c r="I413" s="64"/>
    </row>
    <row r="414" spans="1:9" ht="12.75" customHeight="1">
      <c r="A414" s="284">
        <v>391</v>
      </c>
      <c r="B414" s="290">
        <v>14</v>
      </c>
      <c r="C414" s="290" t="s">
        <v>396</v>
      </c>
      <c r="D414" s="290" t="s">
        <v>1551</v>
      </c>
      <c r="E414" s="290" t="s">
        <v>169</v>
      </c>
      <c r="F414" s="304" t="s">
        <v>765</v>
      </c>
      <c r="G414" s="290" t="s">
        <v>692</v>
      </c>
      <c r="H414" s="290" t="s">
        <v>246</v>
      </c>
      <c r="I414" s="64"/>
    </row>
    <row r="415" spans="1:9" ht="12.75" customHeight="1">
      <c r="A415" s="284">
        <v>392</v>
      </c>
      <c r="B415" s="290">
        <v>15</v>
      </c>
      <c r="C415" s="290" t="s">
        <v>1729</v>
      </c>
      <c r="D415" s="290" t="s">
        <v>1730</v>
      </c>
      <c r="E415" s="290" t="s">
        <v>98</v>
      </c>
      <c r="F415" s="304" t="s">
        <v>765</v>
      </c>
      <c r="G415" s="290" t="s">
        <v>702</v>
      </c>
      <c r="H415" s="290" t="s">
        <v>1715</v>
      </c>
      <c r="I415" s="64"/>
    </row>
    <row r="416" spans="1:9" ht="12.75" customHeight="1">
      <c r="A416" s="284">
        <v>393</v>
      </c>
      <c r="B416" s="290">
        <v>16</v>
      </c>
      <c r="C416" s="290" t="s">
        <v>1722</v>
      </c>
      <c r="D416" s="290" t="s">
        <v>269</v>
      </c>
      <c r="E416" s="290" t="s">
        <v>98</v>
      </c>
      <c r="F416" s="304" t="s">
        <v>765</v>
      </c>
      <c r="G416" s="290" t="s">
        <v>702</v>
      </c>
      <c r="H416" s="290" t="s">
        <v>1715</v>
      </c>
      <c r="I416" s="64"/>
    </row>
    <row r="417" spans="1:9" ht="12.75" customHeight="1">
      <c r="A417" s="284">
        <v>394</v>
      </c>
      <c r="B417" s="290">
        <v>17</v>
      </c>
      <c r="C417" s="290" t="s">
        <v>1711</v>
      </c>
      <c r="D417" s="290" t="s">
        <v>296</v>
      </c>
      <c r="E417" s="290" t="s">
        <v>98</v>
      </c>
      <c r="F417" s="304" t="s">
        <v>765</v>
      </c>
      <c r="G417" s="290" t="s">
        <v>702</v>
      </c>
      <c r="H417" s="290" t="s">
        <v>1715</v>
      </c>
      <c r="I417" s="64"/>
    </row>
    <row r="418" spans="1:9" ht="12.75" customHeight="1">
      <c r="A418" s="284">
        <v>395</v>
      </c>
      <c r="B418" s="290">
        <v>18</v>
      </c>
      <c r="C418" s="290" t="s">
        <v>1717</v>
      </c>
      <c r="D418" s="290" t="s">
        <v>296</v>
      </c>
      <c r="E418" s="290" t="s">
        <v>98</v>
      </c>
      <c r="F418" s="304" t="s">
        <v>765</v>
      </c>
      <c r="G418" s="290" t="s">
        <v>702</v>
      </c>
      <c r="H418" s="290" t="s">
        <v>1715</v>
      </c>
      <c r="I418" s="64"/>
    </row>
    <row r="419" spans="1:9" ht="12.75" customHeight="1">
      <c r="A419" s="284">
        <v>396</v>
      </c>
      <c r="B419" s="290">
        <v>19</v>
      </c>
      <c r="C419" s="335" t="s">
        <v>1349</v>
      </c>
      <c r="D419" s="335" t="s">
        <v>97</v>
      </c>
      <c r="E419" s="335" t="s">
        <v>503</v>
      </c>
      <c r="F419" s="335" t="s">
        <v>1980</v>
      </c>
      <c r="G419" s="337">
        <v>45663</v>
      </c>
      <c r="H419" s="335" t="s">
        <v>1725</v>
      </c>
      <c r="I419" s="64"/>
    </row>
    <row r="420" spans="1:9" ht="12.75" customHeight="1">
      <c r="A420" s="284">
        <v>397</v>
      </c>
      <c r="B420" s="290">
        <v>20</v>
      </c>
      <c r="C420" s="335" t="s">
        <v>1346</v>
      </c>
      <c r="D420" s="335" t="s">
        <v>107</v>
      </c>
      <c r="E420" s="335" t="s">
        <v>503</v>
      </c>
      <c r="F420" s="335" t="s">
        <v>1980</v>
      </c>
      <c r="G420" s="337">
        <v>45661</v>
      </c>
      <c r="H420" s="335" t="s">
        <v>1781</v>
      </c>
      <c r="I420" s="64"/>
    </row>
    <row r="421" spans="1:9" ht="12.75" customHeight="1">
      <c r="A421" s="284">
        <v>398</v>
      </c>
      <c r="B421" s="290">
        <v>21</v>
      </c>
      <c r="C421" s="335" t="s">
        <v>1782</v>
      </c>
      <c r="D421" s="335" t="s">
        <v>176</v>
      </c>
      <c r="E421" s="335" t="s">
        <v>212</v>
      </c>
      <c r="F421" s="335" t="s">
        <v>1983</v>
      </c>
      <c r="G421" s="337">
        <v>45667</v>
      </c>
      <c r="H421" s="335" t="s">
        <v>1778</v>
      </c>
      <c r="I421" s="64"/>
    </row>
    <row r="422" spans="1:9" ht="12.75" customHeight="1">
      <c r="A422" s="284">
        <v>399</v>
      </c>
      <c r="B422" s="290">
        <v>22</v>
      </c>
      <c r="C422" s="335" t="s">
        <v>1105</v>
      </c>
      <c r="D422" s="335" t="s">
        <v>176</v>
      </c>
      <c r="E422" s="335" t="s">
        <v>503</v>
      </c>
      <c r="F422" s="335" t="s">
        <v>1980</v>
      </c>
      <c r="G422" s="337"/>
      <c r="H422" s="335" t="s">
        <v>1777</v>
      </c>
      <c r="I422" s="64"/>
    </row>
    <row r="423" spans="1:9" ht="12.75" customHeight="1">
      <c r="A423" s="284">
        <v>400</v>
      </c>
      <c r="B423" s="290">
        <v>23</v>
      </c>
      <c r="C423" s="335" t="s">
        <v>1012</v>
      </c>
      <c r="D423" s="335" t="s">
        <v>112</v>
      </c>
      <c r="E423" s="335" t="s">
        <v>212</v>
      </c>
      <c r="F423" s="335" t="s">
        <v>1983</v>
      </c>
      <c r="G423" s="337"/>
      <c r="H423" s="335" t="s">
        <v>1775</v>
      </c>
      <c r="I423" s="64"/>
    </row>
    <row r="424" spans="1:9" ht="12.75" customHeight="1">
      <c r="A424" s="284">
        <v>401</v>
      </c>
      <c r="B424" s="290">
        <v>24</v>
      </c>
      <c r="C424" s="335" t="s">
        <v>1106</v>
      </c>
      <c r="D424" s="335" t="s">
        <v>97</v>
      </c>
      <c r="E424" s="335" t="s">
        <v>503</v>
      </c>
      <c r="F424" s="335" t="s">
        <v>1980</v>
      </c>
      <c r="G424" s="337"/>
      <c r="H424" s="335" t="s">
        <v>1777</v>
      </c>
      <c r="I424" s="64"/>
    </row>
    <row r="425" spans="1:9" ht="12.75" customHeight="1">
      <c r="A425" s="284">
        <v>402</v>
      </c>
      <c r="B425" s="290">
        <v>25</v>
      </c>
      <c r="C425" s="335" t="s">
        <v>1035</v>
      </c>
      <c r="D425" s="335" t="s">
        <v>343</v>
      </c>
      <c r="E425" s="335" t="s">
        <v>503</v>
      </c>
      <c r="F425" s="335" t="s">
        <v>1980</v>
      </c>
      <c r="G425" s="337"/>
      <c r="H425" s="335" t="s">
        <v>1775</v>
      </c>
      <c r="I425" s="64"/>
    </row>
    <row r="426" spans="1:9" ht="12.75" customHeight="1">
      <c r="A426" s="284">
        <v>403</v>
      </c>
      <c r="B426" s="290">
        <v>26</v>
      </c>
      <c r="C426" s="335" t="s">
        <v>1037</v>
      </c>
      <c r="D426" s="335" t="s">
        <v>176</v>
      </c>
      <c r="E426" s="335" t="s">
        <v>503</v>
      </c>
      <c r="F426" s="335" t="s">
        <v>1980</v>
      </c>
      <c r="G426" s="337"/>
      <c r="H426" s="335" t="s">
        <v>1775</v>
      </c>
      <c r="I426" s="64"/>
    </row>
    <row r="427" spans="1:9" ht="12.75" customHeight="1">
      <c r="A427" s="284">
        <v>404</v>
      </c>
      <c r="B427" s="290">
        <v>27</v>
      </c>
      <c r="C427" s="335" t="s">
        <v>1041</v>
      </c>
      <c r="D427" s="335" t="s">
        <v>97</v>
      </c>
      <c r="E427" s="335" t="s">
        <v>169</v>
      </c>
      <c r="F427" s="335" t="s">
        <v>1980</v>
      </c>
      <c r="G427" s="337"/>
      <c r="H427" s="335" t="s">
        <v>1775</v>
      </c>
      <c r="I427" s="64"/>
    </row>
    <row r="428" spans="1:9" ht="12.75" customHeight="1">
      <c r="A428" s="284">
        <v>405</v>
      </c>
      <c r="B428" s="290">
        <v>28</v>
      </c>
      <c r="C428" s="335" t="s">
        <v>1112</v>
      </c>
      <c r="D428" s="335" t="s">
        <v>1555</v>
      </c>
      <c r="E428" s="335" t="s">
        <v>503</v>
      </c>
      <c r="F428" s="335" t="s">
        <v>1980</v>
      </c>
      <c r="G428" s="337"/>
      <c r="H428" s="335" t="s">
        <v>1695</v>
      </c>
      <c r="I428" s="64"/>
    </row>
    <row r="429" spans="1:9" ht="12.75" customHeight="1">
      <c r="A429" s="284">
        <v>406</v>
      </c>
      <c r="B429" s="290">
        <v>29</v>
      </c>
      <c r="C429" s="335" t="s">
        <v>1043</v>
      </c>
      <c r="D429" s="335" t="s">
        <v>97</v>
      </c>
      <c r="E429" s="335" t="s">
        <v>503</v>
      </c>
      <c r="F429" s="335" t="s">
        <v>1980</v>
      </c>
      <c r="G429" s="337"/>
      <c r="H429" s="335" t="s">
        <v>1775</v>
      </c>
      <c r="I429" s="64"/>
    </row>
    <row r="430" spans="1:9" ht="12.75" customHeight="1">
      <c r="A430" s="284">
        <v>407</v>
      </c>
      <c r="B430" s="290">
        <v>30</v>
      </c>
      <c r="C430" s="335" t="s">
        <v>1049</v>
      </c>
      <c r="D430" s="335" t="s">
        <v>112</v>
      </c>
      <c r="E430" s="335" t="s">
        <v>503</v>
      </c>
      <c r="F430" s="335" t="s">
        <v>1980</v>
      </c>
      <c r="G430" s="337"/>
      <c r="H430" s="335" t="s">
        <v>1775</v>
      </c>
      <c r="I430" s="64"/>
    </row>
    <row r="431" spans="1:9" ht="12.75" customHeight="1">
      <c r="A431" s="284">
        <v>408</v>
      </c>
      <c r="B431" s="290">
        <v>31</v>
      </c>
      <c r="C431" s="335" t="s">
        <v>1108</v>
      </c>
      <c r="D431" s="335" t="s">
        <v>112</v>
      </c>
      <c r="E431" s="335" t="s">
        <v>503</v>
      </c>
      <c r="F431" s="335" t="s">
        <v>1980</v>
      </c>
      <c r="G431" s="337"/>
      <c r="H431" s="335" t="s">
        <v>1777</v>
      </c>
      <c r="I431" s="64"/>
    </row>
    <row r="432" spans="1:9" ht="12.75" customHeight="1">
      <c r="A432" s="284">
        <v>409</v>
      </c>
      <c r="B432" s="290">
        <v>32</v>
      </c>
      <c r="C432" s="335" t="s">
        <v>1266</v>
      </c>
      <c r="D432" s="335" t="s">
        <v>1685</v>
      </c>
      <c r="E432" s="335" t="s">
        <v>212</v>
      </c>
      <c r="F432" s="335" t="s">
        <v>1983</v>
      </c>
      <c r="G432" s="337"/>
      <c r="H432" s="335" t="s">
        <v>1778</v>
      </c>
      <c r="I432" s="64"/>
    </row>
    <row r="433" spans="1:9" ht="12.75" customHeight="1">
      <c r="A433" s="284">
        <v>410</v>
      </c>
      <c r="B433" s="290">
        <v>33</v>
      </c>
      <c r="C433" s="335" t="s">
        <v>1098</v>
      </c>
      <c r="D433" s="335" t="s">
        <v>107</v>
      </c>
      <c r="E433" s="335" t="s">
        <v>212</v>
      </c>
      <c r="F433" s="335" t="s">
        <v>1983</v>
      </c>
      <c r="G433" s="337"/>
      <c r="H433" s="335" t="s">
        <v>1695</v>
      </c>
      <c r="I433" s="64"/>
    </row>
    <row r="434" spans="1:9" ht="12.75" customHeight="1">
      <c r="A434" s="284">
        <v>411</v>
      </c>
      <c r="B434" s="290">
        <v>34</v>
      </c>
      <c r="C434" s="335" t="s">
        <v>1269</v>
      </c>
      <c r="D434" s="335" t="s">
        <v>97</v>
      </c>
      <c r="E434" s="335" t="s">
        <v>503</v>
      </c>
      <c r="F434" s="335" t="s">
        <v>1980</v>
      </c>
      <c r="G434" s="337"/>
      <c r="H434" s="335" t="s">
        <v>1781</v>
      </c>
      <c r="I434" s="64"/>
    </row>
    <row r="435" spans="1:9" ht="12.75" customHeight="1">
      <c r="A435" s="284"/>
      <c r="B435" s="301" t="s">
        <v>720</v>
      </c>
      <c r="C435" s="290"/>
      <c r="D435" s="290"/>
      <c r="E435" s="290"/>
      <c r="F435" s="290"/>
      <c r="G435" s="290"/>
      <c r="H435" s="290"/>
      <c r="I435" s="64"/>
    </row>
    <row r="436" spans="1:9" ht="12.75" customHeight="1">
      <c r="A436" s="284">
        <v>412</v>
      </c>
      <c r="B436" s="290">
        <v>1</v>
      </c>
      <c r="C436" s="290" t="s">
        <v>283</v>
      </c>
      <c r="D436" s="290" t="s">
        <v>97</v>
      </c>
      <c r="E436" s="290" t="s">
        <v>169</v>
      </c>
      <c r="F436" s="290" t="s">
        <v>765</v>
      </c>
      <c r="G436" s="290" t="s">
        <v>726</v>
      </c>
      <c r="H436" s="290" t="s">
        <v>1992</v>
      </c>
      <c r="I436" s="64"/>
    </row>
    <row r="437" spans="1:9" ht="12.75" customHeight="1">
      <c r="A437" s="284">
        <v>413</v>
      </c>
      <c r="B437" s="290">
        <v>2</v>
      </c>
      <c r="C437" s="290" t="s">
        <v>304</v>
      </c>
      <c r="D437" s="290" t="s">
        <v>97</v>
      </c>
      <c r="E437" s="290" t="s">
        <v>169</v>
      </c>
      <c r="F437" s="290" t="s">
        <v>765</v>
      </c>
      <c r="G437" s="290" t="s">
        <v>726</v>
      </c>
      <c r="H437" s="290" t="s">
        <v>1992</v>
      </c>
      <c r="I437" s="64"/>
    </row>
    <row r="438" spans="1:9" ht="12.75" customHeight="1">
      <c r="A438" s="284">
        <v>414</v>
      </c>
      <c r="B438" s="290">
        <v>3</v>
      </c>
      <c r="C438" s="290" t="s">
        <v>257</v>
      </c>
      <c r="D438" s="290" t="s">
        <v>176</v>
      </c>
      <c r="E438" s="290" t="s">
        <v>169</v>
      </c>
      <c r="F438" s="290" t="s">
        <v>765</v>
      </c>
      <c r="G438" s="290" t="s">
        <v>726</v>
      </c>
      <c r="H438" s="290" t="s">
        <v>1992</v>
      </c>
      <c r="I438" s="64"/>
    </row>
    <row r="439" spans="1:9" ht="12.75" customHeight="1">
      <c r="A439" s="284">
        <v>415</v>
      </c>
      <c r="B439" s="290">
        <v>4</v>
      </c>
      <c r="C439" s="290" t="s">
        <v>273</v>
      </c>
      <c r="D439" s="290" t="s">
        <v>176</v>
      </c>
      <c r="E439" s="290" t="s">
        <v>169</v>
      </c>
      <c r="F439" s="290" t="s">
        <v>765</v>
      </c>
      <c r="G439" s="290" t="s">
        <v>726</v>
      </c>
      <c r="H439" s="290" t="s">
        <v>1992</v>
      </c>
      <c r="I439" s="64"/>
    </row>
    <row r="440" spans="1:9" ht="12.75" customHeight="1">
      <c r="A440" s="284">
        <v>416</v>
      </c>
      <c r="B440" s="290">
        <v>5</v>
      </c>
      <c r="C440" s="290" t="s">
        <v>1790</v>
      </c>
      <c r="D440" s="290" t="s">
        <v>97</v>
      </c>
      <c r="E440" s="290" t="s">
        <v>98</v>
      </c>
      <c r="F440" s="290" t="s">
        <v>765</v>
      </c>
      <c r="G440" s="290" t="s">
        <v>799</v>
      </c>
      <c r="H440" s="290" t="s">
        <v>1992</v>
      </c>
      <c r="I440" s="64"/>
    </row>
    <row r="441" spans="1:9" ht="12.75" customHeight="1">
      <c r="A441" s="284">
        <v>417</v>
      </c>
      <c r="B441" s="290">
        <v>6</v>
      </c>
      <c r="C441" s="290" t="s">
        <v>689</v>
      </c>
      <c r="D441" s="290" t="s">
        <v>107</v>
      </c>
      <c r="E441" s="290" t="s">
        <v>699</v>
      </c>
      <c r="F441" s="290" t="s">
        <v>767</v>
      </c>
      <c r="G441" s="290" t="s">
        <v>799</v>
      </c>
      <c r="H441" s="290" t="s">
        <v>246</v>
      </c>
      <c r="I441" s="64"/>
    </row>
    <row r="442" spans="1:9" ht="12.75" customHeight="1">
      <c r="A442" s="284">
        <v>418</v>
      </c>
      <c r="B442" s="290">
        <v>7</v>
      </c>
      <c r="C442" s="290" t="s">
        <v>1794</v>
      </c>
      <c r="D442" s="290" t="s">
        <v>1523</v>
      </c>
      <c r="E442" s="290" t="s">
        <v>98</v>
      </c>
      <c r="F442" s="290" t="s">
        <v>765</v>
      </c>
      <c r="G442" s="290" t="s">
        <v>1797</v>
      </c>
      <c r="H442" s="290" t="s">
        <v>610</v>
      </c>
      <c r="I442" s="64"/>
    </row>
    <row r="443" spans="1:9" ht="12.75" customHeight="1">
      <c r="A443" s="284">
        <v>419</v>
      </c>
      <c r="B443" s="290">
        <v>8</v>
      </c>
      <c r="C443" s="290" t="s">
        <v>1799</v>
      </c>
      <c r="D443" s="290" t="s">
        <v>97</v>
      </c>
      <c r="E443" s="290" t="s">
        <v>98</v>
      </c>
      <c r="F443" s="290" t="s">
        <v>765</v>
      </c>
      <c r="G443" s="290" t="s">
        <v>742</v>
      </c>
      <c r="H443" s="290" t="s">
        <v>610</v>
      </c>
      <c r="I443" s="64"/>
    </row>
    <row r="444" spans="1:9" ht="12.75" customHeight="1">
      <c r="A444" s="284">
        <v>420</v>
      </c>
      <c r="B444" s="290">
        <v>9</v>
      </c>
      <c r="C444" s="290" t="s">
        <v>587</v>
      </c>
      <c r="D444" s="290" t="s">
        <v>97</v>
      </c>
      <c r="E444" s="290" t="s">
        <v>169</v>
      </c>
      <c r="F444" s="290" t="s">
        <v>765</v>
      </c>
      <c r="G444" s="290" t="s">
        <v>736</v>
      </c>
      <c r="H444" s="290" t="s">
        <v>246</v>
      </c>
      <c r="I444" s="64"/>
    </row>
    <row r="445" spans="1:9" ht="12.75" customHeight="1">
      <c r="A445" s="284">
        <v>421</v>
      </c>
      <c r="B445" s="290">
        <v>10</v>
      </c>
      <c r="C445" s="290" t="s">
        <v>275</v>
      </c>
      <c r="D445" s="290" t="s">
        <v>596</v>
      </c>
      <c r="E445" s="290" t="s">
        <v>169</v>
      </c>
      <c r="F445" s="290" t="s">
        <v>765</v>
      </c>
      <c r="G445" s="290" t="s">
        <v>736</v>
      </c>
      <c r="H445" s="290" t="s">
        <v>246</v>
      </c>
      <c r="I445" s="64"/>
    </row>
    <row r="446" spans="1:9" ht="12.75" customHeight="1">
      <c r="A446" s="284">
        <v>422</v>
      </c>
      <c r="B446" s="290">
        <v>11</v>
      </c>
      <c r="C446" s="290" t="s">
        <v>316</v>
      </c>
      <c r="D446" s="290" t="s">
        <v>97</v>
      </c>
      <c r="E446" s="290" t="s">
        <v>169</v>
      </c>
      <c r="F446" s="290" t="s">
        <v>765</v>
      </c>
      <c r="G446" s="290" t="s">
        <v>736</v>
      </c>
      <c r="H446" s="290" t="s">
        <v>246</v>
      </c>
      <c r="I446" s="64"/>
    </row>
    <row r="447" spans="1:9" ht="12.75" customHeight="1">
      <c r="A447" s="284">
        <v>423</v>
      </c>
      <c r="B447" s="290">
        <v>12</v>
      </c>
      <c r="C447" s="290" t="s">
        <v>1751</v>
      </c>
      <c r="D447" s="290" t="s">
        <v>296</v>
      </c>
      <c r="E447" s="290" t="s">
        <v>98</v>
      </c>
      <c r="F447" s="290" t="s">
        <v>765</v>
      </c>
      <c r="G447" s="290" t="s">
        <v>801</v>
      </c>
      <c r="H447" s="290" t="s">
        <v>610</v>
      </c>
      <c r="I447" s="64"/>
    </row>
    <row r="448" spans="1:9" ht="12.75" customHeight="1">
      <c r="A448" s="284">
        <v>424</v>
      </c>
      <c r="B448" s="290">
        <v>13</v>
      </c>
      <c r="C448" s="290" t="s">
        <v>1745</v>
      </c>
      <c r="D448" s="290" t="s">
        <v>296</v>
      </c>
      <c r="E448" s="290" t="s">
        <v>98</v>
      </c>
      <c r="F448" s="290" t="s">
        <v>765</v>
      </c>
      <c r="G448" s="290" t="s">
        <v>801</v>
      </c>
      <c r="H448" s="290" t="s">
        <v>610</v>
      </c>
      <c r="I448" s="64"/>
    </row>
    <row r="449" spans="1:9" ht="12.75" customHeight="1">
      <c r="A449" s="284">
        <v>425</v>
      </c>
      <c r="B449" s="290">
        <v>14</v>
      </c>
      <c r="C449" s="290" t="s">
        <v>1785</v>
      </c>
      <c r="D449" s="290" t="s">
        <v>1786</v>
      </c>
      <c r="E449" s="290" t="s">
        <v>98</v>
      </c>
      <c r="F449" s="290" t="s">
        <v>765</v>
      </c>
      <c r="G449" s="290" t="s">
        <v>802</v>
      </c>
      <c r="H449" s="290" t="s">
        <v>1715</v>
      </c>
      <c r="I449" s="64"/>
    </row>
    <row r="450" spans="1:9" ht="12.75" customHeight="1">
      <c r="A450" s="284">
        <v>426</v>
      </c>
      <c r="B450" s="290">
        <v>15</v>
      </c>
      <c r="C450" s="290" t="s">
        <v>1791</v>
      </c>
      <c r="D450" s="290" t="s">
        <v>296</v>
      </c>
      <c r="E450" s="290" t="s">
        <v>98</v>
      </c>
      <c r="F450" s="290" t="s">
        <v>765</v>
      </c>
      <c r="G450" s="290" t="s">
        <v>802</v>
      </c>
      <c r="H450" s="290" t="s">
        <v>693</v>
      </c>
      <c r="I450" s="64"/>
    </row>
    <row r="451" spans="1:9" ht="12.75" customHeight="1">
      <c r="A451" s="284">
        <v>427</v>
      </c>
      <c r="B451" s="290">
        <v>16</v>
      </c>
      <c r="C451" s="290" t="s">
        <v>1796</v>
      </c>
      <c r="D451" s="290" t="s">
        <v>360</v>
      </c>
      <c r="E451" s="290" t="s">
        <v>98</v>
      </c>
      <c r="F451" s="290" t="s">
        <v>765</v>
      </c>
      <c r="G451" s="290" t="s">
        <v>802</v>
      </c>
      <c r="H451" s="290" t="s">
        <v>693</v>
      </c>
      <c r="I451" s="64"/>
    </row>
    <row r="452" spans="1:9" ht="12.75" customHeight="1">
      <c r="A452" s="284">
        <v>428</v>
      </c>
      <c r="B452" s="290">
        <v>17</v>
      </c>
      <c r="C452" s="335" t="s">
        <v>1274</v>
      </c>
      <c r="D452" s="335" t="s">
        <v>343</v>
      </c>
      <c r="E452" s="335" t="s">
        <v>169</v>
      </c>
      <c r="F452" s="335" t="s">
        <v>1980</v>
      </c>
      <c r="G452" s="290"/>
      <c r="H452" s="335" t="s">
        <v>1725</v>
      </c>
      <c r="I452" s="64"/>
    </row>
    <row r="453" spans="1:9" ht="12.75" customHeight="1">
      <c r="A453" s="284">
        <v>429</v>
      </c>
      <c r="B453" s="290">
        <v>18</v>
      </c>
      <c r="C453" s="335" t="s">
        <v>1271</v>
      </c>
      <c r="D453" s="335" t="s">
        <v>107</v>
      </c>
      <c r="E453" s="335" t="s">
        <v>503</v>
      </c>
      <c r="F453" s="335" t="s">
        <v>1980</v>
      </c>
      <c r="G453" s="290"/>
      <c r="H453" s="335" t="s">
        <v>1725</v>
      </c>
      <c r="I453" s="64"/>
    </row>
    <row r="454" spans="1:9" ht="12.75" customHeight="1">
      <c r="A454" s="284">
        <v>430</v>
      </c>
      <c r="B454" s="290">
        <v>19</v>
      </c>
      <c r="C454" s="335" t="s">
        <v>1267</v>
      </c>
      <c r="D454" s="335" t="s">
        <v>97</v>
      </c>
      <c r="E454" s="335" t="s">
        <v>169</v>
      </c>
      <c r="F454" s="335" t="s">
        <v>1980</v>
      </c>
      <c r="G454" s="290"/>
      <c r="H454" s="335" t="s">
        <v>1778</v>
      </c>
      <c r="I454" s="64"/>
    </row>
    <row r="455" spans="1:9" ht="12.75" customHeight="1">
      <c r="A455" s="284">
        <v>431</v>
      </c>
      <c r="B455" s="290">
        <v>20</v>
      </c>
      <c r="C455" s="335" t="s">
        <v>1268</v>
      </c>
      <c r="D455" s="335" t="s">
        <v>107</v>
      </c>
      <c r="E455" s="335" t="s">
        <v>169</v>
      </c>
      <c r="F455" s="335" t="s">
        <v>1980</v>
      </c>
      <c r="G455" s="290"/>
      <c r="H455" s="335" t="s">
        <v>1778</v>
      </c>
      <c r="I455" s="64"/>
    </row>
    <row r="456" spans="1:9" ht="12.75" customHeight="1">
      <c r="A456" s="284">
        <v>432</v>
      </c>
      <c r="B456" s="290">
        <v>21</v>
      </c>
      <c r="C456" s="335" t="s">
        <v>1270</v>
      </c>
      <c r="D456" s="335" t="s">
        <v>176</v>
      </c>
      <c r="E456" s="335" t="s">
        <v>169</v>
      </c>
      <c r="F456" s="335" t="s">
        <v>1980</v>
      </c>
      <c r="G456" s="290"/>
      <c r="H456" s="335" t="s">
        <v>1781</v>
      </c>
      <c r="I456" s="64"/>
    </row>
    <row r="457" spans="1:9" ht="12.75" customHeight="1">
      <c r="A457" s="284">
        <v>433</v>
      </c>
      <c r="B457" s="290">
        <v>22</v>
      </c>
      <c r="C457" s="335" t="s">
        <v>1265</v>
      </c>
      <c r="D457" s="335" t="s">
        <v>1685</v>
      </c>
      <c r="E457" s="335" t="s">
        <v>169</v>
      </c>
      <c r="F457" s="335" t="s">
        <v>1980</v>
      </c>
      <c r="G457" s="290"/>
      <c r="H457" s="335" t="s">
        <v>1778</v>
      </c>
      <c r="I457" s="64"/>
    </row>
    <row r="458" spans="1:9" ht="12.75" customHeight="1">
      <c r="A458" s="284">
        <v>434</v>
      </c>
      <c r="B458" s="290">
        <v>23</v>
      </c>
      <c r="C458" s="335" t="s">
        <v>1272</v>
      </c>
      <c r="D458" s="335" t="s">
        <v>97</v>
      </c>
      <c r="E458" s="335" t="s">
        <v>98</v>
      </c>
      <c r="F458" s="335" t="s">
        <v>1980</v>
      </c>
      <c r="G458" s="290"/>
      <c r="H458" s="335" t="s">
        <v>1725</v>
      </c>
      <c r="I458" s="64"/>
    </row>
    <row r="459" spans="1:9" ht="12.75" customHeight="1">
      <c r="A459" s="284">
        <v>435</v>
      </c>
      <c r="B459" s="290">
        <v>24</v>
      </c>
      <c r="C459" s="335" t="s">
        <v>1104</v>
      </c>
      <c r="D459" s="335" t="s">
        <v>176</v>
      </c>
      <c r="E459" s="335" t="s">
        <v>98</v>
      </c>
      <c r="F459" s="335" t="s">
        <v>1980</v>
      </c>
      <c r="G459" s="290"/>
      <c r="H459" s="335" t="s">
        <v>1777</v>
      </c>
      <c r="I459" s="64"/>
    </row>
    <row r="460" spans="1:9" ht="12.75" customHeight="1">
      <c r="A460" s="284"/>
      <c r="B460" s="313" t="s">
        <v>142</v>
      </c>
      <c r="C460" s="334"/>
      <c r="D460" s="334"/>
      <c r="E460" s="334"/>
      <c r="F460" s="334"/>
      <c r="G460" s="290"/>
      <c r="H460" s="290"/>
      <c r="I460" s="64"/>
    </row>
    <row r="461" spans="1:9" ht="12.75" customHeight="1">
      <c r="A461" s="284">
        <v>436</v>
      </c>
      <c r="B461" s="290">
        <v>1</v>
      </c>
      <c r="C461" s="290" t="s">
        <v>1802</v>
      </c>
      <c r="D461" s="290" t="s">
        <v>751</v>
      </c>
      <c r="E461" s="290" t="s">
        <v>98</v>
      </c>
      <c r="F461" s="290" t="s">
        <v>765</v>
      </c>
      <c r="G461" s="290" t="s">
        <v>1993</v>
      </c>
      <c r="H461" s="290" t="s">
        <v>214</v>
      </c>
      <c r="I461" s="64"/>
    </row>
    <row r="462" spans="1:9" ht="12.75" customHeight="1">
      <c r="A462" s="284">
        <v>437</v>
      </c>
      <c r="B462" s="290">
        <v>2</v>
      </c>
      <c r="C462" s="290" t="s">
        <v>1783</v>
      </c>
      <c r="D462" s="290" t="s">
        <v>674</v>
      </c>
      <c r="E462" s="290" t="s">
        <v>98</v>
      </c>
      <c r="F462" s="290" t="s">
        <v>765</v>
      </c>
      <c r="G462" s="290" t="s">
        <v>1993</v>
      </c>
      <c r="H462" s="290" t="s">
        <v>214</v>
      </c>
      <c r="I462" s="64"/>
    </row>
    <row r="463" spans="1:9" ht="12.75" customHeight="1">
      <c r="A463" s="284">
        <v>438</v>
      </c>
      <c r="B463" s="290">
        <v>3</v>
      </c>
      <c r="C463" s="290" t="s">
        <v>1780</v>
      </c>
      <c r="D463" s="290" t="s">
        <v>315</v>
      </c>
      <c r="E463" s="290" t="s">
        <v>98</v>
      </c>
      <c r="F463" s="290" t="s">
        <v>765</v>
      </c>
      <c r="G463" s="290" t="s">
        <v>806</v>
      </c>
      <c r="H463" s="290" t="s">
        <v>754</v>
      </c>
      <c r="I463" s="64"/>
    </row>
    <row r="464" spans="1:9" ht="12.75" customHeight="1">
      <c r="A464" s="284">
        <v>439</v>
      </c>
      <c r="B464" s="290">
        <v>4</v>
      </c>
      <c r="C464" s="290" t="s">
        <v>666</v>
      </c>
      <c r="D464" s="290" t="s">
        <v>751</v>
      </c>
      <c r="E464" s="290" t="s">
        <v>98</v>
      </c>
      <c r="F464" s="290" t="s">
        <v>765</v>
      </c>
      <c r="G464" s="290" t="s">
        <v>1808</v>
      </c>
      <c r="H464" s="290" t="s">
        <v>246</v>
      </c>
      <c r="I464" s="64"/>
    </row>
    <row r="465" spans="1:9" ht="12.75" customHeight="1">
      <c r="A465" s="284">
        <v>440</v>
      </c>
      <c r="B465" s="290">
        <v>5</v>
      </c>
      <c r="C465" s="290" t="s">
        <v>750</v>
      </c>
      <c r="D465" s="290" t="s">
        <v>751</v>
      </c>
      <c r="E465" s="290" t="s">
        <v>98</v>
      </c>
      <c r="F465" s="290" t="s">
        <v>765</v>
      </c>
      <c r="G465" s="290" t="s">
        <v>1808</v>
      </c>
      <c r="H465" s="290" t="s">
        <v>246</v>
      </c>
      <c r="I465" s="64"/>
    </row>
    <row r="466" spans="1:9" ht="12.75" customHeight="1">
      <c r="A466" s="284">
        <v>441</v>
      </c>
      <c r="B466" s="290">
        <v>6</v>
      </c>
      <c r="C466" s="290" t="s">
        <v>1798</v>
      </c>
      <c r="D466" s="290" t="s">
        <v>360</v>
      </c>
      <c r="E466" s="290" t="s">
        <v>98</v>
      </c>
      <c r="F466" s="290" t="s">
        <v>765</v>
      </c>
      <c r="G466" s="290" t="s">
        <v>1808</v>
      </c>
      <c r="H466" s="290" t="s">
        <v>246</v>
      </c>
      <c r="I466" s="64"/>
    </row>
    <row r="467" spans="1:9" ht="12.75" customHeight="1">
      <c r="A467" s="284">
        <v>442</v>
      </c>
      <c r="B467" s="290">
        <v>7</v>
      </c>
      <c r="C467" s="290" t="s">
        <v>1788</v>
      </c>
      <c r="D467" s="290" t="s">
        <v>269</v>
      </c>
      <c r="E467" s="290" t="s">
        <v>98</v>
      </c>
      <c r="F467" s="290" t="s">
        <v>765</v>
      </c>
      <c r="G467" s="290" t="s">
        <v>1994</v>
      </c>
      <c r="H467" s="290" t="s">
        <v>754</v>
      </c>
      <c r="I467" s="64"/>
    </row>
    <row r="468" spans="1:9" ht="12.75" customHeight="1">
      <c r="A468" s="284">
        <v>443</v>
      </c>
      <c r="B468" s="290">
        <v>8</v>
      </c>
      <c r="C468" s="290" t="s">
        <v>1764</v>
      </c>
      <c r="D468" s="290" t="s">
        <v>730</v>
      </c>
      <c r="E468" s="290" t="s">
        <v>98</v>
      </c>
      <c r="F468" s="290" t="s">
        <v>765</v>
      </c>
      <c r="G468" s="290" t="s">
        <v>1994</v>
      </c>
      <c r="H468" s="289" t="s">
        <v>754</v>
      </c>
      <c r="I468" s="64"/>
    </row>
    <row r="469" spans="1:9" ht="12.75" customHeight="1">
      <c r="A469" s="284">
        <v>444</v>
      </c>
      <c r="B469" s="290">
        <v>9</v>
      </c>
      <c r="C469" s="290" t="s">
        <v>1809</v>
      </c>
      <c r="D469" s="290" t="s">
        <v>751</v>
      </c>
      <c r="E469" s="290" t="s">
        <v>98</v>
      </c>
      <c r="F469" s="290" t="s">
        <v>765</v>
      </c>
      <c r="G469" s="290" t="s">
        <v>747</v>
      </c>
      <c r="H469" s="289" t="s">
        <v>214</v>
      </c>
      <c r="I469" s="64"/>
    </row>
    <row r="470" spans="1:9" ht="12.75" customHeight="1">
      <c r="A470" s="284">
        <v>445</v>
      </c>
      <c r="B470" s="290">
        <v>10</v>
      </c>
      <c r="C470" s="290" t="s">
        <v>1737</v>
      </c>
      <c r="D470" s="290" t="s">
        <v>269</v>
      </c>
      <c r="E470" s="290" t="s">
        <v>98</v>
      </c>
      <c r="F470" s="290" t="s">
        <v>765</v>
      </c>
      <c r="G470" s="290" t="s">
        <v>791</v>
      </c>
      <c r="H470" s="290"/>
      <c r="I470" s="64"/>
    </row>
    <row r="471" spans="1:9" ht="12.75" customHeight="1">
      <c r="A471" s="284">
        <v>446</v>
      </c>
      <c r="B471" s="290">
        <v>11</v>
      </c>
      <c r="C471" s="290" t="s">
        <v>374</v>
      </c>
      <c r="D471" s="290" t="s">
        <v>627</v>
      </c>
      <c r="E471" s="290" t="s">
        <v>98</v>
      </c>
      <c r="F471" s="290" t="s">
        <v>765</v>
      </c>
      <c r="G471" s="290" t="s">
        <v>1995</v>
      </c>
      <c r="H471" s="290" t="s">
        <v>246</v>
      </c>
      <c r="I471" s="64"/>
    </row>
    <row r="472" spans="1:9" ht="12.75" customHeight="1">
      <c r="A472" s="284">
        <v>447</v>
      </c>
      <c r="B472" s="290">
        <v>12</v>
      </c>
      <c r="C472" s="290" t="s">
        <v>1815</v>
      </c>
      <c r="D472" s="290" t="e">
        <f>+VLOOKUP(C472,'[2]Visual chart Edit'!$B$7:$C$262,2,FALSE)</f>
        <v>#N/A</v>
      </c>
      <c r="E472" s="290" t="s">
        <v>212</v>
      </c>
      <c r="F472" s="290" t="s">
        <v>1983</v>
      </c>
      <c r="G472" s="290" t="s">
        <v>1995</v>
      </c>
      <c r="H472" s="290" t="s">
        <v>1814</v>
      </c>
      <c r="I472" s="64"/>
    </row>
    <row r="473" spans="1:9" ht="12.75" customHeight="1">
      <c r="A473" s="284">
        <v>448</v>
      </c>
      <c r="B473" s="290">
        <v>13</v>
      </c>
      <c r="C473" s="290" t="s">
        <v>306</v>
      </c>
      <c r="D473" s="290" t="s">
        <v>176</v>
      </c>
      <c r="E473" s="290" t="s">
        <v>169</v>
      </c>
      <c r="F473" s="290" t="s">
        <v>765</v>
      </c>
      <c r="G473" s="290" t="s">
        <v>807</v>
      </c>
      <c r="H473" s="290" t="s">
        <v>246</v>
      </c>
      <c r="I473" s="64"/>
    </row>
    <row r="474" spans="1:9" ht="12.75" customHeight="1">
      <c r="A474" s="284">
        <v>449</v>
      </c>
      <c r="B474" s="290">
        <v>14</v>
      </c>
      <c r="C474" s="335" t="s">
        <v>1277</v>
      </c>
      <c r="D474" s="335" t="s">
        <v>97</v>
      </c>
      <c r="E474" s="335" t="s">
        <v>169</v>
      </c>
      <c r="F474" s="335" t="s">
        <v>1980</v>
      </c>
      <c r="G474" s="290"/>
      <c r="H474" s="335" t="s">
        <v>1814</v>
      </c>
      <c r="I474" s="64"/>
    </row>
    <row r="475" spans="1:9" ht="12.75" customHeight="1">
      <c r="A475" s="284">
        <v>450</v>
      </c>
      <c r="B475" s="290">
        <v>15</v>
      </c>
      <c r="C475" s="335" t="s">
        <v>1120</v>
      </c>
      <c r="D475" s="335" t="s">
        <v>176</v>
      </c>
      <c r="E475" s="335" t="s">
        <v>98</v>
      </c>
      <c r="F475" s="335" t="s">
        <v>1980</v>
      </c>
      <c r="G475" s="290"/>
      <c r="H475" s="335" t="s">
        <v>1727</v>
      </c>
      <c r="I475" s="64"/>
    </row>
    <row r="476" spans="1:9" ht="12.75" customHeight="1">
      <c r="A476" s="284">
        <v>451</v>
      </c>
      <c r="B476" s="290">
        <v>16</v>
      </c>
      <c r="C476" s="335" t="s">
        <v>1009</v>
      </c>
      <c r="D476" s="335" t="s">
        <v>107</v>
      </c>
      <c r="E476" s="335" t="s">
        <v>212</v>
      </c>
      <c r="F476" s="335" t="s">
        <v>1983</v>
      </c>
      <c r="G476" s="290"/>
      <c r="H476" s="335" t="s">
        <v>1775</v>
      </c>
      <c r="I476" s="64"/>
    </row>
    <row r="477" spans="1:9" ht="12.75" customHeight="1">
      <c r="A477" s="284">
        <v>452</v>
      </c>
      <c r="B477" s="290">
        <v>17</v>
      </c>
      <c r="C477" s="335" t="s">
        <v>1131</v>
      </c>
      <c r="D477" s="335" t="s">
        <v>234</v>
      </c>
      <c r="E477" s="335" t="s">
        <v>98</v>
      </c>
      <c r="F477" s="335" t="s">
        <v>1980</v>
      </c>
      <c r="G477" s="290"/>
      <c r="H477" s="335" t="s">
        <v>1775</v>
      </c>
      <c r="I477" s="64"/>
    </row>
    <row r="478" spans="1:9" ht="12.75" customHeight="1">
      <c r="A478" s="284">
        <v>453</v>
      </c>
      <c r="B478" s="290">
        <v>18</v>
      </c>
      <c r="C478" s="335" t="s">
        <v>1329</v>
      </c>
      <c r="D478" s="335" t="s">
        <v>107</v>
      </c>
      <c r="E478" s="335" t="s">
        <v>98</v>
      </c>
      <c r="F478" s="335" t="s">
        <v>1980</v>
      </c>
      <c r="G478" s="290"/>
      <c r="H478" s="335" t="s">
        <v>1775</v>
      </c>
      <c r="I478" s="64"/>
    </row>
    <row r="479" spans="1:9" ht="12.75" customHeight="1">
      <c r="A479" s="64"/>
      <c r="B479" s="313" t="s">
        <v>749</v>
      </c>
      <c r="C479" s="64"/>
      <c r="D479" s="64"/>
      <c r="E479" s="64"/>
      <c r="F479" s="64"/>
      <c r="G479" s="66"/>
      <c r="H479" s="66"/>
      <c r="I479" s="64"/>
    </row>
    <row r="480" spans="1:9" ht="12.75" customHeight="1">
      <c r="A480" s="284">
        <v>454</v>
      </c>
      <c r="B480" s="290">
        <v>1</v>
      </c>
      <c r="C480" s="290" t="s">
        <v>1086</v>
      </c>
      <c r="D480" s="290" t="s">
        <v>1768</v>
      </c>
      <c r="E480" s="290" t="s">
        <v>169</v>
      </c>
      <c r="F480" s="290" t="s">
        <v>1980</v>
      </c>
      <c r="G480" s="290" t="s">
        <v>1996</v>
      </c>
      <c r="H480" s="290" t="s">
        <v>1775</v>
      </c>
      <c r="I480" s="64"/>
    </row>
    <row r="481" spans="1:9" ht="12.75" customHeight="1">
      <c r="A481" s="284">
        <v>455</v>
      </c>
      <c r="B481" s="290">
        <v>2</v>
      </c>
      <c r="C481" s="290" t="s">
        <v>1275</v>
      </c>
      <c r="D481" s="290" t="s">
        <v>1768</v>
      </c>
      <c r="E481" s="290" t="s">
        <v>503</v>
      </c>
      <c r="F481" s="290" t="s">
        <v>1980</v>
      </c>
      <c r="G481" s="290" t="s">
        <v>1816</v>
      </c>
      <c r="H481" s="290" t="s">
        <v>1814</v>
      </c>
      <c r="I481" s="64"/>
    </row>
    <row r="482" spans="1:9" ht="12.75" customHeight="1">
      <c r="A482" s="284">
        <v>456</v>
      </c>
      <c r="B482" s="290">
        <v>3</v>
      </c>
      <c r="C482" s="290" t="s">
        <v>1073</v>
      </c>
      <c r="D482" s="290" t="s">
        <v>360</v>
      </c>
      <c r="E482" s="290" t="s">
        <v>503</v>
      </c>
      <c r="F482" s="290" t="s">
        <v>1980</v>
      </c>
      <c r="G482" s="290" t="s">
        <v>1823</v>
      </c>
      <c r="H482" s="290" t="s">
        <v>1775</v>
      </c>
      <c r="I482" s="64"/>
    </row>
    <row r="483" spans="1:9" ht="12.75" customHeight="1">
      <c r="A483" s="284">
        <v>457</v>
      </c>
      <c r="B483" s="290">
        <v>4</v>
      </c>
      <c r="C483" s="78" t="s">
        <v>1280</v>
      </c>
      <c r="D483" s="78" t="s">
        <v>1818</v>
      </c>
      <c r="E483" s="78" t="s">
        <v>169</v>
      </c>
      <c r="F483" s="290" t="s">
        <v>1980</v>
      </c>
      <c r="G483" s="78" t="s">
        <v>1824</v>
      </c>
      <c r="H483" s="78" t="s">
        <v>1814</v>
      </c>
      <c r="I483" s="64"/>
    </row>
    <row r="484" spans="1:9" ht="12.75" customHeight="1">
      <c r="A484" s="284">
        <v>458</v>
      </c>
      <c r="B484" s="290">
        <v>5</v>
      </c>
      <c r="C484" s="340" t="s">
        <v>1281</v>
      </c>
      <c r="D484" s="78" t="s">
        <v>97</v>
      </c>
      <c r="E484" s="78" t="s">
        <v>169</v>
      </c>
      <c r="F484" s="290" t="s">
        <v>1980</v>
      </c>
      <c r="G484" s="78" t="s">
        <v>1997</v>
      </c>
      <c r="H484" s="78" t="s">
        <v>1814</v>
      </c>
      <c r="I484" s="64"/>
    </row>
    <row r="485" spans="1:9" ht="12.75" customHeight="1">
      <c r="A485" s="284">
        <v>459</v>
      </c>
      <c r="B485" s="290">
        <v>6</v>
      </c>
      <c r="C485" s="340" t="s">
        <v>1066</v>
      </c>
      <c r="D485" s="78" t="s">
        <v>176</v>
      </c>
      <c r="E485" s="78" t="s">
        <v>503</v>
      </c>
      <c r="F485" s="290" t="s">
        <v>1980</v>
      </c>
      <c r="G485" s="78" t="s">
        <v>1828</v>
      </c>
      <c r="H485" s="290" t="s">
        <v>1775</v>
      </c>
      <c r="I485" s="64"/>
    </row>
    <row r="486" spans="1:9" ht="12.75" customHeight="1">
      <c r="A486" s="284">
        <v>460</v>
      </c>
      <c r="B486" s="290">
        <v>7</v>
      </c>
      <c r="C486" s="341" t="s">
        <v>1068</v>
      </c>
      <c r="D486" s="78" t="s">
        <v>97</v>
      </c>
      <c r="E486" s="78" t="s">
        <v>503</v>
      </c>
      <c r="F486" s="290" t="s">
        <v>1980</v>
      </c>
      <c r="G486" s="78" t="s">
        <v>1828</v>
      </c>
      <c r="H486" s="290" t="s">
        <v>1775</v>
      </c>
      <c r="I486" s="64"/>
    </row>
    <row r="487" spans="1:9" ht="12.75" customHeight="1">
      <c r="A487" s="284">
        <v>461</v>
      </c>
      <c r="B487" s="290">
        <v>8</v>
      </c>
      <c r="C487" s="341" t="s">
        <v>1075</v>
      </c>
      <c r="D487" s="78" t="s">
        <v>112</v>
      </c>
      <c r="E487" s="78" t="s">
        <v>503</v>
      </c>
      <c r="F487" s="290" t="s">
        <v>1980</v>
      </c>
      <c r="G487" s="78" t="s">
        <v>1828</v>
      </c>
      <c r="H487" s="290" t="s">
        <v>1775</v>
      </c>
      <c r="I487" s="64"/>
    </row>
    <row r="488" spans="1:9" ht="12.75" customHeight="1">
      <c r="A488" s="64"/>
      <c r="B488" s="342">
        <v>45802</v>
      </c>
      <c r="C488" s="64"/>
      <c r="D488" s="64"/>
      <c r="E488" s="64"/>
      <c r="F488" s="64"/>
      <c r="G488" s="66"/>
      <c r="H488" s="66"/>
      <c r="I488" s="64"/>
    </row>
    <row r="489" spans="1:9" ht="12.75" customHeight="1">
      <c r="A489" s="284">
        <v>462</v>
      </c>
      <c r="B489" s="290">
        <v>1</v>
      </c>
      <c r="C489" s="341" t="s">
        <v>1273</v>
      </c>
      <c r="D489" s="78" t="s">
        <v>176</v>
      </c>
      <c r="E489" s="78" t="s">
        <v>503</v>
      </c>
      <c r="F489" s="290" t="s">
        <v>1980</v>
      </c>
      <c r="G489" s="78" t="s">
        <v>1998</v>
      </c>
      <c r="H489" s="290" t="s">
        <v>1814</v>
      </c>
      <c r="I489" s="64"/>
    </row>
    <row r="490" spans="1:9" ht="12.75" customHeight="1">
      <c r="A490" s="284">
        <v>463</v>
      </c>
      <c r="B490" s="290">
        <v>2</v>
      </c>
      <c r="C490" s="343" t="s">
        <v>1071</v>
      </c>
      <c r="D490" s="344" t="s">
        <v>234</v>
      </c>
      <c r="E490" s="344" t="s">
        <v>503</v>
      </c>
      <c r="F490" s="290" t="s">
        <v>1980</v>
      </c>
      <c r="G490" s="78" t="s">
        <v>1840</v>
      </c>
      <c r="H490" s="290" t="s">
        <v>1775</v>
      </c>
      <c r="I490" s="64"/>
    </row>
    <row r="491" spans="1:9" ht="12.75" customHeight="1">
      <c r="A491" s="284">
        <v>464</v>
      </c>
      <c r="B491" s="290">
        <v>3</v>
      </c>
      <c r="C491" s="341" t="s">
        <v>1328</v>
      </c>
      <c r="D491" s="78" t="s">
        <v>97</v>
      </c>
      <c r="E491" s="78" t="s">
        <v>212</v>
      </c>
      <c r="F491" s="290" t="s">
        <v>1983</v>
      </c>
      <c r="G491" s="78" t="s">
        <v>1999</v>
      </c>
      <c r="H491" s="290" t="s">
        <v>1777</v>
      </c>
      <c r="I491" s="64"/>
    </row>
    <row r="492" spans="1:9" ht="12.75" customHeight="1">
      <c r="A492" s="284">
        <v>465</v>
      </c>
      <c r="B492" s="290">
        <v>4</v>
      </c>
      <c r="C492" s="314" t="s">
        <v>1253</v>
      </c>
      <c r="D492" s="290" t="s">
        <v>176</v>
      </c>
      <c r="E492" s="290" t="s">
        <v>212</v>
      </c>
      <c r="F492" s="290" t="s">
        <v>1983</v>
      </c>
      <c r="G492" s="78" t="s">
        <v>1845</v>
      </c>
      <c r="H492" s="290" t="s">
        <v>1842</v>
      </c>
      <c r="I492" s="64"/>
    </row>
    <row r="493" spans="1:9" ht="12.75" customHeight="1">
      <c r="A493" s="284">
        <v>466</v>
      </c>
      <c r="B493" s="290">
        <v>5</v>
      </c>
      <c r="C493" s="314" t="s">
        <v>1283</v>
      </c>
      <c r="D493" s="290" t="s">
        <v>97</v>
      </c>
      <c r="E493" s="290" t="s">
        <v>169</v>
      </c>
      <c r="F493" s="78" t="s">
        <v>1980</v>
      </c>
      <c r="G493" s="78" t="s">
        <v>1841</v>
      </c>
      <c r="H493" s="78" t="s">
        <v>2000</v>
      </c>
      <c r="I493" s="64"/>
    </row>
    <row r="494" spans="1:9" ht="12.75" customHeight="1">
      <c r="A494" s="284">
        <v>467</v>
      </c>
      <c r="B494" s="290">
        <v>6</v>
      </c>
      <c r="C494" s="345">
        <v>46103</v>
      </c>
      <c r="D494" s="346" t="s">
        <v>176</v>
      </c>
      <c r="E494" s="346" t="s">
        <v>212</v>
      </c>
      <c r="F494" s="78" t="s">
        <v>1983</v>
      </c>
      <c r="G494" s="78" t="s">
        <v>1848</v>
      </c>
      <c r="H494" s="290" t="s">
        <v>1775</v>
      </c>
      <c r="I494" s="64"/>
    </row>
    <row r="495" spans="1:9" ht="12.75" customHeight="1">
      <c r="A495" s="64"/>
      <c r="B495" s="342">
        <v>45833</v>
      </c>
      <c r="C495" s="64"/>
      <c r="D495" s="64"/>
      <c r="E495" s="64"/>
      <c r="F495" s="64"/>
      <c r="G495" s="66"/>
      <c r="H495" s="66"/>
      <c r="I495" s="64"/>
    </row>
    <row r="496" spans="1:9" ht="12.75" customHeight="1">
      <c r="A496" s="284">
        <v>468</v>
      </c>
      <c r="B496" s="290">
        <v>1</v>
      </c>
      <c r="C496" s="341" t="s">
        <v>1308</v>
      </c>
      <c r="D496" s="78" t="s">
        <v>176</v>
      </c>
      <c r="E496" s="78" t="s">
        <v>169</v>
      </c>
      <c r="F496" s="290" t="s">
        <v>1980</v>
      </c>
      <c r="G496" s="78" t="s">
        <v>2001</v>
      </c>
      <c r="H496" s="290" t="s">
        <v>1846</v>
      </c>
      <c r="I496" s="64"/>
    </row>
    <row r="497" spans="1:9" ht="12.75" customHeight="1">
      <c r="A497" s="284">
        <v>469</v>
      </c>
      <c r="B497" s="290">
        <v>2</v>
      </c>
      <c r="C497" s="341" t="s">
        <v>1276</v>
      </c>
      <c r="D497" s="78" t="s">
        <v>97</v>
      </c>
      <c r="E497" s="78" t="s">
        <v>503</v>
      </c>
      <c r="F497" s="290" t="s">
        <v>1980</v>
      </c>
      <c r="G497" s="78" t="s">
        <v>1883</v>
      </c>
      <c r="H497" s="290" t="s">
        <v>1814</v>
      </c>
      <c r="I497" s="64"/>
    </row>
    <row r="498" spans="1:9" ht="12.75" customHeight="1">
      <c r="A498" s="284">
        <v>470</v>
      </c>
      <c r="B498" s="290">
        <v>3</v>
      </c>
      <c r="C498" s="341" t="s">
        <v>1304</v>
      </c>
      <c r="D498" s="78" t="s">
        <v>112</v>
      </c>
      <c r="E498" s="78" t="s">
        <v>503</v>
      </c>
      <c r="F498" s="290" t="s">
        <v>1980</v>
      </c>
      <c r="G498" s="78" t="s">
        <v>2002</v>
      </c>
      <c r="H498" s="290" t="s">
        <v>1842</v>
      </c>
      <c r="I498" s="64"/>
    </row>
    <row r="499" spans="1:9" ht="12.75" customHeight="1">
      <c r="A499" s="284">
        <v>471</v>
      </c>
      <c r="B499" s="290">
        <v>4</v>
      </c>
      <c r="C499" s="345">
        <v>46140</v>
      </c>
      <c r="D499" s="344" t="s">
        <v>315</v>
      </c>
      <c r="E499" s="344" t="s">
        <v>503</v>
      </c>
      <c r="F499" s="290" t="s">
        <v>1980</v>
      </c>
      <c r="G499" s="78" t="s">
        <v>2003</v>
      </c>
      <c r="H499" s="290" t="s">
        <v>1775</v>
      </c>
      <c r="I499" s="64"/>
    </row>
    <row r="500" spans="1:9" ht="12.75" customHeight="1">
      <c r="A500" s="284">
        <v>472</v>
      </c>
      <c r="B500" s="290">
        <v>5</v>
      </c>
      <c r="C500" s="314" t="s">
        <v>1123</v>
      </c>
      <c r="D500" s="290" t="s">
        <v>112</v>
      </c>
      <c r="E500" s="290" t="s">
        <v>98</v>
      </c>
      <c r="F500" s="290" t="s">
        <v>1980</v>
      </c>
      <c r="G500" s="78" t="s">
        <v>2003</v>
      </c>
      <c r="H500" s="290" t="s">
        <v>1775</v>
      </c>
      <c r="I500" s="64"/>
    </row>
    <row r="501" spans="1:9" ht="12.75" customHeight="1">
      <c r="A501" s="284">
        <v>473</v>
      </c>
      <c r="B501" s="290">
        <v>6</v>
      </c>
      <c r="C501" s="314" t="s">
        <v>1305</v>
      </c>
      <c r="D501" s="290" t="s">
        <v>112</v>
      </c>
      <c r="E501" s="290" t="s">
        <v>503</v>
      </c>
      <c r="F501" s="290" t="s">
        <v>1980</v>
      </c>
      <c r="G501" s="78" t="s">
        <v>2003</v>
      </c>
      <c r="H501" s="290" t="s">
        <v>1842</v>
      </c>
      <c r="I501" s="64"/>
    </row>
    <row r="502" spans="1:9" ht="12.75" customHeight="1">
      <c r="A502" s="284">
        <v>474</v>
      </c>
      <c r="B502" s="290">
        <v>7</v>
      </c>
      <c r="C502" s="314" t="s">
        <v>1121</v>
      </c>
      <c r="D502" s="290" t="s">
        <v>296</v>
      </c>
      <c r="E502" s="290" t="s">
        <v>503</v>
      </c>
      <c r="F502" s="290" t="s">
        <v>1980</v>
      </c>
      <c r="G502" s="78" t="s">
        <v>2003</v>
      </c>
      <c r="H502" s="290" t="s">
        <v>1775</v>
      </c>
      <c r="I502" s="64"/>
    </row>
    <row r="503" spans="1:9" ht="12.75" customHeight="1">
      <c r="A503" s="284">
        <v>475</v>
      </c>
      <c r="B503" s="290">
        <v>8</v>
      </c>
      <c r="C503" s="314" t="s">
        <v>1279</v>
      </c>
      <c r="D503" s="290" t="s">
        <v>1838</v>
      </c>
      <c r="E503" s="316" t="s">
        <v>169</v>
      </c>
      <c r="F503" s="290" t="s">
        <v>1980</v>
      </c>
      <c r="G503" s="78" t="s">
        <v>2003</v>
      </c>
      <c r="H503" s="290" t="s">
        <v>1814</v>
      </c>
      <c r="I503" s="64"/>
    </row>
    <row r="504" spans="1:9" ht="12.75" customHeight="1">
      <c r="A504" s="284">
        <v>476</v>
      </c>
      <c r="B504" s="290">
        <v>9</v>
      </c>
      <c r="C504" s="314" t="s">
        <v>1289</v>
      </c>
      <c r="D504" s="290" t="s">
        <v>176</v>
      </c>
      <c r="E504" s="290" t="s">
        <v>169</v>
      </c>
      <c r="F504" s="78" t="s">
        <v>1980</v>
      </c>
      <c r="G504" s="78" t="s">
        <v>2001</v>
      </c>
      <c r="H504" s="78" t="s">
        <v>2004</v>
      </c>
      <c r="I504" s="64"/>
    </row>
    <row r="505" spans="1:9" ht="12.75" customHeight="1">
      <c r="A505" s="284">
        <v>477</v>
      </c>
      <c r="B505" s="290">
        <v>10</v>
      </c>
      <c r="C505" s="314" t="s">
        <v>1295</v>
      </c>
      <c r="D505" s="290" t="s">
        <v>1854</v>
      </c>
      <c r="E505" s="290" t="s">
        <v>169</v>
      </c>
      <c r="F505" s="78" t="s">
        <v>1980</v>
      </c>
      <c r="G505" s="78" t="s">
        <v>1859</v>
      </c>
      <c r="H505" s="78" t="s">
        <v>2005</v>
      </c>
      <c r="I505" s="64"/>
    </row>
    <row r="506" spans="1:9" ht="12.75" customHeight="1">
      <c r="A506" s="284">
        <v>478</v>
      </c>
      <c r="B506" s="290">
        <v>11</v>
      </c>
      <c r="C506" s="314" t="s">
        <v>1307</v>
      </c>
      <c r="D506" s="290" t="s">
        <v>176</v>
      </c>
      <c r="E506" s="290" t="s">
        <v>212</v>
      </c>
      <c r="F506" s="290" t="s">
        <v>1983</v>
      </c>
      <c r="G506" s="78" t="s">
        <v>2006</v>
      </c>
      <c r="H506" s="290" t="s">
        <v>1846</v>
      </c>
      <c r="I506" s="64"/>
    </row>
    <row r="507" spans="1:9" ht="12.75" customHeight="1">
      <c r="A507" s="64"/>
      <c r="B507" s="64" t="s">
        <v>2007</v>
      </c>
      <c r="C507" s="64"/>
      <c r="D507" s="64"/>
      <c r="E507" s="64"/>
      <c r="F507" s="64"/>
      <c r="G507" s="66"/>
      <c r="H507" s="66"/>
      <c r="I507" s="64"/>
    </row>
    <row r="508" spans="1:9" ht="12.75" customHeight="1">
      <c r="A508" s="347">
        <v>479</v>
      </c>
      <c r="B508" s="290">
        <v>1</v>
      </c>
      <c r="C508" s="341" t="s">
        <v>1039</v>
      </c>
      <c r="D508" s="78" t="s">
        <v>97</v>
      </c>
      <c r="E508" s="78" t="s">
        <v>169</v>
      </c>
      <c r="F508" s="290" t="s">
        <v>1980</v>
      </c>
      <c r="G508" s="78" t="s">
        <v>2008</v>
      </c>
      <c r="H508" s="290" t="s">
        <v>1871</v>
      </c>
      <c r="I508" s="64"/>
    </row>
    <row r="509" spans="1:9" ht="12.75" customHeight="1">
      <c r="A509" s="347">
        <v>480</v>
      </c>
      <c r="B509" s="290">
        <v>2</v>
      </c>
      <c r="C509" s="314" t="s">
        <v>1893</v>
      </c>
      <c r="D509" s="290" t="s">
        <v>97</v>
      </c>
      <c r="E509" s="290" t="s">
        <v>503</v>
      </c>
      <c r="F509" s="290" t="s">
        <v>1980</v>
      </c>
      <c r="G509" s="78" t="s">
        <v>2009</v>
      </c>
      <c r="H509" s="290" t="s">
        <v>1775</v>
      </c>
      <c r="I509" s="64"/>
    </row>
    <row r="510" spans="1:9" ht="12.75" customHeight="1">
      <c r="A510" s="347">
        <v>481</v>
      </c>
      <c r="B510" s="290">
        <v>3</v>
      </c>
      <c r="C510" s="314" t="s">
        <v>1288</v>
      </c>
      <c r="D510" s="290" t="s">
        <v>176</v>
      </c>
      <c r="E510" s="290" t="s">
        <v>169</v>
      </c>
      <c r="F510" s="290" t="s">
        <v>1980</v>
      </c>
      <c r="G510" s="78" t="s">
        <v>1904</v>
      </c>
      <c r="H510" s="290" t="s">
        <v>2010</v>
      </c>
      <c r="I510" s="348" t="s">
        <v>1879</v>
      </c>
    </row>
    <row r="511" spans="1:9" ht="12.75" customHeight="1">
      <c r="A511" s="347">
        <v>482</v>
      </c>
      <c r="B511" s="290">
        <v>4</v>
      </c>
      <c r="C511" s="314" t="s">
        <v>1309</v>
      </c>
      <c r="D511" s="290" t="s">
        <v>234</v>
      </c>
      <c r="E511" s="290" t="s">
        <v>98</v>
      </c>
      <c r="F511" s="290" t="s">
        <v>1980</v>
      </c>
      <c r="G511" s="78" t="s">
        <v>1891</v>
      </c>
      <c r="H511" s="290" t="s">
        <v>1890</v>
      </c>
      <c r="I511" s="349"/>
    </row>
    <row r="512" spans="1:9" ht="12.75" customHeight="1">
      <c r="A512" s="347">
        <v>483</v>
      </c>
      <c r="B512" s="290">
        <v>5</v>
      </c>
      <c r="C512" s="314" t="s">
        <v>1310</v>
      </c>
      <c r="D512" s="290" t="s">
        <v>97</v>
      </c>
      <c r="E512" s="290" t="s">
        <v>169</v>
      </c>
      <c r="F512" s="290" t="s">
        <v>1980</v>
      </c>
      <c r="G512" s="78" t="s">
        <v>1902</v>
      </c>
      <c r="H512" s="290" t="s">
        <v>1775</v>
      </c>
      <c r="I512" s="349"/>
    </row>
    <row r="513" spans="1:9" ht="12.75" customHeight="1">
      <c r="A513" s="347">
        <v>484</v>
      </c>
      <c r="B513" s="290">
        <v>6</v>
      </c>
      <c r="C513" s="314" t="s">
        <v>1311</v>
      </c>
      <c r="D513" s="290" t="s">
        <v>176</v>
      </c>
      <c r="E513" s="290" t="s">
        <v>169</v>
      </c>
      <c r="F513" s="290" t="s">
        <v>1980</v>
      </c>
      <c r="G513" s="78" t="s">
        <v>1895</v>
      </c>
      <c r="H513" s="290" t="s">
        <v>1775</v>
      </c>
      <c r="I513" s="349"/>
    </row>
    <row r="514" spans="1:9" ht="12.75" customHeight="1">
      <c r="A514" s="347">
        <v>485</v>
      </c>
      <c r="B514" s="290">
        <v>7</v>
      </c>
      <c r="C514" s="314" t="s">
        <v>1312</v>
      </c>
      <c r="D514" s="290" t="s">
        <v>176</v>
      </c>
      <c r="E514" s="290" t="s">
        <v>169</v>
      </c>
      <c r="F514" s="290" t="s">
        <v>1980</v>
      </c>
      <c r="G514" s="78" t="s">
        <v>2011</v>
      </c>
      <c r="H514" s="290" t="s">
        <v>1775</v>
      </c>
      <c r="I514" s="349"/>
    </row>
    <row r="515" spans="1:9" ht="12.75" customHeight="1">
      <c r="A515" s="347">
        <v>486</v>
      </c>
      <c r="B515" s="290">
        <v>8</v>
      </c>
      <c r="C515" s="314" t="s">
        <v>1293</v>
      </c>
      <c r="D515" s="290" t="s">
        <v>97</v>
      </c>
      <c r="E515" s="290" t="s">
        <v>169</v>
      </c>
      <c r="F515" s="78" t="s">
        <v>1980</v>
      </c>
      <c r="G515" s="78" t="s">
        <v>1895</v>
      </c>
      <c r="H515" s="78" t="s">
        <v>1814</v>
      </c>
      <c r="I515" s="349"/>
    </row>
    <row r="516" spans="1:9" ht="12.75" customHeight="1">
      <c r="A516" s="347">
        <v>487</v>
      </c>
      <c r="B516" s="290">
        <v>9</v>
      </c>
      <c r="C516" s="314" t="s">
        <v>1326</v>
      </c>
      <c r="D516" s="290" t="s">
        <v>1698</v>
      </c>
      <c r="E516" s="290" t="s">
        <v>169</v>
      </c>
      <c r="F516" s="78" t="s">
        <v>1980</v>
      </c>
      <c r="G516" s="78" t="s">
        <v>2012</v>
      </c>
      <c r="H516" s="78" t="s">
        <v>2013</v>
      </c>
      <c r="I516" s="349"/>
    </row>
    <row r="517" spans="1:9" ht="12.75" customHeight="1">
      <c r="A517" s="347">
        <v>488</v>
      </c>
      <c r="B517" s="290">
        <v>10</v>
      </c>
      <c r="C517" s="314" t="s">
        <v>1284</v>
      </c>
      <c r="D517" s="290" t="s">
        <v>97</v>
      </c>
      <c r="E517" s="290" t="s">
        <v>169</v>
      </c>
      <c r="F517" s="78" t="s">
        <v>1980</v>
      </c>
      <c r="G517" s="78" t="s">
        <v>1884</v>
      </c>
      <c r="H517" s="78" t="s">
        <v>2000</v>
      </c>
      <c r="I517" s="349"/>
    </row>
    <row r="518" spans="1:9" ht="12.75" customHeight="1">
      <c r="A518" s="347">
        <v>489</v>
      </c>
      <c r="B518" s="290">
        <v>11</v>
      </c>
      <c r="C518" s="314" t="s">
        <v>1285</v>
      </c>
      <c r="D518" s="290" t="s">
        <v>674</v>
      </c>
      <c r="E518" s="290" t="s">
        <v>169</v>
      </c>
      <c r="F518" s="78" t="s">
        <v>1980</v>
      </c>
      <c r="G518" s="78" t="s">
        <v>1884</v>
      </c>
      <c r="H518" s="78" t="s">
        <v>2000</v>
      </c>
      <c r="I518" s="349"/>
    </row>
    <row r="519" spans="1:9" ht="12.75" customHeight="1">
      <c r="A519" s="347">
        <v>490</v>
      </c>
      <c r="B519" s="290">
        <v>12</v>
      </c>
      <c r="C519" s="314" t="s">
        <v>1318</v>
      </c>
      <c r="D519" s="290" t="s">
        <v>97</v>
      </c>
      <c r="E519" s="290" t="s">
        <v>169</v>
      </c>
      <c r="F519" s="290" t="s">
        <v>1980</v>
      </c>
      <c r="G519" s="78" t="s">
        <v>1902</v>
      </c>
      <c r="H519" s="290" t="s">
        <v>1890</v>
      </c>
      <c r="I519" s="349"/>
    </row>
    <row r="520" spans="1:9" ht="12.75" customHeight="1">
      <c r="A520" s="64"/>
      <c r="B520" s="151" t="s">
        <v>2014</v>
      </c>
      <c r="C520" s="151"/>
      <c r="D520" s="151"/>
      <c r="E520" s="151"/>
      <c r="F520" s="151"/>
      <c r="G520" s="78"/>
      <c r="H520" s="78"/>
      <c r="I520" s="64"/>
    </row>
    <row r="521" spans="1:9" ht="12.75" customHeight="1">
      <c r="A521" s="347">
        <v>491</v>
      </c>
      <c r="B521" s="290">
        <v>1</v>
      </c>
      <c r="C521" s="314" t="s">
        <v>1317</v>
      </c>
      <c r="D521" s="290" t="s">
        <v>176</v>
      </c>
      <c r="E521" s="290" t="s">
        <v>169</v>
      </c>
      <c r="F521" s="290" t="s">
        <v>1980</v>
      </c>
      <c r="G521" s="78" t="s">
        <v>2015</v>
      </c>
      <c r="H521" s="290" t="s">
        <v>1890</v>
      </c>
      <c r="I521" s="64"/>
    </row>
    <row r="522" spans="1:9" ht="12.75" customHeight="1">
      <c r="A522" s="347">
        <v>492</v>
      </c>
      <c r="B522" s="290">
        <v>2</v>
      </c>
      <c r="C522" s="314" t="s">
        <v>1325</v>
      </c>
      <c r="D522" s="290" t="s">
        <v>1886</v>
      </c>
      <c r="E522" s="290" t="s">
        <v>169</v>
      </c>
      <c r="F522" s="290" t="s">
        <v>1980</v>
      </c>
      <c r="G522" s="78" t="s">
        <v>1910</v>
      </c>
      <c r="H522" s="290" t="s">
        <v>1846</v>
      </c>
      <c r="I522" s="64"/>
    </row>
    <row r="523" spans="1:9" ht="12.75" customHeight="1">
      <c r="A523" s="347">
        <v>493</v>
      </c>
      <c r="B523" s="290">
        <v>3</v>
      </c>
      <c r="C523" s="314" t="s">
        <v>1327</v>
      </c>
      <c r="D523" s="290" t="s">
        <v>1861</v>
      </c>
      <c r="E523" s="290" t="s">
        <v>212</v>
      </c>
      <c r="F523" s="290" t="s">
        <v>1983</v>
      </c>
      <c r="G523" s="78" t="s">
        <v>1915</v>
      </c>
      <c r="H523" s="290" t="s">
        <v>1777</v>
      </c>
      <c r="I523" s="64"/>
    </row>
    <row r="524" spans="1:9" ht="12.75" customHeight="1">
      <c r="A524" s="347">
        <v>494</v>
      </c>
      <c r="B524" s="290">
        <v>4</v>
      </c>
      <c r="C524" s="326" t="s">
        <v>1016</v>
      </c>
      <c r="D524" s="78" t="s">
        <v>107</v>
      </c>
      <c r="E524" s="78" t="s">
        <v>169</v>
      </c>
      <c r="F524" s="78" t="s">
        <v>1980</v>
      </c>
      <c r="G524" s="78" t="s">
        <v>1920</v>
      </c>
      <c r="H524" s="78" t="s">
        <v>1777</v>
      </c>
      <c r="I524" s="64"/>
    </row>
    <row r="525" spans="1:9" ht="12.75" customHeight="1">
      <c r="A525" s="347">
        <v>495</v>
      </c>
      <c r="B525" s="290">
        <v>5</v>
      </c>
      <c r="C525" s="326" t="s">
        <v>1300</v>
      </c>
      <c r="D525" s="78" t="s">
        <v>176</v>
      </c>
      <c r="E525" s="78" t="s">
        <v>169</v>
      </c>
      <c r="F525" s="78" t="s">
        <v>1980</v>
      </c>
      <c r="G525" s="78" t="s">
        <v>1917</v>
      </c>
      <c r="H525" s="78" t="s">
        <v>1814</v>
      </c>
      <c r="I525" s="64"/>
    </row>
    <row r="526" spans="1:9" ht="12.75" customHeight="1">
      <c r="A526" s="347">
        <v>496</v>
      </c>
      <c r="B526" s="290">
        <v>6</v>
      </c>
      <c r="C526" s="326" t="s">
        <v>1286</v>
      </c>
      <c r="D526" s="78" t="s">
        <v>1905</v>
      </c>
      <c r="E526" s="78" t="s">
        <v>169</v>
      </c>
      <c r="F526" s="78" t="s">
        <v>1980</v>
      </c>
      <c r="G526" s="78" t="s">
        <v>2016</v>
      </c>
      <c r="H526" s="78" t="s">
        <v>1837</v>
      </c>
      <c r="I526" s="64"/>
    </row>
    <row r="527" spans="1:9" ht="12.75" customHeight="1">
      <c r="A527" s="347">
        <v>497</v>
      </c>
      <c r="B527" s="290">
        <v>7</v>
      </c>
      <c r="C527" s="326" t="s">
        <v>1294</v>
      </c>
      <c r="D527" s="78" t="s">
        <v>1854</v>
      </c>
      <c r="E527" s="78" t="s">
        <v>169</v>
      </c>
      <c r="F527" s="78" t="s">
        <v>1980</v>
      </c>
      <c r="G527" s="78" t="s">
        <v>2016</v>
      </c>
      <c r="H527" s="78" t="s">
        <v>1814</v>
      </c>
      <c r="I527" s="64"/>
    </row>
    <row r="528" spans="1:9" ht="12.75" customHeight="1">
      <c r="A528" s="347">
        <v>498</v>
      </c>
      <c r="B528" s="290">
        <v>8</v>
      </c>
      <c r="C528" s="326" t="s">
        <v>1330</v>
      </c>
      <c r="D528" s="78" t="s">
        <v>176</v>
      </c>
      <c r="E528" s="78" t="s">
        <v>212</v>
      </c>
      <c r="F528" s="78" t="s">
        <v>1983</v>
      </c>
      <c r="G528" s="78" t="s">
        <v>2016</v>
      </c>
      <c r="H528" s="78" t="s">
        <v>1777</v>
      </c>
      <c r="I528" s="64"/>
    </row>
    <row r="529" spans="1:9" ht="12.75" customHeight="1">
      <c r="A529" s="347">
        <v>499</v>
      </c>
      <c r="B529" s="290">
        <v>9</v>
      </c>
      <c r="C529" s="314" t="s">
        <v>1061</v>
      </c>
      <c r="D529" s="290" t="s">
        <v>315</v>
      </c>
      <c r="E529" s="290" t="s">
        <v>98</v>
      </c>
      <c r="F529" s="78" t="s">
        <v>1980</v>
      </c>
      <c r="G529" s="78" t="s">
        <v>2016</v>
      </c>
      <c r="H529" s="290" t="s">
        <v>1775</v>
      </c>
      <c r="I529" s="64"/>
    </row>
    <row r="530" spans="1:9" ht="12.75" customHeight="1">
      <c r="A530" s="347">
        <v>500</v>
      </c>
      <c r="B530" s="290">
        <v>10</v>
      </c>
      <c r="C530" s="326" t="s">
        <v>1313</v>
      </c>
      <c r="D530" s="78" t="s">
        <v>176</v>
      </c>
      <c r="E530" s="78" t="s">
        <v>503</v>
      </c>
      <c r="F530" s="78" t="s">
        <v>1980</v>
      </c>
      <c r="G530" s="78" t="s">
        <v>1931</v>
      </c>
      <c r="H530" s="78" t="s">
        <v>1775</v>
      </c>
      <c r="I530" s="64"/>
    </row>
    <row r="531" spans="1:9" ht="12.75" customHeight="1">
      <c r="A531" s="347">
        <v>501</v>
      </c>
      <c r="B531" s="290">
        <v>11</v>
      </c>
      <c r="C531" s="314" t="s">
        <v>1303</v>
      </c>
      <c r="D531" s="290" t="s">
        <v>107</v>
      </c>
      <c r="E531" s="290" t="s">
        <v>98</v>
      </c>
      <c r="F531" s="78" t="s">
        <v>1980</v>
      </c>
      <c r="G531" s="78" t="s">
        <v>1927</v>
      </c>
      <c r="H531" s="78" t="s">
        <v>214</v>
      </c>
      <c r="I531" s="64"/>
    </row>
    <row r="532" spans="1:9" ht="12.75" customHeight="1">
      <c r="A532" s="347">
        <v>502</v>
      </c>
      <c r="B532" s="290">
        <v>12</v>
      </c>
      <c r="C532" s="314" t="s">
        <v>1296</v>
      </c>
      <c r="D532" s="290" t="s">
        <v>176</v>
      </c>
      <c r="E532" s="290" t="s">
        <v>169</v>
      </c>
      <c r="F532" s="78" t="s">
        <v>1980</v>
      </c>
      <c r="G532" s="78" t="s">
        <v>2015</v>
      </c>
      <c r="H532" s="78" t="s">
        <v>1814</v>
      </c>
      <c r="I532" s="64"/>
    </row>
    <row r="533" spans="1:9" ht="12.75" customHeight="1">
      <c r="A533" s="347">
        <v>503</v>
      </c>
      <c r="B533" s="290">
        <v>13</v>
      </c>
      <c r="C533" s="314" t="s">
        <v>1292</v>
      </c>
      <c r="D533" s="290" t="s">
        <v>176</v>
      </c>
      <c r="E533" s="290" t="s">
        <v>169</v>
      </c>
      <c r="F533" s="78" t="s">
        <v>1980</v>
      </c>
      <c r="G533" s="78" t="s">
        <v>2017</v>
      </c>
      <c r="H533" s="78" t="s">
        <v>1901</v>
      </c>
      <c r="I533" s="64"/>
    </row>
    <row r="534" spans="1:9" ht="12.75" customHeight="1">
      <c r="A534" s="347">
        <v>504</v>
      </c>
      <c r="B534" s="290">
        <v>14</v>
      </c>
      <c r="C534" s="314" t="s">
        <v>1291</v>
      </c>
      <c r="D534" s="290" t="s">
        <v>97</v>
      </c>
      <c r="E534" s="290" t="s">
        <v>169</v>
      </c>
      <c r="F534" s="78" t="s">
        <v>1980</v>
      </c>
      <c r="G534" s="78" t="s">
        <v>2017</v>
      </c>
      <c r="H534" s="78" t="s">
        <v>1814</v>
      </c>
      <c r="I534" s="64"/>
    </row>
    <row r="535" spans="1:9" ht="12.75" customHeight="1">
      <c r="A535" s="347">
        <v>505</v>
      </c>
      <c r="B535" s="290">
        <v>15</v>
      </c>
      <c r="C535" s="326" t="s">
        <v>1315</v>
      </c>
      <c r="D535" s="78" t="s">
        <v>176</v>
      </c>
      <c r="E535" s="78" t="s">
        <v>169</v>
      </c>
      <c r="F535" s="78" t="s">
        <v>1980</v>
      </c>
      <c r="G535" s="78" t="s">
        <v>1925</v>
      </c>
      <c r="H535" s="78" t="s">
        <v>1775</v>
      </c>
      <c r="I535" s="64"/>
    </row>
    <row r="536" spans="1:9" ht="12.75" customHeight="1">
      <c r="A536" s="347">
        <v>506</v>
      </c>
      <c r="B536" s="290">
        <v>16</v>
      </c>
      <c r="C536" s="326" t="s">
        <v>1314</v>
      </c>
      <c r="D536" s="78" t="s">
        <v>176</v>
      </c>
      <c r="E536" s="78" t="s">
        <v>169</v>
      </c>
      <c r="F536" s="78" t="s">
        <v>1980</v>
      </c>
      <c r="G536" s="78" t="s">
        <v>1926</v>
      </c>
      <c r="H536" s="78" t="s">
        <v>1775</v>
      </c>
      <c r="I536" s="64"/>
    </row>
    <row r="537" spans="1:9" ht="12.75" customHeight="1">
      <c r="A537" s="347"/>
      <c r="B537" s="290" t="s">
        <v>2018</v>
      </c>
      <c r="C537" s="350"/>
      <c r="D537" s="78"/>
      <c r="E537" s="78"/>
      <c r="F537" s="78"/>
      <c r="G537" s="78"/>
      <c r="H537" s="78"/>
      <c r="I537" s="64"/>
    </row>
    <row r="538" spans="1:9" ht="12.75" customHeight="1">
      <c r="A538" s="347">
        <v>507</v>
      </c>
      <c r="B538" s="290">
        <v>1</v>
      </c>
      <c r="C538" s="326" t="s">
        <v>1319</v>
      </c>
      <c r="D538" s="78" t="s">
        <v>176</v>
      </c>
      <c r="E538" s="78" t="s">
        <v>98</v>
      </c>
      <c r="F538" s="78" t="s">
        <v>1980</v>
      </c>
      <c r="G538" s="78" t="s">
        <v>1930</v>
      </c>
      <c r="H538" s="78" t="s">
        <v>1775</v>
      </c>
      <c r="I538" s="64"/>
    </row>
    <row r="539" spans="1:9" ht="12.75" customHeight="1">
      <c r="A539" s="347">
        <v>508</v>
      </c>
      <c r="B539" s="290">
        <v>2</v>
      </c>
      <c r="C539" s="326" t="s">
        <v>1301</v>
      </c>
      <c r="D539" s="327" t="s">
        <v>112</v>
      </c>
      <c r="E539" s="328" t="s">
        <v>503</v>
      </c>
      <c r="F539" s="78" t="s">
        <v>1980</v>
      </c>
      <c r="G539" s="78" t="s">
        <v>2019</v>
      </c>
      <c r="H539" s="78" t="s">
        <v>214</v>
      </c>
      <c r="I539" s="64"/>
    </row>
    <row r="540" spans="1:9" ht="12.75" customHeight="1">
      <c r="A540" s="347">
        <v>509</v>
      </c>
      <c r="B540" s="290">
        <v>3</v>
      </c>
      <c r="C540" s="326" t="s">
        <v>1287</v>
      </c>
      <c r="D540" s="78" t="s">
        <v>375</v>
      </c>
      <c r="E540" s="78" t="s">
        <v>169</v>
      </c>
      <c r="F540" s="78" t="s">
        <v>1980</v>
      </c>
      <c r="G540" s="78" t="s">
        <v>2020</v>
      </c>
      <c r="H540" s="78" t="s">
        <v>2004</v>
      </c>
      <c r="I540" s="64"/>
    </row>
    <row r="541" spans="1:9" ht="12.75" customHeight="1">
      <c r="A541" s="347">
        <v>510</v>
      </c>
      <c r="B541" s="290">
        <v>4</v>
      </c>
      <c r="C541" s="326" t="s">
        <v>1298</v>
      </c>
      <c r="D541" s="78" t="s">
        <v>176</v>
      </c>
      <c r="E541" s="78" t="s">
        <v>169</v>
      </c>
      <c r="F541" s="78" t="s">
        <v>1980</v>
      </c>
      <c r="G541" s="78" t="s">
        <v>2020</v>
      </c>
      <c r="H541" s="78" t="s">
        <v>1814</v>
      </c>
      <c r="I541" s="64"/>
    </row>
    <row r="542" spans="1:9" ht="12.75" customHeight="1">
      <c r="A542" s="347">
        <v>511</v>
      </c>
      <c r="B542" s="290">
        <v>5</v>
      </c>
      <c r="C542" s="326" t="s">
        <v>1302</v>
      </c>
      <c r="D542" s="78" t="s">
        <v>375</v>
      </c>
      <c r="E542" s="78" t="s">
        <v>503</v>
      </c>
      <c r="F542" s="78" t="s">
        <v>1980</v>
      </c>
      <c r="G542" s="78" t="s">
        <v>2020</v>
      </c>
      <c r="H542" s="78" t="s">
        <v>214</v>
      </c>
      <c r="I542" s="64"/>
    </row>
    <row r="543" spans="1:9" ht="12.75" customHeight="1">
      <c r="A543" s="347">
        <v>512</v>
      </c>
      <c r="B543" s="290">
        <v>6</v>
      </c>
      <c r="C543" s="326" t="s">
        <v>1299</v>
      </c>
      <c r="D543" s="78" t="s">
        <v>176</v>
      </c>
      <c r="E543" s="78" t="s">
        <v>169</v>
      </c>
      <c r="F543" s="78" t="s">
        <v>1980</v>
      </c>
      <c r="G543" s="78" t="s">
        <v>2020</v>
      </c>
      <c r="H543" s="78" t="s">
        <v>1814</v>
      </c>
      <c r="I543" s="64"/>
    </row>
    <row r="544" spans="1:9" ht="12.75" customHeight="1">
      <c r="A544" s="347">
        <v>513</v>
      </c>
      <c r="B544" s="290">
        <v>7</v>
      </c>
      <c r="C544" s="326" t="s">
        <v>1321</v>
      </c>
      <c r="D544" s="78" t="s">
        <v>107</v>
      </c>
      <c r="E544" s="78" t="s">
        <v>169</v>
      </c>
      <c r="F544" s="78" t="s">
        <v>1980</v>
      </c>
      <c r="G544" s="78" t="s">
        <v>2021</v>
      </c>
      <c r="H544" s="78" t="s">
        <v>1775</v>
      </c>
      <c r="I544" s="64"/>
    </row>
    <row r="545" spans="1:9" ht="12.75" customHeight="1">
      <c r="A545" s="347">
        <v>514</v>
      </c>
      <c r="B545" s="290">
        <v>8</v>
      </c>
      <c r="C545" s="314" t="s">
        <v>1320</v>
      </c>
      <c r="D545" s="290" t="s">
        <v>343</v>
      </c>
      <c r="E545" s="290" t="s">
        <v>212</v>
      </c>
      <c r="F545" s="78" t="s">
        <v>1983</v>
      </c>
      <c r="G545" s="78" t="s">
        <v>1933</v>
      </c>
      <c r="H545" s="290" t="s">
        <v>1890</v>
      </c>
      <c r="I545" s="64"/>
    </row>
    <row r="546" spans="1:9" ht="12.75" customHeight="1">
      <c r="A546" s="347">
        <v>515</v>
      </c>
      <c r="B546" s="290">
        <v>9</v>
      </c>
      <c r="C546" s="314" t="s">
        <v>1316</v>
      </c>
      <c r="D546" s="290" t="s">
        <v>107</v>
      </c>
      <c r="E546" s="290" t="s">
        <v>169</v>
      </c>
      <c r="F546" s="78" t="s">
        <v>1980</v>
      </c>
      <c r="G546" s="78" t="s">
        <v>1940</v>
      </c>
      <c r="H546" s="290" t="s">
        <v>1775</v>
      </c>
      <c r="I546" s="64"/>
    </row>
    <row r="547" spans="1:9" ht="12.75" customHeight="1">
      <c r="A547" s="347">
        <v>516</v>
      </c>
      <c r="B547" s="290">
        <v>10</v>
      </c>
      <c r="C547" s="326" t="s">
        <v>1282</v>
      </c>
      <c r="D547" s="327" t="s">
        <v>97</v>
      </c>
      <c r="E547" s="328" t="s">
        <v>169</v>
      </c>
      <c r="F547" s="78" t="s">
        <v>1980</v>
      </c>
      <c r="G547" s="351" t="s">
        <v>2019</v>
      </c>
      <c r="H547" s="351" t="s">
        <v>1814</v>
      </c>
      <c r="I547" s="64"/>
    </row>
    <row r="548" spans="1:9" ht="12.75" customHeight="1">
      <c r="A548" s="284"/>
      <c r="B548" s="151"/>
      <c r="C548" s="352" t="s">
        <v>2022</v>
      </c>
      <c r="D548" s="331"/>
      <c r="E548" s="328"/>
      <c r="F548" s="78"/>
      <c r="G548" s="66"/>
      <c r="H548" s="66"/>
      <c r="I548" s="64"/>
    </row>
    <row r="549" spans="1:9" ht="12.75" customHeight="1">
      <c r="A549" s="284">
        <v>517</v>
      </c>
      <c r="B549" s="78">
        <v>1</v>
      </c>
      <c r="C549" s="326" t="s">
        <v>1306</v>
      </c>
      <c r="D549" s="327" t="s">
        <v>176</v>
      </c>
      <c r="E549" s="328" t="s">
        <v>169</v>
      </c>
      <c r="F549" s="78" t="s">
        <v>1980</v>
      </c>
      <c r="G549" s="78" t="s">
        <v>2023</v>
      </c>
      <c r="H549" s="78" t="s">
        <v>2024</v>
      </c>
      <c r="I549" s="64"/>
    </row>
    <row r="550" spans="1:9" ht="12.75" customHeight="1">
      <c r="A550" s="284">
        <v>518</v>
      </c>
      <c r="B550" s="78">
        <v>2</v>
      </c>
      <c r="C550" s="326" t="s">
        <v>1290</v>
      </c>
      <c r="D550" s="327" t="s">
        <v>176</v>
      </c>
      <c r="E550" s="328" t="s">
        <v>169</v>
      </c>
      <c r="F550" s="78" t="s">
        <v>1980</v>
      </c>
      <c r="G550" s="78" t="s">
        <v>2025</v>
      </c>
      <c r="H550" s="78" t="s">
        <v>1814</v>
      </c>
      <c r="I550" s="64"/>
    </row>
    <row r="551" spans="1:9" ht="12.75" customHeight="1">
      <c r="A551" s="284">
        <v>519</v>
      </c>
      <c r="B551" s="78">
        <v>4</v>
      </c>
      <c r="C551" s="326" t="s">
        <v>1246</v>
      </c>
      <c r="D551" s="315" t="s">
        <v>596</v>
      </c>
      <c r="E551" s="328" t="s">
        <v>169</v>
      </c>
      <c r="F551" s="78" t="s">
        <v>1980</v>
      </c>
      <c r="G551" s="78" t="s">
        <v>2026</v>
      </c>
      <c r="H551" s="328" t="s">
        <v>1950</v>
      </c>
      <c r="I551" s="64"/>
    </row>
    <row r="552" spans="1:9" ht="12.75" customHeight="1">
      <c r="A552" s="284">
        <v>520</v>
      </c>
      <c r="B552" s="78">
        <v>5</v>
      </c>
      <c r="C552" s="326" t="s">
        <v>1322</v>
      </c>
      <c r="D552" s="327" t="s">
        <v>112</v>
      </c>
      <c r="E552" s="328" t="s">
        <v>98</v>
      </c>
      <c r="F552" s="78" t="s">
        <v>1980</v>
      </c>
      <c r="G552" s="78" t="s">
        <v>2027</v>
      </c>
      <c r="H552" s="328" t="s">
        <v>1950</v>
      </c>
      <c r="I552" s="64"/>
    </row>
    <row r="553" spans="1:9" ht="12.75" customHeight="1">
      <c r="A553" s="284">
        <v>521</v>
      </c>
      <c r="B553" s="78">
        <v>6</v>
      </c>
      <c r="C553" s="326" t="s">
        <v>1323</v>
      </c>
      <c r="D553" s="327" t="s">
        <v>315</v>
      </c>
      <c r="E553" s="328" t="s">
        <v>98</v>
      </c>
      <c r="F553" s="78" t="s">
        <v>1980</v>
      </c>
      <c r="G553" s="78" t="s">
        <v>2028</v>
      </c>
      <c r="H553" s="328" t="s">
        <v>1950</v>
      </c>
      <c r="I553" s="64"/>
    </row>
    <row r="554" spans="1:9" ht="12.75" customHeight="1">
      <c r="A554" s="1114"/>
      <c r="B554" s="1095"/>
      <c r="C554" s="1115" t="s">
        <v>2029</v>
      </c>
      <c r="D554" s="1116"/>
      <c r="E554" s="1117"/>
      <c r="F554" s="1095"/>
      <c r="G554" s="1095"/>
      <c r="H554" s="1095"/>
      <c r="I554" s="64"/>
    </row>
    <row r="555" spans="1:9" ht="12.75" customHeight="1">
      <c r="A555" s="1118">
        <v>522</v>
      </c>
      <c r="B555" s="1024">
        <v>1</v>
      </c>
      <c r="C555" s="1119" t="s">
        <v>1324</v>
      </c>
      <c r="D555" s="1120" t="s">
        <v>1582</v>
      </c>
      <c r="E555" s="1121" t="s">
        <v>98</v>
      </c>
      <c r="F555" s="1024" t="s">
        <v>1980</v>
      </c>
      <c r="G555" s="1024" t="s">
        <v>2030</v>
      </c>
      <c r="H555" s="1024" t="s">
        <v>1775</v>
      </c>
      <c r="I555" s="64"/>
    </row>
    <row r="556" spans="1:9" ht="12.75" customHeight="1">
      <c r="A556" s="1118"/>
      <c r="B556" s="1024"/>
      <c r="C556" s="1024" t="s">
        <v>1965</v>
      </c>
      <c r="D556" s="1120"/>
      <c r="E556" s="1121"/>
      <c r="F556" s="1024"/>
      <c r="G556" s="1024"/>
      <c r="H556" s="1024"/>
      <c r="I556" s="64"/>
    </row>
    <row r="557" spans="1:9" ht="15.75" customHeight="1">
      <c r="A557" s="1088">
        <v>523</v>
      </c>
      <c r="B557" s="1088">
        <v>1</v>
      </c>
      <c r="C557" s="1090" t="s">
        <v>1297</v>
      </c>
      <c r="D557" s="1088" t="s">
        <v>97</v>
      </c>
      <c r="E557" s="1088" t="s">
        <v>212</v>
      </c>
      <c r="F557" s="1088" t="s">
        <v>1983</v>
      </c>
      <c r="G557" s="1088" t="s">
        <v>3773</v>
      </c>
      <c r="H557" s="108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77" priority="1" stopIfTrue="1">
      <formula>IF(#REF!="TEN",TRUE,FALSE)</formula>
    </cfRule>
  </conditionalFormatting>
  <conditionalFormatting sqref="C61">
    <cfRule type="expression" dxfId="476" priority="2" stopIfTrue="1">
      <formula>IF(#REF!="TEN",TRUE,FALSE)</formula>
    </cfRule>
  </conditionalFormatting>
  <conditionalFormatting sqref="C63:C65">
    <cfRule type="expression" dxfId="475" priority="3" stopIfTrue="1">
      <formula>IF(#REF!="TEN",TRUE,FALSE)</formula>
    </cfRule>
  </conditionalFormatting>
  <conditionalFormatting sqref="C67">
    <cfRule type="expression" dxfId="474" priority="4" stopIfTrue="1">
      <formula>IF(#REF!="TEN",TRUE,FALSE)</formula>
    </cfRule>
  </conditionalFormatting>
  <conditionalFormatting sqref="C70">
    <cfRule type="expression" dxfId="473" priority="5" stopIfTrue="1">
      <formula>IF($T70="TEN",TRUE,FALSE)</formula>
    </cfRule>
  </conditionalFormatting>
  <conditionalFormatting sqref="C80">
    <cfRule type="expression" dxfId="472" priority="6" stopIfTrue="1">
      <formula>IF(#REF!="TEN",TRUE,FALSE)</formula>
    </cfRule>
  </conditionalFormatting>
  <conditionalFormatting sqref="C83:C94">
    <cfRule type="expression" dxfId="471" priority="7" stopIfTrue="1">
      <formula>IF(#REF!="TEN",TRUE,FALSE)</formula>
    </cfRule>
  </conditionalFormatting>
  <conditionalFormatting sqref="C98:C110">
    <cfRule type="expression" dxfId="470" priority="8" stopIfTrue="1">
      <formula>IF(#REF!="TEN",TRUE,FALSE)</formula>
    </cfRule>
  </conditionalFormatting>
  <conditionalFormatting sqref="C54:D54 C56:D56">
    <cfRule type="expression" dxfId="469" priority="9" stopIfTrue="1">
      <formula>IF(#REF!="TEN",TRUE,FALSE)</formula>
    </cfRule>
  </conditionalFormatting>
  <conditionalFormatting sqref="C62:D62">
    <cfRule type="expression" dxfId="468" priority="10" stopIfTrue="1">
      <formula>IF(#REF!="TEN",TRUE,FALSE)</formula>
    </cfRule>
  </conditionalFormatting>
  <conditionalFormatting sqref="C66:D67">
    <cfRule type="expression" dxfId="467" priority="11" stopIfTrue="1">
      <formula>IF(#REF!="TEN",TRUE,FALSE)</formula>
    </cfRule>
  </conditionalFormatting>
  <conditionalFormatting sqref="C79:D79">
    <cfRule type="expression" dxfId="466" priority="12" stopIfTrue="1">
      <formula>IF(#REF!="TEN",TRUE,FALSE)</formula>
    </cfRule>
  </conditionalFormatting>
  <conditionalFormatting sqref="C83:D83">
    <cfRule type="expression" dxfId="465" priority="13" stopIfTrue="1">
      <formula>IF(#REF!="TEN",TRUE,FALSE)</formula>
    </cfRule>
  </conditionalFormatting>
  <conditionalFormatting sqref="M71:Z73 D85">
    <cfRule type="expression" dxfId="464"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31" t="s">
        <v>2031</v>
      </c>
      <c r="B1" s="1332"/>
      <c r="C1" s="1332"/>
      <c r="D1" s="1332"/>
      <c r="E1" s="1332"/>
      <c r="F1" s="1332"/>
      <c r="G1" s="1332"/>
      <c r="H1" s="1332"/>
      <c r="I1" s="1332"/>
      <c r="J1" s="1332"/>
      <c r="K1" s="1332"/>
      <c r="L1" s="1332"/>
      <c r="M1" s="1332"/>
      <c r="N1" s="1332"/>
      <c r="O1" s="1332"/>
      <c r="P1" s="1332"/>
      <c r="Q1" s="1332"/>
    </row>
    <row r="2" spans="1:17" ht="11.25" customHeight="1">
      <c r="A2" s="1333" t="s">
        <v>2032</v>
      </c>
      <c r="B2" s="1329" t="s">
        <v>2033</v>
      </c>
      <c r="C2" s="1329" t="s">
        <v>2034</v>
      </c>
      <c r="D2" s="1336" t="s">
        <v>88</v>
      </c>
      <c r="E2" s="1336" t="s">
        <v>2035</v>
      </c>
      <c r="F2" s="1336" t="s">
        <v>2036</v>
      </c>
      <c r="G2" s="1337" t="s">
        <v>2037</v>
      </c>
      <c r="H2" s="1322"/>
      <c r="I2" s="1322"/>
      <c r="J2" s="1338"/>
      <c r="K2" s="1340" t="s">
        <v>2038</v>
      </c>
      <c r="L2" s="1338"/>
      <c r="M2" s="1340" t="s">
        <v>2039</v>
      </c>
      <c r="N2" s="1338"/>
      <c r="O2" s="1329" t="s">
        <v>2040</v>
      </c>
      <c r="P2" s="1329" t="s">
        <v>2041</v>
      </c>
      <c r="Q2" s="1329" t="s">
        <v>2042</v>
      </c>
    </row>
    <row r="3" spans="1:17" ht="10.5" customHeight="1">
      <c r="A3" s="1334"/>
      <c r="B3" s="1278"/>
      <c r="C3" s="1278"/>
      <c r="D3" s="1278"/>
      <c r="E3" s="1278"/>
      <c r="F3" s="1278"/>
      <c r="G3" s="1289"/>
      <c r="H3" s="1339"/>
      <c r="I3" s="1339"/>
      <c r="J3" s="1290"/>
      <c r="K3" s="1289"/>
      <c r="L3" s="1290"/>
      <c r="M3" s="1289"/>
      <c r="N3" s="1290"/>
      <c r="O3" s="1278"/>
      <c r="P3" s="1278"/>
      <c r="Q3" s="1278"/>
    </row>
    <row r="4" spans="1:17" ht="14.25" customHeight="1">
      <c r="A4" s="1335"/>
      <c r="B4" s="1330"/>
      <c r="C4" s="1330"/>
      <c r="D4" s="1330"/>
      <c r="E4" s="1330"/>
      <c r="F4" s="1330"/>
      <c r="G4" s="439" t="s">
        <v>2043</v>
      </c>
      <c r="H4" s="439" t="s">
        <v>2044</v>
      </c>
      <c r="I4" s="439" t="s">
        <v>2045</v>
      </c>
      <c r="J4" s="439" t="s">
        <v>2046</v>
      </c>
      <c r="K4" s="440" t="s">
        <v>2047</v>
      </c>
      <c r="L4" s="440" t="s">
        <v>2048</v>
      </c>
      <c r="M4" s="441" t="s">
        <v>2047</v>
      </c>
      <c r="N4" s="440" t="s">
        <v>2048</v>
      </c>
      <c r="O4" s="1330"/>
      <c r="P4" s="1330"/>
      <c r="Q4" s="1330"/>
    </row>
    <row r="5" spans="1:17" ht="15.75" customHeight="1">
      <c r="A5" s="442"/>
      <c r="B5" s="443"/>
      <c r="C5" s="444"/>
      <c r="D5" s="444"/>
      <c r="E5" s="443"/>
      <c r="F5" s="443"/>
      <c r="G5" s="443"/>
      <c r="H5" s="443"/>
      <c r="I5" s="443"/>
      <c r="J5" s="445"/>
      <c r="K5" s="446"/>
      <c r="L5" s="447"/>
      <c r="M5" s="446"/>
      <c r="N5" s="448"/>
      <c r="O5" s="448"/>
      <c r="P5" s="449"/>
      <c r="Q5" s="448"/>
    </row>
    <row r="6" spans="1:17" ht="15.75" customHeight="1">
      <c r="A6" s="388">
        <f t="shared" ref="A6:A203" si="0">A5+1</f>
        <v>1</v>
      </c>
      <c r="B6" s="388"/>
      <c r="C6" s="450" t="s">
        <v>1265</v>
      </c>
      <c r="D6" s="450" t="s">
        <v>2119</v>
      </c>
      <c r="E6" s="451"/>
      <c r="F6" s="450">
        <v>283.2</v>
      </c>
      <c r="G6" s="450"/>
      <c r="H6" s="450"/>
      <c r="I6" s="450"/>
      <c r="J6" s="450" t="s">
        <v>2120</v>
      </c>
      <c r="K6" s="450">
        <v>111.651</v>
      </c>
      <c r="L6" s="369"/>
      <c r="M6" s="452">
        <v>89.5</v>
      </c>
      <c r="N6" s="361"/>
      <c r="O6" s="361"/>
      <c r="P6" s="361"/>
      <c r="Q6" s="361"/>
    </row>
    <row r="7" spans="1:17" ht="15.75" customHeight="1">
      <c r="A7" s="388">
        <f t="shared" si="0"/>
        <v>2</v>
      </c>
      <c r="B7" s="388"/>
      <c r="C7" s="453" t="s">
        <v>1266</v>
      </c>
      <c r="D7" s="453" t="s">
        <v>1685</v>
      </c>
      <c r="E7" s="454"/>
      <c r="F7" s="453">
        <v>284.92700000000002</v>
      </c>
      <c r="G7" s="453"/>
      <c r="H7" s="453"/>
      <c r="I7" s="453"/>
      <c r="J7" s="453"/>
      <c r="K7" s="453">
        <v>270.30900000000003</v>
      </c>
      <c r="L7" s="369"/>
      <c r="M7" s="453">
        <v>265.38099999999997</v>
      </c>
      <c r="N7" s="369"/>
      <c r="O7" s="369"/>
      <c r="P7" s="369"/>
      <c r="Q7" s="369"/>
    </row>
    <row r="8" spans="1:17" ht="15.75" customHeight="1">
      <c r="A8" s="388">
        <f t="shared" si="0"/>
        <v>3</v>
      </c>
      <c r="B8" s="388"/>
      <c r="C8" s="453" t="s">
        <v>1267</v>
      </c>
      <c r="D8" s="453" t="s">
        <v>97</v>
      </c>
      <c r="E8" s="454"/>
      <c r="F8" s="453">
        <v>292.17899999999997</v>
      </c>
      <c r="G8" s="453"/>
      <c r="H8" s="453"/>
      <c r="I8" s="453">
        <v>2</v>
      </c>
      <c r="J8" s="453" t="s">
        <v>2120</v>
      </c>
      <c r="K8" s="453">
        <v>46.488999999999997</v>
      </c>
      <c r="L8" s="369"/>
      <c r="M8" s="453">
        <v>22.529</v>
      </c>
      <c r="N8" s="369"/>
      <c r="O8" s="369"/>
      <c r="P8" s="369"/>
      <c r="Q8" s="369"/>
    </row>
    <row r="9" spans="1:17" ht="15.75" customHeight="1">
      <c r="A9" s="388">
        <f t="shared" si="0"/>
        <v>4</v>
      </c>
      <c r="B9" s="388"/>
      <c r="C9" s="453" t="s">
        <v>1269</v>
      </c>
      <c r="D9" s="453" t="s">
        <v>97</v>
      </c>
      <c r="E9" s="454"/>
      <c r="F9" s="453">
        <v>281.45800000000003</v>
      </c>
      <c r="G9" s="453"/>
      <c r="H9" s="453"/>
      <c r="I9" s="453" t="s">
        <v>2120</v>
      </c>
      <c r="J9" s="453"/>
      <c r="K9" s="453">
        <v>45.554000000000002</v>
      </c>
      <c r="L9" s="369"/>
      <c r="M9" s="453">
        <v>45.554000000000002</v>
      </c>
      <c r="N9" s="369"/>
      <c r="O9" s="369"/>
      <c r="P9" s="369"/>
      <c r="Q9" s="369"/>
    </row>
    <row r="10" spans="1:17" ht="15.75" customHeight="1">
      <c r="A10" s="388">
        <f t="shared" si="0"/>
        <v>5</v>
      </c>
      <c r="B10" s="388"/>
      <c r="C10" s="453" t="s">
        <v>1270</v>
      </c>
      <c r="D10" s="453" t="s">
        <v>176</v>
      </c>
      <c r="E10" s="454"/>
      <c r="F10" s="453">
        <v>281.50799999999998</v>
      </c>
      <c r="G10" s="453" t="s">
        <v>2120</v>
      </c>
      <c r="H10" s="453"/>
      <c r="I10" s="453"/>
      <c r="J10" s="453"/>
      <c r="K10" s="453">
        <v>81.372</v>
      </c>
      <c r="L10" s="369"/>
      <c r="M10" s="453">
        <v>64.075000000000003</v>
      </c>
      <c r="N10" s="369"/>
      <c r="O10" s="369"/>
      <c r="P10" s="369"/>
      <c r="Q10" s="369"/>
    </row>
    <row r="11" spans="1:17" ht="15.75" customHeight="1">
      <c r="A11" s="388">
        <f t="shared" si="0"/>
        <v>6</v>
      </c>
      <c r="B11" s="388"/>
      <c r="C11" s="453" t="s">
        <v>1271</v>
      </c>
      <c r="D11" s="453" t="s">
        <v>107</v>
      </c>
      <c r="E11" s="454"/>
      <c r="F11" s="453">
        <v>288.53899999999999</v>
      </c>
      <c r="G11" s="453"/>
      <c r="H11" s="453" t="s">
        <v>2120</v>
      </c>
      <c r="I11" s="453"/>
      <c r="J11" s="453"/>
      <c r="K11" s="453">
        <v>88.77</v>
      </c>
      <c r="L11" s="369"/>
      <c r="M11" s="453">
        <v>88.77</v>
      </c>
      <c r="N11" s="369"/>
      <c r="O11" s="369"/>
      <c r="P11" s="369"/>
      <c r="Q11" s="369"/>
    </row>
    <row r="12" spans="1:17" ht="15.75" customHeight="1">
      <c r="A12" s="388">
        <f t="shared" si="0"/>
        <v>7</v>
      </c>
      <c r="B12" s="388"/>
      <c r="C12" s="453" t="s">
        <v>1274</v>
      </c>
      <c r="D12" s="453" t="s">
        <v>343</v>
      </c>
      <c r="E12" s="160"/>
      <c r="F12" s="453">
        <v>277.99700000000001</v>
      </c>
      <c r="G12" s="453" t="s">
        <v>2120</v>
      </c>
      <c r="H12" s="453" t="s">
        <v>2120</v>
      </c>
      <c r="I12" s="453"/>
      <c r="J12" s="453">
        <v>2</v>
      </c>
      <c r="K12" s="453">
        <v>69.275000000000006</v>
      </c>
      <c r="L12" s="369"/>
      <c r="M12" s="455">
        <v>35.549999999999997</v>
      </c>
      <c r="N12" s="369"/>
      <c r="O12" s="369"/>
      <c r="P12" s="369"/>
      <c r="Q12" s="369"/>
    </row>
    <row r="13" spans="1:17" ht="15.75" customHeight="1">
      <c r="A13" s="388">
        <f t="shared" si="0"/>
        <v>8</v>
      </c>
      <c r="B13" s="388"/>
      <c r="C13" s="453" t="s">
        <v>1350</v>
      </c>
      <c r="D13" s="453" t="s">
        <v>97</v>
      </c>
      <c r="E13" s="160"/>
      <c r="F13" s="453">
        <v>282.59100000000001</v>
      </c>
      <c r="G13" s="453"/>
      <c r="H13" s="453"/>
      <c r="I13" s="453" t="s">
        <v>2120</v>
      </c>
      <c r="J13" s="453" t="s">
        <v>2120</v>
      </c>
      <c r="K13" s="453"/>
      <c r="L13" s="369"/>
      <c r="M13" s="453">
        <v>140.97</v>
      </c>
      <c r="N13" s="369"/>
      <c r="O13" s="369"/>
      <c r="P13" s="369"/>
      <c r="Q13" s="369"/>
    </row>
    <row r="14" spans="1:17" ht="15.75" customHeight="1">
      <c r="A14" s="388">
        <f t="shared" si="0"/>
        <v>9</v>
      </c>
      <c r="B14" s="388"/>
      <c r="C14" s="453" t="s">
        <v>1348</v>
      </c>
      <c r="D14" s="453" t="s">
        <v>97</v>
      </c>
      <c r="E14" s="160"/>
      <c r="F14" s="453">
        <v>293.06799999999998</v>
      </c>
      <c r="G14" s="453" t="s">
        <v>2120</v>
      </c>
      <c r="H14" s="453" t="s">
        <v>2120</v>
      </c>
      <c r="I14" s="453"/>
      <c r="J14" s="453"/>
      <c r="K14" s="453"/>
      <c r="L14" s="369"/>
      <c r="M14" s="453">
        <v>22.61</v>
      </c>
      <c r="N14" s="369"/>
      <c r="O14" s="369"/>
      <c r="P14" s="369"/>
      <c r="Q14" s="369"/>
    </row>
    <row r="15" spans="1:17" ht="15.75" customHeight="1">
      <c r="A15" s="388">
        <f t="shared" si="0"/>
        <v>10</v>
      </c>
      <c r="B15" s="388"/>
      <c r="C15" s="453" t="s">
        <v>1347</v>
      </c>
      <c r="D15" s="453" t="s">
        <v>176</v>
      </c>
      <c r="E15" s="160"/>
      <c r="F15" s="453">
        <v>294.94200000000001</v>
      </c>
      <c r="G15" s="453"/>
      <c r="H15" s="453"/>
      <c r="I15" s="453"/>
      <c r="J15" s="453"/>
      <c r="K15" s="453"/>
      <c r="L15" s="369"/>
      <c r="M15" s="453">
        <v>28.01</v>
      </c>
      <c r="N15" s="369"/>
      <c r="O15" s="369"/>
      <c r="P15" s="369"/>
      <c r="Q15" s="369"/>
    </row>
    <row r="16" spans="1:17" ht="15.75" customHeight="1">
      <c r="A16" s="388">
        <f t="shared" si="0"/>
        <v>11</v>
      </c>
      <c r="B16" s="388"/>
      <c r="C16" s="453" t="s">
        <v>1771</v>
      </c>
      <c r="D16" s="453" t="s">
        <v>176</v>
      </c>
      <c r="E16" s="160"/>
      <c r="F16" s="453">
        <v>295.49099999999999</v>
      </c>
      <c r="G16" s="453"/>
      <c r="H16" s="453" t="s">
        <v>2120</v>
      </c>
      <c r="I16" s="453" t="s">
        <v>2120</v>
      </c>
      <c r="J16" s="453"/>
      <c r="K16" s="453"/>
      <c r="L16" s="369"/>
      <c r="M16" s="453">
        <v>53.49</v>
      </c>
      <c r="N16" s="369"/>
      <c r="O16" s="369"/>
      <c r="P16" s="369"/>
      <c r="Q16" s="369"/>
    </row>
    <row r="17" spans="1:13" ht="15.75" customHeight="1">
      <c r="A17" s="388">
        <f t="shared" si="0"/>
        <v>12</v>
      </c>
      <c r="B17" s="388"/>
      <c r="C17" s="453" t="s">
        <v>1346</v>
      </c>
      <c r="D17" s="453" t="s">
        <v>107</v>
      </c>
      <c r="E17" s="160"/>
      <c r="F17" s="453">
        <v>288.339</v>
      </c>
      <c r="G17" s="453"/>
      <c r="H17" s="453" t="s">
        <v>2121</v>
      </c>
      <c r="I17" s="453"/>
      <c r="J17" s="453"/>
      <c r="K17" s="453"/>
      <c r="L17" s="369"/>
      <c r="M17" s="453">
        <v>107.54</v>
      </c>
    </row>
    <row r="18" spans="1:13" ht="15.75" customHeight="1">
      <c r="A18" s="388">
        <f t="shared" si="0"/>
        <v>13</v>
      </c>
      <c r="B18" s="388"/>
      <c r="C18" s="453" t="s">
        <v>1275</v>
      </c>
      <c r="D18" s="453" t="s">
        <v>107</v>
      </c>
      <c r="E18" s="160"/>
      <c r="F18" s="453">
        <v>283.55700000000002</v>
      </c>
      <c r="G18" s="453"/>
      <c r="H18" s="453"/>
      <c r="I18" s="453" t="s">
        <v>2120</v>
      </c>
      <c r="J18" s="453"/>
      <c r="K18" s="453"/>
      <c r="L18" s="369"/>
      <c r="M18" s="453">
        <v>209.95</v>
      </c>
    </row>
    <row r="19" spans="1:13" ht="15.75" customHeight="1">
      <c r="A19" s="388">
        <f t="shared" si="0"/>
        <v>14</v>
      </c>
      <c r="B19" s="388"/>
      <c r="C19" s="453" t="s">
        <v>1285</v>
      </c>
      <c r="D19" s="453" t="s">
        <v>1555</v>
      </c>
      <c r="E19" s="160"/>
      <c r="F19" s="453">
        <v>276.28300000000002</v>
      </c>
      <c r="G19" s="453">
        <v>2</v>
      </c>
      <c r="H19" s="453">
        <v>2</v>
      </c>
      <c r="I19" s="453">
        <v>2</v>
      </c>
      <c r="J19" s="453">
        <v>2</v>
      </c>
      <c r="K19" s="453"/>
      <c r="L19" s="369"/>
      <c r="M19" s="453"/>
    </row>
    <row r="20" spans="1:13" ht="15.75" customHeight="1">
      <c r="A20" s="388">
        <f t="shared" si="0"/>
        <v>15</v>
      </c>
      <c r="B20" s="388"/>
      <c r="C20" s="453" t="s">
        <v>1286</v>
      </c>
      <c r="D20" s="453" t="s">
        <v>1905</v>
      </c>
      <c r="E20" s="160"/>
      <c r="F20" s="453">
        <v>278.49400000000003</v>
      </c>
      <c r="G20" s="453">
        <v>2</v>
      </c>
      <c r="H20" s="453">
        <v>2</v>
      </c>
      <c r="I20" s="453">
        <v>2</v>
      </c>
      <c r="J20" s="453">
        <v>2</v>
      </c>
      <c r="K20" s="453"/>
      <c r="L20" s="369"/>
      <c r="M20" s="453"/>
    </row>
    <row r="21" spans="1:13" ht="15.75" customHeight="1">
      <c r="A21" s="388">
        <f t="shared" si="0"/>
        <v>16</v>
      </c>
      <c r="B21" s="388"/>
      <c r="C21" s="453" t="s">
        <v>1773</v>
      </c>
      <c r="D21" s="453" t="s">
        <v>97</v>
      </c>
      <c r="E21" s="160"/>
      <c r="F21" s="453">
        <v>286.666</v>
      </c>
      <c r="G21" s="453" t="s">
        <v>2120</v>
      </c>
      <c r="H21" s="453"/>
      <c r="I21" s="453"/>
      <c r="J21" s="453"/>
      <c r="K21" s="453"/>
      <c r="L21" s="369"/>
      <c r="M21" s="453">
        <v>53.48</v>
      </c>
    </row>
    <row r="22" spans="1:13" ht="15.75" customHeight="1">
      <c r="A22" s="388">
        <f t="shared" si="0"/>
        <v>17</v>
      </c>
      <c r="B22" s="388"/>
      <c r="C22" s="453" t="s">
        <v>1290</v>
      </c>
      <c r="D22" s="453" t="s">
        <v>176</v>
      </c>
      <c r="E22" s="454"/>
      <c r="F22" s="453">
        <v>273.91399999999999</v>
      </c>
      <c r="G22" s="453"/>
      <c r="H22" s="453"/>
      <c r="I22" s="453"/>
      <c r="J22" s="453">
        <v>1</v>
      </c>
      <c r="K22" s="453"/>
      <c r="L22" s="369"/>
      <c r="M22" s="453">
        <v>42.94</v>
      </c>
    </row>
    <row r="23" spans="1:13" ht="15.75" customHeight="1">
      <c r="A23" s="388">
        <f t="shared" si="0"/>
        <v>18</v>
      </c>
      <c r="B23" s="388"/>
      <c r="C23" s="453" t="s">
        <v>1291</v>
      </c>
      <c r="D23" s="453" t="s">
        <v>97</v>
      </c>
      <c r="E23" s="454"/>
      <c r="F23" s="453">
        <v>276.39800000000002</v>
      </c>
      <c r="G23" s="453">
        <v>1</v>
      </c>
      <c r="H23" s="453">
        <v>1</v>
      </c>
      <c r="I23" s="453">
        <v>1</v>
      </c>
      <c r="J23" s="453">
        <v>2</v>
      </c>
      <c r="K23" s="453"/>
      <c r="L23" s="369"/>
      <c r="M23" s="453">
        <v>14.89</v>
      </c>
    </row>
    <row r="24" spans="1:13" ht="15.75" customHeight="1">
      <c r="A24" s="388">
        <f t="shared" si="0"/>
        <v>19</v>
      </c>
      <c r="B24" s="388"/>
      <c r="C24" s="453" t="s">
        <v>1292</v>
      </c>
      <c r="D24" s="453" t="s">
        <v>176</v>
      </c>
      <c r="E24" s="454"/>
      <c r="F24" s="453">
        <v>278.58600000000001</v>
      </c>
      <c r="G24" s="453"/>
      <c r="H24" s="453"/>
      <c r="I24" s="453"/>
      <c r="J24" s="453"/>
      <c r="K24" s="453"/>
      <c r="L24" s="369"/>
      <c r="M24" s="453">
        <v>35.69</v>
      </c>
    </row>
    <row r="25" spans="1:13" ht="15.75" customHeight="1">
      <c r="A25" s="388">
        <f t="shared" si="0"/>
        <v>20</v>
      </c>
      <c r="B25" s="388"/>
      <c r="C25" s="453" t="s">
        <v>1782</v>
      </c>
      <c r="D25" s="453" t="s">
        <v>176</v>
      </c>
      <c r="E25" s="454"/>
      <c r="F25" s="453">
        <v>271.84800000000001</v>
      </c>
      <c r="G25" s="453"/>
      <c r="H25" s="453"/>
      <c r="I25" s="453"/>
      <c r="J25" s="453"/>
      <c r="K25" s="453"/>
      <c r="L25" s="369"/>
      <c r="M25" s="453">
        <v>42.16</v>
      </c>
    </row>
    <row r="26" spans="1:13" ht="15.75" customHeight="1">
      <c r="A26" s="388">
        <f t="shared" si="0"/>
        <v>21</v>
      </c>
      <c r="B26" s="388"/>
      <c r="C26" s="453" t="s">
        <v>1296</v>
      </c>
      <c r="D26" s="453" t="s">
        <v>176</v>
      </c>
      <c r="E26" s="454"/>
      <c r="F26" s="453">
        <v>260.83499999999998</v>
      </c>
      <c r="G26" s="453"/>
      <c r="H26" s="453"/>
      <c r="I26" s="453"/>
      <c r="J26" s="453"/>
      <c r="K26" s="453"/>
      <c r="L26" s="369"/>
      <c r="M26" s="453">
        <v>74.8</v>
      </c>
    </row>
    <row r="27" spans="1:13" ht="15.75" customHeight="1">
      <c r="A27" s="388">
        <f t="shared" si="0"/>
        <v>22</v>
      </c>
      <c r="B27" s="388"/>
      <c r="C27" s="453" t="s">
        <v>1336</v>
      </c>
      <c r="D27" s="453" t="s">
        <v>97</v>
      </c>
      <c r="E27" s="454"/>
      <c r="F27" s="453">
        <v>258.66500000000002</v>
      </c>
      <c r="G27" s="453">
        <v>1</v>
      </c>
      <c r="H27" s="453">
        <v>4</v>
      </c>
      <c r="I27" s="453"/>
      <c r="J27" s="453"/>
      <c r="K27" s="453"/>
      <c r="L27" s="369"/>
      <c r="M27" s="453">
        <v>60.5</v>
      </c>
    </row>
    <row r="28" spans="1:13" ht="15.75" customHeight="1">
      <c r="A28" s="388">
        <f t="shared" si="0"/>
        <v>23</v>
      </c>
      <c r="B28" s="388"/>
      <c r="C28" s="453" t="s">
        <v>1301</v>
      </c>
      <c r="D28" s="453" t="s">
        <v>112</v>
      </c>
      <c r="E28" s="454"/>
      <c r="F28" s="453">
        <v>265.71100000000001</v>
      </c>
      <c r="G28" s="453">
        <v>2</v>
      </c>
      <c r="H28" s="453">
        <v>6</v>
      </c>
      <c r="I28" s="453">
        <v>1</v>
      </c>
      <c r="J28" s="453">
        <v>1</v>
      </c>
      <c r="K28" s="453"/>
      <c r="L28" s="369"/>
      <c r="M28" s="453">
        <v>30.7</v>
      </c>
    </row>
    <row r="29" spans="1:13" ht="15.75" customHeight="1">
      <c r="A29" s="388">
        <f t="shared" si="0"/>
        <v>24</v>
      </c>
      <c r="B29" s="388"/>
      <c r="C29" s="453" t="s">
        <v>1302</v>
      </c>
      <c r="D29" s="453" t="s">
        <v>375</v>
      </c>
      <c r="E29" s="454"/>
      <c r="F29" s="453">
        <v>282.363</v>
      </c>
      <c r="G29" s="453">
        <v>2</v>
      </c>
      <c r="H29" s="453">
        <v>4</v>
      </c>
      <c r="I29" s="453"/>
      <c r="J29" s="453">
        <v>3</v>
      </c>
      <c r="K29" s="453">
        <v>415.64400000000001</v>
      </c>
      <c r="L29" s="369"/>
      <c r="M29" s="453">
        <v>213.82300000000001</v>
      </c>
    </row>
    <row r="30" spans="1:13" ht="15.75" customHeight="1">
      <c r="A30" s="388">
        <f t="shared" si="0"/>
        <v>25</v>
      </c>
      <c r="B30" s="388"/>
      <c r="C30" s="453" t="s">
        <v>1303</v>
      </c>
      <c r="D30" s="453" t="s">
        <v>107</v>
      </c>
      <c r="E30" s="454"/>
      <c r="F30" s="453">
        <v>280.58800000000002</v>
      </c>
      <c r="G30" s="453"/>
      <c r="H30" s="453">
        <v>2</v>
      </c>
      <c r="I30" s="453"/>
      <c r="J30" s="453"/>
      <c r="K30" s="453">
        <v>260.613</v>
      </c>
      <c r="L30" s="369"/>
      <c r="M30" s="453">
        <v>159.32900000000001</v>
      </c>
    </row>
    <row r="31" spans="1:13" ht="15.75" customHeight="1">
      <c r="A31" s="388">
        <f t="shared" si="0"/>
        <v>26</v>
      </c>
      <c r="B31" s="388"/>
      <c r="C31" s="453" t="s">
        <v>1304</v>
      </c>
      <c r="D31" s="453" t="s">
        <v>112</v>
      </c>
      <c r="E31" s="456" t="s">
        <v>2122</v>
      </c>
      <c r="F31" s="453">
        <v>260.52199999999999</v>
      </c>
      <c r="G31" s="453"/>
      <c r="H31" s="453"/>
      <c r="I31" s="453">
        <v>2</v>
      </c>
      <c r="J31" s="453"/>
      <c r="K31" s="453">
        <v>101.072</v>
      </c>
      <c r="L31" s="369"/>
      <c r="M31" s="453"/>
    </row>
    <row r="32" spans="1:13" ht="15.75" customHeight="1">
      <c r="A32" s="388">
        <f t="shared" si="0"/>
        <v>27</v>
      </c>
      <c r="B32" s="388"/>
      <c r="C32" s="453" t="s">
        <v>1218</v>
      </c>
      <c r="D32" s="453" t="s">
        <v>176</v>
      </c>
      <c r="E32" s="454"/>
      <c r="F32" s="453">
        <v>249.12899999999999</v>
      </c>
      <c r="G32" s="453">
        <v>1</v>
      </c>
      <c r="H32" s="453">
        <v>1</v>
      </c>
      <c r="I32" s="453"/>
      <c r="J32" s="453">
        <v>1</v>
      </c>
      <c r="K32" s="453">
        <v>58.783000000000001</v>
      </c>
      <c r="L32" s="369"/>
      <c r="M32" s="455">
        <v>58.783033333336448</v>
      </c>
    </row>
    <row r="33" spans="1:13" ht="15.75" customHeight="1">
      <c r="A33" s="388">
        <f t="shared" si="0"/>
        <v>28</v>
      </c>
      <c r="B33" s="388"/>
      <c r="C33" s="453" t="s">
        <v>1216</v>
      </c>
      <c r="D33" s="453" t="s">
        <v>176</v>
      </c>
      <c r="E33" s="454"/>
      <c r="F33" s="453">
        <v>244.613</v>
      </c>
      <c r="G33" s="453"/>
      <c r="H33" s="453"/>
      <c r="I33" s="453"/>
      <c r="J33" s="453"/>
      <c r="K33" s="453">
        <v>87.852000000000004</v>
      </c>
      <c r="L33" s="369"/>
      <c r="M33" s="453">
        <v>64.41</v>
      </c>
    </row>
    <row r="34" spans="1:13" ht="15.75" customHeight="1">
      <c r="A34" s="388">
        <f t="shared" si="0"/>
        <v>29</v>
      </c>
      <c r="B34" s="388"/>
      <c r="C34" s="453" t="s">
        <v>1624</v>
      </c>
      <c r="D34" s="453" t="s">
        <v>97</v>
      </c>
      <c r="E34" s="454"/>
      <c r="F34" s="453">
        <v>251.55</v>
      </c>
      <c r="G34" s="453"/>
      <c r="H34" s="453">
        <v>1</v>
      </c>
      <c r="I34" s="453"/>
      <c r="J34" s="453"/>
      <c r="K34" s="453">
        <v>31.471</v>
      </c>
      <c r="L34" s="369"/>
      <c r="M34" s="453">
        <v>18.401</v>
      </c>
    </row>
    <row r="35" spans="1:13" ht="15.75" customHeight="1">
      <c r="A35" s="388">
        <f t="shared" si="0"/>
        <v>30</v>
      </c>
      <c r="B35" s="388"/>
      <c r="C35" s="453" t="s">
        <v>1668</v>
      </c>
      <c r="D35" s="453" t="s">
        <v>97</v>
      </c>
      <c r="E35" s="454"/>
      <c r="F35" s="453">
        <v>261.411</v>
      </c>
      <c r="G35" s="453">
        <v>2</v>
      </c>
      <c r="H35" s="453">
        <v>3</v>
      </c>
      <c r="I35" s="453">
        <v>1</v>
      </c>
      <c r="J35" s="453">
        <v>4</v>
      </c>
      <c r="K35" s="453">
        <v>171.833</v>
      </c>
      <c r="L35" s="369"/>
      <c r="M35" s="453">
        <v>79.75</v>
      </c>
    </row>
    <row r="36" spans="1:13" ht="15.75" customHeight="1">
      <c r="A36" s="388">
        <f t="shared" si="0"/>
        <v>31</v>
      </c>
      <c r="B36" s="388"/>
      <c r="C36" s="453" t="s">
        <v>1263</v>
      </c>
      <c r="D36" s="453" t="s">
        <v>97</v>
      </c>
      <c r="E36" s="454"/>
      <c r="F36" s="453">
        <v>260.74299999999999</v>
      </c>
      <c r="G36" s="453"/>
      <c r="H36" s="453">
        <v>2</v>
      </c>
      <c r="I36" s="453">
        <v>4</v>
      </c>
      <c r="J36" s="453">
        <v>1</v>
      </c>
      <c r="K36" s="453">
        <v>146.70099999999999</v>
      </c>
      <c r="L36" s="369"/>
      <c r="M36" s="453">
        <v>89.319000000000003</v>
      </c>
    </row>
    <row r="37" spans="1:13" ht="15.75" customHeight="1">
      <c r="A37" s="388">
        <f t="shared" si="0"/>
        <v>32</v>
      </c>
      <c r="B37" s="388"/>
      <c r="C37" s="453" t="s">
        <v>1220</v>
      </c>
      <c r="D37" s="453" t="s">
        <v>112</v>
      </c>
      <c r="E37" s="457"/>
      <c r="F37" s="453">
        <v>262.78100000000001</v>
      </c>
      <c r="G37" s="453"/>
      <c r="H37" s="453"/>
      <c r="I37" s="453"/>
      <c r="J37" s="453">
        <v>1</v>
      </c>
      <c r="K37" s="453">
        <v>251.12700000000001</v>
      </c>
      <c r="L37" s="369"/>
      <c r="M37" s="453"/>
    </row>
    <row r="38" spans="1:13" ht="15.75" customHeight="1">
      <c r="A38" s="388">
        <f t="shared" si="0"/>
        <v>33</v>
      </c>
      <c r="B38" s="388"/>
      <c r="C38" s="453" t="s">
        <v>1656</v>
      </c>
      <c r="D38" s="453" t="s">
        <v>176</v>
      </c>
      <c r="E38" s="457">
        <v>-0.26</v>
      </c>
      <c r="F38" s="453">
        <v>256.60199999999998</v>
      </c>
      <c r="G38" s="453">
        <v>1</v>
      </c>
      <c r="H38" s="453"/>
      <c r="I38" s="453"/>
      <c r="J38" s="453">
        <v>1</v>
      </c>
      <c r="K38" s="453">
        <v>216.018</v>
      </c>
      <c r="L38" s="369"/>
      <c r="M38" s="453"/>
    </row>
    <row r="39" spans="1:13" ht="15.75" customHeight="1">
      <c r="A39" s="388">
        <f t="shared" si="0"/>
        <v>34</v>
      </c>
      <c r="B39" s="388"/>
      <c r="C39" s="453" t="s">
        <v>1253</v>
      </c>
      <c r="D39" s="453" t="s">
        <v>176</v>
      </c>
      <c r="E39" s="457">
        <v>-0.3</v>
      </c>
      <c r="F39" s="453">
        <v>254.32900000000001</v>
      </c>
      <c r="G39" s="453"/>
      <c r="H39" s="453"/>
      <c r="I39" s="453"/>
      <c r="J39" s="453"/>
      <c r="K39" s="453">
        <v>192.51900000000001</v>
      </c>
      <c r="L39" s="369"/>
      <c r="M39" s="453"/>
    </row>
    <row r="40" spans="1:13" ht="15.75" customHeight="1">
      <c r="A40" s="388">
        <f t="shared" si="0"/>
        <v>35</v>
      </c>
      <c r="B40" s="388"/>
      <c r="C40" s="453" t="s">
        <v>1232</v>
      </c>
      <c r="D40" s="453" t="s">
        <v>97</v>
      </c>
      <c r="E40" s="457"/>
      <c r="F40" s="453">
        <v>254.20099999999999</v>
      </c>
      <c r="G40" s="453"/>
      <c r="H40" s="453"/>
      <c r="I40" s="453"/>
      <c r="J40" s="453">
        <v>1</v>
      </c>
      <c r="K40" s="453"/>
      <c r="L40" s="369"/>
      <c r="M40" s="453"/>
    </row>
    <row r="41" spans="1:13" ht="15.75" customHeight="1">
      <c r="A41" s="388">
        <f t="shared" si="0"/>
        <v>36</v>
      </c>
      <c r="B41" s="388"/>
      <c r="C41" s="453" t="s">
        <v>1596</v>
      </c>
      <c r="D41" s="453" t="s">
        <v>112</v>
      </c>
      <c r="E41" s="457">
        <v>-0.2</v>
      </c>
      <c r="F41" s="453">
        <v>244.16200000000001</v>
      </c>
      <c r="G41" s="453"/>
      <c r="H41" s="453"/>
      <c r="I41" s="453"/>
      <c r="J41" s="453"/>
      <c r="K41" s="453">
        <v>284.108</v>
      </c>
      <c r="L41" s="369"/>
      <c r="M41" s="453">
        <v>284.108</v>
      </c>
    </row>
    <row r="42" spans="1:13" ht="15.75" customHeight="1">
      <c r="A42" s="388">
        <f t="shared" si="0"/>
        <v>37</v>
      </c>
      <c r="B42" s="388"/>
      <c r="C42" s="453" t="s">
        <v>1212</v>
      </c>
      <c r="D42" s="453" t="s">
        <v>343</v>
      </c>
      <c r="E42" s="457">
        <v>-0.25900000000000001</v>
      </c>
      <c r="F42" s="453">
        <v>233.24700000000001</v>
      </c>
      <c r="G42" s="453"/>
      <c r="H42" s="453"/>
      <c r="I42" s="453"/>
      <c r="J42" s="453"/>
      <c r="K42" s="453">
        <v>313.98500000000001</v>
      </c>
      <c r="L42" s="369"/>
      <c r="M42" s="453">
        <v>313.98500000000001</v>
      </c>
    </row>
    <row r="43" spans="1:13" ht="15.75" customHeight="1">
      <c r="A43" s="388">
        <f t="shared" si="0"/>
        <v>38</v>
      </c>
      <c r="B43" s="388"/>
      <c r="C43" s="453" t="s">
        <v>1355</v>
      </c>
      <c r="D43" s="453" t="s">
        <v>176</v>
      </c>
      <c r="E43" s="457">
        <v>-0.2</v>
      </c>
      <c r="F43" s="453">
        <v>225.46100000000001</v>
      </c>
      <c r="G43" s="453"/>
      <c r="H43" s="453"/>
      <c r="I43" s="453"/>
      <c r="J43" s="453"/>
      <c r="K43" s="453">
        <v>133.71799999999999</v>
      </c>
      <c r="L43" s="369"/>
      <c r="M43" s="453"/>
    </row>
    <row r="44" spans="1:13" ht="15.75" customHeight="1">
      <c r="A44" s="388">
        <f t="shared" si="0"/>
        <v>39</v>
      </c>
      <c r="B44" s="388"/>
      <c r="C44" s="453" t="s">
        <v>1240</v>
      </c>
      <c r="D44" s="453" t="s">
        <v>176</v>
      </c>
      <c r="E44" s="457"/>
      <c r="F44" s="453">
        <v>230.84399999999999</v>
      </c>
      <c r="G44" s="453"/>
      <c r="H44" s="453"/>
      <c r="I44" s="453"/>
      <c r="J44" s="453">
        <v>1</v>
      </c>
      <c r="K44" s="453">
        <v>79.944999999999993</v>
      </c>
      <c r="L44" s="369"/>
      <c r="M44" s="453">
        <v>41.176000000000002</v>
      </c>
    </row>
    <row r="45" spans="1:13" ht="15.75" customHeight="1">
      <c r="A45" s="388">
        <f t="shared" si="0"/>
        <v>40</v>
      </c>
      <c r="B45" s="388"/>
      <c r="C45" s="453" t="s">
        <v>1322</v>
      </c>
      <c r="D45" s="453" t="s">
        <v>112</v>
      </c>
      <c r="E45" s="456" t="s">
        <v>2123</v>
      </c>
      <c r="F45" s="453">
        <v>238.73500000000001</v>
      </c>
      <c r="G45" s="453"/>
      <c r="H45" s="453">
        <v>2</v>
      </c>
      <c r="I45" s="453">
        <v>2</v>
      </c>
      <c r="J45" s="453"/>
      <c r="K45" s="453">
        <v>286.553</v>
      </c>
      <c r="L45" s="369"/>
      <c r="M45" s="453">
        <v>200.73699999999999</v>
      </c>
    </row>
    <row r="46" spans="1:13" ht="15.75" customHeight="1">
      <c r="A46" s="388">
        <f t="shared" si="0"/>
        <v>41</v>
      </c>
      <c r="B46" s="388"/>
      <c r="C46" s="453" t="s">
        <v>1323</v>
      </c>
      <c r="D46" s="453" t="s">
        <v>112</v>
      </c>
      <c r="E46" s="457"/>
      <c r="F46" s="453">
        <v>229.95400000000001</v>
      </c>
      <c r="G46" s="453">
        <v>3</v>
      </c>
      <c r="H46" s="453">
        <v>3</v>
      </c>
      <c r="I46" s="453">
        <v>4</v>
      </c>
      <c r="J46" s="453">
        <v>5</v>
      </c>
      <c r="K46" s="453">
        <v>146.352</v>
      </c>
      <c r="L46" s="369"/>
      <c r="M46" s="453">
        <v>60.478000000000002</v>
      </c>
    </row>
    <row r="47" spans="1:13" ht="15.75" customHeight="1">
      <c r="A47" s="388">
        <f t="shared" si="0"/>
        <v>42</v>
      </c>
      <c r="B47" s="388"/>
      <c r="C47" s="453" t="s">
        <v>1324</v>
      </c>
      <c r="D47" s="453" t="s">
        <v>1582</v>
      </c>
      <c r="E47" s="457">
        <v>-0.3</v>
      </c>
      <c r="F47" s="453">
        <v>232.477</v>
      </c>
      <c r="G47" s="453"/>
      <c r="H47" s="453"/>
      <c r="I47" s="453"/>
      <c r="J47" s="453"/>
      <c r="K47" s="453">
        <v>190.49</v>
      </c>
      <c r="L47" s="369"/>
      <c r="M47" s="453"/>
    </row>
    <row r="48" spans="1:13" ht="15.75" customHeight="1">
      <c r="A48" s="388">
        <f t="shared" si="0"/>
        <v>43</v>
      </c>
      <c r="B48" s="388"/>
      <c r="C48" s="453" t="s">
        <v>1221</v>
      </c>
      <c r="D48" s="453" t="s">
        <v>97</v>
      </c>
      <c r="E48" s="458"/>
      <c r="F48" s="453">
        <v>239.958</v>
      </c>
      <c r="G48" s="453">
        <v>1</v>
      </c>
      <c r="H48" s="453"/>
      <c r="I48" s="453">
        <v>1</v>
      </c>
      <c r="J48" s="453">
        <v>3</v>
      </c>
      <c r="K48" s="453">
        <v>97.224000000000004</v>
      </c>
      <c r="L48" s="369"/>
      <c r="M48" s="453"/>
    </row>
    <row r="49" spans="1:13" ht="15.75" customHeight="1">
      <c r="A49" s="388">
        <f t="shared" si="0"/>
        <v>44</v>
      </c>
      <c r="B49" s="388"/>
      <c r="C49" s="453" t="s">
        <v>1223</v>
      </c>
      <c r="D49" s="453" t="s">
        <v>112</v>
      </c>
      <c r="E49" s="458"/>
      <c r="F49" s="453">
        <v>220.15700000000001</v>
      </c>
      <c r="G49" s="453">
        <v>2</v>
      </c>
      <c r="H49" s="453">
        <v>2</v>
      </c>
      <c r="I49" s="453">
        <v>2</v>
      </c>
      <c r="J49" s="453">
        <v>2</v>
      </c>
      <c r="K49" s="453"/>
      <c r="L49" s="369"/>
      <c r="M49" s="453"/>
    </row>
    <row r="50" spans="1:13" ht="15.75" customHeight="1">
      <c r="A50" s="388">
        <f t="shared" si="0"/>
        <v>45</v>
      </c>
      <c r="B50" s="388"/>
      <c r="C50" s="453" t="s">
        <v>1325</v>
      </c>
      <c r="D50" s="453" t="s">
        <v>1698</v>
      </c>
      <c r="E50" s="458"/>
      <c r="F50" s="453">
        <v>219.85599999999999</v>
      </c>
      <c r="G50" s="453">
        <v>2</v>
      </c>
      <c r="H50" s="453">
        <v>2</v>
      </c>
      <c r="I50" s="453">
        <v>2</v>
      </c>
      <c r="J50" s="453">
        <v>2</v>
      </c>
      <c r="K50" s="453"/>
      <c r="L50" s="369"/>
      <c r="M50" s="453"/>
    </row>
    <row r="51" spans="1:13" ht="15.75" customHeight="1">
      <c r="A51" s="388">
        <f t="shared" si="0"/>
        <v>46</v>
      </c>
      <c r="B51" s="388"/>
      <c r="C51" s="453" t="s">
        <v>1326</v>
      </c>
      <c r="D51" s="453" t="s">
        <v>1698</v>
      </c>
      <c r="E51" s="160"/>
      <c r="F51" s="453">
        <v>221.06100000000001</v>
      </c>
      <c r="G51" s="453">
        <v>2</v>
      </c>
      <c r="H51" s="453">
        <v>2</v>
      </c>
      <c r="I51" s="453">
        <v>2</v>
      </c>
      <c r="J51" s="453">
        <v>2</v>
      </c>
      <c r="K51" s="453"/>
      <c r="L51" s="369"/>
      <c r="M51" s="453"/>
    </row>
    <row r="52" spans="1:13" ht="15.75" customHeight="1">
      <c r="A52" s="388">
        <f t="shared" si="0"/>
        <v>47</v>
      </c>
      <c r="B52" s="388"/>
      <c r="C52" s="453" t="s">
        <v>1228</v>
      </c>
      <c r="D52" s="453" t="s">
        <v>176</v>
      </c>
      <c r="E52" s="160"/>
      <c r="F52" s="453">
        <v>220.023</v>
      </c>
      <c r="G52" s="453"/>
      <c r="H52" s="453"/>
      <c r="I52" s="453">
        <v>1</v>
      </c>
      <c r="J52" s="453"/>
      <c r="K52" s="453"/>
      <c r="L52" s="369"/>
      <c r="M52" s="453">
        <v>13.878</v>
      </c>
    </row>
    <row r="53" spans="1:13" ht="15.75" customHeight="1">
      <c r="A53" s="388">
        <f t="shared" si="0"/>
        <v>48</v>
      </c>
      <c r="B53" s="388"/>
      <c r="C53" s="453" t="s">
        <v>1673</v>
      </c>
      <c r="D53" s="453" t="s">
        <v>176</v>
      </c>
      <c r="E53" s="160"/>
      <c r="F53" s="453">
        <v>230.57499999999999</v>
      </c>
      <c r="G53" s="453"/>
      <c r="H53" s="453"/>
      <c r="I53" s="453"/>
      <c r="J53" s="453">
        <v>2</v>
      </c>
      <c r="K53" s="453"/>
      <c r="L53" s="369"/>
      <c r="M53" s="453">
        <v>175.845</v>
      </c>
    </row>
    <row r="54" spans="1:13" ht="15.75" customHeight="1">
      <c r="A54" s="388">
        <f t="shared" si="0"/>
        <v>49</v>
      </c>
      <c r="B54" s="388"/>
      <c r="C54" s="453" t="s">
        <v>1339</v>
      </c>
      <c r="D54" s="453" t="s">
        <v>112</v>
      </c>
      <c r="E54" s="160"/>
      <c r="F54" s="453">
        <v>220.959</v>
      </c>
      <c r="G54" s="453">
        <v>1</v>
      </c>
      <c r="H54" s="453">
        <v>1</v>
      </c>
      <c r="I54" s="453"/>
      <c r="J54" s="453"/>
      <c r="K54" s="453"/>
      <c r="L54" s="369"/>
      <c r="M54" s="453">
        <v>127.123</v>
      </c>
    </row>
    <row r="55" spans="1:13" ht="15.75" customHeight="1">
      <c r="A55" s="388">
        <f t="shared" si="0"/>
        <v>50</v>
      </c>
      <c r="B55" s="388"/>
      <c r="C55" s="453" t="s">
        <v>1133</v>
      </c>
      <c r="D55" s="453" t="s">
        <v>112</v>
      </c>
      <c r="E55" s="160"/>
      <c r="F55" s="453">
        <v>213.70699999999999</v>
      </c>
      <c r="G55" s="453"/>
      <c r="H55" s="453"/>
      <c r="I55" s="453">
        <v>1</v>
      </c>
      <c r="J55" s="453"/>
      <c r="K55" s="453"/>
      <c r="L55" s="369"/>
      <c r="M55" s="453">
        <v>80.099000000000004</v>
      </c>
    </row>
    <row r="56" spans="1:13" ht="15.75" customHeight="1">
      <c r="A56" s="388">
        <f t="shared" si="0"/>
        <v>51</v>
      </c>
      <c r="B56" s="388"/>
      <c r="C56" s="453" t="s">
        <v>1329</v>
      </c>
      <c r="D56" s="453" t="s">
        <v>107</v>
      </c>
      <c r="E56" s="160"/>
      <c r="F56" s="453">
        <v>222.31</v>
      </c>
      <c r="G56" s="453"/>
      <c r="H56" s="453"/>
      <c r="I56" s="453">
        <v>2</v>
      </c>
      <c r="J56" s="453">
        <v>1</v>
      </c>
      <c r="K56" s="453"/>
      <c r="L56" s="369"/>
      <c r="M56" s="453">
        <v>249.59800000000001</v>
      </c>
    </row>
    <row r="57" spans="1:13" ht="15.75" customHeight="1">
      <c r="A57" s="388">
        <f t="shared" si="0"/>
        <v>52</v>
      </c>
      <c r="B57" s="388"/>
      <c r="C57" s="453" t="s">
        <v>1570</v>
      </c>
      <c r="D57" s="453" t="s">
        <v>107</v>
      </c>
      <c r="E57" s="160"/>
      <c r="F57" s="453">
        <v>215.19399999999999</v>
      </c>
      <c r="G57" s="453"/>
      <c r="H57" s="453"/>
      <c r="I57" s="453"/>
      <c r="J57" s="453">
        <v>1</v>
      </c>
      <c r="K57" s="453"/>
      <c r="L57" s="369"/>
      <c r="M57" s="453">
        <v>176.87299999999999</v>
      </c>
    </row>
    <row r="58" spans="1:13" ht="15.75" customHeight="1">
      <c r="A58" s="388">
        <f t="shared" si="0"/>
        <v>53</v>
      </c>
      <c r="B58" s="388"/>
      <c r="C58" s="453" t="s">
        <v>1131</v>
      </c>
      <c r="D58" s="453" t="s">
        <v>234</v>
      </c>
      <c r="E58" s="160"/>
      <c r="F58" s="453">
        <v>216.58799999999999</v>
      </c>
      <c r="G58" s="453"/>
      <c r="H58" s="453">
        <v>1</v>
      </c>
      <c r="I58" s="453"/>
      <c r="J58" s="453"/>
      <c r="K58" s="453"/>
      <c r="L58" s="369"/>
      <c r="M58" s="453">
        <v>344.38600000000002</v>
      </c>
    </row>
    <row r="59" spans="1:13" ht="15.75" customHeight="1">
      <c r="A59" s="388">
        <f t="shared" si="0"/>
        <v>54</v>
      </c>
      <c r="B59" s="388"/>
      <c r="C59" s="453" t="s">
        <v>1571</v>
      </c>
      <c r="D59" s="453" t="s">
        <v>97</v>
      </c>
      <c r="E59" s="160"/>
      <c r="F59" s="453">
        <v>217.38300000000001</v>
      </c>
      <c r="G59" s="453"/>
      <c r="H59" s="453"/>
      <c r="I59" s="453"/>
      <c r="J59" s="453"/>
      <c r="K59" s="453"/>
      <c r="L59" s="369"/>
      <c r="M59" s="453">
        <v>76.44</v>
      </c>
    </row>
    <row r="60" spans="1:13" ht="15.75" customHeight="1">
      <c r="A60" s="388">
        <f t="shared" si="0"/>
        <v>55</v>
      </c>
      <c r="B60" s="388"/>
      <c r="C60" s="453" t="s">
        <v>1564</v>
      </c>
      <c r="D60" s="453" t="s">
        <v>97</v>
      </c>
      <c r="E60" s="160"/>
      <c r="F60" s="453">
        <v>209.56399999999999</v>
      </c>
      <c r="G60" s="453"/>
      <c r="H60" s="453"/>
      <c r="I60" s="453"/>
      <c r="J60" s="453"/>
      <c r="K60" s="453"/>
      <c r="L60" s="369"/>
      <c r="M60" s="453">
        <v>33.81</v>
      </c>
    </row>
    <row r="61" spans="1:13" ht="15.75" customHeight="1">
      <c r="A61" s="388">
        <f t="shared" si="0"/>
        <v>56</v>
      </c>
      <c r="B61" s="388"/>
      <c r="C61" s="453" t="s">
        <v>1009</v>
      </c>
      <c r="D61" s="453" t="s">
        <v>107</v>
      </c>
      <c r="E61" s="160"/>
      <c r="F61" s="453">
        <v>209.953</v>
      </c>
      <c r="G61" s="453"/>
      <c r="H61" s="453"/>
      <c r="I61" s="453"/>
      <c r="J61" s="453"/>
      <c r="K61" s="453"/>
      <c r="L61" s="369"/>
      <c r="M61" s="453">
        <v>95.149000000000001</v>
      </c>
    </row>
    <row r="62" spans="1:13" ht="15.75" customHeight="1">
      <c r="A62" s="388">
        <f t="shared" si="0"/>
        <v>57</v>
      </c>
      <c r="B62" s="388"/>
      <c r="C62" s="453" t="s">
        <v>1012</v>
      </c>
      <c r="D62" s="453" t="s">
        <v>112</v>
      </c>
      <c r="E62" s="160"/>
      <c r="F62" s="453">
        <v>210.06700000000001</v>
      </c>
      <c r="G62" s="453">
        <v>1</v>
      </c>
      <c r="H62" s="453"/>
      <c r="I62" s="453"/>
      <c r="J62" s="453">
        <v>2</v>
      </c>
      <c r="K62" s="453"/>
      <c r="L62" s="369"/>
      <c r="M62" s="453">
        <v>212.81200000000001</v>
      </c>
    </row>
    <row r="63" spans="1:13" ht="15.75" customHeight="1">
      <c r="A63" s="388">
        <f t="shared" si="0"/>
        <v>58</v>
      </c>
      <c r="B63" s="388"/>
      <c r="C63" s="453" t="s">
        <v>1014</v>
      </c>
      <c r="D63" s="453" t="s">
        <v>112</v>
      </c>
      <c r="E63" s="160"/>
      <c r="F63" s="453">
        <v>214.619</v>
      </c>
      <c r="G63" s="453">
        <v>1</v>
      </c>
      <c r="H63" s="453">
        <v>1</v>
      </c>
      <c r="I63" s="453"/>
      <c r="J63" s="453"/>
      <c r="K63" s="453"/>
      <c r="L63" s="369"/>
      <c r="M63" s="453">
        <v>119.029</v>
      </c>
    </row>
    <row r="64" spans="1:13" ht="15.75" customHeight="1">
      <c r="A64" s="388">
        <f t="shared" si="0"/>
        <v>59</v>
      </c>
      <c r="B64" s="388"/>
      <c r="C64" s="453" t="s">
        <v>1020</v>
      </c>
      <c r="D64" s="453" t="s">
        <v>107</v>
      </c>
      <c r="E64" s="160"/>
      <c r="F64" s="453">
        <v>205.245</v>
      </c>
      <c r="G64" s="453"/>
      <c r="H64" s="453"/>
      <c r="I64" s="453">
        <v>1</v>
      </c>
      <c r="J64" s="453"/>
      <c r="K64" s="453"/>
      <c r="L64" s="369"/>
      <c r="M64" s="453">
        <v>107.373</v>
      </c>
    </row>
    <row r="65" spans="1:13" ht="15.75" customHeight="1">
      <c r="A65" s="388">
        <f t="shared" si="0"/>
        <v>60</v>
      </c>
      <c r="B65" s="388"/>
      <c r="C65" s="453" t="s">
        <v>1033</v>
      </c>
      <c r="D65" s="453" t="s">
        <v>97</v>
      </c>
      <c r="E65" s="160"/>
      <c r="F65" s="453">
        <v>199.363</v>
      </c>
      <c r="G65" s="453">
        <v>1</v>
      </c>
      <c r="H65" s="453"/>
      <c r="I65" s="453"/>
      <c r="J65" s="453"/>
      <c r="K65" s="453"/>
      <c r="L65" s="369"/>
      <c r="M65" s="453">
        <v>20.536000000000001</v>
      </c>
    </row>
    <row r="66" spans="1:13" ht="15.75" customHeight="1">
      <c r="A66" s="388">
        <f t="shared" si="0"/>
        <v>61</v>
      </c>
      <c r="B66" s="388"/>
      <c r="C66" s="453" t="s">
        <v>1039</v>
      </c>
      <c r="D66" s="453" t="s">
        <v>97</v>
      </c>
      <c r="E66" s="454"/>
      <c r="F66" s="453">
        <v>199.27600000000001</v>
      </c>
      <c r="G66" s="453"/>
      <c r="H66" s="453"/>
      <c r="I66" s="453"/>
      <c r="J66" s="453"/>
      <c r="K66" s="453"/>
      <c r="L66" s="369"/>
      <c r="M66" s="453">
        <v>18.102</v>
      </c>
    </row>
    <row r="67" spans="1:13" ht="15.75" customHeight="1">
      <c r="A67" s="388">
        <f t="shared" si="0"/>
        <v>62</v>
      </c>
      <c r="B67" s="388"/>
      <c r="C67" s="453" t="s">
        <v>1041</v>
      </c>
      <c r="D67" s="453" t="s">
        <v>97</v>
      </c>
      <c r="E67" s="454"/>
      <c r="F67" s="453">
        <v>204.41900000000001</v>
      </c>
      <c r="G67" s="453"/>
      <c r="H67" s="453">
        <v>2</v>
      </c>
      <c r="I67" s="453">
        <v>1</v>
      </c>
      <c r="J67" s="453"/>
      <c r="K67" s="453"/>
      <c r="L67" s="369"/>
      <c r="M67" s="453">
        <v>35.283000000000001</v>
      </c>
    </row>
    <row r="68" spans="1:13" ht="15.75" customHeight="1">
      <c r="A68" s="388">
        <f t="shared" si="0"/>
        <v>63</v>
      </c>
      <c r="B68" s="388"/>
      <c r="C68" s="453" t="s">
        <v>1043</v>
      </c>
      <c r="D68" s="453" t="s">
        <v>97</v>
      </c>
      <c r="E68" s="454"/>
      <c r="F68" s="453">
        <v>211.05699999999999</v>
      </c>
      <c r="G68" s="453"/>
      <c r="H68" s="453">
        <v>4</v>
      </c>
      <c r="I68" s="453">
        <v>1</v>
      </c>
      <c r="J68" s="453"/>
      <c r="K68" s="453"/>
      <c r="L68" s="369"/>
      <c r="M68" s="453">
        <v>89.486999999999995</v>
      </c>
    </row>
    <row r="69" spans="1:13" ht="15.75" customHeight="1">
      <c r="A69" s="388">
        <f t="shared" si="0"/>
        <v>64</v>
      </c>
      <c r="B69" s="388"/>
      <c r="C69" s="453" t="s">
        <v>1045</v>
      </c>
      <c r="D69" s="453" t="s">
        <v>176</v>
      </c>
      <c r="E69" s="454"/>
      <c r="F69" s="453">
        <v>196.91900000000001</v>
      </c>
      <c r="G69" s="453">
        <v>1</v>
      </c>
      <c r="H69" s="453"/>
      <c r="I69" s="453"/>
      <c r="J69" s="453"/>
      <c r="K69" s="453"/>
      <c r="L69" s="369"/>
      <c r="M69" s="453">
        <v>4.2750000000000004</v>
      </c>
    </row>
    <row r="70" spans="1:13" ht="15.75" customHeight="1">
      <c r="A70" s="388">
        <f t="shared" si="0"/>
        <v>65</v>
      </c>
      <c r="B70" s="388"/>
      <c r="C70" s="453" t="s">
        <v>1049</v>
      </c>
      <c r="D70" s="453" t="s">
        <v>112</v>
      </c>
      <c r="E70" s="454"/>
      <c r="F70" s="453">
        <v>197.874</v>
      </c>
      <c r="G70" s="453">
        <v>4</v>
      </c>
      <c r="H70" s="453">
        <v>3</v>
      </c>
      <c r="I70" s="453">
        <v>3</v>
      </c>
      <c r="J70" s="453">
        <v>3</v>
      </c>
      <c r="K70" s="453"/>
      <c r="L70" s="369"/>
      <c r="M70" s="453">
        <v>147.9</v>
      </c>
    </row>
    <row r="71" spans="1:13" ht="15.75" customHeight="1">
      <c r="A71" s="388">
        <f t="shared" si="0"/>
        <v>66</v>
      </c>
      <c r="B71" s="388"/>
      <c r="C71" s="453" t="s">
        <v>1051</v>
      </c>
      <c r="D71" s="453" t="s">
        <v>112</v>
      </c>
      <c r="E71" s="454"/>
      <c r="F71" s="453">
        <v>196.16900000000001</v>
      </c>
      <c r="G71" s="453">
        <v>4</v>
      </c>
      <c r="H71" s="453">
        <v>4</v>
      </c>
      <c r="I71" s="453">
        <v>4</v>
      </c>
      <c r="J71" s="453">
        <v>4</v>
      </c>
      <c r="K71" s="453"/>
      <c r="L71" s="369"/>
      <c r="M71" s="453"/>
    </row>
    <row r="72" spans="1:13" ht="15.75" customHeight="1">
      <c r="A72" s="388">
        <f t="shared" si="0"/>
        <v>67</v>
      </c>
      <c r="B72" s="388"/>
      <c r="C72" s="453" t="s">
        <v>1104</v>
      </c>
      <c r="D72" s="453" t="s">
        <v>176</v>
      </c>
      <c r="E72" s="454"/>
      <c r="F72" s="453">
        <v>194.33600000000001</v>
      </c>
      <c r="G72" s="453"/>
      <c r="H72" s="453">
        <v>1</v>
      </c>
      <c r="I72" s="453">
        <v>1</v>
      </c>
      <c r="J72" s="453"/>
      <c r="K72" s="453"/>
      <c r="L72" s="369"/>
      <c r="M72" s="453">
        <v>163.29499999999999</v>
      </c>
    </row>
    <row r="73" spans="1:13" ht="15.75" customHeight="1">
      <c r="A73" s="388">
        <f t="shared" si="0"/>
        <v>68</v>
      </c>
      <c r="B73" s="388"/>
      <c r="C73" s="453" t="s">
        <v>1105</v>
      </c>
      <c r="D73" s="453" t="s">
        <v>176</v>
      </c>
      <c r="E73" s="454"/>
      <c r="F73" s="453">
        <v>204.39</v>
      </c>
      <c r="G73" s="453"/>
      <c r="H73" s="453">
        <v>2</v>
      </c>
      <c r="I73" s="453">
        <v>3</v>
      </c>
      <c r="J73" s="453"/>
      <c r="K73" s="453"/>
      <c r="L73" s="369"/>
      <c r="M73" s="453">
        <v>120.131</v>
      </c>
    </row>
    <row r="74" spans="1:13" ht="15.75" customHeight="1">
      <c r="A74" s="388">
        <f t="shared" si="0"/>
        <v>69</v>
      </c>
      <c r="B74" s="388"/>
      <c r="C74" s="453" t="s">
        <v>1106</v>
      </c>
      <c r="D74" s="453" t="s">
        <v>97</v>
      </c>
      <c r="E74" s="454"/>
      <c r="F74" s="453">
        <v>199.98500000000001</v>
      </c>
      <c r="G74" s="453"/>
      <c r="H74" s="453"/>
      <c r="I74" s="453"/>
      <c r="J74" s="453"/>
      <c r="K74" s="453"/>
      <c r="L74" s="369"/>
      <c r="M74" s="453">
        <v>96.397999999999996</v>
      </c>
    </row>
    <row r="75" spans="1:13" ht="15.75" customHeight="1">
      <c r="A75" s="388">
        <f t="shared" si="0"/>
        <v>70</v>
      </c>
      <c r="B75" s="388"/>
      <c r="C75" s="453" t="s">
        <v>1107</v>
      </c>
      <c r="D75" s="453" t="s">
        <v>112</v>
      </c>
      <c r="E75" s="454"/>
      <c r="F75" s="453">
        <v>211.69399999999999</v>
      </c>
      <c r="G75" s="453">
        <v>3</v>
      </c>
      <c r="H75" s="453">
        <v>2</v>
      </c>
      <c r="I75" s="453"/>
      <c r="J75" s="453"/>
      <c r="K75" s="453"/>
      <c r="L75" s="369"/>
      <c r="M75" s="453">
        <v>144.13499999999999</v>
      </c>
    </row>
    <row r="76" spans="1:13" ht="15.75" customHeight="1">
      <c r="A76" s="388">
        <f t="shared" si="0"/>
        <v>71</v>
      </c>
      <c r="B76" s="388"/>
      <c r="C76" s="453" t="s">
        <v>1108</v>
      </c>
      <c r="D76" s="453" t="s">
        <v>112</v>
      </c>
      <c r="E76" s="454"/>
      <c r="F76" s="453">
        <v>215.13900000000001</v>
      </c>
      <c r="G76" s="453">
        <v>2</v>
      </c>
      <c r="H76" s="453"/>
      <c r="I76" s="453"/>
      <c r="J76" s="453">
        <v>2</v>
      </c>
      <c r="K76" s="453"/>
      <c r="L76" s="369"/>
      <c r="M76" s="453">
        <v>55.000999999999998</v>
      </c>
    </row>
    <row r="77" spans="1:13" ht="15.75" customHeight="1">
      <c r="A77" s="388">
        <f t="shared" si="0"/>
        <v>72</v>
      </c>
      <c r="B77" s="388"/>
      <c r="C77" s="453" t="s">
        <v>1109</v>
      </c>
      <c r="D77" s="453" t="s">
        <v>97</v>
      </c>
      <c r="E77" s="454"/>
      <c r="F77" s="453">
        <v>232.988</v>
      </c>
      <c r="G77" s="453">
        <v>2</v>
      </c>
      <c r="H77" s="453"/>
      <c r="I77" s="453"/>
      <c r="J77" s="453">
        <v>1</v>
      </c>
      <c r="K77" s="453"/>
      <c r="L77" s="369"/>
      <c r="M77" s="453">
        <v>19.091000000000001</v>
      </c>
    </row>
    <row r="78" spans="1:13" ht="15.75" customHeight="1">
      <c r="A78" s="388">
        <f t="shared" si="0"/>
        <v>73</v>
      </c>
      <c r="B78" s="388"/>
      <c r="C78" s="453" t="s">
        <v>1110</v>
      </c>
      <c r="D78" s="453" t="s">
        <v>176</v>
      </c>
      <c r="E78" s="454"/>
      <c r="F78" s="453">
        <v>226.69499999999999</v>
      </c>
      <c r="G78" s="453">
        <v>1</v>
      </c>
      <c r="H78" s="453"/>
      <c r="I78" s="453"/>
      <c r="J78" s="453">
        <v>3</v>
      </c>
      <c r="K78" s="453"/>
      <c r="L78" s="369"/>
      <c r="M78" s="453">
        <v>125.85599999999999</v>
      </c>
    </row>
    <row r="79" spans="1:13" ht="15.75" customHeight="1">
      <c r="A79" s="388">
        <f t="shared" si="0"/>
        <v>74</v>
      </c>
      <c r="B79" s="388"/>
      <c r="C79" s="453" t="s">
        <v>1111</v>
      </c>
      <c r="D79" s="453" t="s">
        <v>1861</v>
      </c>
      <c r="E79" s="454"/>
      <c r="F79" s="453">
        <v>230.16499999999999</v>
      </c>
      <c r="G79" s="453">
        <v>1</v>
      </c>
      <c r="H79" s="453">
        <v>1</v>
      </c>
      <c r="I79" s="453">
        <v>1</v>
      </c>
      <c r="J79" s="453">
        <v>1</v>
      </c>
      <c r="K79" s="453"/>
      <c r="L79" s="369"/>
      <c r="M79" s="453"/>
    </row>
    <row r="80" spans="1:13" ht="15.75" customHeight="1">
      <c r="A80" s="388">
        <f t="shared" si="0"/>
        <v>75</v>
      </c>
      <c r="B80" s="388"/>
      <c r="C80" s="453" t="s">
        <v>1112</v>
      </c>
      <c r="D80" s="453" t="s">
        <v>1555</v>
      </c>
      <c r="E80" s="454"/>
      <c r="F80" s="453">
        <v>193.81399999999999</v>
      </c>
      <c r="G80" s="453">
        <v>3</v>
      </c>
      <c r="H80" s="453">
        <v>3</v>
      </c>
      <c r="I80" s="453">
        <v>4</v>
      </c>
      <c r="J80" s="453">
        <v>5</v>
      </c>
      <c r="K80" s="453"/>
      <c r="L80" s="369"/>
      <c r="M80" s="453">
        <v>101.29600000000001</v>
      </c>
    </row>
    <row r="81" spans="1:13" ht="15.75" customHeight="1">
      <c r="A81" s="388">
        <f t="shared" si="0"/>
        <v>76</v>
      </c>
      <c r="B81" s="388"/>
      <c r="C81" s="453" t="s">
        <v>1113</v>
      </c>
      <c r="D81" s="453" t="s">
        <v>97</v>
      </c>
      <c r="E81" s="454"/>
      <c r="F81" s="453">
        <v>195.143</v>
      </c>
      <c r="G81" s="453">
        <v>1</v>
      </c>
      <c r="H81" s="453">
        <v>1</v>
      </c>
      <c r="I81" s="453"/>
      <c r="J81" s="453">
        <v>4</v>
      </c>
      <c r="K81" s="453"/>
      <c r="L81" s="369"/>
      <c r="M81" s="453">
        <v>14.984999999999999</v>
      </c>
    </row>
    <row r="82" spans="1:13" ht="15.75" customHeight="1">
      <c r="A82" s="388">
        <f t="shared" si="0"/>
        <v>77</v>
      </c>
      <c r="B82" s="388"/>
      <c r="C82" s="453" t="s">
        <v>1114</v>
      </c>
      <c r="D82" s="453" t="s">
        <v>97</v>
      </c>
      <c r="E82" s="454"/>
      <c r="F82" s="453">
        <v>200.227</v>
      </c>
      <c r="G82" s="453"/>
      <c r="H82" s="453">
        <v>2</v>
      </c>
      <c r="I82" s="453">
        <v>1</v>
      </c>
      <c r="J82" s="453"/>
      <c r="K82" s="453"/>
      <c r="L82" s="369"/>
      <c r="M82" s="453">
        <v>6.8609999999999998</v>
      </c>
    </row>
    <row r="83" spans="1:13" ht="15.75" customHeight="1">
      <c r="A83" s="388">
        <f t="shared" si="0"/>
        <v>78</v>
      </c>
      <c r="B83" s="388"/>
      <c r="C83" s="453" t="s">
        <v>1115</v>
      </c>
      <c r="D83" s="453" t="s">
        <v>97</v>
      </c>
      <c r="E83" s="454"/>
      <c r="F83" s="453">
        <v>186.708</v>
      </c>
      <c r="G83" s="453"/>
      <c r="H83" s="453">
        <v>1</v>
      </c>
      <c r="I83" s="453"/>
      <c r="J83" s="453"/>
      <c r="K83" s="453"/>
      <c r="L83" s="369"/>
      <c r="M83" s="453">
        <v>59.375999999999998</v>
      </c>
    </row>
    <row r="84" spans="1:13" ht="15.75" customHeight="1">
      <c r="A84" s="388">
        <f t="shared" si="0"/>
        <v>79</v>
      </c>
      <c r="B84" s="388"/>
      <c r="C84" s="453" t="s">
        <v>1120</v>
      </c>
      <c r="D84" s="453" t="s">
        <v>176</v>
      </c>
      <c r="E84" s="454"/>
      <c r="F84" s="453">
        <v>188.58500000000001</v>
      </c>
      <c r="G84" s="453">
        <v>3</v>
      </c>
      <c r="H84" s="453"/>
      <c r="I84" s="453"/>
      <c r="J84" s="453">
        <v>1</v>
      </c>
      <c r="K84" s="453"/>
      <c r="L84" s="369"/>
      <c r="M84" s="453">
        <v>188.65</v>
      </c>
    </row>
    <row r="85" spans="1:13" ht="15.75" customHeight="1">
      <c r="A85" s="388">
        <f t="shared" si="0"/>
        <v>80</v>
      </c>
      <c r="B85" s="388"/>
      <c r="C85" s="453" t="s">
        <v>1121</v>
      </c>
      <c r="D85" s="453" t="s">
        <v>97</v>
      </c>
      <c r="E85" s="454"/>
      <c r="F85" s="453">
        <v>200.905</v>
      </c>
      <c r="G85" s="453"/>
      <c r="H85" s="453">
        <v>4</v>
      </c>
      <c r="I85" s="453">
        <v>2</v>
      </c>
      <c r="J85" s="453"/>
      <c r="K85" s="453"/>
      <c r="L85" s="369"/>
      <c r="M85" s="453">
        <v>181.214</v>
      </c>
    </row>
    <row r="86" spans="1:13" ht="15.75" customHeight="1">
      <c r="A86" s="388">
        <f t="shared" si="0"/>
        <v>81</v>
      </c>
      <c r="B86" s="388"/>
      <c r="C86" s="453" t="s">
        <v>1122</v>
      </c>
      <c r="D86" s="453" t="s">
        <v>112</v>
      </c>
      <c r="E86" s="454"/>
      <c r="F86" s="453">
        <v>214.608</v>
      </c>
      <c r="G86" s="453">
        <v>1</v>
      </c>
      <c r="H86" s="453">
        <v>2</v>
      </c>
      <c r="I86" s="453"/>
      <c r="J86" s="453"/>
      <c r="K86" s="453"/>
      <c r="L86" s="369"/>
      <c r="M86" s="453">
        <v>254.32499999999999</v>
      </c>
    </row>
    <row r="87" spans="1:13" ht="15.75" customHeight="1">
      <c r="A87" s="388">
        <f t="shared" si="0"/>
        <v>82</v>
      </c>
      <c r="B87" s="388"/>
      <c r="C87" s="453" t="s">
        <v>1123</v>
      </c>
      <c r="D87" s="453" t="s">
        <v>112</v>
      </c>
      <c r="E87" s="456" t="s">
        <v>2124</v>
      </c>
      <c r="F87" s="453">
        <v>224.16</v>
      </c>
      <c r="G87" s="453">
        <v>2</v>
      </c>
      <c r="H87" s="453">
        <v>5</v>
      </c>
      <c r="I87" s="453">
        <v>1</v>
      </c>
      <c r="J87" s="453">
        <v>6</v>
      </c>
      <c r="K87" s="453"/>
      <c r="L87" s="369"/>
      <c r="M87" s="453">
        <v>47.37</v>
      </c>
    </row>
    <row r="88" spans="1:13" ht="15.75" customHeight="1">
      <c r="A88" s="388">
        <f t="shared" si="0"/>
        <v>83</v>
      </c>
      <c r="B88" s="388"/>
      <c r="C88" s="453" t="s">
        <v>1061</v>
      </c>
      <c r="D88" s="453" t="s">
        <v>112</v>
      </c>
      <c r="E88" s="454"/>
      <c r="F88" s="453">
        <v>231.09</v>
      </c>
      <c r="G88" s="453">
        <v>1</v>
      </c>
      <c r="H88" s="453">
        <v>6</v>
      </c>
      <c r="I88" s="453">
        <v>1</v>
      </c>
      <c r="J88" s="453">
        <v>6</v>
      </c>
      <c r="K88" s="453"/>
      <c r="L88" s="369"/>
      <c r="M88" s="453">
        <v>54.06</v>
      </c>
    </row>
    <row r="89" spans="1:13" ht="15.75" customHeight="1">
      <c r="A89" s="388">
        <f t="shared" si="0"/>
        <v>84</v>
      </c>
      <c r="B89" s="388"/>
      <c r="C89" s="453" t="s">
        <v>1063</v>
      </c>
      <c r="D89" s="453" t="s">
        <v>97</v>
      </c>
      <c r="E89" s="456" t="s">
        <v>2124</v>
      </c>
      <c r="F89" s="453">
        <v>227.988</v>
      </c>
      <c r="G89" s="453">
        <v>3</v>
      </c>
      <c r="H89" s="453"/>
      <c r="I89" s="453">
        <v>1</v>
      </c>
      <c r="J89" s="453">
        <v>4</v>
      </c>
      <c r="K89" s="453"/>
      <c r="L89" s="369"/>
      <c r="M89" s="453">
        <v>37.941000000000003</v>
      </c>
    </row>
    <row r="90" spans="1:13" ht="15.75" customHeight="1">
      <c r="A90" s="388">
        <f t="shared" si="0"/>
        <v>85</v>
      </c>
      <c r="B90" s="388"/>
      <c r="C90" s="453" t="s">
        <v>1066</v>
      </c>
      <c r="D90" s="453" t="s">
        <v>176</v>
      </c>
      <c r="E90" s="454"/>
      <c r="F90" s="453">
        <v>215.595</v>
      </c>
      <c r="G90" s="453"/>
      <c r="H90" s="453">
        <v>1</v>
      </c>
      <c r="I90" s="453">
        <v>5</v>
      </c>
      <c r="J90" s="453"/>
      <c r="K90" s="453"/>
      <c r="L90" s="369"/>
      <c r="M90" s="453">
        <v>83.417000000000002</v>
      </c>
    </row>
    <row r="91" spans="1:13" ht="15.75" customHeight="1">
      <c r="A91" s="388">
        <f t="shared" si="0"/>
        <v>86</v>
      </c>
      <c r="B91" s="388"/>
      <c r="C91" s="453" t="s">
        <v>1068</v>
      </c>
      <c r="D91" s="453" t="s">
        <v>97</v>
      </c>
      <c r="E91" s="454"/>
      <c r="F91" s="453">
        <v>191.98699999999999</v>
      </c>
      <c r="G91" s="453">
        <v>1</v>
      </c>
      <c r="H91" s="453"/>
      <c r="I91" s="453"/>
      <c r="J91" s="453"/>
      <c r="K91" s="453"/>
      <c r="L91" s="369"/>
      <c r="M91" s="453">
        <v>55.11</v>
      </c>
    </row>
    <row r="92" spans="1:13" ht="15.75" customHeight="1">
      <c r="A92" s="388">
        <f t="shared" si="0"/>
        <v>87</v>
      </c>
      <c r="B92" s="388"/>
      <c r="C92" s="453" t="s">
        <v>1073</v>
      </c>
      <c r="D92" s="453" t="s">
        <v>107</v>
      </c>
      <c r="E92" s="160"/>
      <c r="F92" s="453">
        <v>188.345</v>
      </c>
      <c r="G92" s="453">
        <v>1</v>
      </c>
      <c r="H92" s="453"/>
      <c r="I92" s="453"/>
      <c r="J92" s="453">
        <v>1</v>
      </c>
      <c r="K92" s="453"/>
      <c r="L92" s="369"/>
      <c r="M92" s="453">
        <v>47.646000000000001</v>
      </c>
    </row>
    <row r="93" spans="1:13" ht="15.75" customHeight="1">
      <c r="A93" s="388">
        <f t="shared" si="0"/>
        <v>88</v>
      </c>
      <c r="B93" s="388"/>
      <c r="C93" s="453" t="s">
        <v>1075</v>
      </c>
      <c r="D93" s="453" t="s">
        <v>112</v>
      </c>
      <c r="E93" s="160"/>
      <c r="F93" s="453">
        <v>185.16800000000001</v>
      </c>
      <c r="G93" s="453"/>
      <c r="H93" s="453"/>
      <c r="I93" s="453">
        <v>1</v>
      </c>
      <c r="J93" s="453"/>
      <c r="K93" s="453"/>
      <c r="L93" s="369"/>
      <c r="M93" s="453">
        <v>62.027999999999999</v>
      </c>
    </row>
    <row r="94" spans="1:13" ht="15.75" customHeight="1">
      <c r="A94" s="388">
        <f t="shared" si="0"/>
        <v>89</v>
      </c>
      <c r="B94" s="388"/>
      <c r="C94" s="453" t="s">
        <v>1532</v>
      </c>
      <c r="D94" s="453" t="s">
        <v>107</v>
      </c>
      <c r="E94" s="160"/>
      <c r="F94" s="453">
        <v>193.792</v>
      </c>
      <c r="G94" s="453"/>
      <c r="H94" s="453"/>
      <c r="I94" s="453"/>
      <c r="J94" s="453"/>
      <c r="K94" s="453"/>
      <c r="L94" s="369"/>
      <c r="M94" s="453">
        <v>90.346000000000004</v>
      </c>
    </row>
    <row r="95" spans="1:13" ht="15.75" customHeight="1">
      <c r="A95" s="388">
        <f t="shared" si="0"/>
        <v>90</v>
      </c>
      <c r="B95" s="388"/>
      <c r="C95" s="453" t="s">
        <v>1086</v>
      </c>
      <c r="D95" s="453" t="s">
        <v>176</v>
      </c>
      <c r="E95" s="160"/>
      <c r="F95" s="453">
        <v>186.21199999999999</v>
      </c>
      <c r="G95" s="453"/>
      <c r="H95" s="453"/>
      <c r="I95" s="453"/>
      <c r="J95" s="453"/>
      <c r="K95" s="453"/>
      <c r="L95" s="369"/>
      <c r="M95" s="453">
        <v>21.693999999999999</v>
      </c>
    </row>
    <row r="96" spans="1:13" ht="15.75" customHeight="1">
      <c r="A96" s="388">
        <f t="shared" si="0"/>
        <v>91</v>
      </c>
      <c r="B96" s="388"/>
      <c r="C96" s="453" t="s">
        <v>1534</v>
      </c>
      <c r="D96" s="453" t="s">
        <v>97</v>
      </c>
      <c r="E96" s="160"/>
      <c r="F96" s="453">
        <v>187.91</v>
      </c>
      <c r="G96" s="453"/>
      <c r="H96" s="453"/>
      <c r="I96" s="453"/>
      <c r="J96" s="453">
        <v>1</v>
      </c>
      <c r="K96" s="453"/>
      <c r="L96" s="369"/>
      <c r="M96" s="453">
        <v>65.361000000000004</v>
      </c>
    </row>
    <row r="97" spans="1:17" ht="15.75" customHeight="1">
      <c r="A97" s="388">
        <f t="shared" si="0"/>
        <v>92</v>
      </c>
      <c r="B97" s="388"/>
      <c r="C97" s="453" t="s">
        <v>1078</v>
      </c>
      <c r="D97" s="453" t="s">
        <v>107</v>
      </c>
      <c r="E97" s="160"/>
      <c r="F97" s="453">
        <v>190.63399999999999</v>
      </c>
      <c r="G97" s="453">
        <v>1</v>
      </c>
      <c r="H97" s="453"/>
      <c r="I97" s="453"/>
      <c r="J97" s="453"/>
      <c r="K97" s="453"/>
      <c r="L97" s="369"/>
      <c r="M97" s="453">
        <v>134.11799999999999</v>
      </c>
      <c r="N97" s="369"/>
      <c r="O97" s="369"/>
      <c r="P97" s="369"/>
      <c r="Q97" s="369"/>
    </row>
    <row r="98" spans="1:17" ht="15.75" customHeight="1">
      <c r="A98" s="388">
        <f t="shared" si="0"/>
        <v>93</v>
      </c>
      <c r="B98" s="388"/>
      <c r="C98" s="453" t="s">
        <v>1533</v>
      </c>
      <c r="D98" s="453" t="s">
        <v>176</v>
      </c>
      <c r="E98" s="160"/>
      <c r="F98" s="453">
        <v>190.55</v>
      </c>
      <c r="G98" s="453"/>
      <c r="H98" s="453"/>
      <c r="I98" s="453"/>
      <c r="J98" s="453"/>
      <c r="K98" s="459"/>
      <c r="L98" s="369"/>
      <c r="M98" s="453">
        <v>52.112000000000002</v>
      </c>
      <c r="N98" s="369"/>
      <c r="O98" s="369"/>
      <c r="P98" s="369"/>
      <c r="Q98" s="369"/>
    </row>
    <row r="99" spans="1:17" ht="15.75" customHeight="1">
      <c r="A99" s="388">
        <f t="shared" si="0"/>
        <v>94</v>
      </c>
      <c r="B99" s="388"/>
      <c r="C99" s="453" t="s">
        <v>1080</v>
      </c>
      <c r="D99" s="453" t="s">
        <v>176</v>
      </c>
      <c r="E99" s="457">
        <v>-0.3</v>
      </c>
      <c r="F99" s="453">
        <v>212.98</v>
      </c>
      <c r="G99" s="453">
        <v>2</v>
      </c>
      <c r="H99" s="453">
        <v>2</v>
      </c>
      <c r="I99" s="453"/>
      <c r="J99" s="453"/>
      <c r="K99" s="453"/>
      <c r="L99" s="369"/>
      <c r="M99" s="453">
        <v>160.976</v>
      </c>
      <c r="N99" s="369"/>
      <c r="O99" s="369"/>
      <c r="P99" s="369"/>
      <c r="Q99" s="369"/>
    </row>
    <row r="100" spans="1:17" ht="15.75" customHeight="1">
      <c r="A100" s="388">
        <f t="shared" si="0"/>
        <v>95</v>
      </c>
      <c r="B100" s="388"/>
      <c r="C100" s="453" t="s">
        <v>1082</v>
      </c>
      <c r="D100" s="453" t="s">
        <v>107</v>
      </c>
      <c r="E100" s="160"/>
      <c r="F100" s="453">
        <v>209.64</v>
      </c>
      <c r="G100" s="453"/>
      <c r="H100" s="453">
        <v>2</v>
      </c>
      <c r="I100" s="453"/>
      <c r="J100" s="453"/>
      <c r="K100" s="453"/>
      <c r="L100" s="369"/>
      <c r="M100" s="453">
        <v>228.01900000000001</v>
      </c>
      <c r="N100" s="369"/>
      <c r="O100" s="369"/>
      <c r="P100" s="369"/>
      <c r="Q100" s="369"/>
    </row>
    <row r="101" spans="1:17" ht="15.75" customHeight="1">
      <c r="A101" s="388">
        <f t="shared" si="0"/>
        <v>96</v>
      </c>
      <c r="B101" s="388"/>
      <c r="C101" s="453" t="s">
        <v>1084</v>
      </c>
      <c r="D101" s="453" t="s">
        <v>419</v>
      </c>
      <c r="E101" s="160"/>
      <c r="F101" s="453">
        <v>198.56100000000001</v>
      </c>
      <c r="G101" s="453"/>
      <c r="H101" s="453"/>
      <c r="I101" s="453"/>
      <c r="J101" s="453"/>
      <c r="K101" s="453"/>
      <c r="L101" s="369"/>
      <c r="M101" s="453">
        <v>79.968000000000004</v>
      </c>
      <c r="N101" s="369"/>
      <c r="O101" s="369"/>
      <c r="P101" s="369"/>
      <c r="Q101" s="369"/>
    </row>
    <row r="102" spans="1:17" ht="15" customHeight="1">
      <c r="A102" s="388">
        <f t="shared" si="0"/>
        <v>97</v>
      </c>
      <c r="B102" s="388"/>
      <c r="C102" s="453" t="s">
        <v>1546</v>
      </c>
      <c r="D102" s="453" t="s">
        <v>176</v>
      </c>
      <c r="E102" s="160"/>
      <c r="F102" s="453">
        <v>193.60400000000001</v>
      </c>
      <c r="G102" s="453">
        <v>1</v>
      </c>
      <c r="H102" s="453">
        <v>1</v>
      </c>
      <c r="I102" s="453"/>
      <c r="J102" s="453"/>
      <c r="K102" s="453"/>
      <c r="L102" s="370"/>
      <c r="M102" s="453">
        <v>180.464</v>
      </c>
      <c r="N102" s="393"/>
      <c r="O102" s="393"/>
      <c r="P102" s="393"/>
      <c r="Q102" s="393"/>
    </row>
    <row r="103" spans="1:17" ht="15" customHeight="1">
      <c r="A103" s="388">
        <f t="shared" si="0"/>
        <v>98</v>
      </c>
      <c r="B103" s="370"/>
      <c r="C103" s="453" t="s">
        <v>116</v>
      </c>
      <c r="D103" s="453" t="s">
        <v>97</v>
      </c>
      <c r="E103" s="160"/>
      <c r="F103" s="453">
        <v>186.70699999999999</v>
      </c>
      <c r="G103" s="453"/>
      <c r="H103" s="453"/>
      <c r="I103" s="453"/>
      <c r="J103" s="453"/>
      <c r="K103" s="453"/>
      <c r="L103" s="370"/>
      <c r="M103" s="453">
        <v>18.704000000000001</v>
      </c>
      <c r="N103" s="393"/>
      <c r="O103" s="393"/>
      <c r="P103" s="393"/>
      <c r="Q103" s="393"/>
    </row>
    <row r="104" spans="1:17" ht="15" customHeight="1">
      <c r="A104" s="388">
        <f t="shared" si="0"/>
        <v>99</v>
      </c>
      <c r="B104" s="370"/>
      <c r="C104" s="453" t="s">
        <v>1572</v>
      </c>
      <c r="D104" s="453" t="s">
        <v>112</v>
      </c>
      <c r="E104" s="160"/>
      <c r="F104" s="453">
        <v>192.96</v>
      </c>
      <c r="G104" s="453">
        <v>3</v>
      </c>
      <c r="H104" s="453">
        <v>3</v>
      </c>
      <c r="I104" s="453">
        <v>3</v>
      </c>
      <c r="J104" s="453">
        <v>3</v>
      </c>
      <c r="K104" s="453"/>
      <c r="L104" s="370"/>
      <c r="M104" s="453"/>
      <c r="N104" s="393"/>
      <c r="O104" s="393"/>
      <c r="P104" s="393"/>
      <c r="Q104" s="393"/>
    </row>
    <row r="105" spans="1:17" ht="15" customHeight="1">
      <c r="A105" s="388">
        <f t="shared" si="0"/>
        <v>100</v>
      </c>
      <c r="B105" s="370"/>
      <c r="C105" s="453" t="s">
        <v>1567</v>
      </c>
      <c r="D105" s="453" t="s">
        <v>97</v>
      </c>
      <c r="E105" s="160"/>
      <c r="F105" s="453">
        <v>199.667</v>
      </c>
      <c r="G105" s="453">
        <v>1</v>
      </c>
      <c r="H105" s="453">
        <v>2</v>
      </c>
      <c r="I105" s="453">
        <v>1</v>
      </c>
      <c r="J105" s="453"/>
      <c r="K105" s="453"/>
      <c r="L105" s="370"/>
      <c r="M105" s="453">
        <v>71.277000000000001</v>
      </c>
      <c r="N105" s="369"/>
      <c r="O105" s="369"/>
      <c r="P105" s="369"/>
      <c r="Q105" s="369"/>
    </row>
    <row r="106" spans="1:17" ht="15" customHeight="1">
      <c r="A106" s="388">
        <f t="shared" si="0"/>
        <v>101</v>
      </c>
      <c r="B106" s="370"/>
      <c r="C106" s="453" t="s">
        <v>1225</v>
      </c>
      <c r="D106" s="453" t="s">
        <v>112</v>
      </c>
      <c r="E106" s="160"/>
      <c r="F106" s="453">
        <v>191.583</v>
      </c>
      <c r="G106" s="453"/>
      <c r="H106" s="453"/>
      <c r="I106" s="453"/>
      <c r="J106" s="453">
        <v>1</v>
      </c>
      <c r="K106" s="453"/>
      <c r="L106" s="370"/>
      <c r="M106" s="453">
        <v>24.207999999999998</v>
      </c>
      <c r="N106" s="369"/>
      <c r="O106" s="369"/>
      <c r="P106" s="369"/>
      <c r="Q106" s="369"/>
    </row>
    <row r="107" spans="1:17" ht="15" customHeight="1">
      <c r="A107" s="388">
        <f t="shared" si="0"/>
        <v>102</v>
      </c>
      <c r="B107" s="370"/>
      <c r="C107" s="453" t="s">
        <v>1547</v>
      </c>
      <c r="D107" s="453" t="s">
        <v>97</v>
      </c>
      <c r="E107" s="160"/>
      <c r="F107" s="453">
        <v>188.887</v>
      </c>
      <c r="G107" s="453">
        <v>1</v>
      </c>
      <c r="H107" s="453"/>
      <c r="I107" s="453"/>
      <c r="J107" s="453"/>
      <c r="K107" s="453"/>
      <c r="L107" s="370"/>
      <c r="M107" s="453">
        <v>171.00800000000001</v>
      </c>
      <c r="N107" s="369"/>
      <c r="O107" s="369"/>
      <c r="P107" s="369"/>
      <c r="Q107" s="369"/>
    </row>
    <row r="108" spans="1:17" ht="15" customHeight="1">
      <c r="A108" s="388">
        <f t="shared" si="0"/>
        <v>103</v>
      </c>
      <c r="B108" s="370"/>
      <c r="C108" s="453" t="s">
        <v>1549</v>
      </c>
      <c r="D108" s="453" t="s">
        <v>176</v>
      </c>
      <c r="E108" s="160"/>
      <c r="F108" s="453">
        <v>197.97499999999999</v>
      </c>
      <c r="G108" s="453"/>
      <c r="H108" s="453">
        <v>2</v>
      </c>
      <c r="I108" s="453"/>
      <c r="J108" s="453"/>
      <c r="K108" s="453"/>
      <c r="L108" s="370"/>
      <c r="M108" s="453">
        <v>11.532999999999999</v>
      </c>
      <c r="N108" s="369"/>
      <c r="O108" s="369"/>
      <c r="P108" s="369"/>
      <c r="Q108" s="369"/>
    </row>
    <row r="109" spans="1:17" ht="15" customHeight="1">
      <c r="A109" s="388">
        <f t="shared" si="0"/>
        <v>104</v>
      </c>
      <c r="B109" s="370"/>
      <c r="C109" s="453" t="s">
        <v>1586</v>
      </c>
      <c r="D109" s="453" t="s">
        <v>97</v>
      </c>
      <c r="E109" s="160"/>
      <c r="F109" s="453">
        <v>192.965</v>
      </c>
      <c r="G109" s="453">
        <v>3</v>
      </c>
      <c r="H109" s="453">
        <v>2</v>
      </c>
      <c r="I109" s="453"/>
      <c r="J109" s="453">
        <v>1</v>
      </c>
      <c r="K109" s="453"/>
      <c r="L109" s="370"/>
      <c r="M109" s="453"/>
      <c r="N109" s="369"/>
      <c r="O109" s="369"/>
      <c r="P109" s="369"/>
      <c r="Q109" s="369"/>
    </row>
    <row r="110" spans="1:17" ht="15" customHeight="1">
      <c r="A110" s="388">
        <f t="shared" si="0"/>
        <v>105</v>
      </c>
      <c r="B110" s="370"/>
      <c r="C110" s="453" t="s">
        <v>1127</v>
      </c>
      <c r="D110" s="453" t="s">
        <v>112</v>
      </c>
      <c r="E110" s="160"/>
      <c r="F110" s="453">
        <v>190.999</v>
      </c>
      <c r="G110" s="453"/>
      <c r="H110" s="453"/>
      <c r="I110" s="453"/>
      <c r="J110" s="453"/>
      <c r="K110" s="453"/>
      <c r="L110" s="370"/>
      <c r="M110" s="453">
        <v>48.832000000000001</v>
      </c>
      <c r="N110" s="369"/>
      <c r="O110" s="369"/>
      <c r="P110" s="369"/>
      <c r="Q110" s="369"/>
    </row>
    <row r="111" spans="1:17" ht="15" customHeight="1">
      <c r="A111" s="388">
        <f t="shared" si="0"/>
        <v>106</v>
      </c>
      <c r="B111" s="370"/>
      <c r="C111" s="453" t="s">
        <v>1785</v>
      </c>
      <c r="D111" s="453" t="s">
        <v>627</v>
      </c>
      <c r="E111" s="160"/>
      <c r="F111" s="453">
        <v>214.154</v>
      </c>
      <c r="G111" s="453">
        <v>2</v>
      </c>
      <c r="H111" s="453"/>
      <c r="I111" s="453"/>
      <c r="J111" s="453">
        <v>4</v>
      </c>
      <c r="K111" s="453"/>
      <c r="L111" s="369"/>
      <c r="M111" s="453">
        <v>222.53299999999999</v>
      </c>
      <c r="N111" s="369"/>
      <c r="O111" s="369"/>
      <c r="P111" s="361"/>
      <c r="Q111" s="361"/>
    </row>
    <row r="112" spans="1:17" ht="15" customHeight="1">
      <c r="A112" s="388">
        <f t="shared" si="0"/>
        <v>107</v>
      </c>
      <c r="B112" s="370"/>
      <c r="C112" s="369" t="s">
        <v>959</v>
      </c>
      <c r="D112" s="369" t="s">
        <v>97</v>
      </c>
      <c r="E112" s="369"/>
      <c r="F112" s="460"/>
      <c r="G112" s="372">
        <v>0</v>
      </c>
      <c r="H112" s="372">
        <v>0</v>
      </c>
      <c r="I112" s="372">
        <v>0</v>
      </c>
      <c r="J112" s="372">
        <v>0</v>
      </c>
      <c r="K112" s="373">
        <v>352.48</v>
      </c>
      <c r="L112" s="369"/>
      <c r="M112" s="373">
        <v>200.16</v>
      </c>
      <c r="N112" s="369"/>
      <c r="O112" s="389"/>
      <c r="P112" s="369" t="s">
        <v>2125</v>
      </c>
      <c r="Q112" s="369" t="s">
        <v>389</v>
      </c>
    </row>
    <row r="113" spans="1:15" ht="15" customHeight="1">
      <c r="A113" s="388">
        <f t="shared" si="0"/>
        <v>108</v>
      </c>
      <c r="B113" s="415" t="s">
        <v>2049</v>
      </c>
      <c r="C113" s="369" t="s">
        <v>1791</v>
      </c>
      <c r="D113" s="369" t="s">
        <v>97</v>
      </c>
      <c r="E113" s="369"/>
      <c r="F113" s="460"/>
      <c r="G113" s="372">
        <v>1</v>
      </c>
      <c r="H113" s="372">
        <v>1</v>
      </c>
      <c r="I113" s="372">
        <v>0</v>
      </c>
      <c r="J113" s="372">
        <v>0</v>
      </c>
      <c r="K113" s="373">
        <v>492.78</v>
      </c>
      <c r="L113" s="369"/>
      <c r="M113" s="373">
        <v>226.416</v>
      </c>
      <c r="N113" s="369"/>
      <c r="O113" s="389"/>
    </row>
    <row r="114" spans="1:15" ht="15" customHeight="1">
      <c r="A114" s="388">
        <f t="shared" si="0"/>
        <v>109</v>
      </c>
      <c r="B114" s="415" t="s">
        <v>2049</v>
      </c>
      <c r="C114" s="369" t="s">
        <v>1790</v>
      </c>
      <c r="D114" s="369" t="s">
        <v>97</v>
      </c>
      <c r="E114" s="369"/>
      <c r="F114" s="460"/>
      <c r="G114" s="372">
        <v>2</v>
      </c>
      <c r="H114" s="372">
        <v>0</v>
      </c>
      <c r="I114" s="372">
        <v>0</v>
      </c>
      <c r="J114" s="372">
        <v>2</v>
      </c>
      <c r="K114" s="373">
        <v>151.19999999999999</v>
      </c>
      <c r="L114" s="369"/>
      <c r="M114" s="373">
        <v>77.103999999999999</v>
      </c>
      <c r="N114" s="369"/>
      <c r="O114" s="389"/>
    </row>
    <row r="115" spans="1:15" ht="15" customHeight="1">
      <c r="A115" s="388">
        <f t="shared" si="0"/>
        <v>110</v>
      </c>
      <c r="B115" s="415" t="s">
        <v>2049</v>
      </c>
      <c r="C115" s="369" t="s">
        <v>1794</v>
      </c>
      <c r="D115" s="369" t="s">
        <v>97</v>
      </c>
      <c r="E115" s="407">
        <v>-0.4</v>
      </c>
      <c r="F115" s="460"/>
      <c r="G115" s="372">
        <v>1</v>
      </c>
      <c r="H115" s="461">
        <v>4</v>
      </c>
      <c r="I115" s="372">
        <v>0</v>
      </c>
      <c r="J115" s="372">
        <v>0</v>
      </c>
      <c r="K115" s="373">
        <v>243.1</v>
      </c>
      <c r="L115" s="369"/>
      <c r="M115" s="373">
        <v>88.432000000000002</v>
      </c>
      <c r="N115" s="369"/>
      <c r="O115" s="389"/>
    </row>
    <row r="116" spans="1:15" ht="15" customHeight="1">
      <c r="A116" s="388">
        <f t="shared" si="0"/>
        <v>111</v>
      </c>
      <c r="B116" s="415" t="s">
        <v>2049</v>
      </c>
      <c r="C116" s="369" t="s">
        <v>1796</v>
      </c>
      <c r="D116" s="369" t="s">
        <v>107</v>
      </c>
      <c r="E116" s="462"/>
      <c r="F116" s="460"/>
      <c r="G116" s="372">
        <v>0</v>
      </c>
      <c r="H116" s="372">
        <v>0</v>
      </c>
      <c r="I116" s="372">
        <v>4</v>
      </c>
      <c r="J116" s="372">
        <v>4</v>
      </c>
      <c r="K116" s="373">
        <v>214.88</v>
      </c>
      <c r="L116" s="369"/>
      <c r="M116" s="373">
        <v>156.03200000000001</v>
      </c>
      <c r="N116" s="369"/>
      <c r="O116" s="389"/>
    </row>
    <row r="117" spans="1:15" ht="15" customHeight="1">
      <c r="A117" s="388">
        <f t="shared" si="0"/>
        <v>112</v>
      </c>
      <c r="B117" s="415" t="s">
        <v>2049</v>
      </c>
      <c r="C117" s="369" t="s">
        <v>1780</v>
      </c>
      <c r="D117" s="369" t="s">
        <v>112</v>
      </c>
      <c r="E117" s="462"/>
      <c r="F117" s="460"/>
      <c r="G117" s="372">
        <v>3</v>
      </c>
      <c r="H117" s="372">
        <v>1</v>
      </c>
      <c r="I117" s="372">
        <v>0</v>
      </c>
      <c r="J117" s="372">
        <v>0</v>
      </c>
      <c r="K117" s="373">
        <v>645.745</v>
      </c>
      <c r="L117" s="369"/>
      <c r="M117" s="373">
        <v>359.69600000000003</v>
      </c>
      <c r="N117" s="369"/>
      <c r="O117" s="389"/>
    </row>
    <row r="118" spans="1:15" ht="15" customHeight="1">
      <c r="A118" s="388">
        <f t="shared" si="0"/>
        <v>113</v>
      </c>
      <c r="B118" s="415" t="s">
        <v>2049</v>
      </c>
      <c r="C118" s="369" t="s">
        <v>1779</v>
      </c>
      <c r="D118" s="369" t="s">
        <v>176</v>
      </c>
      <c r="E118" s="462"/>
      <c r="F118" s="460"/>
      <c r="G118" s="372">
        <v>1</v>
      </c>
      <c r="H118" s="372">
        <v>0</v>
      </c>
      <c r="I118" s="372">
        <v>1</v>
      </c>
      <c r="J118" s="372">
        <v>3</v>
      </c>
      <c r="K118" s="373">
        <v>265.79899999999998</v>
      </c>
      <c r="L118" s="369"/>
      <c r="M118" s="373">
        <v>78.224999999999994</v>
      </c>
      <c r="N118" s="369"/>
      <c r="O118" s="389"/>
    </row>
    <row r="119" spans="1:15" ht="15" customHeight="1">
      <c r="A119" s="388">
        <f t="shared" si="0"/>
        <v>114</v>
      </c>
      <c r="B119" s="415" t="s">
        <v>2049</v>
      </c>
      <c r="C119" s="369" t="s">
        <v>1764</v>
      </c>
      <c r="D119" s="369" t="s">
        <v>596</v>
      </c>
      <c r="E119" s="462"/>
      <c r="F119" s="460"/>
      <c r="G119" s="372">
        <v>0</v>
      </c>
      <c r="H119" s="372">
        <v>0</v>
      </c>
      <c r="I119" s="372">
        <v>2</v>
      </c>
      <c r="J119" s="372">
        <v>1</v>
      </c>
      <c r="K119" s="373">
        <v>564.39400000000001</v>
      </c>
      <c r="L119" s="369"/>
      <c r="M119" s="373">
        <v>359.68200000000002</v>
      </c>
      <c r="N119" s="369"/>
      <c r="O119" s="406">
        <v>45289</v>
      </c>
    </row>
    <row r="120" spans="1:15" ht="15" customHeight="1">
      <c r="A120" s="388">
        <f t="shared" si="0"/>
        <v>115</v>
      </c>
      <c r="B120" s="415" t="s">
        <v>2049</v>
      </c>
      <c r="C120" s="369" t="s">
        <v>1753</v>
      </c>
      <c r="D120" s="369" t="s">
        <v>176</v>
      </c>
      <c r="E120" s="407">
        <v>0.3</v>
      </c>
      <c r="F120" s="460"/>
      <c r="G120" s="372">
        <v>2</v>
      </c>
      <c r="H120" s="372">
        <v>0</v>
      </c>
      <c r="I120" s="372">
        <v>2</v>
      </c>
      <c r="J120" s="372">
        <v>3</v>
      </c>
      <c r="K120" s="373">
        <v>256.233</v>
      </c>
      <c r="L120" s="369"/>
      <c r="M120" s="373">
        <v>50.319000000000003</v>
      </c>
      <c r="N120" s="369"/>
      <c r="O120" s="389"/>
    </row>
    <row r="121" spans="1:15" ht="15" customHeight="1">
      <c r="A121" s="388">
        <f t="shared" si="0"/>
        <v>116</v>
      </c>
      <c r="B121" s="415" t="s">
        <v>2049</v>
      </c>
      <c r="C121" s="369" t="s">
        <v>1748</v>
      </c>
      <c r="D121" s="369" t="s">
        <v>112</v>
      </c>
      <c r="E121" s="462"/>
      <c r="F121" s="460"/>
      <c r="G121" s="372">
        <v>0</v>
      </c>
      <c r="H121" s="372">
        <v>0</v>
      </c>
      <c r="I121" s="372">
        <v>0</v>
      </c>
      <c r="J121" s="372">
        <v>1</v>
      </c>
      <c r="K121" s="373">
        <v>32.451000000000001</v>
      </c>
      <c r="L121" s="369"/>
      <c r="M121" s="373">
        <v>5.5049999999999999</v>
      </c>
      <c r="N121" s="369"/>
      <c r="O121" s="389"/>
    </row>
    <row r="122" spans="1:15" ht="15" customHeight="1">
      <c r="A122" s="388">
        <f t="shared" si="0"/>
        <v>117</v>
      </c>
      <c r="B122" s="415" t="s">
        <v>2049</v>
      </c>
      <c r="C122" s="369" t="s">
        <v>1732</v>
      </c>
      <c r="D122" s="369" t="s">
        <v>112</v>
      </c>
      <c r="E122" s="407">
        <v>1</v>
      </c>
      <c r="F122" s="460"/>
      <c r="G122" s="372">
        <v>0</v>
      </c>
      <c r="H122" s="372">
        <v>0</v>
      </c>
      <c r="I122" s="372">
        <v>3</v>
      </c>
      <c r="J122" s="372">
        <v>6</v>
      </c>
      <c r="K122" s="373">
        <v>1134.8699999999999</v>
      </c>
      <c r="L122" s="369"/>
      <c r="M122" s="373">
        <v>452.31799999999998</v>
      </c>
      <c r="N122" s="369"/>
      <c r="O122" s="389"/>
    </row>
    <row r="123" spans="1:15" ht="15" customHeight="1">
      <c r="A123" s="388">
        <f t="shared" si="0"/>
        <v>118</v>
      </c>
      <c r="B123" s="415" t="s">
        <v>2049</v>
      </c>
      <c r="C123" s="369" t="s">
        <v>1699</v>
      </c>
      <c r="D123" s="369" t="s">
        <v>107</v>
      </c>
      <c r="E123" s="462"/>
      <c r="F123" s="460"/>
      <c r="G123" s="372">
        <v>1</v>
      </c>
      <c r="H123" s="372">
        <v>3</v>
      </c>
      <c r="I123" s="372">
        <v>1</v>
      </c>
      <c r="J123" s="372">
        <v>0</v>
      </c>
      <c r="K123" s="373">
        <v>313.904</v>
      </c>
      <c r="L123" s="369"/>
      <c r="M123" s="373">
        <v>87.475999999999999</v>
      </c>
      <c r="N123" s="369"/>
      <c r="O123" s="389"/>
    </row>
    <row r="124" spans="1:15" ht="15" customHeight="1">
      <c r="A124" s="388">
        <f t="shared" si="0"/>
        <v>119</v>
      </c>
      <c r="B124" s="370"/>
      <c r="C124" s="369" t="s">
        <v>1705</v>
      </c>
      <c r="D124" s="369" t="s">
        <v>1706</v>
      </c>
      <c r="E124" s="407">
        <v>-0.5</v>
      </c>
      <c r="F124" s="460"/>
      <c r="G124" s="372">
        <v>0</v>
      </c>
      <c r="H124" s="372">
        <v>0</v>
      </c>
      <c r="I124" s="372">
        <v>0</v>
      </c>
      <c r="J124" s="372">
        <v>0</v>
      </c>
      <c r="K124" s="373">
        <v>361.8</v>
      </c>
      <c r="L124" s="369"/>
      <c r="M124" s="373"/>
      <c r="N124" s="369"/>
      <c r="O124" s="389"/>
    </row>
    <row r="125" spans="1:15" ht="15" customHeight="1">
      <c r="A125" s="388">
        <f t="shared" si="0"/>
        <v>120</v>
      </c>
      <c r="B125" s="415" t="s">
        <v>2049</v>
      </c>
      <c r="C125" s="369" t="s">
        <v>1708</v>
      </c>
      <c r="D125" s="369" t="s">
        <v>107</v>
      </c>
      <c r="E125" s="462"/>
      <c r="F125" s="460"/>
      <c r="G125" s="372">
        <v>1</v>
      </c>
      <c r="H125" s="372">
        <v>0</v>
      </c>
      <c r="I125" s="372">
        <v>0</v>
      </c>
      <c r="J125" s="372">
        <v>1</v>
      </c>
      <c r="K125" s="373">
        <v>220.4</v>
      </c>
      <c r="L125" s="369"/>
      <c r="M125" s="373">
        <v>71.358000000000004</v>
      </c>
      <c r="N125" s="369"/>
      <c r="O125" s="389"/>
    </row>
    <row r="126" spans="1:15" ht="15" customHeight="1">
      <c r="A126" s="388">
        <f t="shared" si="0"/>
        <v>121</v>
      </c>
      <c r="B126" s="415" t="s">
        <v>2049</v>
      </c>
      <c r="C126" s="369" t="s">
        <v>1684</v>
      </c>
      <c r="D126" s="369" t="s">
        <v>234</v>
      </c>
      <c r="E126" s="462"/>
      <c r="F126" s="460"/>
      <c r="G126" s="372">
        <v>1</v>
      </c>
      <c r="H126" s="372">
        <v>3</v>
      </c>
      <c r="I126" s="372">
        <v>1</v>
      </c>
      <c r="J126" s="372">
        <v>0</v>
      </c>
      <c r="K126" s="373">
        <v>467.99299999999999</v>
      </c>
      <c r="L126" s="369"/>
      <c r="M126" s="373">
        <v>256.37700000000001</v>
      </c>
      <c r="N126" s="369"/>
      <c r="O126" s="406">
        <v>45289</v>
      </c>
    </row>
    <row r="127" spans="1:15" ht="15" customHeight="1">
      <c r="A127" s="388">
        <f t="shared" si="0"/>
        <v>122</v>
      </c>
      <c r="B127" s="415" t="s">
        <v>2049</v>
      </c>
      <c r="C127" s="369" t="s">
        <v>1683</v>
      </c>
      <c r="D127" s="369" t="s">
        <v>97</v>
      </c>
      <c r="E127" s="462"/>
      <c r="F127" s="460"/>
      <c r="G127" s="372">
        <v>0</v>
      </c>
      <c r="H127" s="372">
        <v>3</v>
      </c>
      <c r="I127" s="372">
        <v>0</v>
      </c>
      <c r="J127" s="372">
        <v>0</v>
      </c>
      <c r="K127" s="373">
        <v>69.549000000000007</v>
      </c>
      <c r="L127" s="369"/>
      <c r="M127" s="373">
        <v>21.863</v>
      </c>
      <c r="N127" s="369"/>
      <c r="O127" s="389"/>
    </row>
    <row r="128" spans="1:15" ht="15" customHeight="1">
      <c r="A128" s="388">
        <f t="shared" si="0"/>
        <v>123</v>
      </c>
      <c r="B128" s="415" t="s">
        <v>2049</v>
      </c>
      <c r="C128" s="369" t="s">
        <v>1687</v>
      </c>
      <c r="D128" s="369" t="s">
        <v>97</v>
      </c>
      <c r="E128" s="462"/>
      <c r="F128" s="460"/>
      <c r="G128" s="372">
        <v>1</v>
      </c>
      <c r="H128" s="372">
        <v>3</v>
      </c>
      <c r="I128" s="372">
        <v>0</v>
      </c>
      <c r="J128" s="372">
        <v>0</v>
      </c>
      <c r="K128" s="373">
        <v>44.622999999999998</v>
      </c>
      <c r="L128" s="369"/>
      <c r="M128" s="373">
        <v>5.3230000000000004</v>
      </c>
      <c r="N128" s="369"/>
      <c r="O128" s="389"/>
    </row>
    <row r="129" spans="1:17" ht="15" customHeight="1">
      <c r="A129" s="388">
        <f t="shared" si="0"/>
        <v>124</v>
      </c>
      <c r="B129" s="415" t="s">
        <v>2049</v>
      </c>
      <c r="C129" s="369" t="s">
        <v>1690</v>
      </c>
      <c r="D129" s="369" t="s">
        <v>97</v>
      </c>
      <c r="E129" s="462"/>
      <c r="F129" s="460"/>
      <c r="G129" s="372">
        <v>2</v>
      </c>
      <c r="H129" s="372">
        <v>0</v>
      </c>
      <c r="I129" s="372">
        <v>0</v>
      </c>
      <c r="J129" s="372">
        <v>4</v>
      </c>
      <c r="K129" s="373">
        <v>419.26299999999998</v>
      </c>
      <c r="L129" s="369"/>
      <c r="M129" s="373">
        <v>157.798</v>
      </c>
      <c r="N129" s="369"/>
      <c r="O129" s="389"/>
      <c r="P129" s="369"/>
      <c r="Q129" s="369"/>
    </row>
    <row r="130" spans="1:17" ht="15" customHeight="1">
      <c r="A130" s="388">
        <f t="shared" si="0"/>
        <v>125</v>
      </c>
      <c r="B130" s="415" t="s">
        <v>2049</v>
      </c>
      <c r="C130" s="370" t="s">
        <v>1665</v>
      </c>
      <c r="D130" s="370" t="s">
        <v>176</v>
      </c>
      <c r="E130" s="462"/>
      <c r="F130" s="460"/>
      <c r="G130" s="372">
        <v>0</v>
      </c>
      <c r="H130" s="372">
        <v>3</v>
      </c>
      <c r="I130" s="372">
        <v>2</v>
      </c>
      <c r="J130" s="372">
        <v>0</v>
      </c>
      <c r="K130" s="373">
        <v>116.81699999999999</v>
      </c>
      <c r="L130" s="369"/>
      <c r="M130" s="373">
        <v>36.067999999999998</v>
      </c>
      <c r="N130" s="369"/>
      <c r="O130" s="389"/>
      <c r="P130" s="369"/>
      <c r="Q130" s="369"/>
    </row>
    <row r="131" spans="1:17" ht="15" customHeight="1">
      <c r="A131" s="388">
        <f t="shared" si="0"/>
        <v>126</v>
      </c>
      <c r="B131" s="415" t="s">
        <v>2049</v>
      </c>
      <c r="C131" s="370" t="s">
        <v>1662</v>
      </c>
      <c r="D131" s="370" t="s">
        <v>97</v>
      </c>
      <c r="E131" s="407">
        <v>0.4</v>
      </c>
      <c r="F131" s="460"/>
      <c r="G131" s="372">
        <v>0</v>
      </c>
      <c r="H131" s="372">
        <v>3</v>
      </c>
      <c r="I131" s="372">
        <v>1</v>
      </c>
      <c r="J131" s="372">
        <v>0</v>
      </c>
      <c r="K131" s="373">
        <v>703.98900000000003</v>
      </c>
      <c r="L131" s="369"/>
      <c r="M131" s="373">
        <v>299.892</v>
      </c>
      <c r="N131" s="369"/>
      <c r="O131" s="389"/>
      <c r="P131" s="369"/>
      <c r="Q131" s="369"/>
    </row>
    <row r="132" spans="1:17" ht="15" customHeight="1">
      <c r="A132" s="388">
        <f t="shared" si="0"/>
        <v>127</v>
      </c>
      <c r="B132" s="415" t="s">
        <v>2049</v>
      </c>
      <c r="C132" s="370" t="s">
        <v>1664</v>
      </c>
      <c r="D132" s="370" t="s">
        <v>112</v>
      </c>
      <c r="E132" s="462"/>
      <c r="F132" s="460"/>
      <c r="G132" s="372">
        <v>0</v>
      </c>
      <c r="H132" s="372">
        <v>2</v>
      </c>
      <c r="I132" s="372">
        <v>0</v>
      </c>
      <c r="J132" s="372">
        <v>0</v>
      </c>
      <c r="K132" s="373">
        <v>401.02300000000002</v>
      </c>
      <c r="L132" s="369"/>
      <c r="M132" s="373">
        <v>155.64500000000001</v>
      </c>
      <c r="N132" s="369"/>
      <c r="O132" s="389"/>
      <c r="P132" s="369"/>
      <c r="Q132" s="369"/>
    </row>
    <row r="133" spans="1:17" ht="15" customHeight="1">
      <c r="A133" s="388">
        <f t="shared" si="0"/>
        <v>128</v>
      </c>
      <c r="B133" s="415" t="s">
        <v>2049</v>
      </c>
      <c r="C133" s="370" t="s">
        <v>1666</v>
      </c>
      <c r="D133" s="370" t="s">
        <v>176</v>
      </c>
      <c r="E133" s="462"/>
      <c r="F133" s="460"/>
      <c r="G133" s="372">
        <v>1</v>
      </c>
      <c r="H133" s="372">
        <v>0</v>
      </c>
      <c r="I133" s="372">
        <v>0</v>
      </c>
      <c r="J133" s="372">
        <v>3</v>
      </c>
      <c r="K133" s="373">
        <v>368.21699999999998</v>
      </c>
      <c r="L133" s="369"/>
      <c r="M133" s="373">
        <v>241.53200000000001</v>
      </c>
      <c r="N133" s="369"/>
      <c r="O133" s="389"/>
      <c r="P133" s="369"/>
      <c r="Q133" s="369"/>
    </row>
    <row r="134" spans="1:17" ht="15" customHeight="1">
      <c r="A134" s="388">
        <f t="shared" si="0"/>
        <v>129</v>
      </c>
      <c r="B134" s="415" t="s">
        <v>2049</v>
      </c>
      <c r="C134" s="370" t="s">
        <v>1681</v>
      </c>
      <c r="D134" s="370" t="s">
        <v>97</v>
      </c>
      <c r="E134" s="407"/>
      <c r="F134" s="460"/>
      <c r="G134" s="372">
        <v>1</v>
      </c>
      <c r="H134" s="372">
        <v>3</v>
      </c>
      <c r="I134" s="372">
        <v>0</v>
      </c>
      <c r="J134" s="372">
        <v>0</v>
      </c>
      <c r="K134" s="373">
        <v>39.017000000000003</v>
      </c>
      <c r="L134" s="369"/>
      <c r="M134" s="373">
        <v>9.15</v>
      </c>
      <c r="N134" s="369"/>
      <c r="O134" s="389"/>
      <c r="P134" s="369"/>
      <c r="Q134" s="369"/>
    </row>
    <row r="135" spans="1:17" ht="15" customHeight="1">
      <c r="A135" s="388">
        <f t="shared" si="0"/>
        <v>130</v>
      </c>
      <c r="B135" s="415" t="s">
        <v>2049</v>
      </c>
      <c r="C135" s="370" t="s">
        <v>1788</v>
      </c>
      <c r="D135" s="370" t="s">
        <v>97</v>
      </c>
      <c r="E135" s="462"/>
      <c r="F135" s="460"/>
      <c r="G135" s="372">
        <v>0</v>
      </c>
      <c r="H135" s="372">
        <v>2</v>
      </c>
      <c r="I135" s="372">
        <v>0</v>
      </c>
      <c r="J135" s="372">
        <v>0</v>
      </c>
      <c r="K135" s="373">
        <v>147.994</v>
      </c>
      <c r="L135" s="369"/>
      <c r="M135" s="373">
        <v>64.400000000000006</v>
      </c>
      <c r="N135" s="369"/>
      <c r="O135" s="389"/>
      <c r="P135" s="369"/>
      <c r="Q135" s="369"/>
    </row>
    <row r="136" spans="1:17" ht="15" customHeight="1">
      <c r="A136" s="388">
        <f t="shared" si="0"/>
        <v>131</v>
      </c>
      <c r="B136" s="415" t="s">
        <v>2049</v>
      </c>
      <c r="C136" s="369" t="s">
        <v>1809</v>
      </c>
      <c r="D136" s="369" t="s">
        <v>1854</v>
      </c>
      <c r="E136" s="462"/>
      <c r="F136" s="383"/>
      <c r="G136" s="461">
        <v>2</v>
      </c>
      <c r="H136" s="372">
        <v>0</v>
      </c>
      <c r="I136" s="372">
        <v>0</v>
      </c>
      <c r="J136" s="372">
        <v>0</v>
      </c>
      <c r="K136" s="373">
        <v>162.61000000000001</v>
      </c>
      <c r="L136" s="369"/>
      <c r="M136" s="373">
        <v>84.936000000000007</v>
      </c>
      <c r="N136" s="369"/>
      <c r="O136" s="389"/>
      <c r="P136" s="369"/>
      <c r="Q136" s="369"/>
    </row>
    <row r="137" spans="1:17" ht="15" customHeight="1">
      <c r="A137" s="388">
        <f t="shared" si="0"/>
        <v>132</v>
      </c>
      <c r="B137" s="415" t="s">
        <v>2049</v>
      </c>
      <c r="C137" s="369" t="s">
        <v>1802</v>
      </c>
      <c r="D137" s="369" t="s">
        <v>1854</v>
      </c>
      <c r="E137" s="462"/>
      <c r="F137" s="383">
        <v>3</v>
      </c>
      <c r="G137" s="372">
        <v>3</v>
      </c>
      <c r="H137" s="372">
        <v>3</v>
      </c>
      <c r="I137" s="372">
        <v>3</v>
      </c>
      <c r="J137" s="372">
        <v>3</v>
      </c>
      <c r="K137" s="373">
        <v>1384.1980000000001</v>
      </c>
      <c r="L137" s="369"/>
      <c r="M137" s="373">
        <v>1254.0840000000001</v>
      </c>
      <c r="N137" s="369"/>
      <c r="O137" s="389"/>
      <c r="P137" s="369"/>
      <c r="Q137" s="369"/>
    </row>
    <row r="138" spans="1:17" ht="15" customHeight="1">
      <c r="A138" s="388">
        <f t="shared" si="0"/>
        <v>133</v>
      </c>
      <c r="B138" s="415" t="s">
        <v>2049</v>
      </c>
      <c r="C138" s="370" t="s">
        <v>1783</v>
      </c>
      <c r="D138" s="370" t="s">
        <v>112</v>
      </c>
      <c r="E138" s="463"/>
      <c r="F138" s="464">
        <v>2</v>
      </c>
      <c r="G138" s="465">
        <v>4</v>
      </c>
      <c r="H138" s="465">
        <v>6</v>
      </c>
      <c r="I138" s="465">
        <v>2</v>
      </c>
      <c r="J138" s="465">
        <v>2</v>
      </c>
      <c r="K138" s="466">
        <v>612.6</v>
      </c>
      <c r="L138" s="361"/>
      <c r="M138" s="466">
        <v>400.14100000000002</v>
      </c>
      <c r="N138" s="361"/>
      <c r="O138" s="406"/>
      <c r="P138" s="361"/>
      <c r="Q138" s="361"/>
    </row>
    <row r="139" spans="1:17" ht="15" customHeight="1">
      <c r="A139" s="388">
        <f t="shared" si="0"/>
        <v>134</v>
      </c>
      <c r="B139" s="370"/>
      <c r="C139" s="370" t="s">
        <v>1560</v>
      </c>
      <c r="D139" s="370" t="s">
        <v>596</v>
      </c>
      <c r="E139" s="463"/>
      <c r="F139" s="467"/>
      <c r="G139" s="465">
        <v>0</v>
      </c>
      <c r="H139" s="465">
        <v>0</v>
      </c>
      <c r="I139" s="465">
        <v>0</v>
      </c>
      <c r="J139" s="465">
        <v>0</v>
      </c>
      <c r="K139" s="466">
        <v>105.717</v>
      </c>
      <c r="L139" s="361"/>
      <c r="M139" s="466">
        <v>98.296999999999997</v>
      </c>
      <c r="N139" s="361"/>
      <c r="O139" s="406"/>
      <c r="P139" s="361" t="s">
        <v>2126</v>
      </c>
      <c r="Q139" s="361" t="s">
        <v>2127</v>
      </c>
    </row>
    <row r="140" spans="1:17" ht="15" customHeight="1">
      <c r="A140" s="388">
        <f t="shared" si="0"/>
        <v>135</v>
      </c>
      <c r="B140" s="370"/>
      <c r="C140" s="370" t="s">
        <v>1563</v>
      </c>
      <c r="D140" s="370" t="s">
        <v>97</v>
      </c>
      <c r="E140" s="463"/>
      <c r="F140" s="467"/>
      <c r="G140" s="465">
        <v>0</v>
      </c>
      <c r="H140" s="465">
        <v>0</v>
      </c>
      <c r="I140" s="465">
        <v>0</v>
      </c>
      <c r="J140" s="465">
        <v>0</v>
      </c>
      <c r="K140" s="466">
        <v>62.64</v>
      </c>
      <c r="L140" s="361"/>
      <c r="M140" s="466">
        <v>28.815999999999999</v>
      </c>
      <c r="N140" s="361"/>
      <c r="O140" s="406"/>
      <c r="P140" s="361" t="s">
        <v>2128</v>
      </c>
      <c r="Q140" s="361" t="s">
        <v>2127</v>
      </c>
    </row>
    <row r="141" spans="1:17" ht="15" customHeight="1">
      <c r="A141" s="388">
        <f t="shared" si="0"/>
        <v>136</v>
      </c>
      <c r="B141" s="415" t="s">
        <v>2049</v>
      </c>
      <c r="C141" s="370" t="s">
        <v>1579</v>
      </c>
      <c r="D141" s="370" t="s">
        <v>107</v>
      </c>
      <c r="E141" s="463"/>
      <c r="F141" s="467"/>
      <c r="G141" s="465">
        <v>2</v>
      </c>
      <c r="H141" s="465">
        <v>0</v>
      </c>
      <c r="I141" s="465">
        <v>0</v>
      </c>
      <c r="J141" s="465">
        <v>3</v>
      </c>
      <c r="K141" s="466">
        <v>327.85</v>
      </c>
      <c r="L141" s="361"/>
      <c r="M141" s="466">
        <v>144.21299999999999</v>
      </c>
      <c r="N141" s="361"/>
      <c r="O141" s="406"/>
      <c r="P141" s="361" t="s">
        <v>2129</v>
      </c>
      <c r="Q141" s="361" t="s">
        <v>2127</v>
      </c>
    </row>
    <row r="142" spans="1:17" ht="15" customHeight="1">
      <c r="A142" s="388">
        <f t="shared" si="0"/>
        <v>137</v>
      </c>
      <c r="B142" s="415" t="s">
        <v>2049</v>
      </c>
      <c r="C142" s="370" t="s">
        <v>1752</v>
      </c>
      <c r="D142" s="370" t="s">
        <v>176</v>
      </c>
      <c r="E142" s="463"/>
      <c r="F142" s="467"/>
      <c r="G142" s="465">
        <v>1</v>
      </c>
      <c r="H142" s="465">
        <v>0</v>
      </c>
      <c r="I142" s="465">
        <v>0</v>
      </c>
      <c r="J142" s="465">
        <v>3</v>
      </c>
      <c r="K142" s="466">
        <v>163.167</v>
      </c>
      <c r="L142" s="361"/>
      <c r="M142" s="466">
        <v>62.311999999999998</v>
      </c>
      <c r="N142" s="361"/>
      <c r="O142" s="406"/>
      <c r="P142" s="361"/>
      <c r="Q142" s="361"/>
    </row>
    <row r="143" spans="1:17" ht="15" customHeight="1">
      <c r="A143" s="388">
        <f t="shared" si="0"/>
        <v>138</v>
      </c>
      <c r="B143" s="415" t="s">
        <v>2049</v>
      </c>
      <c r="C143" s="370" t="s">
        <v>1750</v>
      </c>
      <c r="D143" s="370" t="s">
        <v>107</v>
      </c>
      <c r="E143" s="463"/>
      <c r="F143" s="467"/>
      <c r="G143" s="465">
        <v>1</v>
      </c>
      <c r="H143" s="465">
        <v>0</v>
      </c>
      <c r="I143" s="465">
        <v>0</v>
      </c>
      <c r="J143" s="465">
        <v>0</v>
      </c>
      <c r="K143" s="466">
        <v>284.59500000000003</v>
      </c>
      <c r="L143" s="361"/>
      <c r="M143" s="466">
        <v>143.71700000000001</v>
      </c>
      <c r="N143" s="361"/>
      <c r="O143" s="406"/>
      <c r="P143" s="361"/>
      <c r="Q143" s="361"/>
    </row>
    <row r="144" spans="1:17" ht="15" customHeight="1">
      <c r="A144" s="388">
        <f t="shared" si="0"/>
        <v>139</v>
      </c>
      <c r="B144" s="415" t="s">
        <v>2049</v>
      </c>
      <c r="C144" s="370" t="s">
        <v>1747</v>
      </c>
      <c r="D144" s="370" t="s">
        <v>176</v>
      </c>
      <c r="E144" s="463"/>
      <c r="F144" s="467"/>
      <c r="G144" s="465">
        <v>1</v>
      </c>
      <c r="H144" s="465">
        <v>1</v>
      </c>
      <c r="I144" s="465">
        <v>0</v>
      </c>
      <c r="J144" s="465">
        <v>0</v>
      </c>
      <c r="K144" s="466">
        <v>360.916</v>
      </c>
      <c r="L144" s="361"/>
      <c r="M144" s="466">
        <v>181.161</v>
      </c>
      <c r="N144" s="361"/>
      <c r="O144" s="406"/>
      <c r="P144" s="361"/>
      <c r="Q144" s="361"/>
    </row>
    <row r="145" spans="1:17" ht="15" customHeight="1">
      <c r="A145" s="388">
        <f t="shared" si="0"/>
        <v>140</v>
      </c>
      <c r="B145" s="370"/>
      <c r="C145" s="370" t="s">
        <v>1742</v>
      </c>
      <c r="D145" s="370" t="s">
        <v>97</v>
      </c>
      <c r="E145" s="463"/>
      <c r="F145" s="467"/>
      <c r="G145" s="465">
        <v>0</v>
      </c>
      <c r="H145" s="465">
        <v>0</v>
      </c>
      <c r="I145" s="465">
        <v>0</v>
      </c>
      <c r="J145" s="465">
        <v>0</v>
      </c>
      <c r="K145" s="466">
        <v>61.656999999999996</v>
      </c>
      <c r="L145" s="361"/>
      <c r="M145" s="466">
        <v>13.36</v>
      </c>
      <c r="N145" s="361"/>
      <c r="O145" s="406"/>
      <c r="P145" s="361"/>
      <c r="Q145" s="361"/>
    </row>
    <row r="146" spans="1:17" ht="15" customHeight="1">
      <c r="A146" s="388">
        <f t="shared" si="0"/>
        <v>141</v>
      </c>
      <c r="B146" s="415" t="s">
        <v>2049</v>
      </c>
      <c r="C146" s="370" t="s">
        <v>1743</v>
      </c>
      <c r="D146" s="370" t="s">
        <v>343</v>
      </c>
      <c r="E146" s="463"/>
      <c r="F146" s="467"/>
      <c r="G146" s="465">
        <v>0</v>
      </c>
      <c r="H146" s="465">
        <v>2</v>
      </c>
      <c r="I146" s="465">
        <v>0</v>
      </c>
      <c r="J146" s="465">
        <v>0</v>
      </c>
      <c r="K146" s="466">
        <v>547.12300000000005</v>
      </c>
      <c r="L146" s="361"/>
      <c r="M146" s="468">
        <v>509.17399999999998</v>
      </c>
      <c r="N146" s="361"/>
      <c r="O146" s="406">
        <v>45289</v>
      </c>
      <c r="P146" s="469"/>
      <c r="Q146" s="469"/>
    </row>
    <row r="147" spans="1:17" ht="15" customHeight="1">
      <c r="A147" s="388">
        <f t="shared" si="0"/>
        <v>142</v>
      </c>
      <c r="B147" s="415" t="s">
        <v>2049</v>
      </c>
      <c r="C147" s="370" t="s">
        <v>1578</v>
      </c>
      <c r="D147" s="370" t="s">
        <v>176</v>
      </c>
      <c r="E147" s="463"/>
      <c r="F147" s="467"/>
      <c r="G147" s="465">
        <v>0</v>
      </c>
      <c r="H147" s="465">
        <v>2</v>
      </c>
      <c r="I147" s="465">
        <v>0</v>
      </c>
      <c r="J147" s="465">
        <v>0</v>
      </c>
      <c r="K147" s="466">
        <v>539.13900000000001</v>
      </c>
      <c r="L147" s="361"/>
      <c r="M147" s="466">
        <v>361.31400000000002</v>
      </c>
      <c r="N147" s="361"/>
      <c r="O147" s="406"/>
      <c r="P147" s="361" t="s">
        <v>2130</v>
      </c>
      <c r="Q147" s="361" t="s">
        <v>2127</v>
      </c>
    </row>
    <row r="148" spans="1:17" ht="15" customHeight="1">
      <c r="A148" s="388">
        <f t="shared" si="0"/>
        <v>143</v>
      </c>
      <c r="B148" s="415" t="s">
        <v>2049</v>
      </c>
      <c r="C148" s="370" t="s">
        <v>1556</v>
      </c>
      <c r="D148" s="370" t="s">
        <v>112</v>
      </c>
      <c r="E148" s="463"/>
      <c r="F148" s="467"/>
      <c r="G148" s="465">
        <v>2</v>
      </c>
      <c r="H148" s="465">
        <v>0</v>
      </c>
      <c r="I148" s="465">
        <v>0</v>
      </c>
      <c r="J148" s="465">
        <v>1</v>
      </c>
      <c r="K148" s="466">
        <v>297.49566666666101</v>
      </c>
      <c r="L148" s="361"/>
      <c r="M148" s="466">
        <v>152.85400000000001</v>
      </c>
      <c r="N148" s="361"/>
      <c r="O148" s="406"/>
      <c r="P148" s="361" t="s">
        <v>2131</v>
      </c>
      <c r="Q148" s="361" t="s">
        <v>2127</v>
      </c>
    </row>
    <row r="149" spans="1:17" ht="15" customHeight="1">
      <c r="A149" s="388">
        <f t="shared" si="0"/>
        <v>144</v>
      </c>
      <c r="B149" s="415" t="s">
        <v>2049</v>
      </c>
      <c r="C149" s="370" t="s">
        <v>1763</v>
      </c>
      <c r="D149" s="370" t="s">
        <v>97</v>
      </c>
      <c r="E149" s="463"/>
      <c r="F149" s="467"/>
      <c r="G149" s="465">
        <v>1</v>
      </c>
      <c r="H149" s="465">
        <v>1</v>
      </c>
      <c r="I149" s="465">
        <v>0</v>
      </c>
      <c r="J149" s="465">
        <v>2</v>
      </c>
      <c r="K149" s="466">
        <v>191.745</v>
      </c>
      <c r="L149" s="361"/>
      <c r="M149" s="466">
        <v>48.405999999999999</v>
      </c>
      <c r="N149" s="361"/>
      <c r="O149" s="406"/>
      <c r="P149" s="361"/>
      <c r="Q149" s="361"/>
    </row>
    <row r="150" spans="1:17" ht="15" customHeight="1">
      <c r="A150" s="388">
        <f t="shared" si="0"/>
        <v>145</v>
      </c>
      <c r="B150" s="415" t="s">
        <v>2049</v>
      </c>
      <c r="C150" s="370" t="s">
        <v>1765</v>
      </c>
      <c r="D150" s="370" t="s">
        <v>97</v>
      </c>
      <c r="E150" s="463"/>
      <c r="F150" s="467"/>
      <c r="G150" s="465">
        <v>2</v>
      </c>
      <c r="H150" s="465">
        <v>0</v>
      </c>
      <c r="I150" s="465">
        <v>1</v>
      </c>
      <c r="J150" s="465">
        <v>2</v>
      </c>
      <c r="K150" s="466">
        <v>295.65899999999999</v>
      </c>
      <c r="L150" s="361"/>
      <c r="M150" s="466">
        <v>71.81</v>
      </c>
      <c r="N150" s="361"/>
      <c r="O150" s="406"/>
      <c r="P150" s="361"/>
      <c r="Q150" s="361"/>
    </row>
    <row r="151" spans="1:17" ht="15" customHeight="1">
      <c r="A151" s="388">
        <f t="shared" si="0"/>
        <v>146</v>
      </c>
      <c r="B151" s="415" t="s">
        <v>2049</v>
      </c>
      <c r="C151" s="370" t="s">
        <v>1562</v>
      </c>
      <c r="D151" s="370" t="s">
        <v>97</v>
      </c>
      <c r="E151" s="463"/>
      <c r="F151" s="467"/>
      <c r="G151" s="465">
        <v>0</v>
      </c>
      <c r="H151" s="465">
        <v>0</v>
      </c>
      <c r="I151" s="465">
        <v>0</v>
      </c>
      <c r="J151" s="465">
        <v>1</v>
      </c>
      <c r="K151" s="466">
        <v>205.82900000000001</v>
      </c>
      <c r="L151" s="361"/>
      <c r="M151" s="466">
        <v>79.448999999999998</v>
      </c>
      <c r="N151" s="361"/>
      <c r="O151" s="406"/>
      <c r="P151" s="361" t="s">
        <v>2132</v>
      </c>
      <c r="Q151" s="361" t="s">
        <v>2127</v>
      </c>
    </row>
    <row r="152" spans="1:17" ht="15" customHeight="1">
      <c r="A152" s="388">
        <f t="shared" si="0"/>
        <v>147</v>
      </c>
      <c r="B152" s="415" t="s">
        <v>2049</v>
      </c>
      <c r="C152" s="370" t="s">
        <v>1767</v>
      </c>
      <c r="D152" s="370" t="s">
        <v>97</v>
      </c>
      <c r="E152" s="463"/>
      <c r="F152" s="467"/>
      <c r="G152" s="465">
        <v>1</v>
      </c>
      <c r="H152" s="465">
        <v>0</v>
      </c>
      <c r="I152" s="465">
        <v>0</v>
      </c>
      <c r="J152" s="465">
        <v>1</v>
      </c>
      <c r="K152" s="466">
        <v>100.066285714283</v>
      </c>
      <c r="L152" s="361"/>
      <c r="M152" s="466">
        <v>42.546999999999997</v>
      </c>
      <c r="N152" s="361"/>
      <c r="O152" s="406"/>
      <c r="P152" s="361"/>
      <c r="Q152" s="361"/>
    </row>
    <row r="153" spans="1:17" ht="15" customHeight="1">
      <c r="A153" s="388">
        <f t="shared" si="0"/>
        <v>148</v>
      </c>
      <c r="B153" s="415" t="s">
        <v>2049</v>
      </c>
      <c r="C153" s="370" t="s">
        <v>1576</v>
      </c>
      <c r="D153" s="370" t="s">
        <v>97</v>
      </c>
      <c r="E153" s="463"/>
      <c r="F153" s="467"/>
      <c r="G153" s="465">
        <v>0</v>
      </c>
      <c r="H153" s="465">
        <v>1</v>
      </c>
      <c r="I153" s="465">
        <v>0</v>
      </c>
      <c r="J153" s="465">
        <v>1</v>
      </c>
      <c r="K153" s="466">
        <v>159.46508571428399</v>
      </c>
      <c r="L153" s="361"/>
      <c r="M153" s="466">
        <v>51.758000000000003</v>
      </c>
      <c r="N153" s="361"/>
      <c r="O153" s="406"/>
      <c r="P153" s="361" t="s">
        <v>2133</v>
      </c>
      <c r="Q153" s="361" t="s">
        <v>2127</v>
      </c>
    </row>
    <row r="154" spans="1:17" ht="15" customHeight="1">
      <c r="A154" s="388">
        <f t="shared" si="0"/>
        <v>149</v>
      </c>
      <c r="B154" s="415" t="s">
        <v>2049</v>
      </c>
      <c r="C154" s="370" t="s">
        <v>1702</v>
      </c>
      <c r="D154" s="370" t="s">
        <v>596</v>
      </c>
      <c r="E154" s="463"/>
      <c r="F154" s="467"/>
      <c r="G154" s="465">
        <v>0</v>
      </c>
      <c r="H154" s="465">
        <v>0</v>
      </c>
      <c r="I154" s="465">
        <v>2</v>
      </c>
      <c r="J154" s="465">
        <v>2</v>
      </c>
      <c r="K154" s="466">
        <v>411.92899999999997</v>
      </c>
      <c r="L154" s="361"/>
      <c r="M154" s="466">
        <v>272.86</v>
      </c>
      <c r="N154" s="361"/>
      <c r="O154" s="406"/>
      <c r="P154" s="361"/>
      <c r="Q154" s="361"/>
    </row>
    <row r="155" spans="1:17" ht="15" customHeight="1">
      <c r="A155" s="388">
        <f t="shared" si="0"/>
        <v>150</v>
      </c>
      <c r="B155" s="415" t="s">
        <v>2049</v>
      </c>
      <c r="C155" s="370" t="s">
        <v>1692</v>
      </c>
      <c r="D155" s="370" t="s">
        <v>1551</v>
      </c>
      <c r="E155" s="463"/>
      <c r="F155" s="467"/>
      <c r="G155" s="465">
        <v>2</v>
      </c>
      <c r="H155" s="465">
        <v>0</v>
      </c>
      <c r="I155" s="465">
        <v>0</v>
      </c>
      <c r="J155" s="465">
        <v>2</v>
      </c>
      <c r="K155" s="466">
        <v>428.73899999999998</v>
      </c>
      <c r="L155" s="361"/>
      <c r="M155" s="468">
        <v>280.71100000000001</v>
      </c>
      <c r="N155" s="361"/>
      <c r="O155" s="406">
        <v>45289</v>
      </c>
      <c r="P155" s="469"/>
      <c r="Q155" s="469"/>
    </row>
    <row r="156" spans="1:17" ht="15" customHeight="1">
      <c r="A156" s="388">
        <f t="shared" si="0"/>
        <v>151</v>
      </c>
      <c r="B156" s="415" t="s">
        <v>2049</v>
      </c>
      <c r="C156" s="361" t="s">
        <v>1580</v>
      </c>
      <c r="D156" s="361" t="s">
        <v>107</v>
      </c>
      <c r="E156" s="463"/>
      <c r="F156" s="467"/>
      <c r="G156" s="465">
        <v>1</v>
      </c>
      <c r="H156" s="465">
        <v>2</v>
      </c>
      <c r="I156" s="465">
        <v>0</v>
      </c>
      <c r="J156" s="465">
        <v>0</v>
      </c>
      <c r="K156" s="466">
        <v>427.017</v>
      </c>
      <c r="L156" s="361"/>
      <c r="M156" s="466">
        <v>264.92500000000001</v>
      </c>
      <c r="N156" s="361"/>
      <c r="O156" s="406"/>
      <c r="P156" s="361" t="s">
        <v>2134</v>
      </c>
      <c r="Q156" s="361" t="s">
        <v>2127</v>
      </c>
    </row>
    <row r="157" spans="1:17" ht="15" customHeight="1">
      <c r="A157" s="388">
        <f t="shared" si="0"/>
        <v>152</v>
      </c>
      <c r="B157" s="415" t="s">
        <v>2049</v>
      </c>
      <c r="C157" s="361" t="s">
        <v>1758</v>
      </c>
      <c r="D157" s="361" t="s">
        <v>97</v>
      </c>
      <c r="E157" s="463"/>
      <c r="F157" s="467"/>
      <c r="G157" s="465">
        <v>0</v>
      </c>
      <c r="H157" s="465">
        <v>3</v>
      </c>
      <c r="I157" s="465">
        <v>0</v>
      </c>
      <c r="J157" s="465">
        <v>0</v>
      </c>
      <c r="K157" s="466">
        <v>315.58300000000003</v>
      </c>
      <c r="L157" s="361"/>
      <c r="M157" s="466">
        <v>127.36799999999999</v>
      </c>
      <c r="N157" s="361"/>
      <c r="O157" s="406"/>
      <c r="P157" s="361"/>
      <c r="Q157" s="361"/>
    </row>
    <row r="158" spans="1:17" ht="15" customHeight="1">
      <c r="A158" s="388">
        <f t="shared" si="0"/>
        <v>153</v>
      </c>
      <c r="B158" s="415" t="s">
        <v>2049</v>
      </c>
      <c r="C158" s="361" t="s">
        <v>1581</v>
      </c>
      <c r="D158" s="361" t="s">
        <v>176</v>
      </c>
      <c r="E158" s="463"/>
      <c r="F158" s="467"/>
      <c r="G158" s="465">
        <v>1</v>
      </c>
      <c r="H158" s="465">
        <v>0</v>
      </c>
      <c r="I158" s="465">
        <v>0</v>
      </c>
      <c r="J158" s="465">
        <v>1</v>
      </c>
      <c r="K158" s="466">
        <v>258.267</v>
      </c>
      <c r="L158" s="361"/>
      <c r="M158" s="466">
        <v>154.27199999999999</v>
      </c>
      <c r="N158" s="361"/>
      <c r="O158" s="406"/>
      <c r="P158" s="361" t="s">
        <v>2135</v>
      </c>
      <c r="Q158" s="361" t="s">
        <v>2127</v>
      </c>
    </row>
    <row r="159" spans="1:17" ht="15" customHeight="1">
      <c r="A159" s="388">
        <f t="shared" si="0"/>
        <v>154</v>
      </c>
      <c r="B159" s="415" t="s">
        <v>2049</v>
      </c>
      <c r="C159" s="361" t="s">
        <v>1589</v>
      </c>
      <c r="D159" s="361" t="s">
        <v>97</v>
      </c>
      <c r="E159" s="463"/>
      <c r="F159" s="467"/>
      <c r="G159" s="465">
        <v>2</v>
      </c>
      <c r="H159" s="465">
        <v>3</v>
      </c>
      <c r="I159" s="465">
        <v>0</v>
      </c>
      <c r="J159" s="465">
        <v>0</v>
      </c>
      <c r="K159" s="466">
        <v>446.29700000000003</v>
      </c>
      <c r="L159" s="361"/>
      <c r="M159" s="466">
        <v>139.36799999999999</v>
      </c>
      <c r="N159" s="361"/>
      <c r="O159" s="406"/>
      <c r="P159" s="361"/>
      <c r="Q159" s="361"/>
    </row>
    <row r="160" spans="1:17" ht="15" customHeight="1">
      <c r="A160" s="388">
        <f t="shared" si="0"/>
        <v>155</v>
      </c>
      <c r="B160" s="415" t="s">
        <v>2049</v>
      </c>
      <c r="C160" s="361" t="s">
        <v>1719</v>
      </c>
      <c r="D160" s="361" t="s">
        <v>176</v>
      </c>
      <c r="E160" s="470">
        <v>-1</v>
      </c>
      <c r="F160" s="467"/>
      <c r="G160" s="465">
        <v>0</v>
      </c>
      <c r="H160" s="465">
        <v>4</v>
      </c>
      <c r="I160" s="465">
        <v>0</v>
      </c>
      <c r="J160" s="465">
        <v>3</v>
      </c>
      <c r="K160" s="466">
        <v>160.35400000000001</v>
      </c>
      <c r="L160" s="361"/>
      <c r="M160" s="466">
        <v>34.435000000000002</v>
      </c>
      <c r="N160" s="361"/>
      <c r="O160" s="406"/>
      <c r="P160" s="361"/>
      <c r="Q160" s="361"/>
    </row>
    <row r="161" spans="1:17" ht="15" customHeight="1">
      <c r="A161" s="388">
        <f t="shared" si="0"/>
        <v>156</v>
      </c>
      <c r="B161" s="415" t="s">
        <v>2049</v>
      </c>
      <c r="C161" s="361" t="s">
        <v>1735</v>
      </c>
      <c r="D161" s="361" t="s">
        <v>97</v>
      </c>
      <c r="E161" s="463"/>
      <c r="F161" s="467"/>
      <c r="G161" s="465">
        <v>0</v>
      </c>
      <c r="H161" s="465">
        <v>3</v>
      </c>
      <c r="I161" s="465">
        <v>0</v>
      </c>
      <c r="J161" s="465">
        <v>3</v>
      </c>
      <c r="K161" s="466">
        <v>385.92</v>
      </c>
      <c r="L161" s="361"/>
      <c r="M161" s="466">
        <v>46.853999999999999</v>
      </c>
      <c r="N161" s="361"/>
      <c r="O161" s="406"/>
      <c r="P161" s="361"/>
      <c r="Q161" s="361"/>
    </row>
    <row r="162" spans="1:17" ht="15" customHeight="1">
      <c r="A162" s="388">
        <f t="shared" si="0"/>
        <v>157</v>
      </c>
      <c r="B162" s="415" t="s">
        <v>2049</v>
      </c>
      <c r="C162" s="361" t="s">
        <v>1741</v>
      </c>
      <c r="D162" s="361" t="s">
        <v>97</v>
      </c>
      <c r="E162" s="463"/>
      <c r="F162" s="467"/>
      <c r="G162" s="465">
        <v>0</v>
      </c>
      <c r="H162" s="465">
        <v>0</v>
      </c>
      <c r="I162" s="465">
        <v>0</v>
      </c>
      <c r="J162" s="465">
        <v>3</v>
      </c>
      <c r="K162" s="466">
        <v>435.80599999999998</v>
      </c>
      <c r="L162" s="361"/>
      <c r="M162" s="466">
        <v>187.10900000000001</v>
      </c>
      <c r="N162" s="361"/>
      <c r="O162" s="406"/>
      <c r="P162" s="361"/>
      <c r="Q162" s="361"/>
    </row>
    <row r="163" spans="1:17" ht="15" customHeight="1">
      <c r="A163" s="388">
        <f t="shared" si="0"/>
        <v>158</v>
      </c>
      <c r="B163" s="415" t="s">
        <v>2049</v>
      </c>
      <c r="C163" s="370" t="s">
        <v>1755</v>
      </c>
      <c r="D163" s="370" t="s">
        <v>419</v>
      </c>
      <c r="E163" s="463"/>
      <c r="F163" s="467"/>
      <c r="G163" s="465">
        <v>0</v>
      </c>
      <c r="H163" s="465">
        <v>5</v>
      </c>
      <c r="I163" s="465">
        <v>2</v>
      </c>
      <c r="J163" s="465">
        <v>0</v>
      </c>
      <c r="K163" s="466">
        <v>1250.2460000000001</v>
      </c>
      <c r="L163" s="361"/>
      <c r="M163" s="468">
        <v>997.50699999999995</v>
      </c>
      <c r="N163" s="361"/>
      <c r="O163" s="406">
        <v>45289</v>
      </c>
      <c r="P163" s="469"/>
      <c r="Q163" s="469"/>
    </row>
    <row r="164" spans="1:17" ht="15" customHeight="1">
      <c r="A164" s="388">
        <f t="shared" si="0"/>
        <v>159</v>
      </c>
      <c r="B164" s="415" t="s">
        <v>2049</v>
      </c>
      <c r="C164" s="361" t="s">
        <v>1757</v>
      </c>
      <c r="D164" s="361" t="s">
        <v>97</v>
      </c>
      <c r="E164" s="463"/>
      <c r="F164" s="467"/>
      <c r="G164" s="465">
        <v>2</v>
      </c>
      <c r="H164" s="465">
        <v>4</v>
      </c>
      <c r="I164" s="465">
        <v>0</v>
      </c>
      <c r="J164" s="465">
        <v>0</v>
      </c>
      <c r="K164" s="466">
        <v>401.52699999999999</v>
      </c>
      <c r="L164" s="361"/>
      <c r="M164" s="466">
        <v>104.01300000000001</v>
      </c>
      <c r="N164" s="361"/>
      <c r="O164" s="406"/>
      <c r="P164" s="361"/>
      <c r="Q164" s="361"/>
    </row>
    <row r="165" spans="1:17" ht="15" customHeight="1">
      <c r="A165" s="388">
        <f t="shared" si="0"/>
        <v>160</v>
      </c>
      <c r="B165" s="415" t="s">
        <v>2049</v>
      </c>
      <c r="C165" s="361" t="s">
        <v>1603</v>
      </c>
      <c r="D165" s="361" t="s">
        <v>1555</v>
      </c>
      <c r="E165" s="463"/>
      <c r="F165" s="467"/>
      <c r="G165" s="465">
        <v>0</v>
      </c>
      <c r="H165" s="465">
        <v>2</v>
      </c>
      <c r="I165" s="465">
        <v>1</v>
      </c>
      <c r="J165" s="465">
        <v>0</v>
      </c>
      <c r="K165" s="466">
        <v>501.18700000000001</v>
      </c>
      <c r="L165" s="361"/>
      <c r="M165" s="466">
        <v>408.52800000000002</v>
      </c>
      <c r="N165" s="361"/>
      <c r="O165" s="406"/>
      <c r="P165" s="361"/>
      <c r="Q165" s="361"/>
    </row>
    <row r="166" spans="1:17" ht="15" customHeight="1">
      <c r="A166" s="388">
        <f t="shared" si="0"/>
        <v>161</v>
      </c>
      <c r="B166" s="415" t="s">
        <v>2049</v>
      </c>
      <c r="C166" s="361" t="s">
        <v>1561</v>
      </c>
      <c r="D166" s="361" t="s">
        <v>176</v>
      </c>
      <c r="E166" s="463"/>
      <c r="F166" s="467"/>
      <c r="G166" s="465">
        <v>0</v>
      </c>
      <c r="H166" s="465">
        <v>1</v>
      </c>
      <c r="I166" s="465">
        <v>1</v>
      </c>
      <c r="J166" s="465">
        <v>0</v>
      </c>
      <c r="K166" s="466">
        <v>236.90700000000001</v>
      </c>
      <c r="L166" s="361"/>
      <c r="M166" s="466">
        <v>113.002</v>
      </c>
      <c r="N166" s="361"/>
      <c r="O166" s="406"/>
      <c r="P166" s="361" t="s">
        <v>2136</v>
      </c>
      <c r="Q166" s="361" t="s">
        <v>2127</v>
      </c>
    </row>
    <row r="167" spans="1:17" ht="15" customHeight="1">
      <c r="A167" s="388">
        <f t="shared" si="0"/>
        <v>162</v>
      </c>
      <c r="B167" s="415" t="s">
        <v>2049</v>
      </c>
      <c r="C167" s="361" t="s">
        <v>1575</v>
      </c>
      <c r="D167" s="361" t="s">
        <v>112</v>
      </c>
      <c r="E167" s="463"/>
      <c r="F167" s="467"/>
      <c r="G167" s="465">
        <v>0</v>
      </c>
      <c r="H167" s="465">
        <v>0</v>
      </c>
      <c r="I167" s="465">
        <v>0</v>
      </c>
      <c r="J167" s="465">
        <v>1</v>
      </c>
      <c r="K167" s="466">
        <v>521.072</v>
      </c>
      <c r="L167" s="361"/>
      <c r="M167" s="466">
        <v>489.05599999999998</v>
      </c>
      <c r="N167" s="361"/>
      <c r="O167" s="406"/>
      <c r="P167" s="361" t="s">
        <v>2137</v>
      </c>
      <c r="Q167" s="361" t="s">
        <v>2127</v>
      </c>
    </row>
    <row r="168" spans="1:17" ht="15" customHeight="1">
      <c r="A168" s="388">
        <f t="shared" si="0"/>
        <v>163</v>
      </c>
      <c r="B168" s="415"/>
      <c r="C168" s="361" t="s">
        <v>1554</v>
      </c>
      <c r="D168" s="361" t="s">
        <v>1555</v>
      </c>
      <c r="E168" s="463"/>
      <c r="F168" s="467"/>
      <c r="G168" s="465">
        <v>0</v>
      </c>
      <c r="H168" s="465">
        <v>0</v>
      </c>
      <c r="I168" s="465">
        <v>0</v>
      </c>
      <c r="J168" s="465">
        <v>0</v>
      </c>
      <c r="K168" s="466">
        <v>354.1</v>
      </c>
      <c r="L168" s="361"/>
      <c r="M168" s="466">
        <v>349.91199999999998</v>
      </c>
      <c r="N168" s="361"/>
      <c r="O168" s="406"/>
      <c r="P168" s="361" t="s">
        <v>2138</v>
      </c>
      <c r="Q168" s="361" t="s">
        <v>408</v>
      </c>
    </row>
    <row r="169" spans="1:17" ht="15" customHeight="1">
      <c r="A169" s="388">
        <f t="shared" si="0"/>
        <v>164</v>
      </c>
      <c r="B169" s="415" t="s">
        <v>2049</v>
      </c>
      <c r="C169" s="361" t="s">
        <v>1558</v>
      </c>
      <c r="D169" s="361" t="s">
        <v>176</v>
      </c>
      <c r="E169" s="463"/>
      <c r="F169" s="467"/>
      <c r="G169" s="465">
        <v>1</v>
      </c>
      <c r="H169" s="465">
        <v>0</v>
      </c>
      <c r="I169" s="465">
        <v>0</v>
      </c>
      <c r="J169" s="465">
        <v>2</v>
      </c>
      <c r="K169" s="466">
        <v>154.88300000000001</v>
      </c>
      <c r="L169" s="361"/>
      <c r="M169" s="466">
        <v>79.128</v>
      </c>
      <c r="N169" s="361"/>
      <c r="O169" s="406"/>
      <c r="P169" s="361" t="s">
        <v>2139</v>
      </c>
      <c r="Q169" s="361" t="s">
        <v>2127</v>
      </c>
    </row>
    <row r="170" spans="1:17" ht="15" customHeight="1">
      <c r="A170" s="388">
        <f t="shared" si="0"/>
        <v>165</v>
      </c>
      <c r="B170" s="415" t="s">
        <v>2049</v>
      </c>
      <c r="C170" s="361" t="s">
        <v>1737</v>
      </c>
      <c r="D170" s="361" t="s">
        <v>176</v>
      </c>
      <c r="E170" s="463"/>
      <c r="F170" s="467"/>
      <c r="G170" s="465">
        <v>1</v>
      </c>
      <c r="H170" s="465">
        <v>4</v>
      </c>
      <c r="I170" s="465">
        <v>1</v>
      </c>
      <c r="J170" s="465">
        <v>4</v>
      </c>
      <c r="K170" s="466">
        <v>221.71</v>
      </c>
      <c r="L170" s="361"/>
      <c r="M170" s="466">
        <v>37.479999999999997</v>
      </c>
      <c r="N170" s="361"/>
      <c r="O170" s="406"/>
      <c r="P170" s="361"/>
      <c r="Q170" s="361"/>
    </row>
    <row r="171" spans="1:17" ht="15" customHeight="1">
      <c r="A171" s="388">
        <f t="shared" si="0"/>
        <v>166</v>
      </c>
      <c r="B171" s="415" t="s">
        <v>2049</v>
      </c>
      <c r="C171" s="361" t="s">
        <v>1751</v>
      </c>
      <c r="D171" s="361" t="s">
        <v>97</v>
      </c>
      <c r="E171" s="463"/>
      <c r="F171" s="467"/>
      <c r="G171" s="465">
        <v>0</v>
      </c>
      <c r="H171" s="465">
        <v>4</v>
      </c>
      <c r="I171" s="465">
        <v>0</v>
      </c>
      <c r="J171" s="465">
        <v>0</v>
      </c>
      <c r="K171" s="466">
        <v>630.78300000000002</v>
      </c>
      <c r="L171" s="361"/>
      <c r="M171" s="466">
        <v>331.38900000000001</v>
      </c>
      <c r="N171" s="361"/>
      <c r="O171" s="406"/>
      <c r="P171" s="361"/>
      <c r="Q171" s="361"/>
    </row>
    <row r="172" spans="1:17" ht="15" customHeight="1">
      <c r="A172" s="388">
        <f t="shared" si="0"/>
        <v>167</v>
      </c>
      <c r="B172" s="415" t="s">
        <v>2049</v>
      </c>
      <c r="C172" s="361" t="s">
        <v>1745</v>
      </c>
      <c r="D172" s="361" t="s">
        <v>97</v>
      </c>
      <c r="E172" s="463"/>
      <c r="F172" s="467"/>
      <c r="G172" s="465">
        <v>0</v>
      </c>
      <c r="H172" s="465">
        <v>6</v>
      </c>
      <c r="I172" s="465">
        <v>1</v>
      </c>
      <c r="J172" s="465">
        <v>2</v>
      </c>
      <c r="K172" s="466">
        <v>133.68299999999999</v>
      </c>
      <c r="L172" s="361"/>
      <c r="M172" s="466">
        <v>21.332999999999998</v>
      </c>
      <c r="N172" s="361"/>
      <c r="O172" s="406"/>
      <c r="P172" s="361"/>
      <c r="Q172" s="361"/>
    </row>
    <row r="173" spans="1:17" ht="15" customHeight="1">
      <c r="A173" s="388">
        <f t="shared" si="0"/>
        <v>168</v>
      </c>
      <c r="B173" s="415" t="s">
        <v>2049</v>
      </c>
      <c r="C173" s="361" t="s">
        <v>1550</v>
      </c>
      <c r="D173" s="361" t="s">
        <v>112</v>
      </c>
      <c r="E173" s="463"/>
      <c r="F173" s="467"/>
      <c r="G173" s="465">
        <v>1</v>
      </c>
      <c r="H173" s="465">
        <v>0</v>
      </c>
      <c r="I173" s="465">
        <v>0</v>
      </c>
      <c r="J173" s="465">
        <v>0</v>
      </c>
      <c r="K173" s="466">
        <v>104.4</v>
      </c>
      <c r="L173" s="361"/>
      <c r="M173" s="466">
        <v>58</v>
      </c>
      <c r="N173" s="361"/>
      <c r="O173" s="406"/>
      <c r="P173" s="361" t="s">
        <v>2140</v>
      </c>
      <c r="Q173" s="361" t="s">
        <v>408</v>
      </c>
    </row>
    <row r="174" spans="1:17" ht="15" customHeight="1">
      <c r="A174" s="388">
        <f t="shared" si="0"/>
        <v>169</v>
      </c>
      <c r="B174" s="415" t="s">
        <v>2049</v>
      </c>
      <c r="C174" s="361" t="s">
        <v>1738</v>
      </c>
      <c r="D174" s="361" t="s">
        <v>97</v>
      </c>
      <c r="E174" s="463"/>
      <c r="F174" s="467"/>
      <c r="G174" s="465">
        <v>2</v>
      </c>
      <c r="H174" s="465">
        <v>0</v>
      </c>
      <c r="I174" s="465">
        <v>0</v>
      </c>
      <c r="J174" s="465">
        <v>5</v>
      </c>
      <c r="K174" s="466">
        <v>599.16</v>
      </c>
      <c r="L174" s="361"/>
      <c r="M174" s="466">
        <v>200.90100000000001</v>
      </c>
      <c r="N174" s="361"/>
      <c r="O174" s="406"/>
      <c r="P174" s="361"/>
      <c r="Q174" s="361"/>
    </row>
    <row r="175" spans="1:17" ht="15" customHeight="1">
      <c r="A175" s="388">
        <f t="shared" si="0"/>
        <v>170</v>
      </c>
      <c r="B175" s="415" t="s">
        <v>2049</v>
      </c>
      <c r="C175" s="415" t="s">
        <v>1729</v>
      </c>
      <c r="D175" s="415" t="s">
        <v>375</v>
      </c>
      <c r="E175" s="471"/>
      <c r="F175" s="472"/>
      <c r="G175" s="473">
        <v>0</v>
      </c>
      <c r="H175" s="473">
        <v>1</v>
      </c>
      <c r="I175" s="473">
        <v>1</v>
      </c>
      <c r="J175" s="473">
        <v>0</v>
      </c>
      <c r="K175" s="466">
        <v>299.22199999999998</v>
      </c>
      <c r="L175" s="415"/>
      <c r="M175" s="468">
        <v>165.17500000000001</v>
      </c>
      <c r="N175" s="415"/>
      <c r="O175" s="406">
        <v>45289</v>
      </c>
      <c r="P175" s="469"/>
      <c r="Q175" s="469"/>
    </row>
    <row r="176" spans="1:17" ht="15" customHeight="1">
      <c r="A176" s="388">
        <f t="shared" si="0"/>
        <v>171</v>
      </c>
      <c r="B176" s="415" t="s">
        <v>2049</v>
      </c>
      <c r="C176" s="370" t="s">
        <v>1722</v>
      </c>
      <c r="D176" s="370" t="s">
        <v>176</v>
      </c>
      <c r="E176" s="374"/>
      <c r="F176" s="474"/>
      <c r="G176" s="461">
        <v>0</v>
      </c>
      <c r="H176" s="461">
        <v>0</v>
      </c>
      <c r="I176" s="461">
        <v>0</v>
      </c>
      <c r="J176" s="461">
        <v>3</v>
      </c>
      <c r="K176" s="373">
        <v>338.21</v>
      </c>
      <c r="L176" s="370"/>
      <c r="M176" s="373">
        <v>51.94</v>
      </c>
      <c r="N176" s="370"/>
      <c r="O176" s="475">
        <v>45181</v>
      </c>
      <c r="P176" s="476"/>
      <c r="Q176" s="476"/>
    </row>
    <row r="177" spans="1:17" ht="15" customHeight="1">
      <c r="A177" s="388">
        <f t="shared" si="0"/>
        <v>172</v>
      </c>
      <c r="B177" s="415" t="s">
        <v>2049</v>
      </c>
      <c r="C177" s="370" t="s">
        <v>1711</v>
      </c>
      <c r="D177" s="370" t="s">
        <v>97</v>
      </c>
      <c r="E177" s="373">
        <v>-0.5</v>
      </c>
      <c r="F177" s="474"/>
      <c r="G177" s="461">
        <v>1</v>
      </c>
      <c r="H177" s="461">
        <v>0</v>
      </c>
      <c r="I177" s="461">
        <v>1</v>
      </c>
      <c r="J177" s="461">
        <v>3</v>
      </c>
      <c r="K177" s="373">
        <v>290.62</v>
      </c>
      <c r="L177" s="374">
        <v>38.76</v>
      </c>
      <c r="M177" s="373">
        <v>67.853999999999999</v>
      </c>
      <c r="N177" s="374"/>
      <c r="O177" s="475">
        <v>45181</v>
      </c>
      <c r="P177" s="476"/>
      <c r="Q177" s="476"/>
    </row>
    <row r="178" spans="1:17" ht="15" customHeight="1">
      <c r="A178" s="388">
        <f t="shared" si="0"/>
        <v>173</v>
      </c>
      <c r="B178" s="415" t="s">
        <v>2049</v>
      </c>
      <c r="C178" s="370" t="s">
        <v>1717</v>
      </c>
      <c r="D178" s="370" t="s">
        <v>97</v>
      </c>
      <c r="E178" s="374"/>
      <c r="F178" s="474"/>
      <c r="G178" s="461">
        <v>0</v>
      </c>
      <c r="H178" s="461">
        <v>0</v>
      </c>
      <c r="I178" s="461">
        <v>1</v>
      </c>
      <c r="J178" s="461">
        <v>1</v>
      </c>
      <c r="K178" s="373">
        <v>41.921999999999997</v>
      </c>
      <c r="L178" s="370"/>
      <c r="M178" s="373">
        <v>41.921999999999997</v>
      </c>
      <c r="N178" s="370"/>
      <c r="O178" s="475">
        <v>45181</v>
      </c>
      <c r="P178" s="476"/>
      <c r="Q178" s="476"/>
    </row>
    <row r="179" spans="1:17" ht="15" customHeight="1">
      <c r="A179" s="388">
        <f t="shared" si="0"/>
        <v>174</v>
      </c>
      <c r="B179" s="415" t="s">
        <v>2049</v>
      </c>
      <c r="C179" s="370" t="s">
        <v>1536</v>
      </c>
      <c r="D179" s="370" t="s">
        <v>97</v>
      </c>
      <c r="E179" s="374"/>
      <c r="F179" s="474"/>
      <c r="G179" s="461">
        <v>0</v>
      </c>
      <c r="H179" s="461">
        <v>1</v>
      </c>
      <c r="I179" s="461">
        <v>0</v>
      </c>
      <c r="J179" s="461">
        <v>1</v>
      </c>
      <c r="K179" s="373">
        <v>38.231999999999999</v>
      </c>
      <c r="L179" s="370"/>
      <c r="M179" s="373">
        <v>38.231999999999999</v>
      </c>
      <c r="N179" s="370"/>
      <c r="O179" s="475">
        <v>45181</v>
      </c>
      <c r="P179" s="476" t="s">
        <v>2141</v>
      </c>
      <c r="Q179" s="361" t="s">
        <v>2127</v>
      </c>
    </row>
    <row r="180" spans="1:17" ht="15" customHeight="1">
      <c r="A180" s="388">
        <f t="shared" si="0"/>
        <v>175</v>
      </c>
      <c r="B180" s="415" t="s">
        <v>2049</v>
      </c>
      <c r="C180" s="370" t="s">
        <v>965</v>
      </c>
      <c r="D180" s="370" t="s">
        <v>97</v>
      </c>
      <c r="E180" s="374"/>
      <c r="F180" s="474"/>
      <c r="G180" s="461">
        <v>0</v>
      </c>
      <c r="H180" s="461">
        <v>0</v>
      </c>
      <c r="I180" s="461">
        <v>1</v>
      </c>
      <c r="J180" s="461">
        <v>1</v>
      </c>
      <c r="K180" s="373">
        <v>128.73599999999999</v>
      </c>
      <c r="L180" s="370">
        <v>56.311999999999998</v>
      </c>
      <c r="M180" s="373">
        <v>35</v>
      </c>
      <c r="N180" s="370"/>
      <c r="O180" s="475">
        <v>45181</v>
      </c>
      <c r="P180" s="476" t="s">
        <v>2142</v>
      </c>
      <c r="Q180" s="361" t="s">
        <v>2127</v>
      </c>
    </row>
    <row r="181" spans="1:17" ht="15" customHeight="1">
      <c r="A181" s="388">
        <f t="shared" si="0"/>
        <v>176</v>
      </c>
      <c r="B181" s="415" t="s">
        <v>2049</v>
      </c>
      <c r="C181" s="370" t="s">
        <v>1524</v>
      </c>
      <c r="D181" s="370" t="s">
        <v>97</v>
      </c>
      <c r="E181" s="374"/>
      <c r="F181" s="474"/>
      <c r="G181" s="461">
        <v>2</v>
      </c>
      <c r="H181" s="461">
        <v>0</v>
      </c>
      <c r="I181" s="461">
        <v>0</v>
      </c>
      <c r="J181" s="461">
        <v>1</v>
      </c>
      <c r="K181" s="373">
        <v>213.714</v>
      </c>
      <c r="L181" s="370"/>
      <c r="M181" s="373">
        <v>57.698</v>
      </c>
      <c r="N181" s="370"/>
      <c r="O181" s="475">
        <v>45181</v>
      </c>
      <c r="P181" s="476" t="s">
        <v>2143</v>
      </c>
      <c r="Q181" s="361" t="s">
        <v>2127</v>
      </c>
    </row>
    <row r="182" spans="1:17" ht="15" customHeight="1">
      <c r="A182" s="388">
        <f t="shared" si="0"/>
        <v>177</v>
      </c>
      <c r="B182" s="415" t="s">
        <v>2049</v>
      </c>
      <c r="C182" s="370" t="s">
        <v>1538</v>
      </c>
      <c r="D182" s="370" t="s">
        <v>97</v>
      </c>
      <c r="E182" s="374"/>
      <c r="F182" s="474"/>
      <c r="G182" s="461">
        <v>0</v>
      </c>
      <c r="H182" s="461">
        <v>2</v>
      </c>
      <c r="I182" s="461">
        <v>1</v>
      </c>
      <c r="J182" s="461">
        <v>0</v>
      </c>
      <c r="K182" s="373">
        <v>30.774000000000001</v>
      </c>
      <c r="L182" s="370"/>
      <c r="M182" s="373">
        <v>30.774000000000001</v>
      </c>
      <c r="N182" s="370"/>
      <c r="O182" s="475">
        <v>45181</v>
      </c>
      <c r="P182" s="476" t="s">
        <v>2144</v>
      </c>
      <c r="Q182" s="361" t="s">
        <v>408</v>
      </c>
    </row>
    <row r="183" spans="1:17" ht="15" customHeight="1">
      <c r="A183" s="388">
        <f t="shared" si="0"/>
        <v>178</v>
      </c>
      <c r="B183" s="415" t="s">
        <v>2049</v>
      </c>
      <c r="C183" s="370" t="s">
        <v>1537</v>
      </c>
      <c r="D183" s="370" t="s">
        <v>97</v>
      </c>
      <c r="E183" s="374"/>
      <c r="F183" s="474"/>
      <c r="G183" s="461">
        <v>0</v>
      </c>
      <c r="H183" s="461">
        <v>2</v>
      </c>
      <c r="I183" s="461">
        <v>2</v>
      </c>
      <c r="J183" s="461">
        <v>2</v>
      </c>
      <c r="K183" s="373">
        <v>168.2</v>
      </c>
      <c r="L183" s="374"/>
      <c r="M183" s="373">
        <v>45.88</v>
      </c>
      <c r="N183" s="374"/>
      <c r="O183" s="475">
        <v>45181</v>
      </c>
      <c r="P183" s="476" t="s">
        <v>2145</v>
      </c>
      <c r="Q183" s="361" t="s">
        <v>408</v>
      </c>
    </row>
    <row r="184" spans="1:17" ht="15" customHeight="1">
      <c r="A184" s="388">
        <f t="shared" si="0"/>
        <v>179</v>
      </c>
      <c r="B184" s="415" t="s">
        <v>2049</v>
      </c>
      <c r="C184" s="370" t="s">
        <v>1539</v>
      </c>
      <c r="D184" s="370" t="s">
        <v>176</v>
      </c>
      <c r="E184" s="374"/>
      <c r="F184" s="474"/>
      <c r="G184" s="461">
        <v>1</v>
      </c>
      <c r="H184" s="461">
        <v>0</v>
      </c>
      <c r="I184" s="461">
        <v>0</v>
      </c>
      <c r="J184" s="461">
        <v>0</v>
      </c>
      <c r="K184" s="373">
        <v>152.648</v>
      </c>
      <c r="L184" s="374">
        <v>28.888000000000002</v>
      </c>
      <c r="M184" s="373">
        <v>66.766000000000005</v>
      </c>
      <c r="N184" s="374"/>
      <c r="O184" s="475">
        <v>45181</v>
      </c>
      <c r="P184" s="476" t="s">
        <v>2146</v>
      </c>
      <c r="Q184" s="361" t="s">
        <v>408</v>
      </c>
    </row>
    <row r="185" spans="1:17" ht="15" customHeight="1">
      <c r="A185" s="388">
        <f t="shared" si="0"/>
        <v>180</v>
      </c>
      <c r="B185" s="415" t="s">
        <v>2049</v>
      </c>
      <c r="C185" s="370" t="s">
        <v>1634</v>
      </c>
      <c r="D185" s="370" t="s">
        <v>1861</v>
      </c>
      <c r="E185" s="374"/>
      <c r="F185" s="474"/>
      <c r="G185" s="461">
        <v>0</v>
      </c>
      <c r="H185" s="461">
        <v>0</v>
      </c>
      <c r="I185" s="461">
        <v>0</v>
      </c>
      <c r="J185" s="461">
        <v>1</v>
      </c>
      <c r="K185" s="373">
        <v>442.88600000000002</v>
      </c>
      <c r="L185" s="370"/>
      <c r="M185" s="468">
        <v>408.48700000000002</v>
      </c>
      <c r="N185" s="370"/>
      <c r="O185" s="406">
        <v>45289</v>
      </c>
      <c r="P185" s="469"/>
      <c r="Q185" s="469"/>
    </row>
    <row r="186" spans="1:17" ht="15" customHeight="1">
      <c r="A186" s="388">
        <f t="shared" si="0"/>
        <v>181</v>
      </c>
      <c r="B186" s="415" t="s">
        <v>2049</v>
      </c>
      <c r="C186" s="370" t="s">
        <v>1647</v>
      </c>
      <c r="D186" s="370" t="s">
        <v>1905</v>
      </c>
      <c r="E186" s="374"/>
      <c r="F186" s="474"/>
      <c r="G186" s="461">
        <v>0</v>
      </c>
      <c r="H186" s="461">
        <v>3</v>
      </c>
      <c r="I186" s="461">
        <v>0</v>
      </c>
      <c r="J186" s="461">
        <v>3</v>
      </c>
      <c r="K186" s="373">
        <v>254.434</v>
      </c>
      <c r="L186" s="370"/>
      <c r="M186" s="477">
        <v>132.32599999999999</v>
      </c>
      <c r="N186" s="370"/>
      <c r="O186" s="406">
        <v>45289</v>
      </c>
      <c r="P186" s="469"/>
      <c r="Q186" s="469"/>
    </row>
    <row r="187" spans="1:17" ht="15" customHeight="1">
      <c r="A187" s="388">
        <f t="shared" si="0"/>
        <v>182</v>
      </c>
      <c r="B187" s="370"/>
      <c r="C187" s="370" t="s">
        <v>955</v>
      </c>
      <c r="D187" s="370" t="s">
        <v>112</v>
      </c>
      <c r="E187" s="374"/>
      <c r="F187" s="474"/>
      <c r="G187" s="461">
        <v>0</v>
      </c>
      <c r="H187" s="461">
        <v>0</v>
      </c>
      <c r="I187" s="461">
        <v>0</v>
      </c>
      <c r="J187" s="461">
        <v>0</v>
      </c>
      <c r="K187" s="373">
        <v>94.646000000000001</v>
      </c>
      <c r="L187" s="370"/>
      <c r="M187" s="373">
        <v>34.847999999999999</v>
      </c>
      <c r="N187" s="370"/>
      <c r="O187" s="475">
        <v>45181</v>
      </c>
      <c r="P187" s="476" t="s">
        <v>2147</v>
      </c>
      <c r="Q187" s="476" t="s">
        <v>389</v>
      </c>
    </row>
    <row r="188" spans="1:17" ht="15" customHeight="1">
      <c r="A188" s="388">
        <f t="shared" si="0"/>
        <v>183</v>
      </c>
      <c r="B188" s="415" t="s">
        <v>2049</v>
      </c>
      <c r="C188" s="370" t="s">
        <v>1541</v>
      </c>
      <c r="D188" s="370" t="s">
        <v>112</v>
      </c>
      <c r="E188" s="374"/>
      <c r="F188" s="474"/>
      <c r="G188" s="461">
        <v>1</v>
      </c>
      <c r="H188" s="461">
        <v>0</v>
      </c>
      <c r="I188" s="461">
        <v>0</v>
      </c>
      <c r="J188" s="461">
        <v>1</v>
      </c>
      <c r="K188" s="373">
        <v>266.08600000000001</v>
      </c>
      <c r="L188" s="374">
        <v>72.72</v>
      </c>
      <c r="M188" s="373">
        <v>146.71199999999999</v>
      </c>
      <c r="N188" s="374"/>
      <c r="O188" s="475">
        <v>45181</v>
      </c>
      <c r="P188" s="476" t="s">
        <v>2148</v>
      </c>
      <c r="Q188" s="361" t="s">
        <v>2127</v>
      </c>
    </row>
    <row r="189" spans="1:17" ht="15" customHeight="1">
      <c r="A189" s="388">
        <f t="shared" si="0"/>
        <v>184</v>
      </c>
      <c r="B189" s="415" t="s">
        <v>2049</v>
      </c>
      <c r="C189" s="370" t="s">
        <v>1552</v>
      </c>
      <c r="D189" s="370" t="s">
        <v>176</v>
      </c>
      <c r="E189" s="373">
        <v>0.21</v>
      </c>
      <c r="F189" s="474"/>
      <c r="G189" s="461">
        <v>1</v>
      </c>
      <c r="H189" s="461">
        <v>0</v>
      </c>
      <c r="I189" s="461">
        <v>1</v>
      </c>
      <c r="J189" s="461">
        <v>2</v>
      </c>
      <c r="K189" s="373">
        <v>212.39400000000001</v>
      </c>
      <c r="L189" s="370"/>
      <c r="M189" s="373">
        <v>89.962000000000003</v>
      </c>
      <c r="N189" s="370"/>
      <c r="O189" s="475">
        <v>45181</v>
      </c>
      <c r="P189" s="476" t="s">
        <v>2149</v>
      </c>
      <c r="Q189" s="361" t="s">
        <v>2127</v>
      </c>
    </row>
    <row r="190" spans="1:17" ht="15" customHeight="1">
      <c r="A190" s="388">
        <f t="shared" si="0"/>
        <v>185</v>
      </c>
      <c r="B190" s="415" t="s">
        <v>2049</v>
      </c>
      <c r="C190" s="370" t="s">
        <v>966</v>
      </c>
      <c r="D190" s="370" t="s">
        <v>107</v>
      </c>
      <c r="E190" s="374"/>
      <c r="F190" s="474"/>
      <c r="G190" s="461">
        <v>1</v>
      </c>
      <c r="H190" s="461">
        <v>1</v>
      </c>
      <c r="I190" s="461">
        <v>0</v>
      </c>
      <c r="J190" s="461">
        <v>2</v>
      </c>
      <c r="K190" s="373">
        <v>128.02199999999999</v>
      </c>
      <c r="L190" s="370"/>
      <c r="M190" s="373">
        <v>56.258000000000003</v>
      </c>
      <c r="N190" s="370"/>
      <c r="O190" s="475">
        <v>45181</v>
      </c>
      <c r="P190" s="476"/>
      <c r="Q190" s="476"/>
    </row>
    <row r="191" spans="1:17" ht="15" customHeight="1">
      <c r="A191" s="388">
        <f t="shared" si="0"/>
        <v>186</v>
      </c>
      <c r="B191" s="415" t="s">
        <v>2049</v>
      </c>
      <c r="C191" s="370" t="s">
        <v>734</v>
      </c>
      <c r="D191" s="370" t="s">
        <v>375</v>
      </c>
      <c r="E191" s="374"/>
      <c r="F191" s="474"/>
      <c r="G191" s="461">
        <v>0</v>
      </c>
      <c r="H191" s="461">
        <v>1</v>
      </c>
      <c r="I191" s="461">
        <v>0</v>
      </c>
      <c r="J191" s="461">
        <v>0</v>
      </c>
      <c r="K191" s="373">
        <v>46.923000000000002</v>
      </c>
      <c r="L191" s="370"/>
      <c r="M191" s="478">
        <v>23.625</v>
      </c>
      <c r="N191" s="479"/>
      <c r="O191" s="406">
        <v>45289</v>
      </c>
      <c r="P191" s="469"/>
      <c r="Q191" s="469"/>
    </row>
    <row r="192" spans="1:17" ht="15" customHeight="1">
      <c r="A192" s="388">
        <f t="shared" si="0"/>
        <v>187</v>
      </c>
      <c r="B192" s="370"/>
      <c r="C192" s="370" t="s">
        <v>666</v>
      </c>
      <c r="D192" s="370" t="s">
        <v>1854</v>
      </c>
      <c r="E192" s="374"/>
      <c r="F192" s="474"/>
      <c r="G192" s="461"/>
      <c r="H192" s="461"/>
      <c r="I192" s="461"/>
      <c r="J192" s="461"/>
      <c r="K192" s="373"/>
      <c r="L192" s="370"/>
      <c r="M192" s="471"/>
      <c r="N192" s="370"/>
      <c r="O192" s="475"/>
      <c r="P192" s="415"/>
      <c r="Q192" s="415"/>
    </row>
    <row r="193" spans="1:17" ht="15" customHeight="1">
      <c r="A193" s="388">
        <f t="shared" si="0"/>
        <v>188</v>
      </c>
      <c r="B193" s="370"/>
      <c r="C193" s="370" t="s">
        <v>750</v>
      </c>
      <c r="D193" s="370" t="s">
        <v>1854</v>
      </c>
      <c r="E193" s="374"/>
      <c r="F193" s="474"/>
      <c r="G193" s="461"/>
      <c r="H193" s="461"/>
      <c r="I193" s="461"/>
      <c r="J193" s="461"/>
      <c r="K193" s="373"/>
      <c r="L193" s="370"/>
      <c r="M193" s="374"/>
      <c r="N193" s="370"/>
      <c r="O193" s="475"/>
      <c r="P193" s="415"/>
      <c r="Q193" s="415"/>
    </row>
    <row r="194" spans="1:17" ht="15" customHeight="1">
      <c r="A194" s="388">
        <f t="shared" si="0"/>
        <v>189</v>
      </c>
      <c r="B194" s="415" t="s">
        <v>2049</v>
      </c>
      <c r="C194" s="370" t="s">
        <v>1798</v>
      </c>
      <c r="D194" s="370" t="s">
        <v>107</v>
      </c>
      <c r="E194" s="374"/>
      <c r="F194" s="474"/>
      <c r="G194" s="461">
        <v>0</v>
      </c>
      <c r="H194" s="461">
        <v>1</v>
      </c>
      <c r="I194" s="461">
        <v>0</v>
      </c>
      <c r="J194" s="461">
        <v>0</v>
      </c>
      <c r="K194" s="373">
        <v>161.416</v>
      </c>
      <c r="L194" s="370"/>
      <c r="M194" s="373">
        <v>48.006</v>
      </c>
      <c r="N194" s="370"/>
      <c r="O194" s="475">
        <v>45181</v>
      </c>
      <c r="P194" s="476"/>
      <c r="Q194" s="476"/>
    </row>
    <row r="195" spans="1:17" ht="15" customHeight="1">
      <c r="A195" s="388">
        <f t="shared" si="0"/>
        <v>190</v>
      </c>
      <c r="B195" s="370"/>
      <c r="C195" s="370" t="s">
        <v>1507</v>
      </c>
      <c r="D195" s="370" t="s">
        <v>97</v>
      </c>
      <c r="E195" s="373">
        <v>0.3</v>
      </c>
      <c r="F195" s="474"/>
      <c r="G195" s="461">
        <v>0</v>
      </c>
      <c r="H195" s="461">
        <v>0</v>
      </c>
      <c r="I195" s="461">
        <v>0</v>
      </c>
      <c r="J195" s="461">
        <v>0</v>
      </c>
      <c r="K195" s="373">
        <v>226.73</v>
      </c>
      <c r="L195" s="370"/>
      <c r="M195" s="373">
        <v>168.6</v>
      </c>
      <c r="N195" s="370"/>
      <c r="O195" s="475">
        <v>45181</v>
      </c>
      <c r="P195" s="476" t="s">
        <v>2150</v>
      </c>
      <c r="Q195" s="476" t="s">
        <v>389</v>
      </c>
    </row>
    <row r="196" spans="1:17" ht="22.5" customHeight="1">
      <c r="A196" s="388">
        <f t="shared" si="0"/>
        <v>191</v>
      </c>
      <c r="B196" s="370"/>
      <c r="C196" s="370" t="s">
        <v>1517</v>
      </c>
      <c r="D196" s="370" t="s">
        <v>97</v>
      </c>
      <c r="E196" s="374"/>
      <c r="F196" s="474"/>
      <c r="G196" s="461">
        <v>0</v>
      </c>
      <c r="H196" s="461">
        <v>0</v>
      </c>
      <c r="I196" s="461">
        <v>0</v>
      </c>
      <c r="J196" s="461">
        <v>0</v>
      </c>
      <c r="K196" s="373">
        <v>113.754</v>
      </c>
      <c r="L196" s="370"/>
      <c r="M196" s="373">
        <v>44.601999999999997</v>
      </c>
      <c r="N196" s="370"/>
      <c r="O196" s="475">
        <v>45181</v>
      </c>
      <c r="P196" s="480" t="s">
        <v>2151</v>
      </c>
      <c r="Q196" s="361" t="s">
        <v>2127</v>
      </c>
    </row>
    <row r="197" spans="1:17" ht="15" customHeight="1">
      <c r="A197" s="388">
        <f t="shared" si="0"/>
        <v>192</v>
      </c>
      <c r="B197" s="415" t="s">
        <v>2049</v>
      </c>
      <c r="C197" s="370" t="s">
        <v>1540</v>
      </c>
      <c r="D197" s="370" t="s">
        <v>97</v>
      </c>
      <c r="E197" s="374"/>
      <c r="F197" s="474"/>
      <c r="G197" s="461">
        <v>0</v>
      </c>
      <c r="H197" s="461">
        <v>2</v>
      </c>
      <c r="I197" s="461">
        <v>0</v>
      </c>
      <c r="J197" s="461">
        <v>3</v>
      </c>
      <c r="K197" s="373">
        <v>168.61199999999999</v>
      </c>
      <c r="L197" s="370"/>
      <c r="M197" s="373">
        <v>96.296000000000006</v>
      </c>
      <c r="N197" s="370"/>
      <c r="O197" s="475">
        <v>45181</v>
      </c>
      <c r="P197" s="480" t="s">
        <v>2152</v>
      </c>
      <c r="Q197" s="361" t="s">
        <v>2127</v>
      </c>
    </row>
    <row r="198" spans="1:17" ht="15" customHeight="1">
      <c r="A198" s="388">
        <f t="shared" si="0"/>
        <v>193</v>
      </c>
      <c r="B198" s="415" t="s">
        <v>2049</v>
      </c>
      <c r="C198" s="370" t="s">
        <v>448</v>
      </c>
      <c r="D198" s="370" t="s">
        <v>97</v>
      </c>
      <c r="E198" s="374"/>
      <c r="F198" s="474"/>
      <c r="G198" s="461">
        <v>2</v>
      </c>
      <c r="H198" s="461">
        <v>0</v>
      </c>
      <c r="I198" s="461">
        <v>0</v>
      </c>
      <c r="J198" s="461">
        <v>0</v>
      </c>
      <c r="K198" s="461">
        <v>87.804000000000002</v>
      </c>
      <c r="L198" s="370"/>
      <c r="M198" s="374"/>
      <c r="N198" s="370"/>
      <c r="O198" s="475"/>
      <c r="P198" s="415"/>
      <c r="Q198" s="415"/>
    </row>
    <row r="199" spans="1:17" ht="15" customHeight="1">
      <c r="A199" s="388">
        <f t="shared" si="0"/>
        <v>194</v>
      </c>
      <c r="B199" s="415" t="s">
        <v>2049</v>
      </c>
      <c r="C199" s="370" t="s">
        <v>1514</v>
      </c>
      <c r="D199" s="370" t="s">
        <v>97</v>
      </c>
      <c r="E199" s="374"/>
      <c r="F199" s="474"/>
      <c r="G199" s="461">
        <v>1</v>
      </c>
      <c r="H199" s="461">
        <v>0</v>
      </c>
      <c r="I199" s="461">
        <v>0</v>
      </c>
      <c r="J199" s="461">
        <v>0</v>
      </c>
      <c r="K199" s="373"/>
      <c r="L199" s="370"/>
      <c r="M199" s="374"/>
      <c r="N199" s="370"/>
      <c r="O199" s="475"/>
      <c r="P199" s="415"/>
      <c r="Q199" s="415"/>
    </row>
    <row r="200" spans="1:17" ht="15" customHeight="1">
      <c r="A200" s="388">
        <f t="shared" si="0"/>
        <v>195</v>
      </c>
      <c r="B200" s="415" t="s">
        <v>2049</v>
      </c>
      <c r="C200" s="370" t="s">
        <v>455</v>
      </c>
      <c r="D200" s="370" t="s">
        <v>97</v>
      </c>
      <c r="E200" s="374"/>
      <c r="F200" s="474"/>
      <c r="G200" s="461">
        <v>0</v>
      </c>
      <c r="H200" s="461">
        <v>3</v>
      </c>
      <c r="I200" s="461">
        <v>1</v>
      </c>
      <c r="J200" s="461">
        <v>0</v>
      </c>
      <c r="K200" s="373">
        <v>866.16</v>
      </c>
      <c r="L200" s="370"/>
      <c r="M200" s="374"/>
      <c r="N200" s="370"/>
      <c r="O200" s="475"/>
      <c r="P200" s="415" t="s">
        <v>2153</v>
      </c>
      <c r="Q200" s="361" t="s">
        <v>2127</v>
      </c>
    </row>
    <row r="201" spans="1:17" ht="15" customHeight="1">
      <c r="A201" s="388">
        <f t="shared" si="0"/>
        <v>196</v>
      </c>
      <c r="B201" s="415" t="s">
        <v>2049</v>
      </c>
      <c r="C201" s="370" t="s">
        <v>661</v>
      </c>
      <c r="D201" s="370" t="s">
        <v>97</v>
      </c>
      <c r="E201" s="374"/>
      <c r="F201" s="481">
        <v>1</v>
      </c>
      <c r="G201" s="461">
        <v>1</v>
      </c>
      <c r="H201" s="461">
        <v>1</v>
      </c>
      <c r="I201" s="461">
        <v>1</v>
      </c>
      <c r="J201" s="461">
        <v>1</v>
      </c>
      <c r="K201" s="373"/>
      <c r="L201" s="370"/>
      <c r="M201" s="374"/>
      <c r="N201" s="370"/>
      <c r="O201" s="475"/>
      <c r="P201" s="415"/>
      <c r="Q201" s="415"/>
    </row>
    <row r="202" spans="1:17" ht="15" customHeight="1">
      <c r="A202" s="388">
        <f t="shared" si="0"/>
        <v>197</v>
      </c>
      <c r="B202" s="415" t="s">
        <v>2049</v>
      </c>
      <c r="C202" s="370" t="s">
        <v>957</v>
      </c>
      <c r="D202" s="370" t="s">
        <v>97</v>
      </c>
      <c r="E202" s="374"/>
      <c r="F202" s="481"/>
      <c r="G202" s="461">
        <v>1</v>
      </c>
      <c r="H202" s="461">
        <v>1</v>
      </c>
      <c r="I202" s="461">
        <v>1</v>
      </c>
      <c r="J202" s="461">
        <v>1</v>
      </c>
      <c r="K202" s="373"/>
      <c r="L202" s="370"/>
      <c r="M202" s="374"/>
      <c r="N202" s="370"/>
      <c r="O202" s="475"/>
      <c r="P202" s="415"/>
      <c r="Q202" s="415"/>
    </row>
    <row r="203" spans="1:17" ht="15" customHeight="1">
      <c r="A203" s="388">
        <f t="shared" si="0"/>
        <v>198</v>
      </c>
      <c r="B203" s="415" t="s">
        <v>2049</v>
      </c>
      <c r="C203" s="370" t="s">
        <v>1633</v>
      </c>
      <c r="D203" s="370" t="s">
        <v>1555</v>
      </c>
      <c r="E203" s="374"/>
      <c r="F203" s="481"/>
      <c r="G203" s="461">
        <v>1</v>
      </c>
      <c r="H203" s="461">
        <v>1</v>
      </c>
      <c r="I203" s="461">
        <v>1</v>
      </c>
      <c r="J203" s="461">
        <v>1</v>
      </c>
      <c r="K203" s="373"/>
      <c r="L203" s="370"/>
      <c r="M203" s="374"/>
      <c r="N203" s="370"/>
      <c r="O203" s="475"/>
      <c r="P203" s="415"/>
      <c r="Q203" s="415"/>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63" priority="1" stopIfTrue="1">
      <formula>IF($AC130="TEN",TRUE,FALSE)</formula>
    </cfRule>
  </conditionalFormatting>
  <conditionalFormatting sqref="C138:D155">
    <cfRule type="expression" dxfId="462" priority="2" stopIfTrue="1">
      <formula>IF($AG138="TEN",TRUE,FALSE)</formula>
    </cfRule>
  </conditionalFormatting>
  <conditionalFormatting sqref="C163:D163">
    <cfRule type="expression" dxfId="461" priority="3" stopIfTrue="1">
      <formula>IF($AG163="TEN",TRUE,FALSE)</formula>
    </cfRule>
  </conditionalFormatting>
  <conditionalFormatting sqref="D175:D200">
    <cfRule type="expression" dxfId="460" priority="4" stopIfTrue="1">
      <formula>IF($AK175="TEN",TRUE,FALSE)</formula>
    </cfRule>
  </conditionalFormatting>
  <conditionalFormatting sqref="E6:E11 E22:E30 E32:E37 E40 E44 E46 E48:E86 E88 E90:E91">
    <cfRule type="expression" dxfId="459" priority="5" stopIfTrue="1">
      <formula>IF($W6="TEN",TRUE,FALSE)</formula>
    </cfRule>
  </conditionalFormatting>
  <conditionalFormatting sqref="E31">
    <cfRule type="expression" dxfId="458" priority="6" stopIfTrue="1">
      <formula>IF($AO31="TEN",TRUE,FALSE)</formula>
    </cfRule>
  </conditionalFormatting>
  <conditionalFormatting sqref="E38:E39">
    <cfRule type="expression" dxfId="457" priority="7" stopIfTrue="1">
      <formula>IF($AO38="TEN",TRUE,FALSE)</formula>
    </cfRule>
  </conditionalFormatting>
  <conditionalFormatting sqref="E41:E43">
    <cfRule type="expression" dxfId="456" priority="8" stopIfTrue="1">
      <formula>IF($AO41="TEN",TRUE,FALSE)</formula>
    </cfRule>
  </conditionalFormatting>
  <conditionalFormatting sqref="E45">
    <cfRule type="expression" dxfId="455" priority="9" stopIfTrue="1">
      <formula>IF($AO45="TEN",TRUE,FALSE)</formula>
    </cfRule>
  </conditionalFormatting>
  <conditionalFormatting sqref="E47">
    <cfRule type="expression" dxfId="454" priority="10" stopIfTrue="1">
      <formula>IF($AO47="TEN",TRUE,FALSE)</formula>
    </cfRule>
  </conditionalFormatting>
  <conditionalFormatting sqref="E87">
    <cfRule type="expression" dxfId="453" priority="11" stopIfTrue="1">
      <formula>IF($AO87="TEN",TRUE,FALSE)</formula>
    </cfRule>
  </conditionalFormatting>
  <conditionalFormatting sqref="E89">
    <cfRule type="expression" dxfId="452" priority="12" stopIfTrue="1">
      <formula>IF($AO89="TEN",TRUE,FALSE)</formula>
    </cfRule>
  </conditionalFormatting>
  <conditionalFormatting sqref="E99">
    <cfRule type="expression" dxfId="451" priority="13" stopIfTrue="1">
      <formula>IF($AO99="TEN",TRUE,FALSE)</formula>
    </cfRule>
  </conditionalFormatting>
  <conditionalFormatting sqref="M177:M184">
    <cfRule type="expression" dxfId="450" priority="14" stopIfTrue="1">
      <formula>IF($AG177="TEN",TRUE,FALSE)</formula>
    </cfRule>
  </conditionalFormatting>
  <conditionalFormatting sqref="M187:M190">
    <cfRule type="expression" dxfId="449" priority="15" stopIfTrue="1">
      <formula>IF($AG187="TEN",TRUE,FALSE)</formula>
    </cfRule>
  </conditionalFormatting>
  <conditionalFormatting sqref="M194:M197">
    <cfRule type="expression" dxfId="448"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41" t="s">
        <v>2111</v>
      </c>
      <c r="C4" s="1263"/>
      <c r="D4" s="1263"/>
      <c r="E4" s="1263"/>
      <c r="F4" s="1263"/>
      <c r="G4" s="1263"/>
      <c r="H4" s="1263"/>
      <c r="I4" s="1263"/>
      <c r="J4" s="1263"/>
      <c r="K4" s="1264"/>
    </row>
    <row r="5" spans="2:11" ht="14.25" customHeight="1">
      <c r="B5" s="421" t="s">
        <v>2112</v>
      </c>
      <c r="C5" s="421" t="s">
        <v>2113</v>
      </c>
      <c r="D5" s="421" t="s">
        <v>88</v>
      </c>
      <c r="E5" s="421" t="s">
        <v>91</v>
      </c>
      <c r="F5" s="421" t="s">
        <v>1357</v>
      </c>
      <c r="G5" s="422" t="s">
        <v>2114</v>
      </c>
      <c r="H5" s="422" t="s">
        <v>2115</v>
      </c>
      <c r="I5" s="422" t="s">
        <v>2116</v>
      </c>
      <c r="J5" s="422" t="s">
        <v>2117</v>
      </c>
      <c r="K5" s="423" t="s">
        <v>2118</v>
      </c>
    </row>
    <row r="6" spans="2:11" ht="26.25" customHeight="1">
      <c r="B6" s="424">
        <v>1</v>
      </c>
      <c r="C6" s="425" t="s">
        <v>1662</v>
      </c>
      <c r="D6" s="78" t="s">
        <v>296</v>
      </c>
      <c r="E6" s="425" t="s">
        <v>1710</v>
      </c>
      <c r="F6" s="425" t="s">
        <v>634</v>
      </c>
      <c r="G6" s="424">
        <v>83</v>
      </c>
      <c r="H6" s="424">
        <v>17.190000000000001</v>
      </c>
      <c r="I6" s="424">
        <v>282.10000000000002</v>
      </c>
      <c r="J6" s="424">
        <v>0.37</v>
      </c>
      <c r="K6" s="424">
        <v>2.73</v>
      </c>
    </row>
    <row r="7" spans="2:11" ht="26.25" customHeight="1">
      <c r="B7" s="424"/>
      <c r="C7" s="425"/>
      <c r="D7" s="78"/>
      <c r="E7" s="425"/>
      <c r="F7" s="425"/>
      <c r="G7" s="426"/>
      <c r="H7" s="424"/>
      <c r="I7" s="426"/>
      <c r="J7" s="426"/>
      <c r="K7" s="426"/>
    </row>
    <row r="8" spans="2:11" ht="26.25" customHeight="1">
      <c r="B8" s="424"/>
      <c r="C8" s="425"/>
      <c r="D8" s="78"/>
      <c r="E8" s="425"/>
      <c r="F8" s="425"/>
      <c r="G8" s="426"/>
      <c r="H8" s="424"/>
      <c r="I8" s="426"/>
      <c r="J8" s="426"/>
      <c r="K8" s="426"/>
    </row>
    <row r="9" spans="2:11" ht="26.25" customHeight="1">
      <c r="B9" s="424"/>
      <c r="C9" s="425"/>
      <c r="D9" s="78"/>
      <c r="E9" s="425"/>
      <c r="F9" s="425"/>
      <c r="G9" s="426"/>
      <c r="H9" s="424"/>
      <c r="I9" s="426"/>
      <c r="J9" s="426"/>
      <c r="K9" s="426"/>
    </row>
    <row r="10" spans="2:11" ht="26.25" customHeight="1">
      <c r="B10" s="424"/>
      <c r="C10" s="425"/>
      <c r="D10" s="78"/>
      <c r="E10" s="425"/>
      <c r="F10" s="425"/>
      <c r="G10" s="426"/>
      <c r="H10" s="424"/>
      <c r="I10" s="426"/>
      <c r="J10" s="426"/>
      <c r="K10" s="426"/>
    </row>
    <row r="11" spans="2:11" ht="26.25" customHeight="1">
      <c r="B11" s="424"/>
      <c r="C11" s="426"/>
      <c r="D11" s="426"/>
      <c r="E11" s="427"/>
      <c r="F11" s="427"/>
      <c r="G11" s="426"/>
      <c r="H11" s="428"/>
      <c r="I11" s="426"/>
      <c r="J11" s="426"/>
      <c r="K11" s="426"/>
    </row>
    <row r="12" spans="2:11" ht="14.25" customHeight="1">
      <c r="B12" s="424"/>
      <c r="C12" s="429"/>
      <c r="D12" s="430"/>
      <c r="E12" s="431"/>
      <c r="F12" s="431"/>
      <c r="G12" s="432"/>
      <c r="H12" s="428"/>
      <c r="I12" s="432"/>
      <c r="J12" s="433"/>
      <c r="K12" s="433"/>
    </row>
    <row r="13" spans="2:11" ht="14.25" customHeight="1">
      <c r="B13" s="1342" t="s">
        <v>908</v>
      </c>
      <c r="C13" s="1263"/>
      <c r="D13" s="1263"/>
      <c r="E13" s="1264"/>
      <c r="F13" s="434"/>
      <c r="G13" s="435">
        <f>SUM(G6:G12)</f>
        <v>83</v>
      </c>
      <c r="H13" s="436"/>
      <c r="I13" s="437">
        <f t="shared" ref="I13:K13" si="0">SUM(I6:I12)</f>
        <v>282.10000000000002</v>
      </c>
      <c r="J13" s="438">
        <f t="shared" si="0"/>
        <v>0.37</v>
      </c>
      <c r="K13" s="435">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5" workbookViewId="0">
      <selection activeCell="I548" sqref="I548"/>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92" t="s">
        <v>2161</v>
      </c>
      <c r="B4" s="1292" t="s">
        <v>85</v>
      </c>
      <c r="C4" s="1294" t="s">
        <v>87</v>
      </c>
      <c r="D4" s="1294" t="s">
        <v>88</v>
      </c>
      <c r="E4" s="1295" t="s">
        <v>2439</v>
      </c>
      <c r="F4" s="1294" t="s">
        <v>2440</v>
      </c>
      <c r="G4" s="1291" t="s">
        <v>2345</v>
      </c>
      <c r="H4" s="1291" t="s">
        <v>65</v>
      </c>
      <c r="I4" s="1324" t="s">
        <v>2441</v>
      </c>
      <c r="J4" s="146"/>
      <c r="K4" s="146"/>
      <c r="L4" s="146"/>
      <c r="M4" s="146"/>
      <c r="N4" s="146"/>
      <c r="O4" s="146"/>
      <c r="P4" s="146"/>
      <c r="Q4" s="146"/>
    </row>
    <row r="5" spans="1:17" ht="12.75" customHeight="1">
      <c r="A5" s="1279"/>
      <c r="B5" s="1279"/>
      <c r="C5" s="1279"/>
      <c r="D5" s="1279"/>
      <c r="E5" s="1279"/>
      <c r="F5" s="1279"/>
      <c r="G5" s="1279"/>
      <c r="H5" s="1279"/>
      <c r="I5" s="1325"/>
      <c r="J5" s="146"/>
      <c r="K5" s="146"/>
      <c r="L5" s="146"/>
      <c r="M5" s="146"/>
      <c r="N5" s="146"/>
      <c r="O5" s="146"/>
      <c r="P5" s="146"/>
      <c r="Q5" s="146"/>
    </row>
    <row r="6" spans="1:17" ht="12.75" customHeight="1">
      <c r="A6" s="284"/>
      <c r="B6" s="295">
        <v>45170</v>
      </c>
      <c r="C6" s="284"/>
      <c r="D6" s="286"/>
      <c r="E6" s="271"/>
      <c r="F6" s="290"/>
      <c r="G6" s="296"/>
      <c r="H6" s="334"/>
      <c r="I6" s="64"/>
      <c r="J6" s="64"/>
      <c r="K6" s="64"/>
      <c r="L6" s="64"/>
      <c r="M6" s="64"/>
      <c r="N6" s="64"/>
      <c r="O6" s="64"/>
      <c r="P6" s="64"/>
      <c r="Q6" s="64"/>
    </row>
    <row r="7" spans="1:17" ht="12.75" customHeight="1">
      <c r="A7" s="284">
        <v>1</v>
      </c>
      <c r="B7" s="284">
        <v>1</v>
      </c>
      <c r="C7" s="290" t="s">
        <v>1391</v>
      </c>
      <c r="D7" s="293" t="s">
        <v>97</v>
      </c>
      <c r="E7" s="290" t="s">
        <v>1451</v>
      </c>
      <c r="F7" s="290" t="s">
        <v>1461</v>
      </c>
      <c r="G7" s="289" t="s">
        <v>2442</v>
      </c>
      <c r="H7" s="289" t="s">
        <v>105</v>
      </c>
      <c r="I7" s="64">
        <v>37.503999999999998</v>
      </c>
      <c r="J7" s="64"/>
      <c r="K7" s="64"/>
      <c r="L7" s="64"/>
      <c r="M7" s="64"/>
      <c r="N7" s="64"/>
      <c r="O7" s="64"/>
      <c r="P7" s="64"/>
      <c r="Q7" s="64"/>
    </row>
    <row r="8" spans="1:17" ht="12.75" customHeight="1">
      <c r="A8" s="284">
        <v>2</v>
      </c>
      <c r="B8" s="284">
        <v>2</v>
      </c>
      <c r="C8" s="290" t="s">
        <v>1359</v>
      </c>
      <c r="D8" s="293" t="s">
        <v>97</v>
      </c>
      <c r="E8" s="271" t="s">
        <v>1456</v>
      </c>
      <c r="F8" s="290" t="s">
        <v>1470</v>
      </c>
      <c r="G8" s="289" t="s">
        <v>2418</v>
      </c>
      <c r="H8" s="289" t="s">
        <v>105</v>
      </c>
      <c r="I8" s="64">
        <v>37.503999999999998</v>
      </c>
      <c r="J8" s="64"/>
      <c r="K8" s="64"/>
      <c r="L8" s="64"/>
      <c r="M8" s="64"/>
      <c r="N8" s="64"/>
      <c r="O8" s="64"/>
      <c r="P8" s="64"/>
      <c r="Q8" s="64"/>
    </row>
    <row r="9" spans="1:17" ht="12.75" customHeight="1">
      <c r="A9" s="284">
        <v>3</v>
      </c>
      <c r="B9" s="284">
        <v>3</v>
      </c>
      <c r="C9" s="290" t="s">
        <v>1406</v>
      </c>
      <c r="D9" s="271" t="s">
        <v>97</v>
      </c>
      <c r="E9" s="271" t="s">
        <v>1461</v>
      </c>
      <c r="F9" s="290" t="s">
        <v>1473</v>
      </c>
      <c r="G9" s="289" t="s">
        <v>2442</v>
      </c>
      <c r="H9" s="289" t="s">
        <v>105</v>
      </c>
      <c r="I9" s="64">
        <v>37.503999999999998</v>
      </c>
      <c r="J9" s="64"/>
      <c r="K9" s="64"/>
      <c r="L9" s="64"/>
      <c r="M9" s="64"/>
      <c r="N9" s="64"/>
      <c r="O9" s="64"/>
      <c r="P9" s="64"/>
      <c r="Q9" s="64"/>
    </row>
    <row r="10" spans="1:17" ht="12.75" customHeight="1">
      <c r="A10" s="284"/>
      <c r="B10" s="295">
        <v>45200</v>
      </c>
      <c r="C10" s="290"/>
      <c r="D10" s="271"/>
      <c r="E10" s="271"/>
      <c r="F10" s="290"/>
      <c r="G10" s="289"/>
      <c r="H10" s="289"/>
      <c r="I10" s="64"/>
      <c r="J10" s="64">
        <f>SUM(I7:I10)</f>
        <v>112.512</v>
      </c>
      <c r="K10" s="64"/>
      <c r="L10" s="64"/>
      <c r="M10" s="64"/>
      <c r="N10" s="64"/>
      <c r="O10" s="64"/>
      <c r="P10" s="64"/>
      <c r="Q10" s="64"/>
    </row>
    <row r="11" spans="1:17" ht="12.75" customHeight="1">
      <c r="A11" s="284">
        <v>4</v>
      </c>
      <c r="B11" s="284">
        <v>1</v>
      </c>
      <c r="C11" s="290" t="s">
        <v>1368</v>
      </c>
      <c r="D11" s="293" t="s">
        <v>97</v>
      </c>
      <c r="E11" s="271" t="s">
        <v>1470</v>
      </c>
      <c r="F11" s="290" t="s">
        <v>1973</v>
      </c>
      <c r="G11" s="289" t="s">
        <v>2418</v>
      </c>
      <c r="H11" s="289" t="s">
        <v>105</v>
      </c>
      <c r="I11" s="64">
        <v>37.503999999999998</v>
      </c>
      <c r="J11" s="64"/>
      <c r="K11" s="64"/>
      <c r="L11" s="64"/>
      <c r="M11" s="64"/>
      <c r="N11" s="64"/>
      <c r="O11" s="64"/>
      <c r="P11" s="64"/>
      <c r="Q11" s="64"/>
    </row>
    <row r="12" spans="1:17" ht="12.75" customHeight="1">
      <c r="A12" s="284">
        <v>5</v>
      </c>
      <c r="B12" s="284">
        <v>2</v>
      </c>
      <c r="C12" s="290" t="s">
        <v>1403</v>
      </c>
      <c r="D12" s="271" t="s">
        <v>97</v>
      </c>
      <c r="E12" s="271" t="s">
        <v>1473</v>
      </c>
      <c r="F12" s="290" t="s">
        <v>1973</v>
      </c>
      <c r="G12" s="289" t="s">
        <v>2442</v>
      </c>
      <c r="H12" s="289" t="s">
        <v>105</v>
      </c>
      <c r="I12" s="64">
        <v>37.503999999999998</v>
      </c>
      <c r="J12" s="64"/>
      <c r="K12" s="64"/>
      <c r="L12" s="64"/>
      <c r="M12" s="64"/>
      <c r="N12" s="64"/>
      <c r="O12" s="64"/>
      <c r="P12" s="64"/>
      <c r="Q12" s="64"/>
    </row>
    <row r="13" spans="1:17" ht="12.75" customHeight="1">
      <c r="A13" s="284">
        <v>6</v>
      </c>
      <c r="B13" s="284">
        <v>3</v>
      </c>
      <c r="C13" s="290" t="s">
        <v>1396</v>
      </c>
      <c r="D13" s="271" t="s">
        <v>97</v>
      </c>
      <c r="E13" s="271" t="s">
        <v>1973</v>
      </c>
      <c r="F13" s="290" t="s">
        <v>1486</v>
      </c>
      <c r="G13" s="289" t="s">
        <v>2442</v>
      </c>
      <c r="H13" s="289" t="s">
        <v>105</v>
      </c>
      <c r="I13" s="64">
        <v>37.503999999999998</v>
      </c>
      <c r="J13" s="64"/>
      <c r="K13" s="64"/>
      <c r="L13" s="64"/>
      <c r="M13" s="64"/>
      <c r="N13" s="64"/>
      <c r="O13" s="64"/>
      <c r="P13" s="64"/>
      <c r="Q13" s="64"/>
    </row>
    <row r="14" spans="1:17" ht="12.75" customHeight="1">
      <c r="A14" s="284">
        <v>7</v>
      </c>
      <c r="B14" s="284">
        <v>4</v>
      </c>
      <c r="C14" s="290" t="s">
        <v>1371</v>
      </c>
      <c r="D14" s="271" t="s">
        <v>97</v>
      </c>
      <c r="E14" s="271" t="s">
        <v>1973</v>
      </c>
      <c r="F14" s="290" t="s">
        <v>1974</v>
      </c>
      <c r="G14" s="289" t="s">
        <v>2418</v>
      </c>
      <c r="H14" s="289" t="s">
        <v>105</v>
      </c>
      <c r="I14" s="64">
        <v>37.503999999999998</v>
      </c>
      <c r="J14" s="64"/>
      <c r="K14" s="64"/>
      <c r="L14" s="64"/>
      <c r="M14" s="64"/>
      <c r="N14" s="64"/>
      <c r="O14" s="64"/>
      <c r="P14" s="64"/>
      <c r="Q14" s="64"/>
    </row>
    <row r="15" spans="1:17" ht="12.75" customHeight="1">
      <c r="A15" s="284">
        <v>8</v>
      </c>
      <c r="B15" s="284">
        <v>5</v>
      </c>
      <c r="C15" s="290" t="s">
        <v>621</v>
      </c>
      <c r="D15" s="271" t="s">
        <v>97</v>
      </c>
      <c r="E15" s="271" t="s">
        <v>1483</v>
      </c>
      <c r="F15" s="290" t="s">
        <v>1491</v>
      </c>
      <c r="G15" s="289" t="s">
        <v>2443</v>
      </c>
      <c r="H15" s="289" t="s">
        <v>105</v>
      </c>
      <c r="I15" s="64">
        <v>37.503999999999998</v>
      </c>
      <c r="J15" s="64"/>
      <c r="K15" s="64"/>
      <c r="L15" s="64"/>
      <c r="M15" s="64"/>
      <c r="N15" s="64"/>
      <c r="O15" s="64"/>
      <c r="P15" s="64"/>
      <c r="Q15" s="64"/>
    </row>
    <row r="16" spans="1:17" ht="12.75" customHeight="1">
      <c r="A16" s="284">
        <v>9</v>
      </c>
      <c r="B16" s="284">
        <v>6</v>
      </c>
      <c r="C16" s="290" t="s">
        <v>1412</v>
      </c>
      <c r="D16" s="271" t="s">
        <v>176</v>
      </c>
      <c r="E16" s="271" t="s">
        <v>1486</v>
      </c>
      <c r="F16" s="290" t="s">
        <v>1498</v>
      </c>
      <c r="G16" s="289" t="s">
        <v>2442</v>
      </c>
      <c r="H16" s="289" t="s">
        <v>105</v>
      </c>
      <c r="I16" s="64">
        <v>38.847000000000001</v>
      </c>
      <c r="J16" s="64"/>
      <c r="K16" s="64"/>
      <c r="L16" s="64"/>
      <c r="M16" s="64"/>
      <c r="N16" s="64"/>
      <c r="O16" s="64"/>
      <c r="P16" s="64"/>
      <c r="Q16" s="64"/>
    </row>
    <row r="17" spans="1:17" ht="12.75" customHeight="1">
      <c r="A17" s="284">
        <v>10</v>
      </c>
      <c r="B17" s="284">
        <v>7</v>
      </c>
      <c r="C17" s="290" t="s">
        <v>1427</v>
      </c>
      <c r="D17" s="290" t="s">
        <v>97</v>
      </c>
      <c r="E17" s="271" t="s">
        <v>2444</v>
      </c>
      <c r="F17" s="290" t="s">
        <v>1498</v>
      </c>
      <c r="G17" s="289" t="s">
        <v>2418</v>
      </c>
      <c r="H17" s="289" t="s">
        <v>105</v>
      </c>
      <c r="I17" s="64">
        <v>37.503999999999998</v>
      </c>
      <c r="J17" s="64"/>
      <c r="K17" s="64"/>
      <c r="L17" s="64"/>
      <c r="M17" s="64"/>
      <c r="N17" s="64"/>
      <c r="O17" s="64"/>
      <c r="P17" s="64"/>
      <c r="Q17" s="64"/>
    </row>
    <row r="18" spans="1:17" ht="12.75" customHeight="1">
      <c r="A18" s="284">
        <v>11</v>
      </c>
      <c r="B18" s="284">
        <v>8</v>
      </c>
      <c r="C18" s="290" t="s">
        <v>1377</v>
      </c>
      <c r="D18" s="271" t="s">
        <v>97</v>
      </c>
      <c r="E18" s="271" t="s">
        <v>1470</v>
      </c>
      <c r="F18" s="290" t="s">
        <v>1975</v>
      </c>
      <c r="G18" s="78" t="s">
        <v>2445</v>
      </c>
      <c r="H18" s="289" t="s">
        <v>105</v>
      </c>
      <c r="I18" s="64">
        <v>37.503999999999998</v>
      </c>
      <c r="J18" s="64"/>
      <c r="K18" s="64"/>
      <c r="L18" s="64"/>
      <c r="M18" s="64"/>
      <c r="N18" s="64"/>
      <c r="O18" s="64"/>
      <c r="P18" s="64"/>
      <c r="Q18" s="64"/>
    </row>
    <row r="19" spans="1:17" ht="12.75" customHeight="1">
      <c r="A19" s="284">
        <v>12</v>
      </c>
      <c r="B19" s="284">
        <v>9</v>
      </c>
      <c r="C19" s="290" t="s">
        <v>250</v>
      </c>
      <c r="D19" s="290" t="s">
        <v>97</v>
      </c>
      <c r="E19" s="271" t="s">
        <v>1491</v>
      </c>
      <c r="F19" s="290" t="s">
        <v>1499</v>
      </c>
      <c r="G19" s="289" t="s">
        <v>2442</v>
      </c>
      <c r="H19" s="289" t="s">
        <v>105</v>
      </c>
      <c r="I19" s="64">
        <v>37.503999999999998</v>
      </c>
      <c r="J19" s="64"/>
      <c r="K19" s="64"/>
      <c r="L19" s="64"/>
      <c r="M19" s="64"/>
      <c r="N19" s="64"/>
      <c r="O19" s="64"/>
      <c r="P19" s="64"/>
      <c r="Q19" s="64"/>
    </row>
    <row r="20" spans="1:17" ht="12.75" customHeight="1">
      <c r="A20" s="284">
        <v>13</v>
      </c>
      <c r="B20" s="284">
        <v>10</v>
      </c>
      <c r="C20" s="290" t="s">
        <v>466</v>
      </c>
      <c r="D20" s="290" t="s">
        <v>97</v>
      </c>
      <c r="E20" s="271" t="s">
        <v>1491</v>
      </c>
      <c r="F20" s="290" t="s">
        <v>1503</v>
      </c>
      <c r="G20" s="289" t="s">
        <v>2443</v>
      </c>
      <c r="H20" s="289" t="s">
        <v>105</v>
      </c>
      <c r="I20" s="64">
        <v>37.503999999999998</v>
      </c>
      <c r="J20" s="64"/>
      <c r="K20" s="64"/>
      <c r="L20" s="64"/>
      <c r="M20" s="64"/>
      <c r="N20" s="64"/>
      <c r="O20" s="64"/>
      <c r="P20" s="64"/>
      <c r="Q20" s="64"/>
    </row>
    <row r="21" spans="1:17" ht="12.75" customHeight="1">
      <c r="A21" s="284">
        <v>14</v>
      </c>
      <c r="B21" s="284">
        <v>11</v>
      </c>
      <c r="C21" s="290" t="s">
        <v>1419</v>
      </c>
      <c r="D21" s="290" t="s">
        <v>97</v>
      </c>
      <c r="E21" s="271" t="s">
        <v>1491</v>
      </c>
      <c r="F21" s="290" t="s">
        <v>1496</v>
      </c>
      <c r="G21" s="289" t="s">
        <v>2418</v>
      </c>
      <c r="H21" s="289" t="s">
        <v>105</v>
      </c>
      <c r="I21" s="64">
        <v>37.503999999999998</v>
      </c>
      <c r="J21" s="64"/>
      <c r="K21" s="64"/>
      <c r="L21" s="64"/>
      <c r="M21" s="64"/>
      <c r="N21" s="64"/>
      <c r="O21" s="64"/>
      <c r="P21" s="64"/>
      <c r="Q21" s="64"/>
    </row>
    <row r="22" spans="1:17" ht="12.75" customHeight="1">
      <c r="A22" s="284">
        <v>15</v>
      </c>
      <c r="B22" s="284">
        <v>12</v>
      </c>
      <c r="C22" s="290" t="s">
        <v>236</v>
      </c>
      <c r="D22" s="290" t="s">
        <v>97</v>
      </c>
      <c r="E22" s="271" t="s">
        <v>1503</v>
      </c>
      <c r="F22" s="290" t="s">
        <v>1501</v>
      </c>
      <c r="G22" s="289" t="s">
        <v>2442</v>
      </c>
      <c r="H22" s="289" t="s">
        <v>105</v>
      </c>
      <c r="I22" s="64">
        <v>37.503999999999998</v>
      </c>
      <c r="J22" s="64"/>
      <c r="K22" s="64"/>
      <c r="L22" s="64"/>
      <c r="M22" s="64"/>
      <c r="N22" s="64"/>
      <c r="O22" s="64"/>
      <c r="P22" s="64"/>
      <c r="Q22" s="64"/>
    </row>
    <row r="23" spans="1:17" ht="12.75" customHeight="1">
      <c r="A23" s="284">
        <v>16</v>
      </c>
      <c r="B23" s="284">
        <v>13</v>
      </c>
      <c r="C23" s="290" t="s">
        <v>1423</v>
      </c>
      <c r="D23" s="290" t="s">
        <v>176</v>
      </c>
      <c r="E23" s="271" t="s">
        <v>1503</v>
      </c>
      <c r="F23" s="290" t="s">
        <v>1502</v>
      </c>
      <c r="G23" s="289" t="s">
        <v>2443</v>
      </c>
      <c r="H23" s="289" t="s">
        <v>105</v>
      </c>
      <c r="I23" s="64">
        <v>38.847000000000001</v>
      </c>
      <c r="J23" s="64"/>
      <c r="K23" s="64"/>
      <c r="L23" s="64"/>
      <c r="M23" s="64"/>
      <c r="N23" s="64"/>
      <c r="O23" s="64"/>
      <c r="P23" s="64"/>
      <c r="Q23" s="64"/>
    </row>
    <row r="24" spans="1:17" ht="12.75" customHeight="1">
      <c r="A24" s="284">
        <v>17</v>
      </c>
      <c r="B24" s="284">
        <v>14</v>
      </c>
      <c r="C24" s="290" t="s">
        <v>1381</v>
      </c>
      <c r="D24" s="290" t="s">
        <v>176</v>
      </c>
      <c r="E24" s="271" t="s">
        <v>1975</v>
      </c>
      <c r="F24" s="290" t="s">
        <v>1504</v>
      </c>
      <c r="G24" s="78" t="s">
        <v>2445</v>
      </c>
      <c r="H24" s="289" t="s">
        <v>105</v>
      </c>
      <c r="I24" s="64">
        <v>38.847000000000001</v>
      </c>
      <c r="J24" s="64"/>
      <c r="K24" s="64"/>
      <c r="L24" s="64"/>
      <c r="M24" s="64"/>
      <c r="N24" s="64"/>
      <c r="O24" s="64"/>
      <c r="P24" s="64"/>
      <c r="Q24" s="64"/>
    </row>
    <row r="25" spans="1:17" ht="12.75" customHeight="1">
      <c r="A25" s="284">
        <v>18</v>
      </c>
      <c r="B25" s="284">
        <v>15</v>
      </c>
      <c r="C25" s="290" t="s">
        <v>1389</v>
      </c>
      <c r="D25" s="290" t="s">
        <v>176</v>
      </c>
      <c r="E25" s="271" t="s">
        <v>1496</v>
      </c>
      <c r="F25" s="290" t="s">
        <v>99</v>
      </c>
      <c r="G25" s="289" t="s">
        <v>2418</v>
      </c>
      <c r="H25" s="289" t="s">
        <v>105</v>
      </c>
      <c r="I25" s="64">
        <v>38.847000000000001</v>
      </c>
      <c r="J25" s="64"/>
      <c r="K25" s="64"/>
      <c r="L25" s="64"/>
      <c r="M25" s="64"/>
      <c r="N25" s="64"/>
      <c r="O25" s="64"/>
      <c r="P25" s="64"/>
      <c r="Q25" s="64"/>
    </row>
    <row r="26" spans="1:17" ht="12.75" customHeight="1">
      <c r="A26" s="284">
        <v>19</v>
      </c>
      <c r="B26" s="284">
        <v>16</v>
      </c>
      <c r="C26" s="290" t="s">
        <v>255</v>
      </c>
      <c r="D26" s="290" t="s">
        <v>97</v>
      </c>
      <c r="E26" s="271" t="s">
        <v>1501</v>
      </c>
      <c r="F26" s="290" t="s">
        <v>1505</v>
      </c>
      <c r="G26" s="289" t="s">
        <v>2442</v>
      </c>
      <c r="H26" s="289" t="s">
        <v>105</v>
      </c>
      <c r="I26" s="64">
        <v>37.503999999999998</v>
      </c>
      <c r="J26" s="64"/>
      <c r="K26" s="64"/>
      <c r="L26" s="64"/>
      <c r="M26" s="64"/>
      <c r="N26" s="64"/>
      <c r="O26" s="64"/>
      <c r="P26" s="64"/>
      <c r="Q26" s="64"/>
    </row>
    <row r="27" spans="1:17" ht="12.75" customHeight="1">
      <c r="A27" s="284">
        <v>20</v>
      </c>
      <c r="B27" s="284">
        <v>17</v>
      </c>
      <c r="C27" s="290" t="s">
        <v>1398</v>
      </c>
      <c r="D27" s="290" t="s">
        <v>97</v>
      </c>
      <c r="E27" s="271" t="s">
        <v>1501</v>
      </c>
      <c r="F27" s="290" t="s">
        <v>108</v>
      </c>
      <c r="G27" s="289" t="s">
        <v>2443</v>
      </c>
      <c r="H27" s="289" t="s">
        <v>105</v>
      </c>
      <c r="I27" s="64">
        <v>37.503999999999998</v>
      </c>
      <c r="J27" s="64"/>
      <c r="K27" s="64"/>
      <c r="L27" s="64"/>
      <c r="M27" s="64"/>
      <c r="N27" s="64"/>
      <c r="O27" s="64"/>
      <c r="P27" s="64"/>
      <c r="Q27" s="64"/>
    </row>
    <row r="28" spans="1:17" ht="12.75" customHeight="1">
      <c r="A28" s="284">
        <v>21</v>
      </c>
      <c r="B28" s="284">
        <v>18</v>
      </c>
      <c r="C28" s="290" t="s">
        <v>268</v>
      </c>
      <c r="D28" s="290" t="s">
        <v>176</v>
      </c>
      <c r="E28" s="271" t="s">
        <v>1505</v>
      </c>
      <c r="F28" s="290" t="s">
        <v>1509</v>
      </c>
      <c r="G28" s="289" t="s">
        <v>2442</v>
      </c>
      <c r="H28" s="289" t="s">
        <v>105</v>
      </c>
      <c r="I28" s="64">
        <v>38.847000000000001</v>
      </c>
      <c r="J28" s="64"/>
      <c r="K28" s="64"/>
      <c r="L28" s="64"/>
      <c r="M28" s="64"/>
      <c r="N28" s="64"/>
      <c r="O28" s="64"/>
      <c r="P28" s="64"/>
      <c r="Q28" s="64"/>
    </row>
    <row r="29" spans="1:17" ht="12.75" customHeight="1">
      <c r="A29" s="284">
        <v>22</v>
      </c>
      <c r="B29" s="284">
        <v>19</v>
      </c>
      <c r="C29" s="290" t="s">
        <v>1393</v>
      </c>
      <c r="D29" s="290" t="s">
        <v>176</v>
      </c>
      <c r="E29" s="271" t="s">
        <v>1501</v>
      </c>
      <c r="F29" s="290" t="s">
        <v>109</v>
      </c>
      <c r="G29" s="78" t="s">
        <v>2445</v>
      </c>
      <c r="H29" s="289" t="s">
        <v>105</v>
      </c>
      <c r="I29" s="64">
        <v>38.847000000000001</v>
      </c>
      <c r="J29" s="64"/>
      <c r="K29" s="64"/>
      <c r="L29" s="64"/>
      <c r="M29" s="64"/>
      <c r="N29" s="64"/>
      <c r="O29" s="64"/>
      <c r="P29" s="64"/>
      <c r="Q29" s="64"/>
    </row>
    <row r="30" spans="1:17" ht="12.75" customHeight="1">
      <c r="A30" s="284">
        <v>23</v>
      </c>
      <c r="B30" s="284">
        <v>20</v>
      </c>
      <c r="C30" s="290" t="s">
        <v>1404</v>
      </c>
      <c r="D30" s="290" t="s">
        <v>176</v>
      </c>
      <c r="E30" s="271" t="s">
        <v>99</v>
      </c>
      <c r="F30" s="290" t="s">
        <v>109</v>
      </c>
      <c r="G30" s="289" t="s">
        <v>2418</v>
      </c>
      <c r="H30" s="289" t="s">
        <v>105</v>
      </c>
      <c r="I30" s="64">
        <v>38.847000000000001</v>
      </c>
      <c r="J30" s="64"/>
      <c r="K30" s="64"/>
      <c r="L30" s="64"/>
      <c r="M30" s="64"/>
      <c r="N30" s="64"/>
      <c r="O30" s="64"/>
      <c r="P30" s="64"/>
      <c r="Q30" s="64"/>
    </row>
    <row r="31" spans="1:17" ht="12.75" customHeight="1">
      <c r="A31" s="284"/>
      <c r="B31" s="295">
        <v>45231</v>
      </c>
      <c r="C31" s="290"/>
      <c r="D31" s="290"/>
      <c r="E31" s="271"/>
      <c r="F31" s="290"/>
      <c r="G31" s="289"/>
      <c r="H31" s="289"/>
      <c r="I31" s="64"/>
      <c r="J31" s="64">
        <f>SUM(I11:I30)</f>
        <v>759.48099999999999</v>
      </c>
      <c r="K31" s="64"/>
      <c r="L31" s="64"/>
      <c r="M31" s="64"/>
      <c r="N31" s="64"/>
      <c r="O31" s="64"/>
      <c r="P31" s="64"/>
      <c r="Q31" s="64"/>
    </row>
    <row r="32" spans="1:17" ht="12.75" customHeight="1">
      <c r="A32" s="284">
        <v>24</v>
      </c>
      <c r="B32" s="284">
        <v>1</v>
      </c>
      <c r="C32" s="290" t="s">
        <v>1416</v>
      </c>
      <c r="D32" s="290" t="s">
        <v>176</v>
      </c>
      <c r="E32" s="271" t="s">
        <v>1509</v>
      </c>
      <c r="F32" s="290" t="s">
        <v>2205</v>
      </c>
      <c r="G32" s="289" t="s">
        <v>2442</v>
      </c>
      <c r="H32" s="289" t="s">
        <v>105</v>
      </c>
      <c r="I32" s="64">
        <v>38.847000000000001</v>
      </c>
      <c r="J32" s="64"/>
      <c r="K32" s="64"/>
      <c r="L32" s="64"/>
      <c r="M32" s="64"/>
      <c r="N32" s="64"/>
      <c r="O32" s="64"/>
      <c r="P32" s="64"/>
      <c r="Q32" s="64"/>
    </row>
    <row r="33" spans="1:17" ht="12.75" customHeight="1">
      <c r="A33" s="284">
        <v>25</v>
      </c>
      <c r="B33" s="284">
        <v>2</v>
      </c>
      <c r="C33" s="290" t="s">
        <v>1383</v>
      </c>
      <c r="D33" s="290" t="s">
        <v>176</v>
      </c>
      <c r="E33" s="271" t="s">
        <v>108</v>
      </c>
      <c r="F33" s="290" t="s">
        <v>110</v>
      </c>
      <c r="G33" s="289" t="s">
        <v>2443</v>
      </c>
      <c r="H33" s="289" t="s">
        <v>105</v>
      </c>
      <c r="I33" s="64">
        <v>38.847000000000001</v>
      </c>
      <c r="J33" s="64"/>
      <c r="K33" s="64"/>
      <c r="L33" s="64"/>
      <c r="M33" s="64"/>
      <c r="N33" s="64"/>
      <c r="O33" s="64"/>
      <c r="P33" s="64"/>
      <c r="Q33" s="64"/>
    </row>
    <row r="34" spans="1:17" ht="12.75" customHeight="1">
      <c r="A34" s="284">
        <v>26</v>
      </c>
      <c r="B34" s="284">
        <v>3</v>
      </c>
      <c r="C34" s="290" t="s">
        <v>211</v>
      </c>
      <c r="D34" s="290" t="s">
        <v>97</v>
      </c>
      <c r="E34" s="271" t="s">
        <v>109</v>
      </c>
      <c r="F34" s="290" t="s">
        <v>2446</v>
      </c>
      <c r="G34" s="289" t="s">
        <v>2418</v>
      </c>
      <c r="H34" s="289" t="s">
        <v>105</v>
      </c>
      <c r="I34" s="64">
        <v>37.503999999999998</v>
      </c>
      <c r="J34" s="64"/>
      <c r="K34" s="64"/>
      <c r="L34" s="64"/>
      <c r="M34" s="64"/>
      <c r="N34" s="64"/>
      <c r="O34" s="64"/>
      <c r="P34" s="64"/>
      <c r="Q34" s="64"/>
    </row>
    <row r="35" spans="1:17" ht="12.75" customHeight="1">
      <c r="A35" s="284">
        <v>27</v>
      </c>
      <c r="B35" s="284">
        <v>4</v>
      </c>
      <c r="C35" s="290" t="s">
        <v>495</v>
      </c>
      <c r="D35" s="290" t="s">
        <v>176</v>
      </c>
      <c r="E35" s="290" t="s">
        <v>113</v>
      </c>
      <c r="F35" s="290" t="s">
        <v>2446</v>
      </c>
      <c r="G35" s="289" t="s">
        <v>2442</v>
      </c>
      <c r="H35" s="289" t="s">
        <v>105</v>
      </c>
      <c r="I35" s="64">
        <v>38.847000000000001</v>
      </c>
      <c r="J35" s="64"/>
      <c r="K35" s="64"/>
      <c r="L35" s="64"/>
      <c r="M35" s="64"/>
      <c r="N35" s="64"/>
      <c r="O35" s="64"/>
      <c r="P35" s="64"/>
      <c r="Q35" s="64"/>
    </row>
    <row r="36" spans="1:17" ht="12.75" customHeight="1">
      <c r="A36" s="284">
        <v>28</v>
      </c>
      <c r="B36" s="284">
        <v>5</v>
      </c>
      <c r="C36" s="290" t="s">
        <v>1431</v>
      </c>
      <c r="D36" s="290" t="s">
        <v>97</v>
      </c>
      <c r="E36" s="290" t="s">
        <v>2447</v>
      </c>
      <c r="F36" s="290" t="s">
        <v>2448</v>
      </c>
      <c r="G36" s="289" t="s">
        <v>2443</v>
      </c>
      <c r="H36" s="289" t="s">
        <v>105</v>
      </c>
      <c r="I36" s="64">
        <v>37.503999999999998</v>
      </c>
      <c r="J36" s="64"/>
      <c r="K36" s="64"/>
      <c r="L36" s="64"/>
      <c r="M36" s="64"/>
      <c r="N36" s="64"/>
      <c r="O36" s="64"/>
      <c r="P36" s="64"/>
      <c r="Q36" s="64"/>
    </row>
    <row r="37" spans="1:17" ht="12.75" customHeight="1">
      <c r="A37" s="284">
        <v>29</v>
      </c>
      <c r="B37" s="284">
        <v>6</v>
      </c>
      <c r="C37" s="290" t="s">
        <v>1490</v>
      </c>
      <c r="D37" s="290" t="s">
        <v>97</v>
      </c>
      <c r="E37" s="271" t="s">
        <v>109</v>
      </c>
      <c r="F37" s="290" t="s">
        <v>2449</v>
      </c>
      <c r="G37" s="78" t="s">
        <v>2445</v>
      </c>
      <c r="H37" s="289" t="s">
        <v>105</v>
      </c>
      <c r="I37" s="64">
        <v>37.503999999999998</v>
      </c>
      <c r="J37" s="64"/>
      <c r="K37" s="64"/>
      <c r="L37" s="64"/>
      <c r="M37" s="64"/>
      <c r="N37" s="64"/>
      <c r="O37" s="64"/>
      <c r="P37" s="64"/>
      <c r="Q37" s="64"/>
    </row>
    <row r="38" spans="1:17" ht="12.75" customHeight="1">
      <c r="A38" s="284">
        <v>30</v>
      </c>
      <c r="B38" s="284">
        <v>7</v>
      </c>
      <c r="C38" s="290" t="s">
        <v>711</v>
      </c>
      <c r="D38" s="290" t="s">
        <v>176</v>
      </c>
      <c r="E38" s="271" t="s">
        <v>1512</v>
      </c>
      <c r="F38" s="290" t="s">
        <v>2450</v>
      </c>
      <c r="G38" s="289" t="s">
        <v>2442</v>
      </c>
      <c r="H38" s="289" t="s">
        <v>105</v>
      </c>
      <c r="I38" s="64">
        <v>38.847000000000001</v>
      </c>
      <c r="J38" s="64"/>
      <c r="K38" s="64"/>
      <c r="L38" s="64"/>
      <c r="M38" s="64"/>
      <c r="N38" s="64"/>
      <c r="O38" s="64"/>
      <c r="P38" s="64"/>
      <c r="Q38" s="64"/>
    </row>
    <row r="39" spans="1:17" ht="12.75" customHeight="1">
      <c r="A39" s="284">
        <v>31</v>
      </c>
      <c r="B39" s="284">
        <v>8</v>
      </c>
      <c r="C39" s="290" t="s">
        <v>219</v>
      </c>
      <c r="D39" s="290" t="s">
        <v>97</v>
      </c>
      <c r="E39" s="271" t="s">
        <v>1512</v>
      </c>
      <c r="F39" s="290" t="s">
        <v>2450</v>
      </c>
      <c r="G39" s="289" t="s">
        <v>2418</v>
      </c>
      <c r="H39" s="289" t="s">
        <v>105</v>
      </c>
      <c r="I39" s="64">
        <v>37.503999999999998</v>
      </c>
      <c r="J39" s="64"/>
      <c r="K39" s="64"/>
      <c r="L39" s="64"/>
      <c r="M39" s="64"/>
      <c r="N39" s="64"/>
      <c r="O39" s="64"/>
      <c r="P39" s="64"/>
      <c r="Q39" s="64"/>
    </row>
    <row r="40" spans="1:17" ht="12.75" customHeight="1">
      <c r="A40" s="284">
        <v>32</v>
      </c>
      <c r="B40" s="284">
        <v>9</v>
      </c>
      <c r="C40" s="290" t="s">
        <v>1448</v>
      </c>
      <c r="D40" s="290" t="s">
        <v>176</v>
      </c>
      <c r="E40" s="271" t="s">
        <v>115</v>
      </c>
      <c r="F40" s="290" t="s">
        <v>2451</v>
      </c>
      <c r="G40" s="289" t="s">
        <v>2443</v>
      </c>
      <c r="H40" s="289" t="s">
        <v>105</v>
      </c>
      <c r="I40" s="64">
        <v>38.847000000000001</v>
      </c>
      <c r="J40" s="64"/>
      <c r="K40" s="64"/>
      <c r="L40" s="64"/>
      <c r="M40" s="64"/>
      <c r="N40" s="64"/>
      <c r="O40" s="64"/>
      <c r="P40" s="64"/>
      <c r="Q40" s="64"/>
    </row>
    <row r="41" spans="1:17" ht="12.75" customHeight="1">
      <c r="A41" s="284">
        <v>33</v>
      </c>
      <c r="B41" s="284">
        <v>10</v>
      </c>
      <c r="C41" s="290" t="s">
        <v>1460</v>
      </c>
      <c r="D41" s="290" t="s">
        <v>176</v>
      </c>
      <c r="E41" s="271" t="s">
        <v>117</v>
      </c>
      <c r="F41" s="290" t="s">
        <v>2452</v>
      </c>
      <c r="G41" s="289" t="s">
        <v>2442</v>
      </c>
      <c r="H41" s="289" t="s">
        <v>105</v>
      </c>
      <c r="I41" s="64">
        <v>38.847000000000001</v>
      </c>
      <c r="J41" s="64"/>
      <c r="K41" s="64"/>
      <c r="L41" s="64"/>
      <c r="M41" s="64"/>
      <c r="N41" s="64"/>
      <c r="O41" s="64"/>
      <c r="P41" s="64"/>
      <c r="Q41" s="64"/>
    </row>
    <row r="42" spans="1:17" ht="12.75" customHeight="1">
      <c r="A42" s="284">
        <v>34</v>
      </c>
      <c r="B42" s="284">
        <v>11</v>
      </c>
      <c r="C42" s="290" t="s">
        <v>231</v>
      </c>
      <c r="D42" s="290" t="s">
        <v>97</v>
      </c>
      <c r="E42" s="271" t="s">
        <v>117</v>
      </c>
      <c r="F42" s="290" t="s">
        <v>2453</v>
      </c>
      <c r="G42" s="289" t="s">
        <v>2418</v>
      </c>
      <c r="H42" s="289" t="s">
        <v>105</v>
      </c>
      <c r="I42" s="64">
        <v>37.503999999999998</v>
      </c>
      <c r="J42" s="64"/>
      <c r="K42" s="64"/>
      <c r="L42" s="64"/>
      <c r="M42" s="64"/>
      <c r="N42" s="64"/>
      <c r="O42" s="64"/>
      <c r="P42" s="64"/>
      <c r="Q42" s="64"/>
    </row>
    <row r="43" spans="1:17" ht="12.75" customHeight="1">
      <c r="A43" s="284">
        <v>35</v>
      </c>
      <c r="B43" s="284">
        <v>12</v>
      </c>
      <c r="C43" s="290" t="s">
        <v>636</v>
      </c>
      <c r="D43" s="290" t="s">
        <v>176</v>
      </c>
      <c r="E43" s="271" t="s">
        <v>118</v>
      </c>
      <c r="F43" s="290" t="s">
        <v>2454</v>
      </c>
      <c r="G43" s="289" t="s">
        <v>2443</v>
      </c>
      <c r="H43" s="289" t="s">
        <v>105</v>
      </c>
      <c r="I43" s="64">
        <v>38.847000000000001</v>
      </c>
      <c r="J43" s="64"/>
      <c r="K43" s="64"/>
      <c r="L43" s="64"/>
      <c r="M43" s="64"/>
      <c r="N43" s="64"/>
      <c r="O43" s="64"/>
      <c r="P43" s="64"/>
      <c r="Q43" s="64"/>
    </row>
    <row r="44" spans="1:17" ht="12.75" customHeight="1">
      <c r="A44" s="284">
        <v>36</v>
      </c>
      <c r="B44" s="284">
        <v>13</v>
      </c>
      <c r="C44" s="290" t="s">
        <v>302</v>
      </c>
      <c r="D44" s="290" t="s">
        <v>97</v>
      </c>
      <c r="E44" s="271" t="s">
        <v>118</v>
      </c>
      <c r="F44" s="290" t="s">
        <v>2455</v>
      </c>
      <c r="G44" s="289" t="s">
        <v>2456</v>
      </c>
      <c r="H44" s="289" t="s">
        <v>105</v>
      </c>
      <c r="I44" s="64">
        <v>37.503999999999998</v>
      </c>
      <c r="J44" s="64"/>
      <c r="K44" s="64"/>
      <c r="L44" s="64"/>
      <c r="M44" s="64"/>
      <c r="N44" s="64"/>
      <c r="O44" s="64"/>
      <c r="P44" s="64"/>
      <c r="Q44" s="64"/>
    </row>
    <row r="45" spans="1:17" ht="12.75" customHeight="1">
      <c r="A45" s="284">
        <v>37</v>
      </c>
      <c r="B45" s="284">
        <v>14</v>
      </c>
      <c r="C45" s="290" t="s">
        <v>1415</v>
      </c>
      <c r="D45" s="290" t="s">
        <v>176</v>
      </c>
      <c r="E45" s="271" t="s">
        <v>117</v>
      </c>
      <c r="F45" s="290" t="s">
        <v>2455</v>
      </c>
      <c r="G45" s="78" t="s">
        <v>2445</v>
      </c>
      <c r="H45" s="289" t="s">
        <v>105</v>
      </c>
      <c r="I45" s="64">
        <v>38.847000000000001</v>
      </c>
      <c r="J45" s="64"/>
      <c r="K45" s="64"/>
      <c r="L45" s="64"/>
      <c r="M45" s="64"/>
      <c r="N45" s="64"/>
      <c r="O45" s="64"/>
      <c r="P45" s="64"/>
      <c r="Q45" s="64"/>
    </row>
    <row r="46" spans="1:17" ht="12.75" customHeight="1">
      <c r="A46" s="284">
        <v>38</v>
      </c>
      <c r="B46" s="284">
        <v>15</v>
      </c>
      <c r="C46" s="290" t="s">
        <v>1463</v>
      </c>
      <c r="D46" s="290" t="s">
        <v>176</v>
      </c>
      <c r="E46" s="271" t="s">
        <v>119</v>
      </c>
      <c r="F46" s="290" t="s">
        <v>2455</v>
      </c>
      <c r="G46" s="289" t="s">
        <v>2442</v>
      </c>
      <c r="H46" s="289" t="s">
        <v>105</v>
      </c>
      <c r="I46" s="64">
        <v>38.847000000000001</v>
      </c>
      <c r="J46" s="64"/>
      <c r="K46" s="64"/>
      <c r="L46" s="64"/>
      <c r="M46" s="64"/>
      <c r="N46" s="64"/>
      <c r="O46" s="64"/>
      <c r="P46" s="64"/>
      <c r="Q46" s="64"/>
    </row>
    <row r="47" spans="1:17" ht="12.75" customHeight="1">
      <c r="A47" s="284">
        <v>39</v>
      </c>
      <c r="B47" s="284">
        <v>16</v>
      </c>
      <c r="C47" s="290" t="s">
        <v>499</v>
      </c>
      <c r="D47" s="290" t="s">
        <v>97</v>
      </c>
      <c r="E47" s="271" t="s">
        <v>122</v>
      </c>
      <c r="F47" s="290" t="s">
        <v>2457</v>
      </c>
      <c r="G47" s="289" t="s">
        <v>2418</v>
      </c>
      <c r="H47" s="289" t="s">
        <v>105</v>
      </c>
      <c r="I47" s="64">
        <v>37.503999999999998</v>
      </c>
      <c r="J47" s="64"/>
      <c r="K47" s="64"/>
      <c r="L47" s="64"/>
      <c r="M47" s="64"/>
      <c r="N47" s="64"/>
      <c r="O47" s="64"/>
      <c r="P47" s="64"/>
      <c r="Q47" s="64"/>
    </row>
    <row r="48" spans="1:17" ht="12.75" customHeight="1">
      <c r="A48" s="284">
        <v>40</v>
      </c>
      <c r="B48" s="284">
        <v>17</v>
      </c>
      <c r="C48" s="290" t="s">
        <v>314</v>
      </c>
      <c r="D48" s="290" t="s">
        <v>176</v>
      </c>
      <c r="E48" s="271" t="s">
        <v>2458</v>
      </c>
      <c r="F48" s="290" t="s">
        <v>2457</v>
      </c>
      <c r="G48" s="289" t="s">
        <v>2443</v>
      </c>
      <c r="H48" s="289" t="s">
        <v>105</v>
      </c>
      <c r="I48" s="64">
        <v>38.847000000000001</v>
      </c>
      <c r="J48" s="64"/>
      <c r="K48" s="64"/>
      <c r="L48" s="64"/>
      <c r="M48" s="64"/>
      <c r="N48" s="64"/>
      <c r="O48" s="64"/>
      <c r="P48" s="64"/>
      <c r="Q48" s="64"/>
    </row>
    <row r="49" spans="1:17" ht="12.75" customHeight="1">
      <c r="A49" s="284">
        <v>41</v>
      </c>
      <c r="B49" s="284">
        <v>18</v>
      </c>
      <c r="C49" s="290" t="s">
        <v>1466</v>
      </c>
      <c r="D49" s="290" t="s">
        <v>176</v>
      </c>
      <c r="E49" s="271" t="s">
        <v>2459</v>
      </c>
      <c r="F49" s="290" t="s">
        <v>2457</v>
      </c>
      <c r="G49" s="289" t="s">
        <v>2442</v>
      </c>
      <c r="H49" s="289" t="s">
        <v>105</v>
      </c>
      <c r="I49" s="64">
        <v>38.847000000000001</v>
      </c>
      <c r="J49" s="64"/>
      <c r="K49" s="64"/>
      <c r="L49" s="64"/>
      <c r="M49" s="64"/>
      <c r="N49" s="64"/>
      <c r="O49" s="64"/>
      <c r="P49" s="64"/>
      <c r="Q49" s="64"/>
    </row>
    <row r="50" spans="1:17" ht="12.75" customHeight="1">
      <c r="A50" s="284">
        <v>42</v>
      </c>
      <c r="B50" s="284">
        <v>19</v>
      </c>
      <c r="C50" s="290" t="s">
        <v>295</v>
      </c>
      <c r="D50" s="290" t="s">
        <v>97</v>
      </c>
      <c r="E50" s="271" t="s">
        <v>2459</v>
      </c>
      <c r="F50" s="290" t="s">
        <v>2460</v>
      </c>
      <c r="G50" s="289" t="s">
        <v>2456</v>
      </c>
      <c r="H50" s="289" t="s">
        <v>105</v>
      </c>
      <c r="I50" s="64">
        <v>37.503999999999998</v>
      </c>
      <c r="J50" s="64"/>
      <c r="K50" s="64"/>
      <c r="L50" s="64"/>
      <c r="M50" s="64"/>
      <c r="N50" s="64"/>
      <c r="O50" s="64"/>
      <c r="P50" s="64"/>
      <c r="Q50" s="64"/>
    </row>
    <row r="51" spans="1:17" ht="12.75" customHeight="1">
      <c r="A51" s="284">
        <v>43</v>
      </c>
      <c r="B51" s="284">
        <v>20</v>
      </c>
      <c r="C51" s="290" t="s">
        <v>1469</v>
      </c>
      <c r="D51" s="290" t="s">
        <v>97</v>
      </c>
      <c r="E51" s="271" t="s">
        <v>2461</v>
      </c>
      <c r="F51" s="290" t="s">
        <v>2462</v>
      </c>
      <c r="G51" s="289" t="s">
        <v>2442</v>
      </c>
      <c r="H51" s="289" t="s">
        <v>105</v>
      </c>
      <c r="I51" s="64">
        <v>37.503999999999998</v>
      </c>
      <c r="J51" s="64"/>
      <c r="K51" s="64"/>
      <c r="L51" s="64"/>
      <c r="M51" s="64"/>
      <c r="N51" s="64"/>
      <c r="O51" s="64"/>
      <c r="P51" s="64"/>
      <c r="Q51" s="64"/>
    </row>
    <row r="52" spans="1:17" ht="12.75" customHeight="1">
      <c r="A52" s="284">
        <v>44</v>
      </c>
      <c r="B52" s="284">
        <v>21</v>
      </c>
      <c r="C52" s="290" t="s">
        <v>681</v>
      </c>
      <c r="D52" s="290" t="s">
        <v>176</v>
      </c>
      <c r="E52" s="271" t="s">
        <v>2461</v>
      </c>
      <c r="F52" s="290" t="s">
        <v>2462</v>
      </c>
      <c r="G52" s="289" t="s">
        <v>2443</v>
      </c>
      <c r="H52" s="289" t="s">
        <v>105</v>
      </c>
      <c r="I52" s="64">
        <v>38.847000000000001</v>
      </c>
      <c r="J52" s="64"/>
      <c r="K52" s="64"/>
      <c r="L52" s="64"/>
      <c r="M52" s="64"/>
      <c r="N52" s="64"/>
      <c r="O52" s="64"/>
      <c r="P52" s="64"/>
      <c r="Q52" s="64"/>
    </row>
    <row r="53" spans="1:17" ht="12.75" customHeight="1">
      <c r="A53" s="284">
        <v>45</v>
      </c>
      <c r="B53" s="284">
        <v>22</v>
      </c>
      <c r="C53" s="290" t="s">
        <v>549</v>
      </c>
      <c r="D53" s="290" t="s">
        <v>97</v>
      </c>
      <c r="E53" s="271" t="s">
        <v>2461</v>
      </c>
      <c r="F53" s="290" t="s">
        <v>128</v>
      </c>
      <c r="G53" s="289" t="s">
        <v>2418</v>
      </c>
      <c r="H53" s="289" t="s">
        <v>105</v>
      </c>
      <c r="I53" s="64">
        <v>37.503999999999998</v>
      </c>
      <c r="J53" s="64"/>
      <c r="K53" s="64"/>
      <c r="L53" s="64"/>
      <c r="M53" s="64"/>
      <c r="N53" s="64"/>
      <c r="O53" s="64"/>
      <c r="P53" s="64"/>
      <c r="Q53" s="64"/>
    </row>
    <row r="54" spans="1:17" ht="12.75" customHeight="1">
      <c r="A54" s="284"/>
      <c r="B54" s="295">
        <v>45261</v>
      </c>
      <c r="C54" s="290"/>
      <c r="D54" s="290"/>
      <c r="E54" s="271"/>
      <c r="F54" s="290"/>
      <c r="G54" s="290"/>
      <c r="H54" s="290"/>
      <c r="I54" s="64"/>
      <c r="J54" s="64">
        <f>SUM(I32:I53)</f>
        <v>841.20399999999995</v>
      </c>
      <c r="K54" s="64"/>
      <c r="L54" s="64"/>
      <c r="M54" s="64"/>
      <c r="N54" s="64"/>
      <c r="O54" s="64"/>
      <c r="P54" s="64"/>
      <c r="Q54" s="64"/>
    </row>
    <row r="55" spans="1:17" ht="12.75" customHeight="1">
      <c r="A55" s="284">
        <v>46</v>
      </c>
      <c r="B55" s="284">
        <v>1</v>
      </c>
      <c r="C55" s="290" t="s">
        <v>462</v>
      </c>
      <c r="D55" s="290" t="s">
        <v>176</v>
      </c>
      <c r="E55" s="271" t="s">
        <v>2459</v>
      </c>
      <c r="F55" s="290" t="s">
        <v>2463</v>
      </c>
      <c r="G55" s="78" t="s">
        <v>2445</v>
      </c>
      <c r="H55" s="289" t="s">
        <v>105</v>
      </c>
      <c r="I55" s="64">
        <v>38.847000000000001</v>
      </c>
      <c r="J55" s="64"/>
      <c r="K55" s="64"/>
      <c r="L55" s="64"/>
      <c r="M55" s="64"/>
      <c r="N55" s="64"/>
      <c r="O55" s="64"/>
      <c r="P55" s="64"/>
      <c r="Q55" s="64"/>
    </row>
    <row r="56" spans="1:17" ht="12.75" customHeight="1">
      <c r="A56" s="284">
        <v>47</v>
      </c>
      <c r="B56" s="284">
        <v>2</v>
      </c>
      <c r="C56" s="290" t="s">
        <v>265</v>
      </c>
      <c r="D56" s="290" t="s">
        <v>176</v>
      </c>
      <c r="E56" s="271" t="s">
        <v>1518</v>
      </c>
      <c r="F56" s="290" t="s">
        <v>1981</v>
      </c>
      <c r="G56" s="289" t="s">
        <v>2456</v>
      </c>
      <c r="H56" s="289" t="s">
        <v>105</v>
      </c>
      <c r="I56" s="64">
        <v>38.847000000000001</v>
      </c>
      <c r="J56" s="64"/>
      <c r="K56" s="64"/>
      <c r="L56" s="64"/>
      <c r="M56" s="64"/>
      <c r="N56" s="64"/>
      <c r="O56" s="64"/>
      <c r="P56" s="64"/>
      <c r="Q56" s="64"/>
    </row>
    <row r="57" spans="1:17" ht="12.75" customHeight="1">
      <c r="A57" s="284">
        <v>48</v>
      </c>
      <c r="B57" s="284">
        <v>3</v>
      </c>
      <c r="C57" s="290" t="s">
        <v>1478</v>
      </c>
      <c r="D57" s="290" t="s">
        <v>176</v>
      </c>
      <c r="E57" s="271" t="s">
        <v>2462</v>
      </c>
      <c r="F57" s="290" t="s">
        <v>1981</v>
      </c>
      <c r="G57" s="289" t="s">
        <v>2442</v>
      </c>
      <c r="H57" s="289" t="s">
        <v>105</v>
      </c>
      <c r="I57" s="64">
        <v>38.847000000000001</v>
      </c>
      <c r="J57" s="64"/>
      <c r="K57" s="64"/>
      <c r="L57" s="64"/>
      <c r="M57" s="64"/>
      <c r="N57" s="64"/>
      <c r="O57" s="64"/>
      <c r="P57" s="64"/>
      <c r="Q57" s="64"/>
    </row>
    <row r="58" spans="1:17" ht="12.75" customHeight="1">
      <c r="A58" s="284">
        <v>49</v>
      </c>
      <c r="B58" s="284">
        <v>4</v>
      </c>
      <c r="C58" s="290" t="s">
        <v>685</v>
      </c>
      <c r="D58" s="290" t="s">
        <v>176</v>
      </c>
      <c r="E58" s="271" t="s">
        <v>2462</v>
      </c>
      <c r="F58" s="290" t="s">
        <v>2208</v>
      </c>
      <c r="G58" s="289" t="s">
        <v>2443</v>
      </c>
      <c r="H58" s="289" t="s">
        <v>105</v>
      </c>
      <c r="I58" s="64">
        <v>38.847000000000001</v>
      </c>
      <c r="J58" s="64"/>
      <c r="K58" s="64"/>
      <c r="L58" s="64"/>
      <c r="M58" s="64"/>
      <c r="N58" s="64"/>
      <c r="O58" s="64"/>
      <c r="P58" s="64"/>
      <c r="Q58" s="64"/>
    </row>
    <row r="59" spans="1:17" ht="12.75" customHeight="1">
      <c r="A59" s="284">
        <v>50</v>
      </c>
      <c r="B59" s="284">
        <v>5</v>
      </c>
      <c r="C59" s="290" t="s">
        <v>1410</v>
      </c>
      <c r="D59" s="290" t="s">
        <v>176</v>
      </c>
      <c r="E59" s="271" t="s">
        <v>128</v>
      </c>
      <c r="F59" s="290" t="s">
        <v>1521</v>
      </c>
      <c r="G59" s="289" t="s">
        <v>2418</v>
      </c>
      <c r="H59" s="289" t="s">
        <v>105</v>
      </c>
      <c r="I59" s="64">
        <v>38.847000000000001</v>
      </c>
      <c r="J59" s="64"/>
      <c r="K59" s="64"/>
      <c r="L59" s="64"/>
      <c r="M59" s="64"/>
      <c r="N59" s="64"/>
      <c r="O59" s="64"/>
      <c r="P59" s="64"/>
      <c r="Q59" s="64"/>
    </row>
    <row r="60" spans="1:17" ht="12.75" customHeight="1">
      <c r="A60" s="284">
        <v>51</v>
      </c>
      <c r="B60" s="284">
        <v>6</v>
      </c>
      <c r="C60" s="290" t="s">
        <v>951</v>
      </c>
      <c r="D60" s="290" t="s">
        <v>176</v>
      </c>
      <c r="E60" s="290" t="s">
        <v>1981</v>
      </c>
      <c r="F60" s="290" t="s">
        <v>1521</v>
      </c>
      <c r="G60" s="289" t="s">
        <v>2442</v>
      </c>
      <c r="H60" s="289" t="s">
        <v>105</v>
      </c>
      <c r="I60" s="64">
        <v>38.847000000000001</v>
      </c>
      <c r="J60" s="64"/>
      <c r="K60" s="64"/>
      <c r="L60" s="64"/>
      <c r="M60" s="64"/>
      <c r="N60" s="64"/>
      <c r="O60" s="64"/>
      <c r="P60" s="64"/>
      <c r="Q60" s="64"/>
    </row>
    <row r="61" spans="1:17" ht="12.75" customHeight="1">
      <c r="A61" s="284">
        <v>52</v>
      </c>
      <c r="B61" s="284">
        <v>7</v>
      </c>
      <c r="C61" s="290" t="s">
        <v>297</v>
      </c>
      <c r="D61" s="290" t="s">
        <v>176</v>
      </c>
      <c r="E61" s="290" t="s">
        <v>1981</v>
      </c>
      <c r="F61" s="290" t="s">
        <v>1520</v>
      </c>
      <c r="G61" s="289" t="s">
        <v>2456</v>
      </c>
      <c r="H61" s="289" t="s">
        <v>105</v>
      </c>
      <c r="I61" s="64">
        <v>38.847000000000001</v>
      </c>
      <c r="J61" s="64"/>
      <c r="K61" s="64"/>
      <c r="L61" s="64"/>
      <c r="M61" s="64"/>
      <c r="N61" s="64"/>
      <c r="O61" s="64"/>
      <c r="P61" s="64"/>
      <c r="Q61" s="64"/>
    </row>
    <row r="62" spans="1:17" ht="12.75" customHeight="1">
      <c r="A62" s="284">
        <v>53</v>
      </c>
      <c r="B62" s="284">
        <v>8</v>
      </c>
      <c r="C62" s="290" t="s">
        <v>426</v>
      </c>
      <c r="D62" s="290" t="s">
        <v>97</v>
      </c>
      <c r="E62" s="271" t="s">
        <v>1981</v>
      </c>
      <c r="F62" s="290" t="s">
        <v>612</v>
      </c>
      <c r="G62" s="78" t="s">
        <v>2445</v>
      </c>
      <c r="H62" s="289" t="s">
        <v>105</v>
      </c>
      <c r="I62" s="64">
        <v>37.503999999999998</v>
      </c>
      <c r="J62" s="64"/>
      <c r="K62" s="64"/>
      <c r="L62" s="64"/>
      <c r="M62" s="64"/>
      <c r="N62" s="64"/>
      <c r="O62" s="64"/>
      <c r="P62" s="64"/>
      <c r="Q62" s="64"/>
    </row>
    <row r="63" spans="1:17" ht="12.75" customHeight="1">
      <c r="A63" s="284">
        <v>54</v>
      </c>
      <c r="B63" s="284">
        <v>9</v>
      </c>
      <c r="C63" s="290" t="s">
        <v>735</v>
      </c>
      <c r="D63" s="290" t="s">
        <v>176</v>
      </c>
      <c r="E63" s="290" t="s">
        <v>2208</v>
      </c>
      <c r="F63" s="290" t="s">
        <v>612</v>
      </c>
      <c r="G63" s="289" t="s">
        <v>2443</v>
      </c>
      <c r="H63" s="289" t="s">
        <v>105</v>
      </c>
      <c r="I63" s="64">
        <v>38.847000000000001</v>
      </c>
      <c r="J63" s="64"/>
      <c r="K63" s="64"/>
      <c r="L63" s="64"/>
      <c r="M63" s="64"/>
      <c r="N63" s="64"/>
      <c r="O63" s="64"/>
      <c r="P63" s="64"/>
      <c r="Q63" s="64"/>
    </row>
    <row r="64" spans="1:17" ht="12.75" customHeight="1">
      <c r="A64" s="284">
        <v>55</v>
      </c>
      <c r="B64" s="284">
        <v>10</v>
      </c>
      <c r="C64" s="290" t="s">
        <v>1442</v>
      </c>
      <c r="D64" s="290" t="s">
        <v>176</v>
      </c>
      <c r="E64" s="290" t="s">
        <v>1520</v>
      </c>
      <c r="F64" s="290" t="s">
        <v>2330</v>
      </c>
      <c r="G64" s="289" t="s">
        <v>2456</v>
      </c>
      <c r="H64" s="289" t="s">
        <v>105</v>
      </c>
      <c r="I64" s="64">
        <v>38.847000000000001</v>
      </c>
      <c r="J64" s="64"/>
      <c r="K64" s="64"/>
      <c r="L64" s="64"/>
      <c r="M64" s="64"/>
      <c r="N64" s="64"/>
      <c r="O64" s="64"/>
      <c r="P64" s="64"/>
      <c r="Q64" s="64"/>
    </row>
    <row r="65" spans="1:17" ht="12.75" customHeight="1">
      <c r="A65" s="284">
        <v>56</v>
      </c>
      <c r="B65" s="284">
        <v>11</v>
      </c>
      <c r="C65" s="290" t="s">
        <v>284</v>
      </c>
      <c r="D65" s="290" t="s">
        <v>2173</v>
      </c>
      <c r="E65" s="290" t="s">
        <v>1521</v>
      </c>
      <c r="F65" s="290" t="s">
        <v>171</v>
      </c>
      <c r="G65" s="289" t="s">
        <v>2442</v>
      </c>
      <c r="H65" s="289" t="s">
        <v>105</v>
      </c>
      <c r="I65" s="64">
        <v>57.597000000000001</v>
      </c>
      <c r="J65" s="64"/>
      <c r="K65" s="64"/>
      <c r="L65" s="64"/>
      <c r="M65" s="64"/>
      <c r="N65" s="64"/>
      <c r="O65" s="64"/>
      <c r="P65" s="64"/>
      <c r="Q65" s="64"/>
    </row>
    <row r="66" spans="1:17" ht="12.75" customHeight="1">
      <c r="A66" s="284">
        <v>57</v>
      </c>
      <c r="B66" s="284">
        <v>12</v>
      </c>
      <c r="C66" s="290" t="s">
        <v>309</v>
      </c>
      <c r="D66" s="290" t="s">
        <v>97</v>
      </c>
      <c r="E66" s="290" t="s">
        <v>1521</v>
      </c>
      <c r="F66" s="290" t="s">
        <v>172</v>
      </c>
      <c r="G66" s="289" t="s">
        <v>2418</v>
      </c>
      <c r="H66" s="289" t="s">
        <v>105</v>
      </c>
      <c r="I66" s="64">
        <v>37.503999999999998</v>
      </c>
      <c r="J66" s="64"/>
      <c r="K66" s="64"/>
      <c r="L66" s="64"/>
      <c r="M66" s="64"/>
      <c r="N66" s="64"/>
      <c r="O66" s="64"/>
      <c r="P66" s="64"/>
      <c r="Q66" s="64"/>
    </row>
    <row r="67" spans="1:17" ht="12.75" customHeight="1">
      <c r="A67" s="284">
        <v>58</v>
      </c>
      <c r="B67" s="284">
        <v>13</v>
      </c>
      <c r="C67" s="290" t="s">
        <v>698</v>
      </c>
      <c r="D67" s="290" t="s">
        <v>176</v>
      </c>
      <c r="E67" s="290" t="s">
        <v>612</v>
      </c>
      <c r="F67" s="290" t="s">
        <v>220</v>
      </c>
      <c r="G67" s="289" t="s">
        <v>2443</v>
      </c>
      <c r="H67" s="289" t="s">
        <v>105</v>
      </c>
      <c r="I67" s="64">
        <v>38.847000000000001</v>
      </c>
      <c r="J67" s="64"/>
      <c r="K67" s="64"/>
      <c r="L67" s="64"/>
      <c r="M67" s="64"/>
      <c r="N67" s="64"/>
      <c r="O67" s="64"/>
      <c r="P67" s="64"/>
      <c r="Q67" s="64"/>
    </row>
    <row r="68" spans="1:17" ht="12.75" customHeight="1">
      <c r="A68" s="284">
        <v>59</v>
      </c>
      <c r="B68" s="284">
        <v>14</v>
      </c>
      <c r="C68" s="290" t="s">
        <v>1446</v>
      </c>
      <c r="D68" s="290" t="s">
        <v>176</v>
      </c>
      <c r="E68" s="290" t="s">
        <v>612</v>
      </c>
      <c r="F68" s="290" t="s">
        <v>178</v>
      </c>
      <c r="G68" s="78" t="s">
        <v>2445</v>
      </c>
      <c r="H68" s="289" t="s">
        <v>105</v>
      </c>
      <c r="I68" s="64">
        <v>38.847000000000001</v>
      </c>
      <c r="J68" s="64"/>
      <c r="K68" s="64"/>
      <c r="L68" s="64"/>
      <c r="M68" s="64"/>
      <c r="N68" s="64"/>
      <c r="O68" s="64"/>
      <c r="P68" s="64"/>
      <c r="Q68" s="64"/>
    </row>
    <row r="69" spans="1:17" ht="12.75" customHeight="1">
      <c r="A69" s="284">
        <v>60</v>
      </c>
      <c r="B69" s="284">
        <v>15</v>
      </c>
      <c r="C69" s="290" t="s">
        <v>1465</v>
      </c>
      <c r="D69" s="290" t="s">
        <v>176</v>
      </c>
      <c r="E69" s="271" t="s">
        <v>2330</v>
      </c>
      <c r="F69" s="290" t="s">
        <v>183</v>
      </c>
      <c r="G69" s="289" t="s">
        <v>2456</v>
      </c>
      <c r="H69" s="289" t="s">
        <v>105</v>
      </c>
      <c r="I69" s="64">
        <v>38.847000000000001</v>
      </c>
      <c r="J69" s="64"/>
      <c r="K69" s="64"/>
      <c r="L69" s="64"/>
      <c r="M69" s="64"/>
      <c r="N69" s="64"/>
      <c r="O69" s="64"/>
      <c r="P69" s="64"/>
      <c r="Q69" s="64"/>
    </row>
    <row r="70" spans="1:17" ht="12.75" customHeight="1">
      <c r="A70" s="284">
        <v>61</v>
      </c>
      <c r="B70" s="284">
        <v>16</v>
      </c>
      <c r="C70" s="290" t="s">
        <v>744</v>
      </c>
      <c r="D70" s="290" t="s">
        <v>2173</v>
      </c>
      <c r="E70" s="271" t="s">
        <v>171</v>
      </c>
      <c r="F70" s="290" t="s">
        <v>185</v>
      </c>
      <c r="G70" s="289" t="s">
        <v>2442</v>
      </c>
      <c r="H70" s="289" t="s">
        <v>105</v>
      </c>
      <c r="I70" s="64">
        <v>57.597000000000001</v>
      </c>
      <c r="J70" s="64"/>
      <c r="K70" s="64"/>
      <c r="L70" s="64"/>
      <c r="M70" s="64"/>
      <c r="N70" s="64"/>
      <c r="O70" s="64"/>
      <c r="P70" s="64"/>
      <c r="Q70" s="64"/>
    </row>
    <row r="71" spans="1:17" ht="12.75" customHeight="1">
      <c r="A71" s="284">
        <v>62</v>
      </c>
      <c r="B71" s="284">
        <v>17</v>
      </c>
      <c r="C71" s="290" t="s">
        <v>260</v>
      </c>
      <c r="D71" s="290" t="s">
        <v>97</v>
      </c>
      <c r="E71" s="271" t="s">
        <v>178</v>
      </c>
      <c r="F71" s="290" t="s">
        <v>185</v>
      </c>
      <c r="G71" s="289" t="s">
        <v>2443</v>
      </c>
      <c r="H71" s="289" t="s">
        <v>105</v>
      </c>
      <c r="I71" s="64">
        <v>37.503999999999998</v>
      </c>
      <c r="J71" s="64"/>
      <c r="K71" s="64"/>
      <c r="L71" s="64"/>
      <c r="M71" s="64"/>
      <c r="N71" s="64"/>
      <c r="O71" s="64"/>
      <c r="P71" s="64"/>
      <c r="Q71" s="64"/>
    </row>
    <row r="72" spans="1:17" ht="12.75" customHeight="1">
      <c r="A72" s="284">
        <v>63</v>
      </c>
      <c r="B72" s="284">
        <v>18</v>
      </c>
      <c r="C72" s="290" t="s">
        <v>299</v>
      </c>
      <c r="D72" s="290" t="s">
        <v>97</v>
      </c>
      <c r="E72" s="271" t="s">
        <v>172</v>
      </c>
      <c r="F72" s="290" t="s">
        <v>194</v>
      </c>
      <c r="G72" s="289" t="s">
        <v>2418</v>
      </c>
      <c r="H72" s="289" t="s">
        <v>105</v>
      </c>
      <c r="I72" s="64">
        <v>37.503999999999998</v>
      </c>
      <c r="J72" s="64"/>
      <c r="K72" s="64"/>
      <c r="L72" s="64"/>
      <c r="M72" s="64"/>
      <c r="N72" s="64"/>
      <c r="O72" s="64"/>
      <c r="P72" s="64"/>
      <c r="Q72" s="64"/>
    </row>
    <row r="73" spans="1:17" ht="12.75" customHeight="1">
      <c r="A73" s="284">
        <v>64</v>
      </c>
      <c r="B73" s="284">
        <v>19</v>
      </c>
      <c r="C73" s="290" t="s">
        <v>519</v>
      </c>
      <c r="D73" s="290" t="s">
        <v>97</v>
      </c>
      <c r="E73" s="271" t="s">
        <v>178</v>
      </c>
      <c r="F73" s="290" t="s">
        <v>1982</v>
      </c>
      <c r="G73" s="78" t="s">
        <v>2445</v>
      </c>
      <c r="H73" s="289" t="s">
        <v>105</v>
      </c>
      <c r="I73" s="64">
        <v>37.503999999999998</v>
      </c>
      <c r="J73" s="64"/>
      <c r="K73" s="64"/>
      <c r="L73" s="64"/>
      <c r="M73" s="64"/>
      <c r="N73" s="64"/>
      <c r="O73" s="64"/>
      <c r="P73" s="64"/>
      <c r="Q73" s="64"/>
    </row>
    <row r="74" spans="1:17" ht="12.75" customHeight="1">
      <c r="A74" s="284">
        <v>65</v>
      </c>
      <c r="B74" s="284">
        <v>20</v>
      </c>
      <c r="C74" s="290" t="s">
        <v>1481</v>
      </c>
      <c r="D74" s="290" t="s">
        <v>176</v>
      </c>
      <c r="E74" s="271" t="s">
        <v>183</v>
      </c>
      <c r="F74" s="290" t="s">
        <v>1982</v>
      </c>
      <c r="G74" s="289" t="s">
        <v>2456</v>
      </c>
      <c r="H74" s="289" t="s">
        <v>105</v>
      </c>
      <c r="I74" s="64">
        <v>38.847000000000001</v>
      </c>
      <c r="J74" s="64"/>
      <c r="K74" s="64"/>
      <c r="L74" s="64"/>
      <c r="M74" s="64"/>
      <c r="N74" s="64"/>
      <c r="O74" s="64"/>
      <c r="P74" s="64"/>
      <c r="Q74" s="64"/>
    </row>
    <row r="75" spans="1:17" ht="12.75" customHeight="1">
      <c r="A75" s="284">
        <v>66</v>
      </c>
      <c r="B75" s="284">
        <v>21</v>
      </c>
      <c r="C75" s="290" t="s">
        <v>952</v>
      </c>
      <c r="D75" s="290" t="s">
        <v>97</v>
      </c>
      <c r="E75" s="271" t="s">
        <v>194</v>
      </c>
      <c r="F75" s="290" t="s">
        <v>191</v>
      </c>
      <c r="G75" s="289" t="s">
        <v>2442</v>
      </c>
      <c r="H75" s="290" t="s">
        <v>105</v>
      </c>
      <c r="I75" s="64">
        <v>37.503999999999998</v>
      </c>
      <c r="J75" s="64"/>
      <c r="K75" s="64"/>
      <c r="L75" s="64"/>
      <c r="M75" s="64"/>
      <c r="N75" s="64"/>
      <c r="O75" s="64"/>
      <c r="P75" s="64"/>
      <c r="Q75" s="64"/>
    </row>
    <row r="76" spans="1:17" ht="12.75" customHeight="1">
      <c r="A76" s="284">
        <v>67</v>
      </c>
      <c r="B76" s="284">
        <v>22</v>
      </c>
      <c r="C76" s="290" t="s">
        <v>646</v>
      </c>
      <c r="D76" s="290" t="s">
        <v>97</v>
      </c>
      <c r="E76" s="271" t="s">
        <v>194</v>
      </c>
      <c r="F76" s="290" t="s">
        <v>191</v>
      </c>
      <c r="G76" s="289" t="s">
        <v>2443</v>
      </c>
      <c r="H76" s="290" t="s">
        <v>105</v>
      </c>
      <c r="I76" s="64">
        <v>37.503999999999998</v>
      </c>
      <c r="J76" s="64"/>
      <c r="K76" s="64"/>
      <c r="L76" s="64"/>
      <c r="M76" s="64"/>
      <c r="N76" s="64"/>
      <c r="O76" s="64"/>
      <c r="P76" s="64"/>
      <c r="Q76" s="64"/>
    </row>
    <row r="77" spans="1:17" ht="12.75" customHeight="1">
      <c r="A77" s="284">
        <v>68</v>
      </c>
      <c r="B77" s="284">
        <v>23</v>
      </c>
      <c r="C77" s="290" t="s">
        <v>714</v>
      </c>
      <c r="D77" s="290" t="s">
        <v>176</v>
      </c>
      <c r="E77" s="271" t="s">
        <v>1982</v>
      </c>
      <c r="F77" s="290" t="s">
        <v>206</v>
      </c>
      <c r="G77" s="290" t="s">
        <v>2456</v>
      </c>
      <c r="H77" s="290" t="s">
        <v>105</v>
      </c>
      <c r="I77" s="64">
        <v>38.847000000000001</v>
      </c>
      <c r="J77" s="64"/>
      <c r="K77" s="64"/>
      <c r="L77" s="64"/>
      <c r="M77" s="64"/>
      <c r="N77" s="64"/>
      <c r="O77" s="64"/>
      <c r="P77" s="64"/>
      <c r="Q77" s="64"/>
    </row>
    <row r="78" spans="1:17" ht="12.75" customHeight="1">
      <c r="A78" s="284">
        <v>69</v>
      </c>
      <c r="B78" s="284">
        <v>24</v>
      </c>
      <c r="C78" s="290" t="s">
        <v>1472</v>
      </c>
      <c r="D78" s="290" t="s">
        <v>176</v>
      </c>
      <c r="E78" s="271" t="s">
        <v>191</v>
      </c>
      <c r="F78" s="290" t="s">
        <v>206</v>
      </c>
      <c r="G78" s="290" t="s">
        <v>2442</v>
      </c>
      <c r="H78" s="290" t="s">
        <v>105</v>
      </c>
      <c r="I78" s="64">
        <v>38.847000000000001</v>
      </c>
      <c r="J78" s="64"/>
      <c r="K78" s="64"/>
      <c r="L78" s="64"/>
      <c r="M78" s="64"/>
      <c r="N78" s="64"/>
      <c r="O78" s="64"/>
      <c r="P78" s="64"/>
      <c r="Q78" s="64"/>
    </row>
    <row r="79" spans="1:17" ht="12.75" customHeight="1">
      <c r="A79" s="284">
        <v>70</v>
      </c>
      <c r="B79" s="284">
        <v>25</v>
      </c>
      <c r="C79" s="290" t="s">
        <v>566</v>
      </c>
      <c r="D79" s="290" t="s">
        <v>2173</v>
      </c>
      <c r="E79" s="290" t="s">
        <v>1520</v>
      </c>
      <c r="F79" s="290" t="s">
        <v>213</v>
      </c>
      <c r="G79" s="289" t="s">
        <v>2418</v>
      </c>
      <c r="H79" s="290" t="s">
        <v>105</v>
      </c>
      <c r="I79" s="64">
        <v>57.597000000000001</v>
      </c>
      <c r="J79" s="64"/>
      <c r="K79" s="64"/>
      <c r="L79" s="64"/>
      <c r="M79" s="64"/>
      <c r="N79" s="64"/>
      <c r="O79" s="64"/>
      <c r="P79" s="64"/>
      <c r="Q79" s="64"/>
    </row>
    <row r="80" spans="1:17" ht="12.75" customHeight="1">
      <c r="A80" s="284">
        <v>71</v>
      </c>
      <c r="B80" s="284">
        <v>26</v>
      </c>
      <c r="C80" s="290" t="s">
        <v>474</v>
      </c>
      <c r="D80" s="290" t="s">
        <v>97</v>
      </c>
      <c r="E80" s="271" t="s">
        <v>1982</v>
      </c>
      <c r="F80" s="290" t="s">
        <v>213</v>
      </c>
      <c r="G80" s="78" t="s">
        <v>2445</v>
      </c>
      <c r="H80" s="290" t="s">
        <v>105</v>
      </c>
      <c r="I80" s="64">
        <v>37.503999999999998</v>
      </c>
      <c r="J80" s="64"/>
      <c r="K80" s="64"/>
      <c r="L80" s="64"/>
      <c r="M80" s="64"/>
      <c r="N80" s="64"/>
      <c r="O80" s="64"/>
      <c r="P80" s="64"/>
      <c r="Q80" s="64"/>
    </row>
    <row r="81" spans="1:17" ht="12.75" customHeight="1">
      <c r="A81" s="284">
        <v>72</v>
      </c>
      <c r="B81" s="284">
        <v>27</v>
      </c>
      <c r="C81" s="290" t="s">
        <v>954</v>
      </c>
      <c r="D81" s="290" t="s">
        <v>176</v>
      </c>
      <c r="E81" s="271" t="s">
        <v>191</v>
      </c>
      <c r="F81" s="290" t="s">
        <v>213</v>
      </c>
      <c r="G81" s="290" t="s">
        <v>2443</v>
      </c>
      <c r="H81" s="290" t="s">
        <v>105</v>
      </c>
      <c r="I81" s="64">
        <v>38.847000000000001</v>
      </c>
      <c r="J81" s="64"/>
      <c r="K81" s="64"/>
      <c r="L81" s="64"/>
      <c r="M81" s="64"/>
      <c r="N81" s="64"/>
      <c r="O81" s="64"/>
      <c r="P81" s="64"/>
      <c r="Q81" s="64"/>
    </row>
    <row r="82" spans="1:17" ht="12.75" customHeight="1">
      <c r="A82" s="284"/>
      <c r="B82" s="538">
        <v>45292</v>
      </c>
      <c r="C82" s="290"/>
      <c r="D82" s="290"/>
      <c r="E82" s="271"/>
      <c r="F82" s="290"/>
      <c r="G82" s="290"/>
      <c r="H82" s="290"/>
      <c r="I82" s="64"/>
      <c r="J82" s="64">
        <f>SUM(I55:I81)</f>
        <v>1094.375</v>
      </c>
      <c r="K82" s="64"/>
      <c r="L82" s="64"/>
      <c r="M82" s="64"/>
      <c r="N82" s="64"/>
      <c r="O82" s="64"/>
      <c r="P82" s="64"/>
      <c r="Q82" s="64"/>
    </row>
    <row r="83" spans="1:17" ht="12.75" customHeight="1">
      <c r="A83" s="284">
        <v>73</v>
      </c>
      <c r="B83" s="284">
        <v>1</v>
      </c>
      <c r="C83" s="290" t="s">
        <v>755</v>
      </c>
      <c r="D83" s="290" t="s">
        <v>2173</v>
      </c>
      <c r="E83" s="271" t="s">
        <v>206</v>
      </c>
      <c r="F83" s="290" t="s">
        <v>225</v>
      </c>
      <c r="G83" s="290" t="s">
        <v>2442</v>
      </c>
      <c r="H83" s="290" t="s">
        <v>105</v>
      </c>
      <c r="I83" s="64">
        <v>57.597000000000001</v>
      </c>
      <c r="J83" s="64"/>
      <c r="K83" s="64"/>
      <c r="L83" s="64"/>
      <c r="M83" s="64"/>
      <c r="N83" s="64"/>
      <c r="O83" s="64"/>
      <c r="P83" s="64"/>
      <c r="Q83" s="64"/>
    </row>
    <row r="84" spans="1:17" ht="12.75" customHeight="1">
      <c r="A84" s="284">
        <v>74</v>
      </c>
      <c r="B84" s="284">
        <v>2</v>
      </c>
      <c r="C84" s="290" t="s">
        <v>658</v>
      </c>
      <c r="D84" s="290" t="s">
        <v>97</v>
      </c>
      <c r="E84" s="271" t="s">
        <v>206</v>
      </c>
      <c r="F84" s="290" t="s">
        <v>225</v>
      </c>
      <c r="G84" s="290" t="s">
        <v>2456</v>
      </c>
      <c r="H84" s="290" t="s">
        <v>105</v>
      </c>
      <c r="I84" s="64">
        <v>37.503999999999998</v>
      </c>
      <c r="J84" s="64"/>
      <c r="K84" s="64"/>
      <c r="L84" s="64"/>
      <c r="M84" s="64"/>
      <c r="N84" s="64"/>
      <c r="O84" s="64"/>
      <c r="P84" s="64"/>
      <c r="Q84" s="64"/>
    </row>
    <row r="85" spans="1:17" ht="12.75" customHeight="1">
      <c r="A85" s="284">
        <v>75</v>
      </c>
      <c r="B85" s="284">
        <v>3</v>
      </c>
      <c r="C85" s="290" t="s">
        <v>953</v>
      </c>
      <c r="D85" s="290" t="s">
        <v>176</v>
      </c>
      <c r="E85" s="271" t="s">
        <v>213</v>
      </c>
      <c r="F85" s="290" t="s">
        <v>237</v>
      </c>
      <c r="G85" s="290" t="s">
        <v>2443</v>
      </c>
      <c r="H85" s="290" t="s">
        <v>105</v>
      </c>
      <c r="I85" s="64">
        <v>38.847000000000001</v>
      </c>
      <c r="J85" s="64"/>
      <c r="K85" s="64"/>
      <c r="L85" s="64"/>
      <c r="M85" s="64"/>
      <c r="N85" s="64"/>
      <c r="O85" s="64"/>
      <c r="P85" s="64"/>
      <c r="Q85" s="64"/>
    </row>
    <row r="86" spans="1:17" ht="12.75" customHeight="1">
      <c r="A86" s="284">
        <v>76</v>
      </c>
      <c r="B86" s="284">
        <v>4</v>
      </c>
      <c r="C86" s="290" t="s">
        <v>458</v>
      </c>
      <c r="D86" s="290" t="s">
        <v>97</v>
      </c>
      <c r="E86" s="271" t="s">
        <v>213</v>
      </c>
      <c r="F86" s="290" t="s">
        <v>251</v>
      </c>
      <c r="G86" s="78" t="s">
        <v>2445</v>
      </c>
      <c r="H86" s="290" t="s">
        <v>105</v>
      </c>
      <c r="I86" s="64">
        <v>37.503999999999998</v>
      </c>
      <c r="J86" s="64"/>
      <c r="K86" s="64"/>
      <c r="L86" s="64"/>
      <c r="M86" s="64"/>
      <c r="N86" s="64"/>
      <c r="O86" s="64"/>
      <c r="P86" s="64"/>
      <c r="Q86" s="64"/>
    </row>
    <row r="87" spans="1:17" ht="12.75" customHeight="1">
      <c r="A87" s="284">
        <v>77</v>
      </c>
      <c r="B87" s="284">
        <v>5</v>
      </c>
      <c r="C87" s="290" t="s">
        <v>1495</v>
      </c>
      <c r="D87" s="290" t="s">
        <v>2173</v>
      </c>
      <c r="E87" s="271" t="s">
        <v>213</v>
      </c>
      <c r="F87" s="290" t="s">
        <v>239</v>
      </c>
      <c r="G87" s="290" t="s">
        <v>2418</v>
      </c>
      <c r="H87" s="290" t="s">
        <v>105</v>
      </c>
      <c r="I87" s="64">
        <v>57.597000000000001</v>
      </c>
      <c r="J87" s="64"/>
      <c r="K87" s="64"/>
      <c r="L87" s="64"/>
      <c r="M87" s="64"/>
      <c r="N87" s="64"/>
      <c r="O87" s="64"/>
      <c r="P87" s="64"/>
      <c r="Q87" s="64"/>
    </row>
    <row r="88" spans="1:17" ht="12.75" customHeight="1">
      <c r="A88" s="284">
        <v>78</v>
      </c>
      <c r="B88" s="284">
        <v>6</v>
      </c>
      <c r="C88" s="290" t="s">
        <v>676</v>
      </c>
      <c r="D88" s="290" t="s">
        <v>97</v>
      </c>
      <c r="E88" s="271" t="s">
        <v>225</v>
      </c>
      <c r="F88" s="290" t="s">
        <v>239</v>
      </c>
      <c r="G88" s="290" t="s">
        <v>2456</v>
      </c>
      <c r="H88" s="290" t="s">
        <v>105</v>
      </c>
      <c r="I88" s="64">
        <v>37.503999999999998</v>
      </c>
      <c r="J88" s="64"/>
      <c r="K88" s="64"/>
      <c r="L88" s="64"/>
      <c r="M88" s="64"/>
      <c r="N88" s="64"/>
      <c r="O88" s="64"/>
      <c r="P88" s="64"/>
      <c r="Q88" s="64"/>
    </row>
    <row r="89" spans="1:17" ht="12.75" customHeight="1">
      <c r="A89" s="284">
        <v>79</v>
      </c>
      <c r="B89" s="284">
        <v>7</v>
      </c>
      <c r="C89" s="290" t="s">
        <v>642</v>
      </c>
      <c r="D89" s="290" t="s">
        <v>176</v>
      </c>
      <c r="E89" s="271" t="s">
        <v>237</v>
      </c>
      <c r="F89" s="290" t="s">
        <v>249</v>
      </c>
      <c r="G89" s="290" t="s">
        <v>2443</v>
      </c>
      <c r="H89" s="290" t="s">
        <v>105</v>
      </c>
      <c r="I89" s="64">
        <v>38.847000000000001</v>
      </c>
      <c r="J89" s="64"/>
      <c r="K89" s="64"/>
      <c r="L89" s="64"/>
      <c r="M89" s="64"/>
      <c r="N89" s="64"/>
      <c r="O89" s="64"/>
      <c r="P89" s="64"/>
      <c r="Q89" s="64"/>
    </row>
    <row r="90" spans="1:17" ht="12.75" customHeight="1">
      <c r="A90" s="284">
        <v>80</v>
      </c>
      <c r="B90" s="284">
        <v>8</v>
      </c>
      <c r="C90" s="290" t="s">
        <v>1480</v>
      </c>
      <c r="D90" s="290" t="s">
        <v>176</v>
      </c>
      <c r="E90" s="271" t="s">
        <v>225</v>
      </c>
      <c r="F90" s="290" t="s">
        <v>256</v>
      </c>
      <c r="G90" s="290" t="s">
        <v>2442</v>
      </c>
      <c r="H90" s="290" t="s">
        <v>105</v>
      </c>
      <c r="I90" s="64">
        <v>38.847000000000001</v>
      </c>
      <c r="J90" s="64"/>
      <c r="K90" s="64"/>
      <c r="L90" s="64"/>
      <c r="M90" s="64"/>
      <c r="N90" s="64"/>
      <c r="O90" s="64"/>
      <c r="P90" s="64"/>
      <c r="Q90" s="64"/>
    </row>
    <row r="91" spans="1:17" ht="12.75" customHeight="1">
      <c r="A91" s="284">
        <v>81</v>
      </c>
      <c r="B91" s="284">
        <v>9</v>
      </c>
      <c r="C91" s="290" t="s">
        <v>712</v>
      </c>
      <c r="D91" s="290" t="s">
        <v>176</v>
      </c>
      <c r="E91" s="271" t="s">
        <v>239</v>
      </c>
      <c r="F91" s="290" t="s">
        <v>2464</v>
      </c>
      <c r="G91" s="290" t="s">
        <v>2456</v>
      </c>
      <c r="H91" s="290" t="s">
        <v>105</v>
      </c>
      <c r="I91" s="64">
        <v>38.847000000000001</v>
      </c>
      <c r="J91" s="64"/>
      <c r="K91" s="64"/>
      <c r="L91" s="64"/>
      <c r="M91" s="64"/>
      <c r="N91" s="64"/>
      <c r="O91" s="64"/>
      <c r="P91" s="64"/>
      <c r="Q91" s="64"/>
    </row>
    <row r="92" spans="1:17" ht="12.75" customHeight="1">
      <c r="A92" s="284">
        <v>82</v>
      </c>
      <c r="B92" s="284">
        <v>10</v>
      </c>
      <c r="C92" s="290" t="s">
        <v>1471</v>
      </c>
      <c r="D92" s="290" t="s">
        <v>176</v>
      </c>
      <c r="E92" s="271" t="s">
        <v>1975</v>
      </c>
      <c r="F92" s="290" t="s">
        <v>2465</v>
      </c>
      <c r="G92" s="290" t="s">
        <v>2442</v>
      </c>
      <c r="H92" s="290" t="s">
        <v>105</v>
      </c>
      <c r="I92" s="64">
        <v>38.847000000000001</v>
      </c>
      <c r="J92" s="64"/>
      <c r="K92" s="64"/>
      <c r="L92" s="64"/>
      <c r="M92" s="64"/>
      <c r="N92" s="64"/>
      <c r="O92" s="64"/>
      <c r="P92" s="64"/>
      <c r="Q92" s="64"/>
    </row>
    <row r="93" spans="1:17" ht="12.75" customHeight="1">
      <c r="A93" s="284">
        <v>83</v>
      </c>
      <c r="B93" s="284">
        <v>11</v>
      </c>
      <c r="C93" s="290" t="s">
        <v>418</v>
      </c>
      <c r="D93" s="290" t="s">
        <v>2173</v>
      </c>
      <c r="E93" s="271" t="s">
        <v>251</v>
      </c>
      <c r="F93" s="290" t="s">
        <v>277</v>
      </c>
      <c r="G93" s="78" t="s">
        <v>2445</v>
      </c>
      <c r="H93" s="290" t="s">
        <v>105</v>
      </c>
      <c r="I93" s="64">
        <v>57.597000000000001</v>
      </c>
      <c r="J93" s="64"/>
      <c r="K93" s="64"/>
      <c r="L93" s="64"/>
      <c r="M93" s="64"/>
      <c r="N93" s="64"/>
      <c r="O93" s="64"/>
      <c r="P93" s="64"/>
      <c r="Q93" s="64"/>
    </row>
    <row r="94" spans="1:17" ht="12.75" customHeight="1">
      <c r="A94" s="284">
        <v>84</v>
      </c>
      <c r="B94" s="284">
        <v>12</v>
      </c>
      <c r="C94" s="290" t="s">
        <v>1517</v>
      </c>
      <c r="D94" s="290" t="s">
        <v>97</v>
      </c>
      <c r="E94" s="271" t="s">
        <v>256</v>
      </c>
      <c r="F94" s="290" t="s">
        <v>277</v>
      </c>
      <c r="G94" s="290" t="s">
        <v>2418</v>
      </c>
      <c r="H94" s="290" t="s">
        <v>105</v>
      </c>
      <c r="I94" s="64">
        <v>37.503999999999998</v>
      </c>
      <c r="J94" s="64"/>
      <c r="K94" s="64"/>
      <c r="L94" s="64"/>
      <c r="M94" s="64"/>
      <c r="N94" s="64"/>
      <c r="O94" s="64"/>
      <c r="P94" s="64"/>
      <c r="Q94" s="64"/>
    </row>
    <row r="95" spans="1:17" ht="12.75" customHeight="1">
      <c r="A95" s="284">
        <v>85</v>
      </c>
      <c r="B95" s="284">
        <v>13</v>
      </c>
      <c r="C95" s="290" t="s">
        <v>1514</v>
      </c>
      <c r="D95" s="290" t="s">
        <v>97</v>
      </c>
      <c r="E95" s="271" t="s">
        <v>256</v>
      </c>
      <c r="F95" s="290" t="s">
        <v>277</v>
      </c>
      <c r="G95" s="290" t="s">
        <v>2443</v>
      </c>
      <c r="H95" s="290" t="s">
        <v>105</v>
      </c>
      <c r="I95" s="64">
        <v>37.503999999999998</v>
      </c>
      <c r="J95" s="64"/>
      <c r="K95" s="64"/>
      <c r="L95" s="64"/>
      <c r="M95" s="64"/>
      <c r="N95" s="64"/>
      <c r="O95" s="64"/>
      <c r="P95" s="64"/>
      <c r="Q95" s="64"/>
    </row>
    <row r="96" spans="1:17" ht="12.75" customHeight="1">
      <c r="A96" s="284">
        <v>86</v>
      </c>
      <c r="B96" s="284">
        <v>14</v>
      </c>
      <c r="C96" s="290" t="s">
        <v>1487</v>
      </c>
      <c r="D96" s="290" t="s">
        <v>176</v>
      </c>
      <c r="E96" s="271" t="s">
        <v>2465</v>
      </c>
      <c r="F96" s="290" t="s">
        <v>281</v>
      </c>
      <c r="G96" s="290" t="s">
        <v>2442</v>
      </c>
      <c r="H96" s="290" t="s">
        <v>105</v>
      </c>
      <c r="I96" s="64">
        <v>38.847000000000001</v>
      </c>
      <c r="J96" s="64"/>
      <c r="K96" s="64"/>
      <c r="L96" s="64"/>
      <c r="M96" s="64"/>
      <c r="N96" s="64"/>
      <c r="O96" s="64"/>
      <c r="P96" s="64"/>
      <c r="Q96" s="64"/>
    </row>
    <row r="97" spans="1:17" ht="12.75" customHeight="1">
      <c r="A97" s="284">
        <v>87</v>
      </c>
      <c r="B97" s="284">
        <v>15</v>
      </c>
      <c r="C97" s="290" t="s">
        <v>1453</v>
      </c>
      <c r="D97" s="290" t="s">
        <v>112</v>
      </c>
      <c r="E97" s="271" t="s">
        <v>2464</v>
      </c>
      <c r="F97" s="290" t="s">
        <v>289</v>
      </c>
      <c r="G97" s="290" t="s">
        <v>2456</v>
      </c>
      <c r="H97" s="290" t="s">
        <v>105</v>
      </c>
      <c r="I97" s="64">
        <v>47.183999999999997</v>
      </c>
      <c r="J97" s="64"/>
      <c r="K97" s="64"/>
      <c r="L97" s="64"/>
      <c r="M97" s="64"/>
      <c r="N97" s="64"/>
      <c r="O97" s="64"/>
      <c r="P97" s="64"/>
      <c r="Q97" s="64"/>
    </row>
    <row r="98" spans="1:17" ht="12.75" customHeight="1">
      <c r="A98" s="284">
        <v>88</v>
      </c>
      <c r="B98" s="284">
        <v>16</v>
      </c>
      <c r="C98" s="290" t="s">
        <v>1458</v>
      </c>
      <c r="D98" s="290" t="s">
        <v>97</v>
      </c>
      <c r="E98" s="271" t="s">
        <v>2466</v>
      </c>
      <c r="F98" s="290" t="s">
        <v>300</v>
      </c>
      <c r="G98" s="290" t="s">
        <v>2456</v>
      </c>
      <c r="H98" s="290" t="s">
        <v>105</v>
      </c>
      <c r="I98" s="64">
        <v>37.503999999999998</v>
      </c>
      <c r="J98" s="64"/>
      <c r="K98" s="64"/>
      <c r="L98" s="64"/>
      <c r="M98" s="64"/>
      <c r="N98" s="64"/>
      <c r="O98" s="64"/>
      <c r="P98" s="64"/>
      <c r="Q98" s="64"/>
    </row>
    <row r="99" spans="1:17" ht="12.75" customHeight="1">
      <c r="A99" s="284">
        <v>89</v>
      </c>
      <c r="B99" s="284">
        <v>17</v>
      </c>
      <c r="C99" s="290" t="s">
        <v>758</v>
      </c>
      <c r="D99" s="290" t="s">
        <v>2173</v>
      </c>
      <c r="E99" s="271" t="s">
        <v>281</v>
      </c>
      <c r="F99" s="290" t="s">
        <v>301</v>
      </c>
      <c r="G99" s="290" t="s">
        <v>2418</v>
      </c>
      <c r="H99" s="290" t="s">
        <v>105</v>
      </c>
      <c r="I99" s="64">
        <v>57.597000000000001</v>
      </c>
      <c r="J99" s="64"/>
      <c r="K99" s="64"/>
      <c r="L99" s="64"/>
      <c r="M99" s="64"/>
      <c r="N99" s="64"/>
      <c r="O99" s="64"/>
      <c r="P99" s="64"/>
      <c r="Q99" s="64"/>
    </row>
    <row r="100" spans="1:17" ht="12.75" customHeight="1">
      <c r="A100" s="284">
        <v>90</v>
      </c>
      <c r="B100" s="284">
        <v>18</v>
      </c>
      <c r="C100" s="290" t="s">
        <v>478</v>
      </c>
      <c r="D100" s="290" t="s">
        <v>2173</v>
      </c>
      <c r="E100" s="271" t="s">
        <v>281</v>
      </c>
      <c r="F100" s="290" t="s">
        <v>301</v>
      </c>
      <c r="G100" s="78" t="s">
        <v>2445</v>
      </c>
      <c r="H100" s="290" t="s">
        <v>105</v>
      </c>
      <c r="I100" s="64">
        <v>57.597000000000001</v>
      </c>
      <c r="J100" s="64"/>
      <c r="K100" s="64"/>
      <c r="L100" s="64"/>
      <c r="M100" s="64"/>
      <c r="N100" s="64"/>
      <c r="O100" s="64"/>
      <c r="P100" s="64"/>
      <c r="Q100" s="64"/>
    </row>
    <row r="101" spans="1:17" ht="12.75" customHeight="1">
      <c r="A101" s="284">
        <v>91</v>
      </c>
      <c r="B101" s="284">
        <v>19</v>
      </c>
      <c r="C101" s="290" t="s">
        <v>688</v>
      </c>
      <c r="D101" s="290" t="s">
        <v>2173</v>
      </c>
      <c r="E101" s="271" t="s">
        <v>281</v>
      </c>
      <c r="F101" s="290" t="s">
        <v>301</v>
      </c>
      <c r="G101" s="290" t="s">
        <v>2443</v>
      </c>
      <c r="H101" s="290" t="s">
        <v>105</v>
      </c>
      <c r="I101" s="64">
        <v>57.597000000000001</v>
      </c>
      <c r="J101" s="64"/>
      <c r="K101" s="64"/>
      <c r="L101" s="64"/>
      <c r="M101" s="64"/>
      <c r="N101" s="64"/>
      <c r="O101" s="64"/>
      <c r="P101" s="64"/>
      <c r="Q101" s="64"/>
    </row>
    <row r="102" spans="1:17" ht="12.75" customHeight="1">
      <c r="A102" s="284">
        <v>92</v>
      </c>
      <c r="B102" s="284">
        <v>20</v>
      </c>
      <c r="C102" s="290" t="s">
        <v>955</v>
      </c>
      <c r="D102" s="290" t="s">
        <v>112</v>
      </c>
      <c r="E102" s="271" t="s">
        <v>287</v>
      </c>
      <c r="F102" s="290" t="s">
        <v>301</v>
      </c>
      <c r="G102" s="290" t="s">
        <v>2442</v>
      </c>
      <c r="H102" s="290" t="s">
        <v>105</v>
      </c>
      <c r="I102" s="64">
        <v>47.183999999999997</v>
      </c>
      <c r="J102" s="64"/>
      <c r="K102" s="64"/>
      <c r="L102" s="64"/>
      <c r="M102" s="64"/>
      <c r="N102" s="64"/>
      <c r="O102" s="64"/>
      <c r="P102" s="64"/>
      <c r="Q102" s="64"/>
    </row>
    <row r="103" spans="1:17" ht="12.75" customHeight="1">
      <c r="A103" s="284">
        <v>93</v>
      </c>
      <c r="B103" s="284">
        <v>21</v>
      </c>
      <c r="C103" s="290" t="s">
        <v>965</v>
      </c>
      <c r="D103" s="290" t="s">
        <v>97</v>
      </c>
      <c r="E103" s="271" t="s">
        <v>301</v>
      </c>
      <c r="F103" s="290" t="s">
        <v>308</v>
      </c>
      <c r="G103" s="290" t="s">
        <v>2442</v>
      </c>
      <c r="H103" s="290" t="s">
        <v>2467</v>
      </c>
      <c r="I103" s="64">
        <v>37.503999999999998</v>
      </c>
      <c r="J103" s="64"/>
      <c r="K103" s="64"/>
      <c r="L103" s="64"/>
      <c r="M103" s="64"/>
      <c r="N103" s="64"/>
      <c r="O103" s="64"/>
      <c r="P103" s="64"/>
      <c r="Q103" s="64"/>
    </row>
    <row r="104" spans="1:17" ht="12.75" customHeight="1">
      <c r="A104" s="284"/>
      <c r="B104" s="539" t="s">
        <v>310</v>
      </c>
      <c r="C104" s="290"/>
      <c r="D104" s="290"/>
      <c r="E104" s="271"/>
      <c r="F104" s="290"/>
      <c r="G104" s="290"/>
      <c r="H104" s="290"/>
      <c r="I104" s="64"/>
      <c r="J104" s="64">
        <f>SUM(I83:I103)</f>
        <v>935.55999999999983</v>
      </c>
      <c r="K104" s="64"/>
      <c r="L104" s="64"/>
      <c r="M104" s="64"/>
      <c r="N104" s="64"/>
      <c r="O104" s="64"/>
      <c r="P104" s="64"/>
      <c r="Q104" s="64"/>
    </row>
    <row r="105" spans="1:17" ht="12.75" customHeight="1">
      <c r="A105" s="284">
        <v>94</v>
      </c>
      <c r="B105" s="284">
        <v>1</v>
      </c>
      <c r="C105" s="290" t="s">
        <v>657</v>
      </c>
      <c r="D105" s="290" t="s">
        <v>97</v>
      </c>
      <c r="E105" s="271" t="s">
        <v>301</v>
      </c>
      <c r="F105" s="290" t="s">
        <v>312</v>
      </c>
      <c r="G105" s="290" t="s">
        <v>2456</v>
      </c>
      <c r="H105" s="290" t="s">
        <v>105</v>
      </c>
      <c r="I105" s="64">
        <v>37.503999999999998</v>
      </c>
      <c r="J105" s="64"/>
      <c r="K105" s="64"/>
      <c r="L105" s="64"/>
      <c r="M105" s="64"/>
      <c r="N105" s="64"/>
      <c r="O105" s="64"/>
      <c r="P105" s="64"/>
      <c r="Q105" s="64"/>
    </row>
    <row r="106" spans="1:17" ht="12.75" customHeight="1">
      <c r="A106" s="284">
        <v>95</v>
      </c>
      <c r="B106" s="284">
        <v>2</v>
      </c>
      <c r="C106" s="290" t="s">
        <v>1507</v>
      </c>
      <c r="D106" s="290" t="s">
        <v>97</v>
      </c>
      <c r="E106" s="271" t="s">
        <v>301</v>
      </c>
      <c r="F106" s="290" t="s">
        <v>313</v>
      </c>
      <c r="G106" s="290" t="s">
        <v>2418</v>
      </c>
      <c r="H106" s="290" t="s">
        <v>105</v>
      </c>
      <c r="I106" s="64">
        <v>37.503999999999998</v>
      </c>
      <c r="J106" s="64"/>
      <c r="K106" s="64"/>
      <c r="L106" s="64"/>
      <c r="M106" s="64"/>
      <c r="N106" s="64"/>
      <c r="O106" s="64"/>
      <c r="P106" s="64"/>
      <c r="Q106" s="64"/>
    </row>
    <row r="107" spans="1:17" ht="12.75" customHeight="1">
      <c r="A107" s="284">
        <v>96</v>
      </c>
      <c r="B107" s="284">
        <v>3</v>
      </c>
      <c r="C107" s="290" t="s">
        <v>424</v>
      </c>
      <c r="D107" s="290" t="s">
        <v>97</v>
      </c>
      <c r="E107" s="271" t="s">
        <v>301</v>
      </c>
      <c r="F107" s="290" t="s">
        <v>319</v>
      </c>
      <c r="G107" s="78" t="s">
        <v>2445</v>
      </c>
      <c r="H107" s="290" t="s">
        <v>105</v>
      </c>
      <c r="I107" s="64">
        <v>37.503999999999998</v>
      </c>
      <c r="J107" s="64"/>
      <c r="K107" s="64"/>
      <c r="L107" s="64"/>
      <c r="M107" s="64"/>
      <c r="N107" s="64"/>
      <c r="O107" s="64"/>
      <c r="P107" s="64"/>
      <c r="Q107" s="64"/>
    </row>
    <row r="108" spans="1:17" ht="12.75" customHeight="1">
      <c r="A108" s="284">
        <v>97</v>
      </c>
      <c r="B108" s="284">
        <v>4</v>
      </c>
      <c r="C108" s="290" t="s">
        <v>1536</v>
      </c>
      <c r="D108" s="290" t="s">
        <v>97</v>
      </c>
      <c r="E108" s="271" t="s">
        <v>312</v>
      </c>
      <c r="F108" s="290" t="s">
        <v>327</v>
      </c>
      <c r="G108" s="290" t="s">
        <v>2442</v>
      </c>
      <c r="H108" s="290" t="s">
        <v>105</v>
      </c>
      <c r="I108" s="64">
        <v>37.503999999999998</v>
      </c>
      <c r="J108" s="64"/>
      <c r="K108" s="64"/>
      <c r="L108" s="64"/>
      <c r="M108" s="64"/>
      <c r="N108" s="64"/>
      <c r="O108" s="64"/>
      <c r="P108" s="64"/>
      <c r="Q108" s="64"/>
    </row>
    <row r="109" spans="1:17" ht="12.75" customHeight="1">
      <c r="A109" s="284">
        <v>98</v>
      </c>
      <c r="B109" s="284">
        <v>5</v>
      </c>
      <c r="C109" s="290" t="s">
        <v>661</v>
      </c>
      <c r="D109" s="290" t="s">
        <v>97</v>
      </c>
      <c r="E109" s="271" t="s">
        <v>319</v>
      </c>
      <c r="F109" s="290" t="s">
        <v>329</v>
      </c>
      <c r="G109" s="290" t="s">
        <v>2443</v>
      </c>
      <c r="H109" s="290" t="s">
        <v>105</v>
      </c>
      <c r="I109" s="64">
        <v>37.503999999999998</v>
      </c>
      <c r="J109" s="64"/>
      <c r="K109" s="64"/>
      <c r="L109" s="64"/>
      <c r="M109" s="64"/>
      <c r="N109" s="64"/>
      <c r="O109" s="64"/>
      <c r="P109" s="64"/>
      <c r="Q109" s="64"/>
    </row>
    <row r="110" spans="1:17" ht="12.75" customHeight="1">
      <c r="A110" s="284">
        <v>99</v>
      </c>
      <c r="B110" s="284">
        <v>6</v>
      </c>
      <c r="C110" s="290" t="s">
        <v>1524</v>
      </c>
      <c r="D110" s="290" t="s">
        <v>97</v>
      </c>
      <c r="E110" s="271" t="s">
        <v>324</v>
      </c>
      <c r="F110" s="290" t="s">
        <v>329</v>
      </c>
      <c r="G110" s="290" t="s">
        <v>2442</v>
      </c>
      <c r="H110" s="290" t="s">
        <v>105</v>
      </c>
      <c r="I110" s="64">
        <v>37.503999999999998</v>
      </c>
      <c r="J110" s="64"/>
      <c r="K110" s="64"/>
      <c r="L110" s="64"/>
      <c r="M110" s="64"/>
      <c r="N110" s="64"/>
      <c r="O110" s="64"/>
      <c r="P110" s="64"/>
      <c r="Q110" s="64"/>
    </row>
    <row r="111" spans="1:17" ht="12.75" customHeight="1">
      <c r="A111" s="284">
        <v>100</v>
      </c>
      <c r="B111" s="284">
        <v>7</v>
      </c>
      <c r="C111" s="290" t="s">
        <v>1538</v>
      </c>
      <c r="D111" s="290" t="s">
        <v>97</v>
      </c>
      <c r="E111" s="290" t="s">
        <v>329</v>
      </c>
      <c r="F111" s="290" t="s">
        <v>344</v>
      </c>
      <c r="G111" s="290" t="s">
        <v>2442</v>
      </c>
      <c r="H111" s="290" t="s">
        <v>105</v>
      </c>
      <c r="I111" s="64">
        <v>37.503999999999998</v>
      </c>
      <c r="J111" s="64"/>
      <c r="K111" s="64"/>
      <c r="L111" s="64"/>
      <c r="M111" s="64"/>
      <c r="N111" s="64"/>
      <c r="O111" s="64"/>
      <c r="P111" s="64"/>
      <c r="Q111" s="64"/>
    </row>
    <row r="112" spans="1:17" ht="12.75" customHeight="1">
      <c r="A112" s="284">
        <v>101</v>
      </c>
      <c r="B112" s="284">
        <v>8</v>
      </c>
      <c r="C112" s="290" t="s">
        <v>1537</v>
      </c>
      <c r="D112" s="290" t="s">
        <v>97</v>
      </c>
      <c r="E112" s="290" t="s">
        <v>344</v>
      </c>
      <c r="F112" s="290" t="s">
        <v>353</v>
      </c>
      <c r="G112" s="290" t="s">
        <v>2442</v>
      </c>
      <c r="H112" s="290" t="s">
        <v>105</v>
      </c>
      <c r="I112" s="64">
        <v>37.503999999999998</v>
      </c>
      <c r="J112" s="64"/>
      <c r="K112" s="64"/>
      <c r="L112" s="64"/>
      <c r="M112" s="64"/>
      <c r="N112" s="64"/>
      <c r="O112" s="64"/>
      <c r="P112" s="64"/>
      <c r="Q112" s="64"/>
    </row>
    <row r="113" spans="1:17" ht="12.75" customHeight="1">
      <c r="A113" s="284">
        <v>102</v>
      </c>
      <c r="B113" s="284">
        <v>9</v>
      </c>
      <c r="C113" s="301" t="s">
        <v>1530</v>
      </c>
      <c r="D113" s="290" t="s">
        <v>176</v>
      </c>
      <c r="E113" s="540">
        <v>45325</v>
      </c>
      <c r="F113" s="540">
        <v>45331</v>
      </c>
      <c r="G113" s="541" t="s">
        <v>2468</v>
      </c>
      <c r="H113" s="290" t="s">
        <v>105</v>
      </c>
      <c r="I113" s="64">
        <v>38.847000000000001</v>
      </c>
      <c r="J113" s="64"/>
      <c r="K113" s="64"/>
      <c r="L113" s="64"/>
      <c r="M113" s="64"/>
      <c r="N113" s="64"/>
      <c r="O113" s="64"/>
      <c r="P113" s="64"/>
      <c r="Q113" s="64"/>
    </row>
    <row r="114" spans="1:17" ht="12.75" customHeight="1">
      <c r="A114" s="284">
        <v>103</v>
      </c>
      <c r="B114" s="284">
        <v>10</v>
      </c>
      <c r="C114" s="302" t="s">
        <v>1533</v>
      </c>
      <c r="D114" s="290" t="s">
        <v>176</v>
      </c>
      <c r="E114" s="540">
        <v>45332</v>
      </c>
      <c r="F114" s="540">
        <v>45340</v>
      </c>
      <c r="G114" s="541" t="s">
        <v>2468</v>
      </c>
      <c r="H114" s="290" t="s">
        <v>105</v>
      </c>
      <c r="I114" s="64">
        <v>38.847000000000001</v>
      </c>
      <c r="J114" s="64"/>
      <c r="K114" s="64"/>
      <c r="L114" s="64"/>
      <c r="M114" s="64"/>
      <c r="N114" s="64"/>
      <c r="O114" s="64"/>
      <c r="P114" s="64"/>
      <c r="Q114" s="64"/>
    </row>
    <row r="115" spans="1:17" ht="12.75" customHeight="1">
      <c r="A115" s="284">
        <v>104</v>
      </c>
      <c r="B115" s="284">
        <v>11</v>
      </c>
      <c r="C115" s="301" t="s">
        <v>1534</v>
      </c>
      <c r="D115" s="290" t="s">
        <v>97</v>
      </c>
      <c r="E115" s="540">
        <v>45340</v>
      </c>
      <c r="F115" s="540">
        <v>45346</v>
      </c>
      <c r="G115" s="541" t="s">
        <v>2468</v>
      </c>
      <c r="H115" s="290" t="s">
        <v>105</v>
      </c>
      <c r="I115" s="64">
        <v>37.503999999999998</v>
      </c>
      <c r="J115" s="64"/>
      <c r="K115" s="64"/>
      <c r="L115" s="64"/>
      <c r="M115" s="64"/>
      <c r="N115" s="64"/>
      <c r="O115" s="64"/>
      <c r="P115" s="64"/>
      <c r="Q115" s="64"/>
    </row>
    <row r="116" spans="1:17" ht="12.75" customHeight="1">
      <c r="A116" s="284"/>
      <c r="B116" s="290" t="s">
        <v>777</v>
      </c>
      <c r="C116" s="290"/>
      <c r="D116" s="290"/>
      <c r="E116" s="271"/>
      <c r="F116" s="290"/>
      <c r="G116" s="290"/>
      <c r="H116" s="290"/>
      <c r="I116" s="64"/>
      <c r="J116" s="64">
        <f>SUM(I105:I115)</f>
        <v>415.22999999999996</v>
      </c>
      <c r="K116" s="64"/>
      <c r="L116" s="64"/>
      <c r="M116" s="64"/>
      <c r="N116" s="64"/>
      <c r="O116" s="64"/>
      <c r="P116" s="64"/>
      <c r="Q116" s="64"/>
    </row>
    <row r="117" spans="1:17" ht="12.75" customHeight="1">
      <c r="A117" s="294">
        <f>A115+1</f>
        <v>105</v>
      </c>
      <c r="B117" s="290">
        <v>1</v>
      </c>
      <c r="C117" s="290" t="s">
        <v>729</v>
      </c>
      <c r="D117" s="290" t="s">
        <v>2192</v>
      </c>
      <c r="E117" s="271" t="s">
        <v>2170</v>
      </c>
      <c r="F117" s="290" t="s">
        <v>427</v>
      </c>
      <c r="G117" s="290" t="s">
        <v>2442</v>
      </c>
      <c r="H117" s="290" t="s">
        <v>105</v>
      </c>
      <c r="I117" s="64">
        <v>66.381</v>
      </c>
      <c r="J117" s="64"/>
      <c r="K117" s="64"/>
      <c r="L117" s="64"/>
      <c r="M117" s="64"/>
      <c r="N117" s="64"/>
      <c r="O117" s="64"/>
      <c r="P117" s="64"/>
      <c r="Q117" s="64"/>
    </row>
    <row r="118" spans="1:17" ht="12.75" customHeight="1">
      <c r="A118" s="294">
        <f t="shared" ref="A118:A120" si="0">A117+1</f>
        <v>106</v>
      </c>
      <c r="B118" s="290">
        <v>2</v>
      </c>
      <c r="C118" s="290" t="s">
        <v>489</v>
      </c>
      <c r="D118" s="290" t="s">
        <v>419</v>
      </c>
      <c r="E118" s="290" t="s">
        <v>423</v>
      </c>
      <c r="F118" s="290" t="s">
        <v>435</v>
      </c>
      <c r="G118" s="290" t="s">
        <v>2418</v>
      </c>
      <c r="H118" s="290" t="s">
        <v>105</v>
      </c>
      <c r="I118" s="64">
        <v>66.381</v>
      </c>
      <c r="J118" s="64"/>
      <c r="K118" s="64"/>
      <c r="L118" s="64"/>
      <c r="M118" s="64"/>
      <c r="N118" s="64"/>
      <c r="O118" s="64"/>
      <c r="P118" s="64"/>
      <c r="Q118" s="64"/>
    </row>
    <row r="119" spans="1:17" ht="12.75" customHeight="1">
      <c r="A119" s="294">
        <f t="shared" si="0"/>
        <v>107</v>
      </c>
      <c r="B119" s="290">
        <v>3</v>
      </c>
      <c r="C119" s="290" t="s">
        <v>1484</v>
      </c>
      <c r="D119" s="290" t="s">
        <v>176</v>
      </c>
      <c r="E119" s="290" t="s">
        <v>2469</v>
      </c>
      <c r="F119" s="290" t="s">
        <v>435</v>
      </c>
      <c r="G119" s="290" t="s">
        <v>2442</v>
      </c>
      <c r="H119" s="290" t="s">
        <v>105</v>
      </c>
      <c r="I119" s="64">
        <v>38.847000000000001</v>
      </c>
      <c r="J119" s="64"/>
      <c r="K119" s="64"/>
      <c r="L119" s="64"/>
      <c r="M119" s="64"/>
      <c r="N119" s="64"/>
      <c r="O119" s="64"/>
      <c r="P119" s="64"/>
      <c r="Q119" s="64"/>
    </row>
    <row r="120" spans="1:17" ht="12.75" customHeight="1">
      <c r="A120" s="294">
        <f t="shared" si="0"/>
        <v>108</v>
      </c>
      <c r="B120" s="290">
        <v>4</v>
      </c>
      <c r="C120" s="290" t="s">
        <v>670</v>
      </c>
      <c r="D120" s="290" t="s">
        <v>1551</v>
      </c>
      <c r="E120" s="290" t="s">
        <v>423</v>
      </c>
      <c r="F120" s="290" t="s">
        <v>2470</v>
      </c>
      <c r="G120" s="78" t="s">
        <v>2445</v>
      </c>
      <c r="H120" s="290" t="s">
        <v>105</v>
      </c>
      <c r="I120" s="64">
        <v>69.228999999999999</v>
      </c>
      <c r="J120" s="64"/>
      <c r="K120" s="64"/>
      <c r="L120" s="64"/>
      <c r="M120" s="64"/>
      <c r="N120" s="64"/>
      <c r="O120" s="64"/>
      <c r="P120" s="64"/>
      <c r="Q120" s="64"/>
    </row>
    <row r="121" spans="1:17" ht="12.75" customHeight="1">
      <c r="A121" s="290"/>
      <c r="B121" s="290" t="s">
        <v>438</v>
      </c>
      <c r="C121" s="290"/>
      <c r="D121" s="290"/>
      <c r="E121" s="290"/>
      <c r="F121" s="290"/>
      <c r="G121" s="290"/>
      <c r="H121" s="290"/>
      <c r="I121" s="64"/>
      <c r="J121" s="64">
        <f>SUM(I117:I120)</f>
        <v>240.83800000000002</v>
      </c>
      <c r="K121" s="64"/>
      <c r="L121" s="64"/>
      <c r="M121" s="64"/>
      <c r="N121" s="64"/>
      <c r="O121" s="64"/>
      <c r="P121" s="64"/>
      <c r="Q121" s="64"/>
    </row>
    <row r="122" spans="1:17" ht="12.75" customHeight="1">
      <c r="A122" s="294">
        <f>A120+1</f>
        <v>109</v>
      </c>
      <c r="B122" s="290">
        <v>1</v>
      </c>
      <c r="C122" s="290" t="s">
        <v>455</v>
      </c>
      <c r="D122" s="290" t="s">
        <v>97</v>
      </c>
      <c r="E122" s="290" t="s">
        <v>2471</v>
      </c>
      <c r="F122" s="290" t="s">
        <v>446</v>
      </c>
      <c r="G122" s="78" t="s">
        <v>2445</v>
      </c>
      <c r="H122" s="290" t="s">
        <v>105</v>
      </c>
      <c r="I122" s="64">
        <v>37.503999999999998</v>
      </c>
      <c r="J122" s="64"/>
      <c r="K122" s="64"/>
      <c r="L122" s="64"/>
      <c r="M122" s="64"/>
      <c r="N122" s="64"/>
      <c r="O122" s="64"/>
      <c r="P122" s="64"/>
      <c r="Q122" s="64"/>
    </row>
    <row r="123" spans="1:17" ht="12.75" customHeight="1">
      <c r="A123" s="294">
        <f t="shared" ref="A123:A126" si="1">A122+1</f>
        <v>110</v>
      </c>
      <c r="B123" s="290">
        <v>2</v>
      </c>
      <c r="C123" s="290" t="s">
        <v>950</v>
      </c>
      <c r="D123" s="290" t="s">
        <v>97</v>
      </c>
      <c r="E123" s="290" t="s">
        <v>446</v>
      </c>
      <c r="F123" s="290" t="s">
        <v>447</v>
      </c>
      <c r="G123" s="290" t="s">
        <v>2418</v>
      </c>
      <c r="H123" s="290" t="s">
        <v>105</v>
      </c>
      <c r="I123" s="64">
        <v>37.503999999999998</v>
      </c>
      <c r="J123" s="64"/>
      <c r="K123" s="64"/>
      <c r="L123" s="64"/>
      <c r="M123" s="64"/>
      <c r="N123" s="64"/>
      <c r="O123" s="64"/>
      <c r="P123" s="64"/>
      <c r="Q123" s="64"/>
    </row>
    <row r="124" spans="1:17" ht="12.75" customHeight="1">
      <c r="A124" s="294">
        <f t="shared" si="1"/>
        <v>111</v>
      </c>
      <c r="B124" s="290">
        <v>3</v>
      </c>
      <c r="C124" s="290" t="s">
        <v>292</v>
      </c>
      <c r="D124" s="290" t="s">
        <v>97</v>
      </c>
      <c r="E124" s="290" t="s">
        <v>447</v>
      </c>
      <c r="F124" s="290" t="s">
        <v>2180</v>
      </c>
      <c r="G124" s="290" t="s">
        <v>2418</v>
      </c>
      <c r="H124" s="290" t="s">
        <v>105</v>
      </c>
      <c r="I124" s="64">
        <v>37.503999999999998</v>
      </c>
      <c r="J124" s="64"/>
      <c r="K124" s="64"/>
      <c r="L124" s="64"/>
      <c r="M124" s="64"/>
      <c r="N124" s="64"/>
      <c r="O124" s="64"/>
      <c r="P124" s="64"/>
      <c r="Q124" s="64"/>
    </row>
    <row r="125" spans="1:17" ht="12.75" customHeight="1">
      <c r="A125" s="294">
        <f t="shared" si="1"/>
        <v>112</v>
      </c>
      <c r="B125" s="290">
        <v>4</v>
      </c>
      <c r="C125" s="290" t="s">
        <v>258</v>
      </c>
      <c r="D125" s="290" t="s">
        <v>97</v>
      </c>
      <c r="E125" s="290" t="s">
        <v>2180</v>
      </c>
      <c r="F125" s="290" t="s">
        <v>2472</v>
      </c>
      <c r="G125" s="290" t="s">
        <v>2418</v>
      </c>
      <c r="H125" s="290" t="s">
        <v>105</v>
      </c>
      <c r="I125" s="64">
        <v>37.503999999999998</v>
      </c>
      <c r="J125" s="64"/>
      <c r="K125" s="64"/>
      <c r="L125" s="64"/>
      <c r="M125" s="64"/>
      <c r="N125" s="64"/>
      <c r="O125" s="64"/>
      <c r="P125" s="64"/>
      <c r="Q125" s="64"/>
    </row>
    <row r="126" spans="1:17" ht="12.75" customHeight="1">
      <c r="A126" s="294">
        <f t="shared" si="1"/>
        <v>113</v>
      </c>
      <c r="B126" s="290">
        <v>5</v>
      </c>
      <c r="C126" s="290" t="s">
        <v>279</v>
      </c>
      <c r="D126" s="290" t="s">
        <v>97</v>
      </c>
      <c r="E126" s="290" t="s">
        <v>2180</v>
      </c>
      <c r="F126" s="290" t="s">
        <v>461</v>
      </c>
      <c r="G126" s="290" t="s">
        <v>2418</v>
      </c>
      <c r="H126" s="290" t="s">
        <v>105</v>
      </c>
      <c r="I126" s="64">
        <v>37.503999999999998</v>
      </c>
      <c r="J126" s="64"/>
      <c r="K126" s="64"/>
      <c r="L126" s="64"/>
      <c r="M126" s="64"/>
      <c r="N126" s="64"/>
      <c r="O126" s="64"/>
      <c r="P126" s="64"/>
      <c r="Q126" s="64"/>
    </row>
    <row r="127" spans="1:17" ht="12.75" customHeight="1">
      <c r="A127" s="290"/>
      <c r="B127" s="290" t="s">
        <v>473</v>
      </c>
      <c r="C127" s="290"/>
      <c r="D127" s="290"/>
      <c r="E127" s="290"/>
      <c r="F127" s="290"/>
      <c r="G127" s="290"/>
      <c r="H127" s="290"/>
      <c r="I127" s="64"/>
      <c r="J127" s="64">
        <f>SUM(I122:I126)</f>
        <v>187.51999999999998</v>
      </c>
      <c r="K127" s="64"/>
      <c r="L127" s="64"/>
      <c r="M127" s="64"/>
      <c r="N127" s="64"/>
      <c r="O127" s="64"/>
      <c r="P127" s="64"/>
      <c r="Q127" s="64"/>
    </row>
    <row r="128" spans="1:17" ht="12.75" customHeight="1">
      <c r="A128" s="294">
        <f>A126+1</f>
        <v>114</v>
      </c>
      <c r="B128" s="290">
        <v>1</v>
      </c>
      <c r="C128" s="301" t="s">
        <v>1078</v>
      </c>
      <c r="D128" s="290" t="s">
        <v>107</v>
      </c>
      <c r="E128" s="540">
        <v>45427</v>
      </c>
      <c r="F128" s="540">
        <v>45451</v>
      </c>
      <c r="G128" s="541" t="s">
        <v>1207</v>
      </c>
      <c r="H128" s="290"/>
      <c r="I128" s="64">
        <v>45.412999999999997</v>
      </c>
      <c r="J128" s="64"/>
      <c r="K128" s="64"/>
      <c r="L128" s="64"/>
      <c r="M128" s="64"/>
      <c r="N128" s="64"/>
      <c r="O128" s="64"/>
      <c r="P128" s="64"/>
      <c r="Q128" s="64"/>
    </row>
    <row r="129" spans="1:17" ht="12.75" customHeight="1">
      <c r="A129" s="294">
        <f>A128+1</f>
        <v>115</v>
      </c>
      <c r="B129" s="290">
        <v>2</v>
      </c>
      <c r="C129" s="301" t="s">
        <v>1080</v>
      </c>
      <c r="D129" s="290" t="s">
        <v>176</v>
      </c>
      <c r="E129" s="540">
        <v>45453</v>
      </c>
      <c r="F129" s="540">
        <v>45467</v>
      </c>
      <c r="G129" s="541" t="s">
        <v>1207</v>
      </c>
      <c r="H129" s="290"/>
      <c r="I129" s="64">
        <v>38.847000000000001</v>
      </c>
      <c r="J129" s="64"/>
      <c r="K129" s="64"/>
      <c r="L129" s="64"/>
      <c r="M129" s="64"/>
      <c r="N129" s="64"/>
      <c r="O129" s="64"/>
      <c r="P129" s="64"/>
      <c r="Q129" s="64"/>
    </row>
    <row r="130" spans="1:17" ht="12.75" customHeight="1">
      <c r="A130" s="290"/>
      <c r="B130" s="290" t="s">
        <v>483</v>
      </c>
      <c r="C130" s="290"/>
      <c r="D130" s="290"/>
      <c r="E130" s="540"/>
      <c r="F130" s="540"/>
      <c r="G130" s="541"/>
      <c r="H130" s="290"/>
      <c r="I130" s="64"/>
      <c r="J130" s="64">
        <f>I129+I128</f>
        <v>84.259999999999991</v>
      </c>
      <c r="K130" s="64"/>
      <c r="L130" s="64"/>
      <c r="M130" s="64"/>
      <c r="N130" s="64"/>
      <c r="O130" s="64"/>
      <c r="P130" s="64"/>
      <c r="Q130" s="64"/>
    </row>
    <row r="131" spans="1:17" ht="12.75" customHeight="1">
      <c r="A131" s="294">
        <f>A129+1</f>
        <v>116</v>
      </c>
      <c r="B131" s="290">
        <v>1</v>
      </c>
      <c r="C131" s="301" t="s">
        <v>1082</v>
      </c>
      <c r="D131" s="290" t="s">
        <v>107</v>
      </c>
      <c r="E131" s="540">
        <v>45468</v>
      </c>
      <c r="F131" s="540">
        <v>45479</v>
      </c>
      <c r="G131" s="541" t="s">
        <v>1207</v>
      </c>
      <c r="H131" s="290"/>
      <c r="I131" s="64">
        <v>45.412999999999997</v>
      </c>
      <c r="J131" s="64"/>
      <c r="K131" s="64"/>
      <c r="L131" s="64"/>
      <c r="M131" s="64"/>
      <c r="N131" s="64"/>
      <c r="O131" s="64"/>
      <c r="P131" s="64"/>
      <c r="Q131" s="64"/>
    </row>
    <row r="132" spans="1:17" ht="12.75" customHeight="1">
      <c r="A132" s="294">
        <f t="shared" ref="A132:A133" si="2">A131+1</f>
        <v>117</v>
      </c>
      <c r="B132" s="290">
        <v>2</v>
      </c>
      <c r="C132" s="301" t="s">
        <v>127</v>
      </c>
      <c r="D132" s="290" t="s">
        <v>97</v>
      </c>
      <c r="E132" s="540">
        <v>45480</v>
      </c>
      <c r="F132" s="540">
        <v>45485</v>
      </c>
      <c r="G132" s="541" t="s">
        <v>1207</v>
      </c>
      <c r="H132" s="290"/>
      <c r="I132" s="64">
        <v>37.503999999999998</v>
      </c>
      <c r="J132" s="64"/>
      <c r="K132" s="64"/>
      <c r="L132" s="64"/>
      <c r="M132" s="64"/>
      <c r="N132" s="64"/>
      <c r="O132" s="64"/>
      <c r="P132" s="64"/>
      <c r="Q132" s="64"/>
    </row>
    <row r="133" spans="1:17" ht="12.75" customHeight="1">
      <c r="A133" s="294">
        <f t="shared" si="2"/>
        <v>118</v>
      </c>
      <c r="B133" s="290">
        <v>3</v>
      </c>
      <c r="C133" s="301" t="s">
        <v>1567</v>
      </c>
      <c r="D133" s="290" t="s">
        <v>97</v>
      </c>
      <c r="E133" s="540">
        <v>45486</v>
      </c>
      <c r="F133" s="540">
        <v>45495</v>
      </c>
      <c r="G133" s="541" t="s">
        <v>1207</v>
      </c>
      <c r="H133" s="290"/>
      <c r="I133" s="64">
        <v>37.503999999999998</v>
      </c>
      <c r="J133" s="64"/>
      <c r="K133" s="64"/>
      <c r="L133" s="64"/>
      <c r="M133" s="64"/>
      <c r="N133" s="64"/>
      <c r="O133" s="64"/>
      <c r="P133" s="64"/>
      <c r="Q133" s="64"/>
    </row>
    <row r="134" spans="1:17" ht="12.75" customHeight="1">
      <c r="A134" s="294"/>
      <c r="B134" s="290" t="s">
        <v>494</v>
      </c>
      <c r="C134" s="334"/>
      <c r="D134" s="334"/>
      <c r="E134" s="271"/>
      <c r="F134" s="290"/>
      <c r="G134" s="334"/>
      <c r="H134" s="334"/>
      <c r="I134" s="64"/>
      <c r="J134" s="64">
        <f>SUM(I131:I133)</f>
        <v>120.42099999999999</v>
      </c>
      <c r="K134" s="64"/>
      <c r="L134" s="64"/>
      <c r="M134" s="64"/>
      <c r="N134" s="64"/>
      <c r="O134" s="64"/>
      <c r="P134" s="64"/>
      <c r="Q134" s="64"/>
    </row>
    <row r="135" spans="1:17" ht="12.75" customHeight="1">
      <c r="A135" s="294">
        <f>A133+1</f>
        <v>119</v>
      </c>
      <c r="B135" s="290">
        <v>1</v>
      </c>
      <c r="C135" s="290" t="s">
        <v>1540</v>
      </c>
      <c r="D135" s="290" t="s">
        <v>97</v>
      </c>
      <c r="E135" s="290" t="s">
        <v>1659</v>
      </c>
      <c r="F135" s="290" t="s">
        <v>514</v>
      </c>
      <c r="G135" s="290" t="s">
        <v>2473</v>
      </c>
      <c r="H135" s="290" t="s">
        <v>105</v>
      </c>
      <c r="I135" s="64">
        <v>37.503999999999998</v>
      </c>
      <c r="J135" s="64"/>
      <c r="K135" s="64"/>
      <c r="L135" s="64"/>
      <c r="M135" s="64"/>
      <c r="N135" s="64"/>
      <c r="O135" s="64"/>
      <c r="P135" s="64"/>
      <c r="Q135" s="64"/>
    </row>
    <row r="136" spans="1:17" ht="12.75" customHeight="1">
      <c r="A136" s="294">
        <f t="shared" ref="A136:A139" si="3">A135+1</f>
        <v>120</v>
      </c>
      <c r="B136" s="290">
        <v>2</v>
      </c>
      <c r="C136" s="302" t="s">
        <v>106</v>
      </c>
      <c r="D136" s="290" t="s">
        <v>107</v>
      </c>
      <c r="E136" s="540">
        <v>45495</v>
      </c>
      <c r="F136" s="540">
        <v>45505</v>
      </c>
      <c r="G136" s="541" t="s">
        <v>1207</v>
      </c>
      <c r="H136" s="290"/>
      <c r="I136" s="64">
        <v>45.412999999999997</v>
      </c>
      <c r="J136" s="64"/>
      <c r="K136" s="64"/>
      <c r="L136" s="64"/>
      <c r="M136" s="64"/>
      <c r="N136" s="64"/>
      <c r="O136" s="64"/>
      <c r="P136" s="64"/>
      <c r="Q136" s="64"/>
    </row>
    <row r="137" spans="1:17" ht="12.75" customHeight="1">
      <c r="A137" s="294">
        <f t="shared" si="3"/>
        <v>121</v>
      </c>
      <c r="B137" s="290">
        <v>3</v>
      </c>
      <c r="C137" s="301" t="s">
        <v>1225</v>
      </c>
      <c r="D137" s="290" t="s">
        <v>112</v>
      </c>
      <c r="E137" s="540">
        <v>45485</v>
      </c>
      <c r="F137" s="540">
        <v>45508</v>
      </c>
      <c r="G137" s="541" t="s">
        <v>1226</v>
      </c>
      <c r="H137" s="290"/>
      <c r="I137" s="64">
        <v>47.183999999999997</v>
      </c>
      <c r="J137" s="64"/>
      <c r="K137" s="64"/>
      <c r="L137" s="64"/>
      <c r="M137" s="64"/>
      <c r="N137" s="64"/>
      <c r="O137" s="64"/>
      <c r="P137" s="64"/>
      <c r="Q137" s="64"/>
    </row>
    <row r="138" spans="1:17" ht="12.75" customHeight="1">
      <c r="A138" s="294">
        <f t="shared" si="3"/>
        <v>122</v>
      </c>
      <c r="B138" s="290">
        <v>4</v>
      </c>
      <c r="C138" s="301" t="s">
        <v>1125</v>
      </c>
      <c r="D138" s="290" t="s">
        <v>107</v>
      </c>
      <c r="E138" s="540">
        <v>45506</v>
      </c>
      <c r="F138" s="540">
        <v>45513</v>
      </c>
      <c r="G138" s="541" t="s">
        <v>1224</v>
      </c>
      <c r="H138" s="290"/>
      <c r="I138" s="64">
        <v>45.412999999999997</v>
      </c>
      <c r="J138" s="64"/>
      <c r="K138" s="64"/>
      <c r="L138" s="64"/>
      <c r="M138" s="64"/>
      <c r="N138" s="64"/>
      <c r="O138" s="64"/>
      <c r="P138" s="64"/>
      <c r="Q138" s="64"/>
    </row>
    <row r="139" spans="1:17" ht="12.75" customHeight="1">
      <c r="A139" s="294">
        <f t="shared" si="3"/>
        <v>123</v>
      </c>
      <c r="B139" s="290">
        <v>5</v>
      </c>
      <c r="C139" s="301" t="s">
        <v>1547</v>
      </c>
      <c r="D139" s="290" t="s">
        <v>97</v>
      </c>
      <c r="E139" s="540">
        <v>45514</v>
      </c>
      <c r="F139" s="540">
        <v>45524</v>
      </c>
      <c r="G139" s="541" t="s">
        <v>1224</v>
      </c>
      <c r="H139" s="290"/>
      <c r="I139" s="64">
        <v>37.503999999999998</v>
      </c>
      <c r="J139" s="64"/>
      <c r="K139" s="64"/>
      <c r="L139" s="64"/>
      <c r="M139" s="64"/>
      <c r="N139" s="64"/>
      <c r="O139" s="64"/>
      <c r="P139" s="64"/>
      <c r="Q139" s="64"/>
    </row>
    <row r="140" spans="1:17" ht="12.75" customHeight="1">
      <c r="A140" s="290"/>
      <c r="B140" s="290" t="s">
        <v>512</v>
      </c>
      <c r="C140" s="290"/>
      <c r="D140" s="290"/>
      <c r="E140" s="290"/>
      <c r="F140" s="290"/>
      <c r="G140" s="290"/>
      <c r="H140" s="290"/>
      <c r="I140" s="64"/>
      <c r="J140" s="64">
        <f>SUM(I135:I140)</f>
        <v>213.018</v>
      </c>
      <c r="K140" s="64"/>
      <c r="L140" s="64"/>
      <c r="M140" s="64"/>
      <c r="N140" s="64"/>
      <c r="O140" s="64"/>
      <c r="P140" s="64"/>
      <c r="Q140" s="64"/>
    </row>
    <row r="141" spans="1:17" ht="12.75" customHeight="1">
      <c r="A141" s="294">
        <f>A139+1</f>
        <v>124</v>
      </c>
      <c r="B141" s="290">
        <v>1</v>
      </c>
      <c r="C141" s="290" t="s">
        <v>580</v>
      </c>
      <c r="D141" s="290" t="s">
        <v>97</v>
      </c>
      <c r="E141" s="290" t="s">
        <v>1648</v>
      </c>
      <c r="F141" s="290" t="s">
        <v>520</v>
      </c>
      <c r="G141" s="290" t="s">
        <v>2418</v>
      </c>
      <c r="H141" s="290" t="s">
        <v>105</v>
      </c>
      <c r="I141" s="64">
        <v>37.503999999999998</v>
      </c>
      <c r="J141" s="64"/>
      <c r="K141" s="64"/>
      <c r="L141" s="64"/>
      <c r="M141" s="64"/>
      <c r="N141" s="64"/>
      <c r="O141" s="64"/>
      <c r="P141" s="64"/>
      <c r="Q141" s="64"/>
    </row>
    <row r="142" spans="1:17" ht="12.75" customHeight="1">
      <c r="A142" s="294">
        <f t="shared" ref="A142:A169" si="4">A141+1</f>
        <v>125</v>
      </c>
      <c r="B142" s="290">
        <v>2</v>
      </c>
      <c r="C142" s="290" t="s">
        <v>962</v>
      </c>
      <c r="D142" s="290" t="s">
        <v>97</v>
      </c>
      <c r="E142" s="290" t="s">
        <v>520</v>
      </c>
      <c r="F142" s="290" t="s">
        <v>2326</v>
      </c>
      <c r="G142" s="290" t="s">
        <v>2418</v>
      </c>
      <c r="H142" s="290" t="s">
        <v>105</v>
      </c>
      <c r="I142" s="64">
        <v>37.503999999999998</v>
      </c>
      <c r="J142" s="64"/>
      <c r="K142" s="64"/>
      <c r="L142" s="64"/>
      <c r="M142" s="64"/>
      <c r="N142" s="64"/>
      <c r="O142" s="64"/>
      <c r="P142" s="64"/>
      <c r="Q142" s="64"/>
    </row>
    <row r="143" spans="1:17" ht="12.75" customHeight="1">
      <c r="A143" s="294">
        <f t="shared" si="4"/>
        <v>126</v>
      </c>
      <c r="B143" s="290">
        <v>3</v>
      </c>
      <c r="C143" s="290" t="s">
        <v>638</v>
      </c>
      <c r="D143" s="290" t="s">
        <v>97</v>
      </c>
      <c r="E143" s="290" t="s">
        <v>506</v>
      </c>
      <c r="F143" s="290" t="s">
        <v>2326</v>
      </c>
      <c r="G143" s="290" t="s">
        <v>2474</v>
      </c>
      <c r="H143" s="290" t="s">
        <v>105</v>
      </c>
      <c r="I143" s="64">
        <v>37.503999999999998</v>
      </c>
      <c r="J143" s="64"/>
      <c r="K143" s="64"/>
      <c r="L143" s="64"/>
      <c r="M143" s="64"/>
      <c r="N143" s="64"/>
      <c r="O143" s="64"/>
      <c r="P143" s="64"/>
      <c r="Q143" s="64"/>
    </row>
    <row r="144" spans="1:17" ht="12.75" customHeight="1">
      <c r="A144" s="294">
        <f t="shared" si="4"/>
        <v>127</v>
      </c>
      <c r="B144" s="290">
        <v>4</v>
      </c>
      <c r="C144" s="290" t="s">
        <v>963</v>
      </c>
      <c r="D144" s="290" t="s">
        <v>97</v>
      </c>
      <c r="E144" s="290" t="s">
        <v>520</v>
      </c>
      <c r="F144" s="290" t="s">
        <v>528</v>
      </c>
      <c r="G144" s="290" t="s">
        <v>2418</v>
      </c>
      <c r="H144" s="290" t="s">
        <v>105</v>
      </c>
      <c r="I144" s="64">
        <v>37.503999999999998</v>
      </c>
      <c r="J144" s="64"/>
      <c r="K144" s="64"/>
      <c r="L144" s="64"/>
      <c r="M144" s="64"/>
      <c r="N144" s="64"/>
      <c r="O144" s="64"/>
      <c r="P144" s="64"/>
      <c r="Q144" s="64"/>
    </row>
    <row r="145" spans="1:17" ht="12.75" customHeight="1">
      <c r="A145" s="294">
        <f t="shared" si="4"/>
        <v>128</v>
      </c>
      <c r="B145" s="290">
        <v>5</v>
      </c>
      <c r="C145" s="290" t="s">
        <v>721</v>
      </c>
      <c r="D145" s="290" t="s">
        <v>97</v>
      </c>
      <c r="E145" s="290" t="s">
        <v>518</v>
      </c>
      <c r="F145" s="290" t="s">
        <v>530</v>
      </c>
      <c r="G145" s="290" t="s">
        <v>2473</v>
      </c>
      <c r="H145" s="290" t="s">
        <v>105</v>
      </c>
      <c r="I145" s="64">
        <v>37.503999999999998</v>
      </c>
      <c r="J145" s="64"/>
      <c r="K145" s="64"/>
      <c r="L145" s="64"/>
      <c r="M145" s="64"/>
      <c r="N145" s="64"/>
      <c r="O145" s="64"/>
      <c r="P145" s="64"/>
      <c r="Q145" s="64"/>
    </row>
    <row r="146" spans="1:17" ht="12.75" customHeight="1">
      <c r="A146" s="294">
        <f t="shared" si="4"/>
        <v>129</v>
      </c>
      <c r="B146" s="290">
        <v>6</v>
      </c>
      <c r="C146" s="290" t="s">
        <v>957</v>
      </c>
      <c r="D146" s="290" t="s">
        <v>97</v>
      </c>
      <c r="E146" s="290" t="s">
        <v>528</v>
      </c>
      <c r="F146" s="290" t="s">
        <v>535</v>
      </c>
      <c r="G146" s="290" t="s">
        <v>2418</v>
      </c>
      <c r="H146" s="290" t="s">
        <v>105</v>
      </c>
      <c r="I146" s="64">
        <v>37.503999999999998</v>
      </c>
      <c r="J146" s="64"/>
      <c r="K146" s="64"/>
      <c r="L146" s="64"/>
      <c r="M146" s="64"/>
      <c r="N146" s="64"/>
      <c r="O146" s="64"/>
      <c r="P146" s="64"/>
      <c r="Q146" s="64"/>
    </row>
    <row r="147" spans="1:17" ht="12.75" customHeight="1">
      <c r="A147" s="294">
        <f t="shared" si="4"/>
        <v>130</v>
      </c>
      <c r="B147" s="290">
        <v>7</v>
      </c>
      <c r="C147" s="290" t="s">
        <v>626</v>
      </c>
      <c r="D147" s="290" t="s">
        <v>375</v>
      </c>
      <c r="E147" s="290" t="s">
        <v>2326</v>
      </c>
      <c r="F147" s="290" t="s">
        <v>536</v>
      </c>
      <c r="G147" s="290" t="s">
        <v>2474</v>
      </c>
      <c r="H147" s="290" t="s">
        <v>105</v>
      </c>
      <c r="I147" s="64">
        <v>57.597000000000001</v>
      </c>
      <c r="J147" s="64"/>
      <c r="K147" s="64"/>
      <c r="L147" s="64"/>
      <c r="M147" s="64"/>
      <c r="N147" s="64"/>
      <c r="O147" s="64"/>
      <c r="P147" s="64"/>
      <c r="Q147" s="64"/>
    </row>
    <row r="148" spans="1:17" ht="12.75" customHeight="1">
      <c r="A148" s="294">
        <f t="shared" si="4"/>
        <v>131</v>
      </c>
      <c r="B148" s="290">
        <v>8</v>
      </c>
      <c r="C148" s="290" t="s">
        <v>471</v>
      </c>
      <c r="D148" s="290" t="s">
        <v>97</v>
      </c>
      <c r="E148" s="290" t="s">
        <v>530</v>
      </c>
      <c r="F148" s="290" t="s">
        <v>536</v>
      </c>
      <c r="G148" s="290" t="s">
        <v>2473</v>
      </c>
      <c r="H148" s="290" t="s">
        <v>105</v>
      </c>
      <c r="I148" s="64">
        <v>37.503999999999998</v>
      </c>
      <c r="J148" s="64"/>
      <c r="K148" s="64"/>
      <c r="L148" s="64"/>
      <c r="M148" s="64"/>
      <c r="N148" s="64"/>
      <c r="O148" s="64"/>
      <c r="P148" s="64"/>
      <c r="Q148" s="64"/>
    </row>
    <row r="149" spans="1:17" ht="12.75" customHeight="1">
      <c r="A149" s="294">
        <f t="shared" si="4"/>
        <v>132</v>
      </c>
      <c r="B149" s="290">
        <v>9</v>
      </c>
      <c r="C149" s="290" t="s">
        <v>448</v>
      </c>
      <c r="D149" s="290" t="s">
        <v>97</v>
      </c>
      <c r="E149" s="290" t="s">
        <v>536</v>
      </c>
      <c r="F149" s="290" t="s">
        <v>542</v>
      </c>
      <c r="G149" s="290" t="s">
        <v>2473</v>
      </c>
      <c r="H149" s="290" t="s">
        <v>105</v>
      </c>
      <c r="I149" s="64">
        <v>37.503999999999998</v>
      </c>
      <c r="J149" s="64"/>
      <c r="K149" s="64"/>
      <c r="L149" s="64"/>
      <c r="M149" s="64"/>
      <c r="N149" s="64"/>
      <c r="O149" s="64"/>
      <c r="P149" s="64"/>
      <c r="Q149" s="64"/>
    </row>
    <row r="150" spans="1:17" ht="12.75" customHeight="1">
      <c r="A150" s="294">
        <f t="shared" si="4"/>
        <v>133</v>
      </c>
      <c r="B150" s="290">
        <v>10</v>
      </c>
      <c r="C150" s="290" t="s">
        <v>632</v>
      </c>
      <c r="D150" s="290" t="s">
        <v>97</v>
      </c>
      <c r="E150" s="290" t="s">
        <v>536</v>
      </c>
      <c r="F150" s="290" t="s">
        <v>545</v>
      </c>
      <c r="G150" s="290" t="s">
        <v>2474</v>
      </c>
      <c r="H150" s="290" t="s">
        <v>105</v>
      </c>
      <c r="I150" s="64">
        <v>37.503999999999998</v>
      </c>
      <c r="J150" s="64"/>
      <c r="K150" s="64"/>
      <c r="L150" s="64"/>
      <c r="M150" s="64"/>
      <c r="N150" s="64"/>
      <c r="O150" s="64"/>
      <c r="P150" s="64"/>
      <c r="Q150" s="64"/>
    </row>
    <row r="151" spans="1:17" ht="12.75" customHeight="1">
      <c r="A151" s="294">
        <f t="shared" si="4"/>
        <v>134</v>
      </c>
      <c r="B151" s="290">
        <v>11</v>
      </c>
      <c r="C151" s="290" t="s">
        <v>1633</v>
      </c>
      <c r="D151" s="290" t="s">
        <v>1555</v>
      </c>
      <c r="E151" s="290" t="s">
        <v>535</v>
      </c>
      <c r="F151" s="290" t="s">
        <v>548</v>
      </c>
      <c r="G151" s="290" t="s">
        <v>2418</v>
      </c>
      <c r="H151" s="290" t="s">
        <v>105</v>
      </c>
      <c r="I151" s="64">
        <v>70.700999999999993</v>
      </c>
      <c r="J151" s="64"/>
      <c r="K151" s="64"/>
      <c r="L151" s="64"/>
      <c r="M151" s="64"/>
      <c r="N151" s="64"/>
      <c r="O151" s="64"/>
      <c r="P151" s="64"/>
      <c r="Q151" s="64"/>
    </row>
    <row r="152" spans="1:17" ht="12.75" customHeight="1">
      <c r="A152" s="294">
        <f t="shared" si="4"/>
        <v>135</v>
      </c>
      <c r="B152" s="290">
        <v>12</v>
      </c>
      <c r="C152" s="290" t="s">
        <v>966</v>
      </c>
      <c r="D152" s="290" t="s">
        <v>107</v>
      </c>
      <c r="E152" s="290" t="s">
        <v>518</v>
      </c>
      <c r="F152" s="290" t="s">
        <v>2194</v>
      </c>
      <c r="G152" s="290" t="s">
        <v>2417</v>
      </c>
      <c r="H152" s="290" t="s">
        <v>105</v>
      </c>
      <c r="I152" s="64">
        <v>45.412999999999997</v>
      </c>
      <c r="J152" s="64"/>
      <c r="K152" s="64"/>
      <c r="L152" s="64"/>
      <c r="M152" s="64"/>
      <c r="N152" s="64"/>
      <c r="O152" s="64"/>
      <c r="P152" s="64"/>
      <c r="Q152" s="64"/>
    </row>
    <row r="153" spans="1:17" ht="12.75" customHeight="1">
      <c r="A153" s="294">
        <f t="shared" si="4"/>
        <v>136</v>
      </c>
      <c r="B153" s="290">
        <v>13</v>
      </c>
      <c r="C153" s="290" t="s">
        <v>484</v>
      </c>
      <c r="D153" s="290" t="s">
        <v>2475</v>
      </c>
      <c r="E153" s="290" t="s">
        <v>542</v>
      </c>
      <c r="F153" s="290" t="s">
        <v>2194</v>
      </c>
      <c r="G153" s="290" t="s">
        <v>2473</v>
      </c>
      <c r="H153" s="290" t="s">
        <v>105</v>
      </c>
      <c r="I153" s="64">
        <v>69.228999999999999</v>
      </c>
      <c r="J153" s="64"/>
      <c r="K153" s="64"/>
      <c r="L153" s="64"/>
      <c r="M153" s="64"/>
      <c r="N153" s="64"/>
      <c r="O153" s="64"/>
      <c r="P153" s="64"/>
      <c r="Q153" s="64"/>
    </row>
    <row r="154" spans="1:17" ht="12.75" customHeight="1">
      <c r="A154" s="294">
        <f t="shared" si="4"/>
        <v>137</v>
      </c>
      <c r="B154" s="290">
        <v>14</v>
      </c>
      <c r="C154" s="290" t="s">
        <v>650</v>
      </c>
      <c r="D154" s="290" t="s">
        <v>97</v>
      </c>
      <c r="E154" s="290" t="s">
        <v>545</v>
      </c>
      <c r="F154" s="290" t="s">
        <v>2194</v>
      </c>
      <c r="G154" s="290" t="s">
        <v>2474</v>
      </c>
      <c r="H154" s="290" t="s">
        <v>105</v>
      </c>
      <c r="I154" s="64">
        <v>37.503999999999998</v>
      </c>
      <c r="J154" s="64"/>
      <c r="K154" s="64"/>
      <c r="L154" s="64"/>
      <c r="M154" s="64"/>
      <c r="N154" s="64"/>
      <c r="O154" s="64"/>
      <c r="P154" s="64"/>
      <c r="Q154" s="64"/>
    </row>
    <row r="155" spans="1:17" ht="12.75" customHeight="1">
      <c r="A155" s="294">
        <f t="shared" si="4"/>
        <v>138</v>
      </c>
      <c r="B155" s="290">
        <v>15</v>
      </c>
      <c r="C155" s="290" t="s">
        <v>551</v>
      </c>
      <c r="D155" s="290" t="s">
        <v>97</v>
      </c>
      <c r="E155" s="290" t="s">
        <v>548</v>
      </c>
      <c r="F155" s="290" t="s">
        <v>564</v>
      </c>
      <c r="G155" s="290" t="s">
        <v>2418</v>
      </c>
      <c r="H155" s="290" t="s">
        <v>105</v>
      </c>
      <c r="I155" s="64">
        <v>37.503999999999998</v>
      </c>
      <c r="J155" s="64"/>
      <c r="K155" s="64"/>
      <c r="L155" s="64"/>
      <c r="M155" s="64"/>
      <c r="N155" s="64"/>
      <c r="O155" s="64"/>
      <c r="P155" s="64"/>
      <c r="Q155" s="64"/>
    </row>
    <row r="156" spans="1:17" ht="12.75" customHeight="1">
      <c r="A156" s="294">
        <f t="shared" si="4"/>
        <v>139</v>
      </c>
      <c r="B156" s="290">
        <v>16</v>
      </c>
      <c r="C156" s="301" t="s">
        <v>1626</v>
      </c>
      <c r="D156" s="290" t="s">
        <v>176</v>
      </c>
      <c r="E156" s="540">
        <v>45532</v>
      </c>
      <c r="F156" s="540">
        <v>45540</v>
      </c>
      <c r="G156" s="541" t="s">
        <v>1261</v>
      </c>
      <c r="H156" s="290" t="s">
        <v>105</v>
      </c>
      <c r="I156" s="64">
        <v>38.847000000000001</v>
      </c>
      <c r="J156" s="64"/>
      <c r="K156" s="64"/>
      <c r="L156" s="64"/>
      <c r="M156" s="64"/>
      <c r="N156" s="64"/>
      <c r="O156" s="64"/>
      <c r="P156" s="64"/>
      <c r="Q156" s="64"/>
    </row>
    <row r="157" spans="1:17" ht="12.75" customHeight="1">
      <c r="A157" s="294">
        <f t="shared" si="4"/>
        <v>140</v>
      </c>
      <c r="B157" s="290">
        <v>17</v>
      </c>
      <c r="C157" s="301" t="s">
        <v>1619</v>
      </c>
      <c r="D157" s="290" t="s">
        <v>176</v>
      </c>
      <c r="E157" s="540">
        <v>45534</v>
      </c>
      <c r="F157" s="540">
        <v>45541</v>
      </c>
      <c r="G157" s="541" t="s">
        <v>2476</v>
      </c>
      <c r="H157" s="290" t="s">
        <v>105</v>
      </c>
      <c r="I157" s="64">
        <v>38.847000000000001</v>
      </c>
      <c r="J157" s="64"/>
      <c r="K157" s="64"/>
      <c r="L157" s="64"/>
      <c r="M157" s="64"/>
      <c r="N157" s="64"/>
      <c r="O157" s="64"/>
      <c r="P157" s="64"/>
      <c r="Q157" s="64"/>
    </row>
    <row r="158" spans="1:17" ht="12.75" customHeight="1">
      <c r="A158" s="294">
        <f t="shared" si="4"/>
        <v>141</v>
      </c>
      <c r="B158" s="290">
        <v>18</v>
      </c>
      <c r="C158" s="302" t="s">
        <v>1205</v>
      </c>
      <c r="D158" s="290" t="s">
        <v>97</v>
      </c>
      <c r="E158" s="540">
        <v>45532</v>
      </c>
      <c r="F158" s="540">
        <v>45543</v>
      </c>
      <c r="G158" s="541" t="s">
        <v>2477</v>
      </c>
      <c r="H158" s="290" t="s">
        <v>105</v>
      </c>
      <c r="I158" s="64">
        <v>37.503999999999998</v>
      </c>
      <c r="J158" s="64"/>
      <c r="K158" s="64"/>
      <c r="L158" s="64"/>
      <c r="M158" s="64"/>
      <c r="N158" s="64"/>
      <c r="O158" s="64"/>
      <c r="P158" s="64"/>
      <c r="Q158" s="64"/>
    </row>
    <row r="159" spans="1:17" ht="12.75" customHeight="1">
      <c r="A159" s="294">
        <f t="shared" si="4"/>
        <v>142</v>
      </c>
      <c r="B159" s="290">
        <v>19</v>
      </c>
      <c r="C159" s="301" t="s">
        <v>1183</v>
      </c>
      <c r="D159" s="290" t="s">
        <v>176</v>
      </c>
      <c r="E159" s="540">
        <v>45542</v>
      </c>
      <c r="F159" s="540">
        <v>45546</v>
      </c>
      <c r="G159" s="541" t="s">
        <v>2478</v>
      </c>
      <c r="H159" s="290" t="s">
        <v>105</v>
      </c>
      <c r="I159" s="64">
        <v>38.847000000000001</v>
      </c>
      <c r="J159" s="64"/>
      <c r="K159" s="64"/>
      <c r="L159" s="64"/>
      <c r="M159" s="64"/>
      <c r="N159" s="64"/>
      <c r="O159" s="64"/>
      <c r="P159" s="64"/>
      <c r="Q159" s="64"/>
    </row>
    <row r="160" spans="1:17" ht="12.75" customHeight="1">
      <c r="A160" s="294">
        <f t="shared" si="4"/>
        <v>143</v>
      </c>
      <c r="B160" s="290">
        <v>20</v>
      </c>
      <c r="C160" s="301" t="s">
        <v>1597</v>
      </c>
      <c r="D160" s="290" t="s">
        <v>97</v>
      </c>
      <c r="E160" s="540">
        <v>45542</v>
      </c>
      <c r="F160" s="540">
        <v>45547</v>
      </c>
      <c r="G160" s="541" t="s">
        <v>2476</v>
      </c>
      <c r="H160" s="290" t="s">
        <v>105</v>
      </c>
      <c r="I160" s="64">
        <v>37.503999999999998</v>
      </c>
      <c r="J160" s="64"/>
      <c r="K160" s="64"/>
      <c r="L160" s="64"/>
      <c r="M160" s="64"/>
      <c r="N160" s="64"/>
      <c r="O160" s="64"/>
      <c r="P160" s="64"/>
      <c r="Q160" s="64"/>
    </row>
    <row r="161" spans="1:17" ht="12.75" customHeight="1">
      <c r="A161" s="294">
        <f t="shared" si="4"/>
        <v>144</v>
      </c>
      <c r="B161" s="290">
        <v>21</v>
      </c>
      <c r="C161" s="302" t="s">
        <v>1627</v>
      </c>
      <c r="D161" s="290" t="s">
        <v>1768</v>
      </c>
      <c r="E161" s="540">
        <v>45547</v>
      </c>
      <c r="F161" s="540">
        <v>45551</v>
      </c>
      <c r="G161" s="541" t="s">
        <v>2478</v>
      </c>
      <c r="H161" s="290" t="s">
        <v>105</v>
      </c>
      <c r="I161" s="64">
        <v>38.847000000000001</v>
      </c>
      <c r="J161" s="64"/>
      <c r="K161" s="64"/>
      <c r="L161" s="64"/>
      <c r="M161" s="64"/>
      <c r="N161" s="64"/>
      <c r="O161" s="64"/>
      <c r="P161" s="64"/>
      <c r="Q161" s="64"/>
    </row>
    <row r="162" spans="1:17" ht="12.75" customHeight="1">
      <c r="A162" s="294">
        <f t="shared" si="4"/>
        <v>145</v>
      </c>
      <c r="B162" s="290">
        <v>22</v>
      </c>
      <c r="C162" s="302" t="s">
        <v>1598</v>
      </c>
      <c r="D162" s="290" t="s">
        <v>1768</v>
      </c>
      <c r="E162" s="540">
        <v>45547</v>
      </c>
      <c r="F162" s="540">
        <v>45551</v>
      </c>
      <c r="G162" s="541" t="s">
        <v>2476</v>
      </c>
      <c r="H162" s="290" t="s">
        <v>105</v>
      </c>
      <c r="I162" s="64">
        <v>38.847000000000001</v>
      </c>
      <c r="J162" s="64"/>
      <c r="K162" s="64"/>
      <c r="L162" s="64"/>
      <c r="M162" s="64"/>
      <c r="N162" s="64"/>
      <c r="O162" s="64"/>
      <c r="P162" s="64"/>
      <c r="Q162" s="64"/>
    </row>
    <row r="163" spans="1:17" ht="12.75" customHeight="1">
      <c r="A163" s="294">
        <f t="shared" si="4"/>
        <v>146</v>
      </c>
      <c r="B163" s="290">
        <v>23</v>
      </c>
      <c r="C163" s="302" t="s">
        <v>1234</v>
      </c>
      <c r="D163" s="290" t="s">
        <v>1768</v>
      </c>
      <c r="E163" s="540">
        <v>45541</v>
      </c>
      <c r="F163" s="540">
        <v>45554</v>
      </c>
      <c r="G163" s="541" t="s">
        <v>1235</v>
      </c>
      <c r="H163" s="290" t="s">
        <v>105</v>
      </c>
      <c r="I163" s="64">
        <v>47.183999999999997</v>
      </c>
      <c r="J163" s="64"/>
      <c r="K163" s="64"/>
      <c r="L163" s="64"/>
      <c r="M163" s="64"/>
      <c r="N163" s="64"/>
      <c r="O163" s="64"/>
      <c r="P163" s="64"/>
      <c r="Q163" s="64"/>
    </row>
    <row r="164" spans="1:17" ht="12.75" customHeight="1">
      <c r="A164" s="294">
        <f t="shared" si="4"/>
        <v>147</v>
      </c>
      <c r="B164" s="290">
        <v>24</v>
      </c>
      <c r="C164" s="308" t="s">
        <v>1593</v>
      </c>
      <c r="D164" s="307" t="s">
        <v>1768</v>
      </c>
      <c r="E164" s="542">
        <v>45551</v>
      </c>
      <c r="F164" s="542">
        <v>45555</v>
      </c>
      <c r="G164" s="543" t="s">
        <v>2478</v>
      </c>
      <c r="H164" s="307" t="s">
        <v>105</v>
      </c>
      <c r="I164" s="64">
        <v>38.847000000000001</v>
      </c>
      <c r="J164" s="64"/>
      <c r="K164" s="64"/>
      <c r="L164" s="64"/>
      <c r="M164" s="64"/>
      <c r="N164" s="64"/>
      <c r="O164" s="64"/>
      <c r="P164" s="64"/>
      <c r="Q164" s="64"/>
    </row>
    <row r="165" spans="1:17" ht="12.75" customHeight="1">
      <c r="A165" s="294">
        <f t="shared" si="4"/>
        <v>148</v>
      </c>
      <c r="B165" s="290">
        <v>25</v>
      </c>
      <c r="C165" s="302" t="s">
        <v>1203</v>
      </c>
      <c r="D165" s="290" t="s">
        <v>1768</v>
      </c>
      <c r="E165" s="540">
        <v>45545</v>
      </c>
      <c r="F165" s="540">
        <v>45555</v>
      </c>
      <c r="G165" s="541" t="s">
        <v>2477</v>
      </c>
      <c r="H165" s="290" t="s">
        <v>105</v>
      </c>
      <c r="I165" s="64">
        <v>37.503999999999998</v>
      </c>
      <c r="J165" s="64"/>
      <c r="K165" s="64"/>
      <c r="L165" s="64"/>
      <c r="M165" s="64"/>
      <c r="N165" s="64"/>
      <c r="O165" s="64"/>
      <c r="P165" s="64"/>
      <c r="Q165" s="64"/>
    </row>
    <row r="166" spans="1:17" ht="12.75" customHeight="1">
      <c r="A166" s="294">
        <f t="shared" si="4"/>
        <v>149</v>
      </c>
      <c r="B166" s="290">
        <v>26</v>
      </c>
      <c r="C166" s="302" t="s">
        <v>1220</v>
      </c>
      <c r="D166" s="290" t="s">
        <v>1768</v>
      </c>
      <c r="E166" s="540">
        <v>45554</v>
      </c>
      <c r="F166" s="540">
        <v>45556</v>
      </c>
      <c r="G166" s="541" t="s">
        <v>1261</v>
      </c>
      <c r="H166" s="290" t="s">
        <v>105</v>
      </c>
      <c r="I166" s="64">
        <v>47.183999999999997</v>
      </c>
      <c r="J166" s="64"/>
      <c r="K166" s="64"/>
      <c r="L166" s="64"/>
      <c r="M166" s="64"/>
      <c r="N166" s="64"/>
      <c r="O166" s="64"/>
      <c r="P166" s="64"/>
      <c r="Q166" s="64"/>
    </row>
    <row r="167" spans="1:17" ht="12.75" customHeight="1">
      <c r="A167" s="294">
        <f t="shared" si="4"/>
        <v>150</v>
      </c>
      <c r="B167" s="290">
        <v>27</v>
      </c>
      <c r="C167" s="302" t="s">
        <v>1198</v>
      </c>
      <c r="D167" s="290" t="s">
        <v>1768</v>
      </c>
      <c r="E167" s="540">
        <v>45556</v>
      </c>
      <c r="F167" s="540">
        <v>45560</v>
      </c>
      <c r="G167" s="541" t="s">
        <v>2478</v>
      </c>
      <c r="H167" s="290" t="s">
        <v>105</v>
      </c>
      <c r="I167" s="64">
        <v>38.847000000000001</v>
      </c>
      <c r="J167" s="64"/>
      <c r="K167" s="64"/>
      <c r="L167" s="64"/>
      <c r="M167" s="64"/>
      <c r="N167" s="64"/>
      <c r="O167" s="64"/>
      <c r="P167" s="64"/>
      <c r="Q167" s="64"/>
    </row>
    <row r="168" spans="1:17" ht="12.75" customHeight="1">
      <c r="A168" s="294">
        <f t="shared" si="4"/>
        <v>151</v>
      </c>
      <c r="B168" s="290">
        <v>28</v>
      </c>
      <c r="C168" s="302" t="s">
        <v>1166</v>
      </c>
      <c r="D168" s="290" t="s">
        <v>1768</v>
      </c>
      <c r="E168" s="540">
        <v>45545</v>
      </c>
      <c r="F168" s="540">
        <v>45561</v>
      </c>
      <c r="G168" s="541" t="s">
        <v>2479</v>
      </c>
      <c r="H168" s="290" t="s">
        <v>105</v>
      </c>
      <c r="I168" s="64">
        <v>38.847000000000001</v>
      </c>
      <c r="J168" s="64"/>
      <c r="K168" s="64"/>
      <c r="L168" s="64"/>
      <c r="M168" s="64"/>
      <c r="N168" s="64"/>
      <c r="O168" s="64"/>
      <c r="P168" s="64"/>
      <c r="Q168" s="64"/>
    </row>
    <row r="169" spans="1:17" ht="12.75" customHeight="1">
      <c r="A169" s="294">
        <f t="shared" si="4"/>
        <v>152</v>
      </c>
      <c r="B169" s="290">
        <v>29</v>
      </c>
      <c r="C169" s="302" t="s">
        <v>1656</v>
      </c>
      <c r="D169" s="290" t="s">
        <v>1768</v>
      </c>
      <c r="E169" s="540">
        <v>45557</v>
      </c>
      <c r="F169" s="540">
        <v>45562</v>
      </c>
      <c r="G169" s="541" t="s">
        <v>1261</v>
      </c>
      <c r="H169" s="290" t="s">
        <v>105</v>
      </c>
      <c r="I169" s="64">
        <v>38.847000000000001</v>
      </c>
      <c r="J169" s="64"/>
      <c r="K169" s="64"/>
      <c r="L169" s="64"/>
      <c r="M169" s="64"/>
      <c r="N169" s="64"/>
      <c r="O169" s="64"/>
      <c r="P169" s="64"/>
      <c r="Q169" s="64"/>
    </row>
    <row r="170" spans="1:17" ht="12.75" customHeight="1">
      <c r="A170" s="290"/>
      <c r="B170" s="290" t="s">
        <v>562</v>
      </c>
      <c r="C170" s="290"/>
      <c r="D170" s="290"/>
      <c r="E170" s="290"/>
      <c r="F170" s="290"/>
      <c r="G170" s="290"/>
      <c r="H170" s="290"/>
      <c r="I170" s="64"/>
      <c r="J170" s="64">
        <f>SUM(I141:I169)</f>
        <v>1211.9869999999999</v>
      </c>
      <c r="K170" s="64"/>
      <c r="L170" s="64"/>
      <c r="M170" s="64"/>
      <c r="N170" s="64"/>
      <c r="O170" s="64"/>
      <c r="P170" s="64"/>
      <c r="Q170" s="64"/>
    </row>
    <row r="171" spans="1:17" ht="12.75" customHeight="1">
      <c r="A171" s="294">
        <f>A169+1</f>
        <v>153</v>
      </c>
      <c r="B171" s="290">
        <v>1</v>
      </c>
      <c r="C171" s="290" t="s">
        <v>652</v>
      </c>
      <c r="D171" s="290" t="s">
        <v>97</v>
      </c>
      <c r="E171" s="290" t="s">
        <v>2194</v>
      </c>
      <c r="F171" s="290" t="s">
        <v>565</v>
      </c>
      <c r="G171" s="290" t="s">
        <v>2474</v>
      </c>
      <c r="H171" s="290" t="s">
        <v>105</v>
      </c>
      <c r="I171" s="64">
        <v>37.503999999999998</v>
      </c>
      <c r="J171" s="64"/>
      <c r="K171" s="64"/>
      <c r="L171" s="64"/>
      <c r="M171" s="64"/>
      <c r="N171" s="64"/>
      <c r="O171" s="64"/>
      <c r="P171" s="64"/>
      <c r="Q171" s="64"/>
    </row>
    <row r="172" spans="1:17" ht="12.75" customHeight="1">
      <c r="A172" s="294">
        <f t="shared" ref="A172:A198" si="5">A171+1</f>
        <v>154</v>
      </c>
      <c r="B172" s="290">
        <v>2</v>
      </c>
      <c r="C172" s="290" t="s">
        <v>611</v>
      </c>
      <c r="D172" s="290" t="s">
        <v>97</v>
      </c>
      <c r="E172" s="290" t="s">
        <v>564</v>
      </c>
      <c r="F172" s="290" t="s">
        <v>578</v>
      </c>
      <c r="G172" s="290" t="s">
        <v>2418</v>
      </c>
      <c r="H172" s="290" t="s">
        <v>105</v>
      </c>
      <c r="I172" s="64">
        <v>37.503999999999998</v>
      </c>
      <c r="J172" s="64"/>
      <c r="K172" s="64"/>
      <c r="L172" s="64"/>
      <c r="M172" s="64"/>
      <c r="N172" s="64"/>
      <c r="O172" s="64"/>
      <c r="P172" s="64"/>
      <c r="Q172" s="64"/>
    </row>
    <row r="173" spans="1:17" ht="12.75" customHeight="1">
      <c r="A173" s="294">
        <f t="shared" si="5"/>
        <v>155</v>
      </c>
      <c r="B173" s="290">
        <v>3</v>
      </c>
      <c r="C173" s="290" t="s">
        <v>929</v>
      </c>
      <c r="D173" s="290" t="s">
        <v>176</v>
      </c>
      <c r="E173" s="290" t="s">
        <v>2480</v>
      </c>
      <c r="F173" s="290" t="s">
        <v>570</v>
      </c>
      <c r="G173" s="290" t="s">
        <v>2474</v>
      </c>
      <c r="H173" s="290" t="s">
        <v>105</v>
      </c>
      <c r="I173" s="64">
        <v>38.847000000000001</v>
      </c>
      <c r="J173" s="64"/>
      <c r="K173" s="64"/>
      <c r="L173" s="64"/>
      <c r="M173" s="64"/>
      <c r="N173" s="64"/>
      <c r="O173" s="64"/>
      <c r="P173" s="64"/>
      <c r="Q173" s="64"/>
    </row>
    <row r="174" spans="1:17" ht="14.25" customHeight="1">
      <c r="A174" s="294">
        <f t="shared" si="5"/>
        <v>156</v>
      </c>
      <c r="B174" s="290">
        <v>4</v>
      </c>
      <c r="C174" s="290" t="s">
        <v>1552</v>
      </c>
      <c r="D174" s="290" t="s">
        <v>176</v>
      </c>
      <c r="E174" s="290" t="s">
        <v>556</v>
      </c>
      <c r="F174" s="290" t="s">
        <v>576</v>
      </c>
      <c r="G174" s="290" t="s">
        <v>2417</v>
      </c>
      <c r="H174" s="290" t="s">
        <v>105</v>
      </c>
      <c r="I174" s="64">
        <v>38.847000000000001</v>
      </c>
      <c r="J174" s="64"/>
      <c r="K174" s="64"/>
      <c r="L174" s="64"/>
      <c r="M174" s="64"/>
      <c r="N174" s="64"/>
      <c r="O174" s="64"/>
      <c r="P174" s="64"/>
      <c r="Q174" s="64"/>
    </row>
    <row r="175" spans="1:17" ht="12.75" customHeight="1">
      <c r="A175" s="294">
        <f t="shared" si="5"/>
        <v>157</v>
      </c>
      <c r="B175" s="290">
        <v>5</v>
      </c>
      <c r="C175" s="290" t="s">
        <v>930</v>
      </c>
      <c r="D175" s="290" t="s">
        <v>176</v>
      </c>
      <c r="E175" s="290" t="s">
        <v>570</v>
      </c>
      <c r="F175" s="290" t="s">
        <v>579</v>
      </c>
      <c r="G175" s="290" t="s">
        <v>2474</v>
      </c>
      <c r="H175" s="290" t="s">
        <v>105</v>
      </c>
      <c r="I175" s="64">
        <v>38.847000000000001</v>
      </c>
      <c r="J175" s="64"/>
      <c r="K175" s="64"/>
      <c r="L175" s="64"/>
      <c r="M175" s="64"/>
      <c r="N175" s="64"/>
      <c r="O175" s="64"/>
      <c r="P175" s="64"/>
      <c r="Q175" s="64"/>
    </row>
    <row r="176" spans="1:17" ht="12.75" customHeight="1">
      <c r="A176" s="294">
        <f t="shared" si="5"/>
        <v>158</v>
      </c>
      <c r="B176" s="290">
        <v>6</v>
      </c>
      <c r="C176" s="290" t="s">
        <v>925</v>
      </c>
      <c r="D176" s="290" t="s">
        <v>97</v>
      </c>
      <c r="E176" s="290" t="s">
        <v>560</v>
      </c>
      <c r="F176" s="290" t="s">
        <v>579</v>
      </c>
      <c r="G176" s="290" t="s">
        <v>2481</v>
      </c>
      <c r="H176" s="290" t="s">
        <v>105</v>
      </c>
      <c r="I176" s="64">
        <v>37.503999999999998</v>
      </c>
      <c r="J176" s="64"/>
      <c r="K176" s="64"/>
      <c r="L176" s="64"/>
      <c r="M176" s="64"/>
      <c r="N176" s="64"/>
      <c r="O176" s="64"/>
      <c r="P176" s="64"/>
      <c r="Q176" s="64"/>
    </row>
    <row r="177" spans="1:17" ht="12.75" customHeight="1">
      <c r="A177" s="294">
        <f t="shared" si="5"/>
        <v>159</v>
      </c>
      <c r="B177" s="290">
        <v>7</v>
      </c>
      <c r="C177" s="290" t="s">
        <v>524</v>
      </c>
      <c r="D177" s="290" t="s">
        <v>1660</v>
      </c>
      <c r="E177" s="290" t="s">
        <v>578</v>
      </c>
      <c r="F177" s="290" t="s">
        <v>585</v>
      </c>
      <c r="G177" s="290" t="s">
        <v>2418</v>
      </c>
      <c r="H177" s="290" t="s">
        <v>105</v>
      </c>
      <c r="I177" s="64">
        <v>105.068</v>
      </c>
      <c r="J177" s="64"/>
      <c r="K177" s="64"/>
      <c r="L177" s="64"/>
      <c r="M177" s="64"/>
      <c r="N177" s="64"/>
      <c r="O177" s="64"/>
      <c r="P177" s="64"/>
      <c r="Q177" s="64"/>
    </row>
    <row r="178" spans="1:17" ht="12.75" customHeight="1">
      <c r="A178" s="294">
        <f t="shared" si="5"/>
        <v>160</v>
      </c>
      <c r="B178" s="290">
        <v>8</v>
      </c>
      <c r="C178" s="290" t="s">
        <v>330</v>
      </c>
      <c r="D178" s="290" t="s">
        <v>1555</v>
      </c>
      <c r="E178" s="271" t="s">
        <v>579</v>
      </c>
      <c r="F178" s="290" t="s">
        <v>589</v>
      </c>
      <c r="G178" s="290" t="s">
        <v>2456</v>
      </c>
      <c r="H178" s="290" t="s">
        <v>105</v>
      </c>
      <c r="I178" s="64">
        <v>70.700999999999993</v>
      </c>
      <c r="J178" s="64"/>
      <c r="K178" s="64"/>
      <c r="L178" s="64"/>
      <c r="M178" s="64"/>
      <c r="N178" s="64"/>
      <c r="O178" s="64"/>
      <c r="P178" s="64"/>
      <c r="Q178" s="64"/>
    </row>
    <row r="179" spans="1:17" ht="14.25" customHeight="1">
      <c r="A179" s="294">
        <f t="shared" si="5"/>
        <v>161</v>
      </c>
      <c r="B179" s="290">
        <v>9</v>
      </c>
      <c r="C179" s="290" t="s">
        <v>1541</v>
      </c>
      <c r="D179" s="290" t="s">
        <v>112</v>
      </c>
      <c r="E179" s="290" t="s">
        <v>576</v>
      </c>
      <c r="F179" s="290" t="s">
        <v>788</v>
      </c>
      <c r="G179" s="290" t="s">
        <v>2417</v>
      </c>
      <c r="H179" s="290" t="s">
        <v>105</v>
      </c>
      <c r="I179" s="64">
        <v>47.183999999999997</v>
      </c>
      <c r="J179" s="64"/>
      <c r="K179" s="64"/>
      <c r="L179" s="64"/>
      <c r="M179" s="64"/>
      <c r="N179" s="64"/>
      <c r="O179" s="64"/>
      <c r="P179" s="64"/>
      <c r="Q179" s="64"/>
    </row>
    <row r="180" spans="1:17" ht="12.75" customHeight="1">
      <c r="A180" s="294">
        <f t="shared" si="5"/>
        <v>162</v>
      </c>
      <c r="B180" s="290">
        <v>10</v>
      </c>
      <c r="C180" s="290" t="s">
        <v>644</v>
      </c>
      <c r="D180" s="290" t="s">
        <v>97</v>
      </c>
      <c r="E180" s="290" t="s">
        <v>586</v>
      </c>
      <c r="F180" s="290" t="s">
        <v>789</v>
      </c>
      <c r="G180" s="290" t="s">
        <v>2418</v>
      </c>
      <c r="H180" s="290" t="s">
        <v>105</v>
      </c>
      <c r="I180" s="64">
        <v>37.503999999999998</v>
      </c>
      <c r="J180" s="64"/>
      <c r="K180" s="64">
        <v>202</v>
      </c>
      <c r="L180" s="64"/>
      <c r="M180" s="64"/>
      <c r="N180" s="64"/>
      <c r="O180" s="64"/>
      <c r="P180" s="64"/>
      <c r="Q180" s="64"/>
    </row>
    <row r="181" spans="1:17" ht="12.75" customHeight="1">
      <c r="A181" s="294">
        <f t="shared" si="5"/>
        <v>163</v>
      </c>
      <c r="B181" s="290">
        <v>11</v>
      </c>
      <c r="C181" s="290" t="s">
        <v>940</v>
      </c>
      <c r="D181" s="290" t="s">
        <v>97</v>
      </c>
      <c r="E181" s="290" t="s">
        <v>789</v>
      </c>
      <c r="F181" s="290" t="s">
        <v>2482</v>
      </c>
      <c r="G181" s="290" t="s">
        <v>2418</v>
      </c>
      <c r="H181" s="290" t="s">
        <v>105</v>
      </c>
      <c r="I181" s="64">
        <v>37.503999999999998</v>
      </c>
      <c r="J181" s="64"/>
      <c r="K181" s="64">
        <f>K180*45</f>
        <v>9090</v>
      </c>
      <c r="L181" s="64"/>
      <c r="M181" s="64"/>
      <c r="N181" s="64"/>
      <c r="O181" s="64"/>
      <c r="P181" s="64"/>
      <c r="Q181" s="64"/>
    </row>
    <row r="182" spans="1:17" ht="12.75" customHeight="1">
      <c r="A182" s="294">
        <f t="shared" si="5"/>
        <v>164</v>
      </c>
      <c r="B182" s="290">
        <v>12</v>
      </c>
      <c r="C182" s="290" t="s">
        <v>931</v>
      </c>
      <c r="D182" s="290" t="s">
        <v>97</v>
      </c>
      <c r="E182" s="290" t="s">
        <v>1688</v>
      </c>
      <c r="F182" s="290" t="s">
        <v>2196</v>
      </c>
      <c r="G182" s="290" t="s">
        <v>2456</v>
      </c>
      <c r="H182" s="290" t="s">
        <v>105</v>
      </c>
      <c r="I182" s="64">
        <v>37.503999999999998</v>
      </c>
      <c r="J182" s="64"/>
      <c r="K182" s="64"/>
      <c r="L182" s="64"/>
      <c r="M182" s="64"/>
      <c r="N182" s="64"/>
      <c r="O182" s="64"/>
      <c r="P182" s="64"/>
      <c r="Q182" s="64"/>
    </row>
    <row r="183" spans="1:17" ht="12.75" customHeight="1">
      <c r="A183" s="294">
        <f t="shared" si="5"/>
        <v>165</v>
      </c>
      <c r="B183" s="290">
        <v>13</v>
      </c>
      <c r="C183" s="290" t="s">
        <v>1550</v>
      </c>
      <c r="D183" s="290" t="s">
        <v>112</v>
      </c>
      <c r="E183" s="290" t="s">
        <v>789</v>
      </c>
      <c r="F183" s="290" t="s">
        <v>1694</v>
      </c>
      <c r="G183" s="78" t="s">
        <v>2445</v>
      </c>
      <c r="H183" s="290" t="s">
        <v>105</v>
      </c>
      <c r="I183" s="64">
        <v>47.183999999999997</v>
      </c>
      <c r="J183" s="64"/>
      <c r="K183" s="64"/>
      <c r="L183" s="64"/>
      <c r="M183" s="64"/>
      <c r="N183" s="64"/>
      <c r="O183" s="64"/>
      <c r="P183" s="64"/>
      <c r="Q183" s="64"/>
    </row>
    <row r="184" spans="1:17" ht="12.75" customHeight="1">
      <c r="A184" s="294">
        <f t="shared" si="5"/>
        <v>166</v>
      </c>
      <c r="B184" s="290">
        <v>14</v>
      </c>
      <c r="C184" s="290" t="s">
        <v>941</v>
      </c>
      <c r="D184" s="290" t="s">
        <v>97</v>
      </c>
      <c r="E184" s="290" t="s">
        <v>2482</v>
      </c>
      <c r="F184" s="290" t="s">
        <v>2483</v>
      </c>
      <c r="G184" s="290" t="s">
        <v>2418</v>
      </c>
      <c r="H184" s="290" t="s">
        <v>105</v>
      </c>
      <c r="I184" s="64">
        <v>37.503999999999998</v>
      </c>
      <c r="J184" s="64"/>
      <c r="K184" s="64"/>
      <c r="L184" s="64"/>
      <c r="M184" s="64"/>
      <c r="N184" s="64"/>
      <c r="O184" s="64"/>
      <c r="P184" s="64"/>
      <c r="Q184" s="64"/>
    </row>
    <row r="185" spans="1:17" ht="12.75" customHeight="1">
      <c r="A185" s="294">
        <f t="shared" si="5"/>
        <v>167</v>
      </c>
      <c r="B185" s="290">
        <v>15</v>
      </c>
      <c r="C185" s="302" t="s">
        <v>1600</v>
      </c>
      <c r="D185" s="290" t="s">
        <v>1768</v>
      </c>
      <c r="E185" s="540">
        <v>45563</v>
      </c>
      <c r="F185" s="540">
        <v>45568</v>
      </c>
      <c r="G185" s="541" t="s">
        <v>2476</v>
      </c>
      <c r="H185" s="290" t="s">
        <v>105</v>
      </c>
      <c r="I185" s="64">
        <v>38.847000000000001</v>
      </c>
      <c r="J185" s="64"/>
      <c r="K185" s="64"/>
      <c r="L185" s="64"/>
      <c r="M185" s="64"/>
      <c r="N185" s="64"/>
      <c r="O185" s="64"/>
      <c r="P185" s="64"/>
      <c r="Q185" s="64"/>
    </row>
    <row r="186" spans="1:17" ht="12.75" customHeight="1">
      <c r="A186" s="294">
        <f t="shared" si="5"/>
        <v>168</v>
      </c>
      <c r="B186" s="290">
        <v>16</v>
      </c>
      <c r="C186" s="302" t="s">
        <v>1617</v>
      </c>
      <c r="D186" s="290" t="s">
        <v>1768</v>
      </c>
      <c r="E186" s="540">
        <v>45561</v>
      </c>
      <c r="F186" s="540">
        <v>45569</v>
      </c>
      <c r="G186" s="541" t="s">
        <v>1224</v>
      </c>
      <c r="H186" s="290" t="s">
        <v>105</v>
      </c>
      <c r="I186" s="64">
        <v>37.503999999999998</v>
      </c>
      <c r="J186" s="64"/>
      <c r="K186" s="64"/>
      <c r="L186" s="64"/>
      <c r="M186" s="64"/>
      <c r="N186" s="64"/>
      <c r="O186" s="64"/>
      <c r="P186" s="64"/>
      <c r="Q186" s="64"/>
    </row>
    <row r="187" spans="1:17" ht="12.75" customHeight="1">
      <c r="A187" s="294">
        <f t="shared" si="5"/>
        <v>169</v>
      </c>
      <c r="B187" s="290">
        <v>17</v>
      </c>
      <c r="C187" s="302" t="s">
        <v>1159</v>
      </c>
      <c r="D187" s="290" t="s">
        <v>1768</v>
      </c>
      <c r="E187" s="540">
        <v>45565</v>
      </c>
      <c r="F187" s="540">
        <v>45569</v>
      </c>
      <c r="G187" s="541" t="s">
        <v>2478</v>
      </c>
      <c r="H187" s="290" t="s">
        <v>105</v>
      </c>
      <c r="I187" s="64">
        <v>45.412999999999997</v>
      </c>
      <c r="J187" s="64"/>
      <c r="K187" s="64"/>
      <c r="L187" s="64"/>
      <c r="M187" s="64"/>
      <c r="N187" s="64"/>
      <c r="O187" s="64"/>
      <c r="P187" s="64"/>
      <c r="Q187" s="64"/>
    </row>
    <row r="188" spans="1:17" ht="12.75" customHeight="1">
      <c r="A188" s="294">
        <f t="shared" si="5"/>
        <v>170</v>
      </c>
      <c r="B188" s="290">
        <v>18</v>
      </c>
      <c r="C188" s="302" t="s">
        <v>1218</v>
      </c>
      <c r="D188" s="290" t="s">
        <v>1768</v>
      </c>
      <c r="E188" s="540">
        <v>45555</v>
      </c>
      <c r="F188" s="540">
        <v>45571</v>
      </c>
      <c r="G188" s="541" t="s">
        <v>1235</v>
      </c>
      <c r="H188" s="290" t="s">
        <v>105</v>
      </c>
      <c r="I188" s="64">
        <v>38.847000000000001</v>
      </c>
      <c r="J188" s="64"/>
      <c r="K188" s="64"/>
      <c r="L188" s="64"/>
      <c r="M188" s="64"/>
      <c r="N188" s="64"/>
      <c r="O188" s="64"/>
      <c r="P188" s="64"/>
      <c r="Q188" s="64"/>
    </row>
    <row r="189" spans="1:17" ht="12.75" customHeight="1">
      <c r="A189" s="294">
        <f t="shared" si="5"/>
        <v>171</v>
      </c>
      <c r="B189" s="290">
        <v>19</v>
      </c>
      <c r="C189" s="302" t="s">
        <v>1586</v>
      </c>
      <c r="D189" s="290" t="s">
        <v>97</v>
      </c>
      <c r="E189" s="540">
        <v>45534</v>
      </c>
      <c r="F189" s="540">
        <v>45574</v>
      </c>
      <c r="G189" s="541" t="s">
        <v>1258</v>
      </c>
      <c r="H189" s="290" t="s">
        <v>105</v>
      </c>
      <c r="I189" s="64">
        <v>37.503999999999998</v>
      </c>
      <c r="J189" s="64"/>
      <c r="K189" s="64"/>
      <c r="L189" s="64"/>
      <c r="M189" s="64"/>
      <c r="N189" s="64"/>
      <c r="O189" s="64"/>
      <c r="P189" s="64"/>
      <c r="Q189" s="64"/>
    </row>
    <row r="190" spans="1:17" ht="12.75" customHeight="1">
      <c r="A190" s="294">
        <f t="shared" si="5"/>
        <v>172</v>
      </c>
      <c r="B190" s="290">
        <v>20</v>
      </c>
      <c r="C190" s="302" t="s">
        <v>1592</v>
      </c>
      <c r="D190" s="290" t="s">
        <v>1768</v>
      </c>
      <c r="E190" s="540">
        <v>45573</v>
      </c>
      <c r="F190" s="540">
        <v>45576</v>
      </c>
      <c r="G190" s="541" t="s">
        <v>2478</v>
      </c>
      <c r="H190" s="290" t="s">
        <v>105</v>
      </c>
      <c r="I190" s="64">
        <v>38.847000000000001</v>
      </c>
      <c r="J190" s="64"/>
      <c r="K190" s="64"/>
      <c r="L190" s="64"/>
      <c r="M190" s="64"/>
      <c r="N190" s="64"/>
      <c r="O190" s="64"/>
      <c r="P190" s="64"/>
      <c r="Q190" s="64"/>
    </row>
    <row r="191" spans="1:17" ht="12.75" customHeight="1">
      <c r="A191" s="294">
        <f t="shared" si="5"/>
        <v>173</v>
      </c>
      <c r="B191" s="290">
        <v>21</v>
      </c>
      <c r="C191" s="302" t="s">
        <v>1223</v>
      </c>
      <c r="D191" s="290" t="s">
        <v>1768</v>
      </c>
      <c r="E191" s="540">
        <v>45554</v>
      </c>
      <c r="F191" s="540">
        <v>45576</v>
      </c>
      <c r="G191" s="541" t="s">
        <v>1224</v>
      </c>
      <c r="H191" s="290" t="s">
        <v>105</v>
      </c>
      <c r="I191" s="64">
        <v>47.183999999999997</v>
      </c>
      <c r="J191" s="64"/>
      <c r="K191" s="64"/>
      <c r="L191" s="64"/>
      <c r="M191" s="64"/>
      <c r="N191" s="64"/>
      <c r="O191" s="64"/>
      <c r="P191" s="64"/>
      <c r="Q191" s="64"/>
    </row>
    <row r="192" spans="1:17" ht="12.75" customHeight="1">
      <c r="A192" s="294">
        <f t="shared" si="5"/>
        <v>174</v>
      </c>
      <c r="B192" s="290">
        <v>22</v>
      </c>
      <c r="C192" s="302" t="s">
        <v>1216</v>
      </c>
      <c r="D192" s="290" t="s">
        <v>1768</v>
      </c>
      <c r="E192" s="540">
        <v>45573</v>
      </c>
      <c r="F192" s="540">
        <v>45580</v>
      </c>
      <c r="G192" s="541" t="s">
        <v>1251</v>
      </c>
      <c r="H192" s="290" t="s">
        <v>105</v>
      </c>
      <c r="I192" s="64">
        <v>38.847000000000001</v>
      </c>
      <c r="J192" s="64"/>
      <c r="K192" s="64"/>
      <c r="L192" s="64"/>
      <c r="M192" s="64"/>
      <c r="N192" s="64"/>
      <c r="O192" s="64"/>
      <c r="P192" s="64"/>
      <c r="Q192" s="64"/>
    </row>
    <row r="193" spans="1:17" ht="12.75" customHeight="1">
      <c r="A193" s="294">
        <f t="shared" si="5"/>
        <v>175</v>
      </c>
      <c r="B193" s="290">
        <v>23</v>
      </c>
      <c r="C193" s="302" t="s">
        <v>1599</v>
      </c>
      <c r="D193" s="290" t="s">
        <v>1768</v>
      </c>
      <c r="E193" s="540">
        <v>45570</v>
      </c>
      <c r="F193" s="540">
        <v>45581</v>
      </c>
      <c r="G193" s="541" t="s">
        <v>2477</v>
      </c>
      <c r="H193" s="290" t="s">
        <v>105</v>
      </c>
      <c r="I193" s="64">
        <v>66.381</v>
      </c>
      <c r="J193" s="64"/>
      <c r="K193" s="64"/>
      <c r="L193" s="64"/>
      <c r="M193" s="64"/>
      <c r="N193" s="64"/>
      <c r="O193" s="64"/>
      <c r="P193" s="64"/>
      <c r="Q193" s="64"/>
    </row>
    <row r="194" spans="1:17" ht="12.75" customHeight="1">
      <c r="A194" s="294">
        <f t="shared" si="5"/>
        <v>176</v>
      </c>
      <c r="B194" s="290">
        <v>24</v>
      </c>
      <c r="C194" s="302" t="s">
        <v>1670</v>
      </c>
      <c r="D194" s="290" t="s">
        <v>1768</v>
      </c>
      <c r="E194" s="540">
        <v>45573</v>
      </c>
      <c r="F194" s="540">
        <v>45582</v>
      </c>
      <c r="G194" s="541" t="s">
        <v>1251</v>
      </c>
      <c r="H194" s="290" t="s">
        <v>105</v>
      </c>
      <c r="I194" s="64">
        <v>37.503999999999998</v>
      </c>
      <c r="J194" s="64"/>
      <c r="K194" s="64"/>
      <c r="L194" s="64"/>
      <c r="M194" s="64"/>
      <c r="N194" s="64"/>
      <c r="O194" s="64"/>
      <c r="P194" s="64"/>
      <c r="Q194" s="64"/>
    </row>
    <row r="195" spans="1:17" ht="12.75" customHeight="1">
      <c r="A195" s="294">
        <f t="shared" si="5"/>
        <v>177</v>
      </c>
      <c r="B195" s="290">
        <v>25</v>
      </c>
      <c r="C195" s="302" t="s">
        <v>1212</v>
      </c>
      <c r="D195" s="290" t="s">
        <v>1768</v>
      </c>
      <c r="E195" s="540">
        <v>45574</v>
      </c>
      <c r="F195" s="540">
        <v>45583</v>
      </c>
      <c r="G195" s="541" t="s">
        <v>2476</v>
      </c>
      <c r="H195" s="290" t="s">
        <v>105</v>
      </c>
      <c r="I195" s="64">
        <v>66.381</v>
      </c>
      <c r="J195" s="64"/>
      <c r="K195" s="64"/>
      <c r="L195" s="64"/>
      <c r="M195" s="64"/>
      <c r="N195" s="64"/>
      <c r="O195" s="64"/>
      <c r="P195" s="64"/>
      <c r="Q195" s="64"/>
    </row>
    <row r="196" spans="1:17" ht="12.75" customHeight="1">
      <c r="A196" s="294">
        <f t="shared" si="5"/>
        <v>178</v>
      </c>
      <c r="B196" s="290">
        <v>26</v>
      </c>
      <c r="C196" s="302" t="s">
        <v>1620</v>
      </c>
      <c r="D196" s="290" t="s">
        <v>1768</v>
      </c>
      <c r="E196" s="540">
        <v>45576</v>
      </c>
      <c r="F196" s="540">
        <v>45584</v>
      </c>
      <c r="G196" s="541" t="s">
        <v>1235</v>
      </c>
      <c r="H196" s="290" t="s">
        <v>105</v>
      </c>
      <c r="I196" s="64">
        <v>37.503999999999998</v>
      </c>
      <c r="J196" s="64"/>
      <c r="K196" s="64"/>
      <c r="L196" s="64"/>
      <c r="M196" s="64"/>
      <c r="N196" s="64"/>
      <c r="O196" s="64"/>
      <c r="P196" s="64"/>
      <c r="Q196" s="64"/>
    </row>
    <row r="197" spans="1:17" ht="12.75" customHeight="1">
      <c r="A197" s="294">
        <f t="shared" si="5"/>
        <v>179</v>
      </c>
      <c r="B197" s="290">
        <v>27</v>
      </c>
      <c r="C197" s="302" t="s">
        <v>120</v>
      </c>
      <c r="D197" s="290" t="s">
        <v>1768</v>
      </c>
      <c r="E197" s="540">
        <v>45578</v>
      </c>
      <c r="F197" s="540">
        <v>45593</v>
      </c>
      <c r="G197" s="541" t="s">
        <v>1224</v>
      </c>
      <c r="H197" s="290" t="s">
        <v>105</v>
      </c>
      <c r="I197" s="64">
        <v>67.873000000000005</v>
      </c>
      <c r="J197" s="64"/>
      <c r="K197" s="64"/>
      <c r="L197" s="64"/>
      <c r="M197" s="64"/>
      <c r="N197" s="64"/>
      <c r="O197" s="64"/>
      <c r="P197" s="64"/>
      <c r="Q197" s="64"/>
    </row>
    <row r="198" spans="1:17" ht="12.75" customHeight="1">
      <c r="A198" s="294">
        <f t="shared" si="5"/>
        <v>180</v>
      </c>
      <c r="B198" s="290">
        <v>28</v>
      </c>
      <c r="C198" s="301" t="s">
        <v>1250</v>
      </c>
      <c r="D198" s="290" t="s">
        <v>1768</v>
      </c>
      <c r="E198" s="540">
        <v>45578</v>
      </c>
      <c r="F198" s="540">
        <v>45593</v>
      </c>
      <c r="G198" s="541" t="s">
        <v>1251</v>
      </c>
      <c r="H198" s="290" t="s">
        <v>105</v>
      </c>
      <c r="I198" s="64">
        <v>38.847000000000001</v>
      </c>
      <c r="J198" s="64"/>
      <c r="K198" s="64"/>
      <c r="L198" s="64"/>
      <c r="M198" s="64"/>
      <c r="N198" s="64"/>
      <c r="O198" s="64"/>
      <c r="P198" s="64"/>
      <c r="Q198" s="64"/>
    </row>
    <row r="199" spans="1:17" ht="12.75" customHeight="1">
      <c r="A199" s="290"/>
      <c r="B199" s="290" t="s">
        <v>594</v>
      </c>
      <c r="C199" s="290"/>
      <c r="D199" s="290"/>
      <c r="E199" s="290"/>
      <c r="F199" s="290"/>
      <c r="G199" s="290"/>
      <c r="H199" s="290"/>
      <c r="I199" s="64"/>
      <c r="J199" s="64">
        <f>SUM(I171:I198)</f>
        <v>1286.6889999999999</v>
      </c>
      <c r="K199" s="64"/>
      <c r="L199" s="64"/>
      <c r="M199" s="64"/>
      <c r="N199" s="64"/>
      <c r="O199" s="64"/>
      <c r="P199" s="64"/>
      <c r="Q199" s="64"/>
    </row>
    <row r="200" spans="1:17" ht="12.75" customHeight="1">
      <c r="A200" s="294">
        <f>A198+1</f>
        <v>181</v>
      </c>
      <c r="B200" s="290">
        <v>1</v>
      </c>
      <c r="C200" s="290" t="s">
        <v>933</v>
      </c>
      <c r="D200" s="290" t="s">
        <v>176</v>
      </c>
      <c r="E200" s="290" t="s">
        <v>572</v>
      </c>
      <c r="F200" s="290" t="s">
        <v>2484</v>
      </c>
      <c r="G200" s="290" t="s">
        <v>2456</v>
      </c>
      <c r="H200" s="290" t="s">
        <v>105</v>
      </c>
      <c r="I200" s="64">
        <v>38.847000000000001</v>
      </c>
      <c r="J200" s="64"/>
      <c r="K200" s="64"/>
      <c r="L200" s="64"/>
      <c r="M200" s="64"/>
      <c r="N200" s="64"/>
      <c r="O200" s="64"/>
      <c r="P200" s="64"/>
      <c r="Q200" s="64"/>
    </row>
    <row r="201" spans="1:17" ht="12.75" customHeight="1">
      <c r="A201" s="294">
        <f t="shared" ref="A201:A228" si="6">A200+1</f>
        <v>182</v>
      </c>
      <c r="B201" s="290">
        <v>2</v>
      </c>
      <c r="C201" s="290" t="s">
        <v>934</v>
      </c>
      <c r="D201" s="290" t="s">
        <v>176</v>
      </c>
      <c r="E201" s="290" t="s">
        <v>2484</v>
      </c>
      <c r="F201" s="290" t="s">
        <v>2485</v>
      </c>
      <c r="G201" s="290" t="s">
        <v>2456</v>
      </c>
      <c r="H201" s="290" t="s">
        <v>105</v>
      </c>
      <c r="I201" s="64">
        <v>38.847000000000001</v>
      </c>
      <c r="J201" s="64"/>
      <c r="K201" s="64"/>
      <c r="L201" s="64"/>
      <c r="M201" s="64"/>
      <c r="N201" s="64"/>
      <c r="O201" s="64"/>
      <c r="P201" s="64"/>
      <c r="Q201" s="64"/>
    </row>
    <row r="202" spans="1:17" ht="12.75" customHeight="1">
      <c r="A202" s="294">
        <f t="shared" si="6"/>
        <v>183</v>
      </c>
      <c r="B202" s="290">
        <v>3</v>
      </c>
      <c r="C202" s="290" t="s">
        <v>939</v>
      </c>
      <c r="D202" s="290" t="s">
        <v>97</v>
      </c>
      <c r="E202" s="290" t="s">
        <v>2484</v>
      </c>
      <c r="F202" s="290" t="s">
        <v>2485</v>
      </c>
      <c r="G202" s="290" t="s">
        <v>2418</v>
      </c>
      <c r="H202" s="290" t="s">
        <v>105</v>
      </c>
      <c r="I202" s="64">
        <v>37.503999999999998</v>
      </c>
      <c r="J202" s="64"/>
      <c r="K202" s="64"/>
      <c r="L202" s="64"/>
      <c r="M202" s="64"/>
      <c r="N202" s="64"/>
      <c r="O202" s="64"/>
      <c r="P202" s="64"/>
      <c r="Q202" s="64"/>
    </row>
    <row r="203" spans="1:17" ht="12.75" customHeight="1">
      <c r="A203" s="294">
        <f t="shared" si="6"/>
        <v>184</v>
      </c>
      <c r="B203" s="290">
        <v>4</v>
      </c>
      <c r="C203" s="290" t="s">
        <v>932</v>
      </c>
      <c r="D203" s="290" t="s">
        <v>176</v>
      </c>
      <c r="E203" s="290" t="s">
        <v>2485</v>
      </c>
      <c r="F203" s="290" t="s">
        <v>1704</v>
      </c>
      <c r="G203" s="290" t="s">
        <v>2456</v>
      </c>
      <c r="H203" s="290" t="s">
        <v>105</v>
      </c>
      <c r="I203" s="64">
        <v>38.847000000000001</v>
      </c>
      <c r="J203" s="64"/>
      <c r="K203" s="64"/>
      <c r="L203" s="64"/>
      <c r="M203" s="64"/>
      <c r="N203" s="64"/>
      <c r="O203" s="64"/>
      <c r="P203" s="64"/>
      <c r="Q203" s="64"/>
    </row>
    <row r="204" spans="1:17" ht="12.75" customHeight="1">
      <c r="A204" s="294">
        <f t="shared" si="6"/>
        <v>185</v>
      </c>
      <c r="B204" s="290">
        <v>5</v>
      </c>
      <c r="C204" s="290" t="s">
        <v>938</v>
      </c>
      <c r="D204" s="290" t="s">
        <v>97</v>
      </c>
      <c r="E204" s="290" t="s">
        <v>2485</v>
      </c>
      <c r="F204" s="290" t="s">
        <v>1704</v>
      </c>
      <c r="G204" s="290" t="s">
        <v>2418</v>
      </c>
      <c r="H204" s="290" t="s">
        <v>105</v>
      </c>
      <c r="I204" s="64">
        <v>37.503999999999998</v>
      </c>
      <c r="J204" s="64"/>
      <c r="K204" s="64"/>
      <c r="L204" s="64"/>
      <c r="M204" s="64"/>
      <c r="N204" s="64"/>
      <c r="O204" s="64"/>
      <c r="P204" s="64"/>
      <c r="Q204" s="64"/>
    </row>
    <row r="205" spans="1:17" ht="12.75" customHeight="1">
      <c r="A205" s="294">
        <f t="shared" si="6"/>
        <v>186</v>
      </c>
      <c r="B205" s="290">
        <v>6</v>
      </c>
      <c r="C205" s="290" t="s">
        <v>1553</v>
      </c>
      <c r="D205" s="290" t="s">
        <v>596</v>
      </c>
      <c r="E205" s="290" t="s">
        <v>1694</v>
      </c>
      <c r="F205" s="290" t="s">
        <v>2197</v>
      </c>
      <c r="G205" s="78" t="s">
        <v>2445</v>
      </c>
      <c r="H205" s="290" t="s">
        <v>105</v>
      </c>
      <c r="I205" s="64">
        <v>67.873000000000005</v>
      </c>
      <c r="J205" s="64"/>
      <c r="K205" s="64"/>
      <c r="L205" s="64"/>
      <c r="M205" s="64"/>
      <c r="N205" s="64"/>
      <c r="O205" s="64"/>
      <c r="P205" s="64"/>
      <c r="Q205" s="64"/>
    </row>
    <row r="206" spans="1:17" ht="12.75" customHeight="1">
      <c r="A206" s="294">
        <f t="shared" si="6"/>
        <v>187</v>
      </c>
      <c r="B206" s="290">
        <v>7</v>
      </c>
      <c r="C206" s="290" t="s">
        <v>937</v>
      </c>
      <c r="D206" s="290" t="s">
        <v>97</v>
      </c>
      <c r="E206" s="290" t="s">
        <v>1704</v>
      </c>
      <c r="F206" s="290" t="s">
        <v>2486</v>
      </c>
      <c r="G206" s="290" t="s">
        <v>2418</v>
      </c>
      <c r="H206" s="290" t="s">
        <v>105</v>
      </c>
      <c r="I206" s="64">
        <v>37.503999999999998</v>
      </c>
      <c r="J206" s="64"/>
      <c r="K206" s="64"/>
      <c r="L206" s="64"/>
      <c r="M206" s="64"/>
      <c r="N206" s="64"/>
      <c r="O206" s="64"/>
      <c r="P206" s="64"/>
      <c r="Q206" s="64"/>
    </row>
    <row r="207" spans="1:17" ht="12.75" customHeight="1">
      <c r="A207" s="294">
        <f t="shared" si="6"/>
        <v>188</v>
      </c>
      <c r="B207" s="290">
        <v>8</v>
      </c>
      <c r="C207" s="290" t="s">
        <v>927</v>
      </c>
      <c r="D207" s="290" t="s">
        <v>176</v>
      </c>
      <c r="E207" s="290" t="s">
        <v>1691</v>
      </c>
      <c r="F207" s="290" t="s">
        <v>1709</v>
      </c>
      <c r="G207" s="290" t="s">
        <v>2481</v>
      </c>
      <c r="H207" s="290" t="s">
        <v>105</v>
      </c>
      <c r="I207" s="64">
        <v>38.847000000000001</v>
      </c>
      <c r="J207" s="64"/>
      <c r="K207" s="64"/>
      <c r="L207" s="64"/>
      <c r="M207" s="64"/>
      <c r="N207" s="64"/>
      <c r="O207" s="64"/>
      <c r="P207" s="64"/>
      <c r="Q207" s="64"/>
    </row>
    <row r="208" spans="1:17" ht="12.75" customHeight="1">
      <c r="A208" s="294">
        <f t="shared" si="6"/>
        <v>189</v>
      </c>
      <c r="B208" s="290">
        <v>9</v>
      </c>
      <c r="C208" s="290" t="s">
        <v>936</v>
      </c>
      <c r="D208" s="290" t="s">
        <v>97</v>
      </c>
      <c r="E208" s="290" t="s">
        <v>2486</v>
      </c>
      <c r="F208" s="290" t="s">
        <v>1712</v>
      </c>
      <c r="G208" s="290" t="s">
        <v>2418</v>
      </c>
      <c r="H208" s="290" t="s">
        <v>105</v>
      </c>
      <c r="I208" s="64">
        <v>37.503999999999998</v>
      </c>
      <c r="J208" s="64"/>
      <c r="K208" s="64">
        <v>840</v>
      </c>
      <c r="L208" s="64"/>
      <c r="M208" s="64"/>
      <c r="N208" s="64"/>
      <c r="O208" s="64"/>
      <c r="P208" s="64"/>
      <c r="Q208" s="64"/>
    </row>
    <row r="209" spans="1:17" ht="12.75" customHeight="1">
      <c r="A209" s="294">
        <f t="shared" si="6"/>
        <v>190</v>
      </c>
      <c r="B209" s="290">
        <v>10</v>
      </c>
      <c r="C209" s="290" t="s">
        <v>541</v>
      </c>
      <c r="D209" s="290" t="s">
        <v>97</v>
      </c>
      <c r="E209" s="290" t="s">
        <v>1713</v>
      </c>
      <c r="F209" s="290" t="s">
        <v>1718</v>
      </c>
      <c r="G209" s="290" t="s">
        <v>2418</v>
      </c>
      <c r="H209" s="290" t="s">
        <v>105</v>
      </c>
      <c r="I209" s="64">
        <v>37.503999999999998</v>
      </c>
      <c r="J209" s="64"/>
      <c r="K209" s="64">
        <v>840</v>
      </c>
      <c r="L209" s="64"/>
      <c r="M209" s="64"/>
      <c r="N209" s="64"/>
      <c r="O209" s="64"/>
      <c r="P209" s="64"/>
      <c r="Q209" s="64"/>
    </row>
    <row r="210" spans="1:17" ht="12.75" customHeight="1">
      <c r="A210" s="294">
        <f t="shared" si="6"/>
        <v>191</v>
      </c>
      <c r="B210" s="290">
        <v>11</v>
      </c>
      <c r="C210" s="290" t="s">
        <v>928</v>
      </c>
      <c r="D210" s="290" t="s">
        <v>440</v>
      </c>
      <c r="E210" s="290" t="s">
        <v>1718</v>
      </c>
      <c r="F210" s="290" t="s">
        <v>604</v>
      </c>
      <c r="G210" s="290" t="s">
        <v>2456</v>
      </c>
      <c r="H210" s="290" t="s">
        <v>105</v>
      </c>
      <c r="I210" s="64">
        <v>86.129000000000005</v>
      </c>
      <c r="J210" s="64"/>
      <c r="K210" s="64">
        <v>840</v>
      </c>
      <c r="L210" s="64"/>
      <c r="M210" s="64"/>
      <c r="N210" s="64"/>
      <c r="O210" s="64"/>
      <c r="P210" s="64"/>
      <c r="Q210" s="64"/>
    </row>
    <row r="211" spans="1:17" ht="12.75" customHeight="1">
      <c r="A211" s="294">
        <f t="shared" si="6"/>
        <v>192</v>
      </c>
      <c r="B211" s="290">
        <v>12</v>
      </c>
      <c r="C211" s="290" t="s">
        <v>571</v>
      </c>
      <c r="D211" s="290" t="s">
        <v>375</v>
      </c>
      <c r="E211" s="290" t="s">
        <v>1720</v>
      </c>
      <c r="F211" s="290" t="s">
        <v>605</v>
      </c>
      <c r="G211" s="290" t="s">
        <v>2418</v>
      </c>
      <c r="H211" s="290" t="s">
        <v>105</v>
      </c>
      <c r="I211" s="64">
        <v>57.597000000000001</v>
      </c>
      <c r="J211" s="64"/>
      <c r="K211" s="64">
        <v>840</v>
      </c>
      <c r="L211" s="64"/>
      <c r="M211" s="64"/>
      <c r="N211" s="64"/>
      <c r="O211" s="64"/>
      <c r="P211" s="64"/>
      <c r="Q211" s="64"/>
    </row>
    <row r="212" spans="1:17" ht="12.75" customHeight="1">
      <c r="A212" s="294">
        <f t="shared" si="6"/>
        <v>193</v>
      </c>
      <c r="B212" s="290">
        <v>13</v>
      </c>
      <c r="C212" s="301" t="s">
        <v>1210</v>
      </c>
      <c r="D212" s="290" t="s">
        <v>1768</v>
      </c>
      <c r="E212" s="540">
        <v>45589</v>
      </c>
      <c r="F212" s="540">
        <v>45597</v>
      </c>
      <c r="G212" s="541" t="s">
        <v>2478</v>
      </c>
      <c r="H212" s="290" t="s">
        <v>105</v>
      </c>
      <c r="I212" s="64">
        <v>37.503999999999998</v>
      </c>
      <c r="J212" s="64"/>
      <c r="K212" s="64"/>
      <c r="L212" s="64"/>
      <c r="M212" s="64"/>
      <c r="N212" s="64"/>
      <c r="O212" s="64"/>
      <c r="P212" s="64"/>
      <c r="Q212" s="64"/>
    </row>
    <row r="213" spans="1:17" ht="12.75" customHeight="1">
      <c r="A213" s="294">
        <f t="shared" si="6"/>
        <v>194</v>
      </c>
      <c r="B213" s="290">
        <v>14</v>
      </c>
      <c r="C213" s="301" t="s">
        <v>1602</v>
      </c>
      <c r="D213" s="290" t="s">
        <v>1768</v>
      </c>
      <c r="E213" s="540">
        <v>45592</v>
      </c>
      <c r="F213" s="540">
        <v>45598</v>
      </c>
      <c r="G213" s="541" t="s">
        <v>1261</v>
      </c>
      <c r="H213" s="290" t="s">
        <v>105</v>
      </c>
      <c r="I213" s="64">
        <v>45.412999999999997</v>
      </c>
      <c r="J213" s="64"/>
      <c r="K213" s="64"/>
      <c r="L213" s="64"/>
      <c r="M213" s="64"/>
      <c r="N213" s="64"/>
      <c r="O213" s="64"/>
      <c r="P213" s="64"/>
      <c r="Q213" s="64"/>
    </row>
    <row r="214" spans="1:17" ht="12.75" customHeight="1">
      <c r="A214" s="294">
        <f t="shared" si="6"/>
        <v>195</v>
      </c>
      <c r="B214" s="290">
        <v>15</v>
      </c>
      <c r="C214" s="301" t="s">
        <v>1596</v>
      </c>
      <c r="D214" s="290" t="s">
        <v>1768</v>
      </c>
      <c r="E214" s="540">
        <v>45596</v>
      </c>
      <c r="F214" s="540">
        <v>45599</v>
      </c>
      <c r="G214" s="541" t="s">
        <v>2476</v>
      </c>
      <c r="H214" s="290" t="s">
        <v>105</v>
      </c>
      <c r="I214" s="64">
        <v>47.183999999999997</v>
      </c>
      <c r="J214" s="64"/>
      <c r="K214" s="64"/>
      <c r="L214" s="64"/>
      <c r="M214" s="64"/>
      <c r="N214" s="64"/>
      <c r="O214" s="64"/>
      <c r="P214" s="64"/>
      <c r="Q214" s="64"/>
    </row>
    <row r="215" spans="1:17" ht="12.75" customHeight="1">
      <c r="A215" s="294">
        <f t="shared" si="6"/>
        <v>196</v>
      </c>
      <c r="B215" s="290">
        <v>16</v>
      </c>
      <c r="C215" s="301" t="s">
        <v>1595</v>
      </c>
      <c r="D215" s="290" t="s">
        <v>1768</v>
      </c>
      <c r="E215" s="540">
        <v>45592</v>
      </c>
      <c r="F215" s="540">
        <v>45600</v>
      </c>
      <c r="G215" s="541" t="s">
        <v>2477</v>
      </c>
      <c r="H215" s="290" t="s">
        <v>105</v>
      </c>
      <c r="I215" s="64">
        <v>38.847000000000001</v>
      </c>
      <c r="J215" s="64"/>
      <c r="K215" s="64"/>
      <c r="L215" s="64"/>
      <c r="M215" s="64"/>
      <c r="N215" s="64"/>
      <c r="O215" s="64"/>
      <c r="P215" s="64"/>
      <c r="Q215" s="64"/>
    </row>
    <row r="216" spans="1:17" ht="12.75" customHeight="1">
      <c r="A216" s="294">
        <f t="shared" si="6"/>
        <v>197</v>
      </c>
      <c r="B216" s="290">
        <v>17</v>
      </c>
      <c r="C216" s="302" t="s">
        <v>1549</v>
      </c>
      <c r="D216" s="290" t="s">
        <v>1768</v>
      </c>
      <c r="E216" s="540">
        <v>45598</v>
      </c>
      <c r="F216" s="540">
        <v>45603</v>
      </c>
      <c r="G216" s="541" t="s">
        <v>1224</v>
      </c>
      <c r="H216" s="290" t="s">
        <v>105</v>
      </c>
      <c r="I216" s="64">
        <v>38.847000000000001</v>
      </c>
      <c r="J216" s="64"/>
      <c r="K216" s="64"/>
      <c r="L216" s="64"/>
      <c r="M216" s="64"/>
      <c r="N216" s="64"/>
      <c r="O216" s="64"/>
      <c r="P216" s="64"/>
      <c r="Q216" s="64"/>
    </row>
    <row r="217" spans="1:17" ht="12.75" customHeight="1">
      <c r="A217" s="294">
        <f t="shared" si="6"/>
        <v>198</v>
      </c>
      <c r="B217" s="290">
        <v>18</v>
      </c>
      <c r="C217" s="302" t="s">
        <v>1232</v>
      </c>
      <c r="D217" s="290" t="s">
        <v>1768</v>
      </c>
      <c r="E217" s="540">
        <v>45600</v>
      </c>
      <c r="F217" s="540">
        <v>45605</v>
      </c>
      <c r="G217" s="541" t="s">
        <v>2476</v>
      </c>
      <c r="H217" s="290" t="s">
        <v>105</v>
      </c>
      <c r="I217" s="64">
        <v>37.503999999999998</v>
      </c>
      <c r="J217" s="64"/>
      <c r="K217" s="64"/>
      <c r="L217" s="64"/>
      <c r="M217" s="64"/>
      <c r="N217" s="64"/>
      <c r="O217" s="64"/>
      <c r="P217" s="64"/>
      <c r="Q217" s="64"/>
    </row>
    <row r="218" spans="1:17" ht="12.75" customHeight="1">
      <c r="A218" s="294">
        <f t="shared" si="6"/>
        <v>199</v>
      </c>
      <c r="B218" s="290">
        <v>19</v>
      </c>
      <c r="C218" s="302" t="s">
        <v>1676</v>
      </c>
      <c r="D218" s="290" t="s">
        <v>1768</v>
      </c>
      <c r="E218" s="540">
        <v>45585</v>
      </c>
      <c r="F218" s="540">
        <v>45606</v>
      </c>
      <c r="G218" s="541" t="s">
        <v>1251</v>
      </c>
      <c r="H218" s="290" t="s">
        <v>105</v>
      </c>
      <c r="I218" s="64">
        <v>38.847000000000001</v>
      </c>
      <c r="J218" s="64"/>
      <c r="K218" s="64"/>
      <c r="L218" s="64"/>
      <c r="M218" s="64"/>
      <c r="N218" s="64"/>
      <c r="O218" s="64"/>
      <c r="P218" s="64"/>
      <c r="Q218" s="64"/>
    </row>
    <row r="219" spans="1:17" ht="12.75" customHeight="1">
      <c r="A219" s="294">
        <f t="shared" si="6"/>
        <v>200</v>
      </c>
      <c r="B219" s="290">
        <v>20</v>
      </c>
      <c r="C219" s="301" t="s">
        <v>1140</v>
      </c>
      <c r="D219" s="290" t="s">
        <v>1768</v>
      </c>
      <c r="E219" s="540">
        <v>45602</v>
      </c>
      <c r="F219" s="540">
        <v>45606</v>
      </c>
      <c r="G219" s="541" t="s">
        <v>2478</v>
      </c>
      <c r="H219" s="290" t="s">
        <v>105</v>
      </c>
      <c r="I219" s="64">
        <v>60.095999999999997</v>
      </c>
      <c r="J219" s="64"/>
      <c r="K219" s="64"/>
      <c r="L219" s="64"/>
      <c r="M219" s="64"/>
      <c r="N219" s="64"/>
      <c r="O219" s="64"/>
      <c r="P219" s="64"/>
      <c r="Q219" s="64"/>
    </row>
    <row r="220" spans="1:17" ht="12.75" customHeight="1">
      <c r="A220" s="294">
        <f t="shared" si="6"/>
        <v>201</v>
      </c>
      <c r="B220" s="290">
        <v>21</v>
      </c>
      <c r="C220" s="290" t="s">
        <v>111</v>
      </c>
      <c r="D220" s="290" t="s">
        <v>1768</v>
      </c>
      <c r="E220" s="540">
        <v>45577</v>
      </c>
      <c r="F220" s="540">
        <v>45608</v>
      </c>
      <c r="G220" s="541" t="s">
        <v>1258</v>
      </c>
      <c r="H220" s="290" t="s">
        <v>105</v>
      </c>
      <c r="I220" s="64">
        <v>47.183999999999997</v>
      </c>
      <c r="J220" s="64"/>
      <c r="K220" s="64"/>
      <c r="L220" s="64"/>
      <c r="M220" s="64"/>
      <c r="N220" s="64"/>
      <c r="O220" s="64"/>
      <c r="P220" s="64"/>
      <c r="Q220" s="64"/>
    </row>
    <row r="221" spans="1:17" ht="12.75" customHeight="1">
      <c r="A221" s="294">
        <f t="shared" si="6"/>
        <v>202</v>
      </c>
      <c r="B221" s="290">
        <v>22</v>
      </c>
      <c r="C221" s="290" t="s">
        <v>1615</v>
      </c>
      <c r="D221" s="290" t="s">
        <v>1768</v>
      </c>
      <c r="E221" s="540">
        <v>45607</v>
      </c>
      <c r="F221" s="540">
        <v>45613</v>
      </c>
      <c r="G221" s="541" t="s">
        <v>2476</v>
      </c>
      <c r="H221" s="290" t="s">
        <v>105</v>
      </c>
      <c r="I221" s="64">
        <v>37.503999999999998</v>
      </c>
      <c r="J221" s="64"/>
      <c r="K221" s="64"/>
      <c r="L221" s="64"/>
      <c r="M221" s="64"/>
      <c r="N221" s="64"/>
      <c r="O221" s="64"/>
      <c r="P221" s="64"/>
      <c r="Q221" s="64"/>
    </row>
    <row r="222" spans="1:17" ht="12.75" customHeight="1">
      <c r="A222" s="294">
        <f t="shared" si="6"/>
        <v>203</v>
      </c>
      <c r="B222" s="290">
        <v>23</v>
      </c>
      <c r="C222" s="290" t="s">
        <v>1177</v>
      </c>
      <c r="D222" s="290" t="s">
        <v>1768</v>
      </c>
      <c r="E222" s="540">
        <v>45607</v>
      </c>
      <c r="F222" s="540">
        <v>45613</v>
      </c>
      <c r="G222" s="541" t="s">
        <v>2478</v>
      </c>
      <c r="H222" s="290" t="s">
        <v>105</v>
      </c>
      <c r="I222" s="64">
        <v>38.847000000000001</v>
      </c>
      <c r="J222" s="64"/>
      <c r="K222" s="64"/>
      <c r="L222" s="64"/>
      <c r="M222" s="64"/>
      <c r="N222" s="64"/>
      <c r="O222" s="64"/>
      <c r="P222" s="64"/>
      <c r="Q222" s="64"/>
    </row>
    <row r="223" spans="1:17" ht="12.75" customHeight="1">
      <c r="A223" s="294">
        <f t="shared" si="6"/>
        <v>204</v>
      </c>
      <c r="B223" s="290">
        <v>24</v>
      </c>
      <c r="C223" s="301" t="s">
        <v>1653</v>
      </c>
      <c r="D223" s="290" t="s">
        <v>1768</v>
      </c>
      <c r="E223" s="540">
        <v>45606</v>
      </c>
      <c r="F223" s="540">
        <v>45617</v>
      </c>
      <c r="G223" s="541" t="s">
        <v>1235</v>
      </c>
      <c r="H223" s="290" t="s">
        <v>105</v>
      </c>
      <c r="I223" s="64">
        <v>57.597000000000001</v>
      </c>
      <c r="J223" s="64"/>
      <c r="K223" s="64"/>
      <c r="L223" s="64"/>
      <c r="M223" s="64"/>
      <c r="N223" s="64"/>
      <c r="O223" s="64"/>
      <c r="P223" s="64"/>
      <c r="Q223" s="64"/>
    </row>
    <row r="224" spans="1:17" ht="12.75" customHeight="1">
      <c r="A224" s="294">
        <f t="shared" si="6"/>
        <v>205</v>
      </c>
      <c r="B224" s="290">
        <v>25</v>
      </c>
      <c r="C224" s="302" t="s">
        <v>1588</v>
      </c>
      <c r="D224" s="290" t="s">
        <v>1768</v>
      </c>
      <c r="E224" s="540">
        <v>45614</v>
      </c>
      <c r="F224" s="540">
        <v>45617</v>
      </c>
      <c r="G224" s="541" t="s">
        <v>2478</v>
      </c>
      <c r="H224" s="290" t="s">
        <v>105</v>
      </c>
      <c r="I224" s="64">
        <v>38.847000000000001</v>
      </c>
      <c r="J224" s="64"/>
      <c r="K224" s="64"/>
      <c r="L224" s="64"/>
      <c r="M224" s="64"/>
      <c r="N224" s="64"/>
      <c r="O224" s="64"/>
      <c r="P224" s="64"/>
      <c r="Q224" s="64"/>
    </row>
    <row r="225" spans="1:17" ht="12.75" customHeight="1">
      <c r="A225" s="294">
        <f t="shared" si="6"/>
        <v>206</v>
      </c>
      <c r="B225" s="290">
        <v>26</v>
      </c>
      <c r="C225" s="301" t="s">
        <v>1658</v>
      </c>
      <c r="D225" s="290" t="s">
        <v>1768</v>
      </c>
      <c r="E225" s="540">
        <v>45614</v>
      </c>
      <c r="F225" s="540">
        <v>45619</v>
      </c>
      <c r="G225" s="541" t="s">
        <v>2476</v>
      </c>
      <c r="H225" s="290" t="s">
        <v>105</v>
      </c>
      <c r="I225" s="64">
        <v>37.503999999999998</v>
      </c>
      <c r="J225" s="64"/>
      <c r="K225" s="64"/>
      <c r="L225" s="64"/>
      <c r="M225" s="64"/>
      <c r="N225" s="64"/>
      <c r="O225" s="64"/>
      <c r="P225" s="64"/>
      <c r="Q225" s="64"/>
    </row>
    <row r="226" spans="1:17" ht="12.75" customHeight="1">
      <c r="A226" s="294">
        <f t="shared" si="6"/>
        <v>207</v>
      </c>
      <c r="B226" s="290">
        <v>27</v>
      </c>
      <c r="C226" s="301" t="s">
        <v>1677</v>
      </c>
      <c r="D226" s="290" t="s">
        <v>1768</v>
      </c>
      <c r="E226" s="540">
        <v>45615</v>
      </c>
      <c r="F226" s="540">
        <v>45621</v>
      </c>
      <c r="G226" s="541" t="s">
        <v>2477</v>
      </c>
      <c r="H226" s="290" t="s">
        <v>105</v>
      </c>
      <c r="I226" s="64">
        <v>38.847000000000001</v>
      </c>
      <c r="J226" s="64"/>
      <c r="K226" s="64"/>
      <c r="L226" s="64"/>
      <c r="M226" s="64"/>
      <c r="N226" s="64"/>
      <c r="O226" s="64"/>
      <c r="P226" s="64"/>
      <c r="Q226" s="64"/>
    </row>
    <row r="227" spans="1:17" ht="12.75" customHeight="1">
      <c r="A227" s="294">
        <f t="shared" si="6"/>
        <v>208</v>
      </c>
      <c r="B227" s="290">
        <v>28</v>
      </c>
      <c r="C227" s="544" t="s">
        <v>1260</v>
      </c>
      <c r="D227" s="290" t="s">
        <v>1768</v>
      </c>
      <c r="E227" s="540">
        <v>45613</v>
      </c>
      <c r="F227" s="540">
        <v>45624</v>
      </c>
      <c r="G227" s="541" t="s">
        <v>1261</v>
      </c>
      <c r="H227" s="290" t="s">
        <v>105</v>
      </c>
      <c r="I227" s="64">
        <v>47.183999999999997</v>
      </c>
      <c r="J227" s="64"/>
      <c r="K227" s="64"/>
      <c r="L227" s="64"/>
      <c r="M227" s="64"/>
      <c r="N227" s="64"/>
      <c r="O227" s="64"/>
      <c r="P227" s="64"/>
      <c r="Q227" s="64"/>
    </row>
    <row r="228" spans="1:17" ht="12.75" customHeight="1">
      <c r="A228" s="294">
        <f t="shared" si="6"/>
        <v>209</v>
      </c>
      <c r="B228" s="290">
        <v>29</v>
      </c>
      <c r="C228" s="544" t="s">
        <v>1211</v>
      </c>
      <c r="D228" s="290" t="s">
        <v>1768</v>
      </c>
      <c r="E228" s="540">
        <v>45618</v>
      </c>
      <c r="F228" s="540">
        <v>45625</v>
      </c>
      <c r="G228" s="541" t="s">
        <v>2478</v>
      </c>
      <c r="H228" s="290" t="s">
        <v>105</v>
      </c>
      <c r="I228" s="64">
        <v>37.503999999999998</v>
      </c>
      <c r="J228" s="64"/>
      <c r="K228" s="64"/>
      <c r="L228" s="64"/>
      <c r="M228" s="64"/>
      <c r="N228" s="64"/>
      <c r="O228" s="64"/>
      <c r="P228" s="64"/>
      <c r="Q228" s="64"/>
    </row>
    <row r="229" spans="1:17" ht="12.75" customHeight="1">
      <c r="A229" s="290"/>
      <c r="B229" s="290" t="s">
        <v>790</v>
      </c>
      <c r="C229" s="290"/>
      <c r="D229" s="290"/>
      <c r="E229" s="290"/>
      <c r="F229" s="290"/>
      <c r="G229" s="290"/>
      <c r="H229" s="290"/>
      <c r="I229" s="64"/>
      <c r="J229" s="64">
        <f>SUM(I200:I228)</f>
        <v>1279.7669999999998</v>
      </c>
      <c r="K229" s="64">
        <v>700</v>
      </c>
      <c r="L229" s="64"/>
      <c r="M229" s="64"/>
      <c r="N229" s="64"/>
      <c r="O229" s="64"/>
      <c r="P229" s="64"/>
      <c r="Q229" s="64"/>
    </row>
    <row r="230" spans="1:17" ht="12.75" customHeight="1">
      <c r="A230" s="294">
        <f>A228+1</f>
        <v>210</v>
      </c>
      <c r="B230" s="290">
        <v>1</v>
      </c>
      <c r="C230" s="290" t="s">
        <v>943</v>
      </c>
      <c r="D230" s="290" t="s">
        <v>97</v>
      </c>
      <c r="E230" s="290" t="s">
        <v>1736</v>
      </c>
      <c r="F230" s="290" t="s">
        <v>791</v>
      </c>
      <c r="G230" s="290" t="s">
        <v>2418</v>
      </c>
      <c r="H230" s="290" t="s">
        <v>105</v>
      </c>
      <c r="I230" s="64">
        <v>37.503999999999998</v>
      </c>
      <c r="J230" s="64"/>
      <c r="K230" s="64">
        <v>840</v>
      </c>
      <c r="L230" s="64"/>
      <c r="M230" s="64"/>
      <c r="N230" s="64"/>
      <c r="O230" s="64"/>
      <c r="P230" s="64"/>
      <c r="Q230" s="64"/>
    </row>
    <row r="231" spans="1:17" ht="12.75" customHeight="1">
      <c r="A231" s="294">
        <f t="shared" ref="A231:A252" si="7">A230+1</f>
        <v>211</v>
      </c>
      <c r="B231" s="290">
        <v>2</v>
      </c>
      <c r="C231" s="290" t="s">
        <v>568</v>
      </c>
      <c r="D231" s="290" t="s">
        <v>440</v>
      </c>
      <c r="E231" s="290" t="s">
        <v>1736</v>
      </c>
      <c r="F231" s="290" t="s">
        <v>619</v>
      </c>
      <c r="G231" s="290" t="s">
        <v>2456</v>
      </c>
      <c r="H231" s="290" t="s">
        <v>105</v>
      </c>
      <c r="I231" s="64">
        <v>86.129000000000005</v>
      </c>
      <c r="J231" s="64"/>
      <c r="K231" s="64">
        <f>SUM(K208:K230)</f>
        <v>4900</v>
      </c>
      <c r="L231" s="64"/>
      <c r="M231" s="64"/>
      <c r="N231" s="64"/>
      <c r="O231" s="64"/>
      <c r="P231" s="64"/>
      <c r="Q231" s="64"/>
    </row>
    <row r="232" spans="1:17" ht="12.75" customHeight="1">
      <c r="A232" s="294">
        <f t="shared" si="7"/>
        <v>212</v>
      </c>
      <c r="B232" s="290">
        <v>3</v>
      </c>
      <c r="C232" s="290" t="s">
        <v>924</v>
      </c>
      <c r="D232" s="290" t="s">
        <v>176</v>
      </c>
      <c r="E232" s="290" t="s">
        <v>1731</v>
      </c>
      <c r="F232" s="290" t="s">
        <v>619</v>
      </c>
      <c r="G232" s="290" t="s">
        <v>2481</v>
      </c>
      <c r="H232" s="290" t="s">
        <v>105</v>
      </c>
      <c r="I232" s="64">
        <v>38.847000000000001</v>
      </c>
      <c r="J232" s="64"/>
      <c r="K232" s="64"/>
      <c r="L232" s="64"/>
      <c r="M232" s="64"/>
      <c r="N232" s="64"/>
      <c r="O232" s="64"/>
      <c r="P232" s="64"/>
      <c r="Q232" s="64"/>
    </row>
    <row r="233" spans="1:17" ht="12.75" customHeight="1">
      <c r="A233" s="294">
        <f t="shared" si="7"/>
        <v>213</v>
      </c>
      <c r="B233" s="290">
        <v>4</v>
      </c>
      <c r="C233" s="290" t="s">
        <v>1556</v>
      </c>
      <c r="D233" s="290" t="s">
        <v>112</v>
      </c>
      <c r="E233" s="290" t="s">
        <v>616</v>
      </c>
      <c r="F233" s="290" t="s">
        <v>633</v>
      </c>
      <c r="G233" s="290" t="s">
        <v>2442</v>
      </c>
      <c r="H233" s="290" t="s">
        <v>105</v>
      </c>
      <c r="I233" s="64">
        <v>47.183999999999997</v>
      </c>
      <c r="J233" s="64"/>
      <c r="K233" s="64"/>
      <c r="L233" s="64"/>
      <c r="M233" s="64"/>
      <c r="N233" s="64"/>
      <c r="O233" s="64"/>
      <c r="P233" s="64"/>
      <c r="Q233" s="64"/>
    </row>
    <row r="234" spans="1:17" ht="12.75" customHeight="1">
      <c r="A234" s="294">
        <f t="shared" si="7"/>
        <v>214</v>
      </c>
      <c r="B234" s="290">
        <v>5</v>
      </c>
      <c r="C234" s="290" t="s">
        <v>1539</v>
      </c>
      <c r="D234" s="290" t="s">
        <v>176</v>
      </c>
      <c r="E234" s="290" t="s">
        <v>607</v>
      </c>
      <c r="F234" s="290" t="s">
        <v>609</v>
      </c>
      <c r="G234" s="78" t="s">
        <v>2445</v>
      </c>
      <c r="H234" s="290" t="s">
        <v>105</v>
      </c>
      <c r="I234" s="64">
        <v>38.847000000000001</v>
      </c>
      <c r="J234" s="64"/>
      <c r="K234" s="64"/>
      <c r="L234" s="64"/>
      <c r="M234" s="64"/>
      <c r="N234" s="64"/>
      <c r="O234" s="64"/>
      <c r="P234" s="64"/>
      <c r="Q234" s="64"/>
    </row>
    <row r="235" spans="1:17" ht="12.75" customHeight="1">
      <c r="A235" s="294">
        <f t="shared" si="7"/>
        <v>215</v>
      </c>
      <c r="B235" s="290">
        <v>6</v>
      </c>
      <c r="C235" s="290" t="s">
        <v>647</v>
      </c>
      <c r="D235" s="290" t="s">
        <v>2334</v>
      </c>
      <c r="E235" s="290" t="s">
        <v>1739</v>
      </c>
      <c r="F235" s="290" t="s">
        <v>609</v>
      </c>
      <c r="G235" s="290" t="s">
        <v>2418</v>
      </c>
      <c r="H235" s="290" t="s">
        <v>105</v>
      </c>
      <c r="I235" s="64">
        <v>86.129000000000005</v>
      </c>
      <c r="J235" s="64"/>
      <c r="K235" s="64"/>
      <c r="L235" s="64"/>
      <c r="M235" s="64"/>
      <c r="N235" s="64"/>
      <c r="O235" s="64"/>
      <c r="P235" s="64"/>
      <c r="Q235" s="64"/>
    </row>
    <row r="236" spans="1:17" ht="12.75" customHeight="1">
      <c r="A236" s="294">
        <f t="shared" si="7"/>
        <v>216</v>
      </c>
      <c r="B236" s="290">
        <v>7</v>
      </c>
      <c r="C236" s="290" t="s">
        <v>274</v>
      </c>
      <c r="D236" s="290" t="s">
        <v>97</v>
      </c>
      <c r="E236" s="290" t="s">
        <v>624</v>
      </c>
      <c r="F236" s="290" t="s">
        <v>613</v>
      </c>
      <c r="G236" s="290" t="s">
        <v>2456</v>
      </c>
      <c r="H236" s="290" t="s">
        <v>105</v>
      </c>
      <c r="I236" s="64">
        <v>37.503999999999998</v>
      </c>
      <c r="J236" s="64"/>
      <c r="K236" s="64"/>
      <c r="L236" s="64"/>
      <c r="M236" s="64"/>
      <c r="N236" s="64"/>
      <c r="O236" s="64"/>
      <c r="P236" s="64"/>
      <c r="Q236" s="64"/>
    </row>
    <row r="237" spans="1:17" ht="12.75" customHeight="1">
      <c r="A237" s="294">
        <f t="shared" si="7"/>
        <v>217</v>
      </c>
      <c r="B237" s="290">
        <v>8</v>
      </c>
      <c r="C237" s="290" t="s">
        <v>947</v>
      </c>
      <c r="D237" s="290" t="s">
        <v>97</v>
      </c>
      <c r="E237" s="290" t="s">
        <v>1744</v>
      </c>
      <c r="F237" s="290" t="s">
        <v>617</v>
      </c>
      <c r="G237" s="290" t="s">
        <v>2481</v>
      </c>
      <c r="H237" s="290" t="s">
        <v>105</v>
      </c>
      <c r="I237" s="64">
        <v>37.503999999999998</v>
      </c>
      <c r="J237" s="64"/>
      <c r="K237" s="64"/>
      <c r="L237" s="64"/>
      <c r="M237" s="64"/>
      <c r="N237" s="64"/>
      <c r="O237" s="64"/>
      <c r="P237" s="64"/>
      <c r="Q237" s="64"/>
    </row>
    <row r="238" spans="1:17" ht="12.75" customHeight="1">
      <c r="A238" s="294">
        <f t="shared" si="7"/>
        <v>218</v>
      </c>
      <c r="B238" s="290">
        <v>9</v>
      </c>
      <c r="C238" s="290" t="s">
        <v>1557</v>
      </c>
      <c r="D238" s="290" t="s">
        <v>107</v>
      </c>
      <c r="E238" s="290" t="s">
        <v>633</v>
      </c>
      <c r="F238" s="290" t="s">
        <v>617</v>
      </c>
      <c r="G238" s="290" t="s">
        <v>2442</v>
      </c>
      <c r="H238" s="290" t="s">
        <v>105</v>
      </c>
      <c r="I238" s="64">
        <v>45.412999999999997</v>
      </c>
      <c r="J238" s="64"/>
      <c r="K238" s="64"/>
      <c r="L238" s="64"/>
      <c r="M238" s="64"/>
      <c r="N238" s="64"/>
      <c r="O238" s="64"/>
      <c r="P238" s="64"/>
      <c r="Q238" s="64"/>
    </row>
    <row r="239" spans="1:17" ht="12.75" customHeight="1">
      <c r="A239" s="294">
        <f t="shared" si="7"/>
        <v>219</v>
      </c>
      <c r="B239" s="290">
        <v>10</v>
      </c>
      <c r="C239" s="290" t="s">
        <v>942</v>
      </c>
      <c r="D239" s="290" t="s">
        <v>97</v>
      </c>
      <c r="E239" s="290" t="s">
        <v>613</v>
      </c>
      <c r="F239" s="290" t="s">
        <v>628</v>
      </c>
      <c r="G239" s="290" t="s">
        <v>2418</v>
      </c>
      <c r="H239" s="290" t="s">
        <v>105</v>
      </c>
      <c r="I239" s="64">
        <v>37.503999999999998</v>
      </c>
      <c r="J239" s="64"/>
      <c r="K239" s="64"/>
      <c r="L239" s="64"/>
      <c r="M239" s="64"/>
      <c r="N239" s="64"/>
      <c r="O239" s="64"/>
      <c r="P239" s="64"/>
      <c r="Q239" s="64"/>
    </row>
    <row r="240" spans="1:17" ht="12.75" customHeight="1">
      <c r="A240" s="294">
        <f t="shared" si="7"/>
        <v>220</v>
      </c>
      <c r="B240" s="290">
        <v>11</v>
      </c>
      <c r="C240" s="290" t="s">
        <v>603</v>
      </c>
      <c r="D240" s="290" t="s">
        <v>97</v>
      </c>
      <c r="E240" s="290" t="s">
        <v>613</v>
      </c>
      <c r="F240" s="290" t="s">
        <v>628</v>
      </c>
      <c r="G240" s="290" t="s">
        <v>2456</v>
      </c>
      <c r="H240" s="290" t="s">
        <v>105</v>
      </c>
      <c r="I240" s="64">
        <v>37.503999999999998</v>
      </c>
      <c r="J240" s="64"/>
      <c r="K240" s="64"/>
      <c r="L240" s="64"/>
      <c r="M240" s="64"/>
      <c r="N240" s="64"/>
      <c r="O240" s="64"/>
      <c r="P240" s="64"/>
      <c r="Q240" s="64"/>
    </row>
    <row r="241" spans="1:17" ht="12.75" customHeight="1">
      <c r="A241" s="294">
        <f t="shared" si="7"/>
        <v>221</v>
      </c>
      <c r="B241" s="290">
        <v>12</v>
      </c>
      <c r="C241" s="290" t="s">
        <v>1578</v>
      </c>
      <c r="D241" s="290" t="s">
        <v>176</v>
      </c>
      <c r="E241" s="290" t="s">
        <v>620</v>
      </c>
      <c r="F241" s="290" t="s">
        <v>634</v>
      </c>
      <c r="G241" s="290" t="s">
        <v>2442</v>
      </c>
      <c r="H241" s="290" t="s">
        <v>105</v>
      </c>
      <c r="I241" s="64">
        <v>38.847000000000001</v>
      </c>
      <c r="J241" s="64"/>
      <c r="K241" s="64"/>
      <c r="L241" s="64"/>
      <c r="M241" s="64"/>
      <c r="N241" s="64"/>
      <c r="O241" s="64"/>
      <c r="P241" s="64"/>
      <c r="Q241" s="64"/>
    </row>
    <row r="242" spans="1:17" ht="12.75" customHeight="1">
      <c r="A242" s="294">
        <f t="shared" si="7"/>
        <v>222</v>
      </c>
      <c r="B242" s="290">
        <v>13</v>
      </c>
      <c r="C242" s="290" t="s">
        <v>1563</v>
      </c>
      <c r="D242" s="290" t="s">
        <v>97</v>
      </c>
      <c r="E242" s="290" t="s">
        <v>635</v>
      </c>
      <c r="F242" s="290" t="s">
        <v>1762</v>
      </c>
      <c r="G242" s="290" t="s">
        <v>2442</v>
      </c>
      <c r="H242" s="290" t="s">
        <v>105</v>
      </c>
      <c r="I242" s="64">
        <v>37.503999999999998</v>
      </c>
      <c r="J242" s="64"/>
      <c r="K242" s="64"/>
      <c r="L242" s="64"/>
      <c r="M242" s="64"/>
      <c r="N242" s="64"/>
      <c r="O242" s="64"/>
      <c r="P242" s="64"/>
      <c r="Q242" s="64"/>
    </row>
    <row r="243" spans="1:17" ht="12.75" customHeight="1">
      <c r="A243" s="294">
        <f t="shared" si="7"/>
        <v>223</v>
      </c>
      <c r="B243" s="290">
        <v>14</v>
      </c>
      <c r="C243" s="290" t="s">
        <v>1711</v>
      </c>
      <c r="D243" s="290" t="s">
        <v>97</v>
      </c>
      <c r="E243" s="290" t="s">
        <v>625</v>
      </c>
      <c r="F243" s="290" t="s">
        <v>1762</v>
      </c>
      <c r="G243" s="290" t="s">
        <v>2417</v>
      </c>
      <c r="H243" s="290" t="s">
        <v>105</v>
      </c>
      <c r="I243" s="64">
        <v>37.503999999999998</v>
      </c>
      <c r="J243" s="64"/>
      <c r="K243" s="64"/>
      <c r="L243" s="64"/>
      <c r="M243" s="64"/>
      <c r="N243" s="64"/>
      <c r="O243" s="64"/>
      <c r="P243" s="64"/>
      <c r="Q243" s="64"/>
    </row>
    <row r="244" spans="1:17" ht="12.75" customHeight="1">
      <c r="A244" s="294">
        <f t="shared" si="7"/>
        <v>224</v>
      </c>
      <c r="B244" s="290">
        <v>15</v>
      </c>
      <c r="C244" s="290" t="s">
        <v>794</v>
      </c>
      <c r="D244" s="290" t="s">
        <v>1685</v>
      </c>
      <c r="E244" s="290" t="s">
        <v>628</v>
      </c>
      <c r="F244" s="290" t="s">
        <v>648</v>
      </c>
      <c r="G244" s="290" t="s">
        <v>2418</v>
      </c>
      <c r="H244" s="290" t="s">
        <v>105</v>
      </c>
      <c r="I244" s="64">
        <v>86.129000000000005</v>
      </c>
      <c r="J244" s="64"/>
      <c r="K244" s="64"/>
      <c r="L244" s="64"/>
      <c r="M244" s="64"/>
      <c r="N244" s="64"/>
      <c r="O244" s="64"/>
      <c r="P244" s="64"/>
      <c r="Q244" s="64"/>
    </row>
    <row r="245" spans="1:17" ht="12.75" customHeight="1">
      <c r="A245" s="294">
        <f t="shared" si="7"/>
        <v>225</v>
      </c>
      <c r="B245" s="290">
        <v>16</v>
      </c>
      <c r="C245" s="290" t="s">
        <v>1634</v>
      </c>
      <c r="D245" s="290" t="s">
        <v>1861</v>
      </c>
      <c r="E245" s="290" t="s">
        <v>617</v>
      </c>
      <c r="F245" s="290" t="s">
        <v>648</v>
      </c>
      <c r="G245" s="78" t="s">
        <v>2445</v>
      </c>
      <c r="H245" s="290" t="s">
        <v>105</v>
      </c>
      <c r="I245" s="64">
        <v>81.944999999999993</v>
      </c>
      <c r="J245" s="64"/>
      <c r="K245" s="64"/>
      <c r="L245" s="64"/>
      <c r="M245" s="64"/>
      <c r="N245" s="64"/>
      <c r="O245" s="64"/>
      <c r="P245" s="64"/>
      <c r="Q245" s="64"/>
    </row>
    <row r="246" spans="1:17" ht="12.75" customHeight="1">
      <c r="A246" s="294">
        <f t="shared" si="7"/>
        <v>226</v>
      </c>
      <c r="B246" s="290">
        <v>17</v>
      </c>
      <c r="C246" s="290" t="s">
        <v>554</v>
      </c>
      <c r="D246" s="290" t="s">
        <v>440</v>
      </c>
      <c r="E246" s="290" t="s">
        <v>628</v>
      </c>
      <c r="F246" s="290" t="s">
        <v>648</v>
      </c>
      <c r="G246" s="290" t="s">
        <v>2456</v>
      </c>
      <c r="H246" s="290" t="s">
        <v>105</v>
      </c>
      <c r="I246" s="64">
        <v>86.129000000000005</v>
      </c>
      <c r="J246" s="64"/>
      <c r="K246" s="64"/>
      <c r="L246" s="64"/>
      <c r="M246" s="64"/>
      <c r="N246" s="64"/>
      <c r="O246" s="64"/>
      <c r="P246" s="64"/>
      <c r="Q246" s="64"/>
    </row>
    <row r="247" spans="1:17" ht="12.75" customHeight="1">
      <c r="A247" s="294">
        <f t="shared" si="7"/>
        <v>227</v>
      </c>
      <c r="B247" s="290">
        <v>18</v>
      </c>
      <c r="C247" s="290" t="s">
        <v>1697</v>
      </c>
      <c r="D247" s="290" t="s">
        <v>1768</v>
      </c>
      <c r="E247" s="540">
        <v>45624</v>
      </c>
      <c r="F247" s="540">
        <v>45646</v>
      </c>
      <c r="G247" s="541" t="s">
        <v>1224</v>
      </c>
      <c r="H247" s="290" t="s">
        <v>105</v>
      </c>
      <c r="I247" s="64">
        <v>89.909000000000006</v>
      </c>
      <c r="J247" s="64"/>
      <c r="K247" s="64"/>
      <c r="L247" s="64"/>
      <c r="M247" s="64"/>
      <c r="N247" s="64"/>
      <c r="O247" s="64"/>
      <c r="P247" s="64"/>
      <c r="Q247" s="64"/>
    </row>
    <row r="248" spans="1:17" ht="12.75" customHeight="1">
      <c r="A248" s="294">
        <f t="shared" si="7"/>
        <v>228</v>
      </c>
      <c r="B248" s="290">
        <v>19</v>
      </c>
      <c r="C248" s="301" t="s">
        <v>1668</v>
      </c>
      <c r="D248" s="290" t="s">
        <v>1768</v>
      </c>
      <c r="E248" s="540">
        <v>45633</v>
      </c>
      <c r="F248" s="540">
        <v>45648</v>
      </c>
      <c r="G248" s="541" t="s">
        <v>1235</v>
      </c>
      <c r="H248" s="290" t="s">
        <v>105</v>
      </c>
      <c r="I248" s="64">
        <v>37.503999999999998</v>
      </c>
      <c r="J248" s="64"/>
      <c r="K248" s="64"/>
      <c r="L248" s="64"/>
      <c r="M248" s="64"/>
      <c r="N248" s="64"/>
      <c r="O248" s="64"/>
      <c r="P248" s="64"/>
      <c r="Q248" s="64"/>
    </row>
    <row r="249" spans="1:17" ht="12.75" customHeight="1">
      <c r="A249" s="294">
        <f t="shared" si="7"/>
        <v>229</v>
      </c>
      <c r="B249" s="290">
        <v>20</v>
      </c>
      <c r="C249" s="301" t="s">
        <v>1696</v>
      </c>
      <c r="D249" s="290" t="s">
        <v>1768</v>
      </c>
      <c r="E249" s="540">
        <v>45633</v>
      </c>
      <c r="F249" s="540">
        <v>45650</v>
      </c>
      <c r="G249" s="541" t="s">
        <v>2477</v>
      </c>
      <c r="H249" s="290" t="s">
        <v>105</v>
      </c>
      <c r="I249" s="64">
        <v>86.129000000000005</v>
      </c>
      <c r="J249" s="64"/>
      <c r="K249" s="64"/>
      <c r="L249" s="64"/>
      <c r="M249" s="64"/>
      <c r="N249" s="64"/>
      <c r="O249" s="64"/>
      <c r="P249" s="64"/>
      <c r="Q249" s="64"/>
    </row>
    <row r="250" spans="1:17" ht="12.75" customHeight="1">
      <c r="A250" s="294">
        <f t="shared" si="7"/>
        <v>230</v>
      </c>
      <c r="B250" s="290">
        <v>21</v>
      </c>
      <c r="C250" s="301" t="s">
        <v>1601</v>
      </c>
      <c r="D250" s="290" t="s">
        <v>1768</v>
      </c>
      <c r="E250" s="540">
        <v>45637</v>
      </c>
      <c r="F250" s="540">
        <v>45650</v>
      </c>
      <c r="G250" s="541" t="s">
        <v>2478</v>
      </c>
      <c r="H250" s="290" t="s">
        <v>105</v>
      </c>
      <c r="I250" s="64">
        <v>67.873000000000005</v>
      </c>
      <c r="J250" s="64"/>
      <c r="K250" s="64"/>
      <c r="L250" s="64"/>
      <c r="M250" s="64"/>
      <c r="N250" s="64"/>
      <c r="O250" s="64"/>
      <c r="P250" s="64"/>
      <c r="Q250" s="64"/>
    </row>
    <row r="251" spans="1:17" ht="12.75" customHeight="1">
      <c r="A251" s="294">
        <f t="shared" si="7"/>
        <v>231</v>
      </c>
      <c r="B251" s="290">
        <v>22</v>
      </c>
      <c r="C251" s="301" t="s">
        <v>1624</v>
      </c>
      <c r="D251" s="290" t="s">
        <v>1768</v>
      </c>
      <c r="E251" s="540">
        <v>45643</v>
      </c>
      <c r="F251" s="540">
        <v>45650</v>
      </c>
      <c r="G251" s="541" t="s">
        <v>2476</v>
      </c>
      <c r="H251" s="290" t="s">
        <v>105</v>
      </c>
      <c r="I251" s="64">
        <v>37.503999999999998</v>
      </c>
      <c r="J251" s="64"/>
      <c r="K251" s="64"/>
      <c r="L251" s="64"/>
      <c r="M251" s="64"/>
      <c r="N251" s="64"/>
      <c r="O251" s="64"/>
      <c r="P251" s="64"/>
      <c r="Q251" s="64"/>
    </row>
    <row r="252" spans="1:17" ht="12.75" customHeight="1">
      <c r="A252" s="294">
        <f t="shared" si="7"/>
        <v>232</v>
      </c>
      <c r="B252" s="290">
        <v>23</v>
      </c>
      <c r="C252" s="301" t="s">
        <v>1263</v>
      </c>
      <c r="D252" s="290" t="s">
        <v>1768</v>
      </c>
      <c r="E252" s="540">
        <v>45648</v>
      </c>
      <c r="F252" s="540">
        <v>45656</v>
      </c>
      <c r="G252" s="541" t="s">
        <v>1235</v>
      </c>
      <c r="H252" s="290" t="s">
        <v>105</v>
      </c>
      <c r="I252" s="64">
        <v>37.503999999999998</v>
      </c>
      <c r="J252" s="64"/>
      <c r="K252" s="64"/>
      <c r="L252" s="64"/>
      <c r="M252" s="64"/>
      <c r="N252" s="64"/>
      <c r="O252" s="64"/>
      <c r="P252" s="64"/>
      <c r="Q252" s="64"/>
    </row>
    <row r="253" spans="1:17" ht="12.75" customHeight="1">
      <c r="A253" s="290"/>
      <c r="B253" s="290" t="s">
        <v>649</v>
      </c>
      <c r="C253" s="290"/>
      <c r="D253" s="290"/>
      <c r="E253" s="290"/>
      <c r="F253" s="290"/>
      <c r="G253" s="290"/>
      <c r="H253" s="290"/>
      <c r="I253" s="64"/>
      <c r="J253" s="64">
        <f>SUM(I230:I252)</f>
        <v>1254.5499999999997</v>
      </c>
      <c r="K253" s="64"/>
      <c r="L253" s="64"/>
      <c r="M253" s="64"/>
      <c r="N253" s="64"/>
      <c r="O253" s="64"/>
      <c r="P253" s="64"/>
      <c r="Q253" s="64"/>
    </row>
    <row r="254" spans="1:17" ht="12.75" customHeight="1">
      <c r="A254" s="294">
        <f>A252+1</f>
        <v>233</v>
      </c>
      <c r="B254" s="290">
        <v>1</v>
      </c>
      <c r="C254" s="301" t="s">
        <v>1579</v>
      </c>
      <c r="D254" s="290" t="s">
        <v>107</v>
      </c>
      <c r="E254" s="540" t="s">
        <v>643</v>
      </c>
      <c r="F254" s="540" t="s">
        <v>653</v>
      </c>
      <c r="G254" s="541" t="s">
        <v>2442</v>
      </c>
      <c r="H254" s="290" t="s">
        <v>105</v>
      </c>
      <c r="I254" s="64">
        <v>45.412999999999997</v>
      </c>
      <c r="J254" s="64"/>
      <c r="K254" s="64"/>
      <c r="L254" s="64"/>
      <c r="M254" s="64"/>
      <c r="N254" s="64"/>
      <c r="O254" s="64"/>
      <c r="P254" s="64"/>
      <c r="Q254" s="64"/>
    </row>
    <row r="255" spans="1:17" ht="12.75" customHeight="1">
      <c r="A255" s="294">
        <f t="shared" ref="A255:A266" si="8">A254+1</f>
        <v>234</v>
      </c>
      <c r="B255" s="290">
        <v>2</v>
      </c>
      <c r="C255" s="301" t="s">
        <v>1717</v>
      </c>
      <c r="D255" s="290" t="s">
        <v>97</v>
      </c>
      <c r="E255" s="540" t="s">
        <v>643</v>
      </c>
      <c r="F255" s="540" t="s">
        <v>660</v>
      </c>
      <c r="G255" s="541" t="s">
        <v>2417</v>
      </c>
      <c r="H255" s="290" t="s">
        <v>105</v>
      </c>
      <c r="I255" s="64">
        <v>37.503999999999998</v>
      </c>
      <c r="J255" s="64"/>
      <c r="K255" s="64"/>
      <c r="L255" s="64"/>
      <c r="M255" s="64"/>
      <c r="N255" s="64"/>
      <c r="O255" s="64"/>
      <c r="P255" s="64"/>
      <c r="Q255" s="64"/>
    </row>
    <row r="256" spans="1:17" ht="12.75" customHeight="1">
      <c r="A256" s="294">
        <f t="shared" si="8"/>
        <v>235</v>
      </c>
      <c r="B256" s="290">
        <v>3</v>
      </c>
      <c r="C256" s="301" t="s">
        <v>587</v>
      </c>
      <c r="D256" s="290" t="s">
        <v>97</v>
      </c>
      <c r="E256" s="540" t="s">
        <v>654</v>
      </c>
      <c r="F256" s="540" t="s">
        <v>792</v>
      </c>
      <c r="G256" s="541" t="s">
        <v>2481</v>
      </c>
      <c r="H256" s="290" t="s">
        <v>105</v>
      </c>
      <c r="I256" s="64">
        <v>37.503999999999998</v>
      </c>
      <c r="J256" s="64"/>
      <c r="K256" s="64"/>
      <c r="L256" s="64"/>
      <c r="M256" s="64"/>
      <c r="N256" s="64"/>
      <c r="O256" s="64"/>
      <c r="P256" s="64"/>
      <c r="Q256" s="64"/>
    </row>
    <row r="257" spans="1:17" ht="12.75" customHeight="1">
      <c r="A257" s="294">
        <f t="shared" si="8"/>
        <v>236</v>
      </c>
      <c r="B257" s="290">
        <v>4</v>
      </c>
      <c r="C257" s="301" t="s">
        <v>1560</v>
      </c>
      <c r="D257" s="290" t="s">
        <v>596</v>
      </c>
      <c r="E257" s="540" t="s">
        <v>651</v>
      </c>
      <c r="F257" s="540" t="s">
        <v>792</v>
      </c>
      <c r="G257" s="541" t="s">
        <v>2442</v>
      </c>
      <c r="H257" s="290" t="s">
        <v>105</v>
      </c>
      <c r="I257" s="64">
        <v>67.873000000000005</v>
      </c>
      <c r="J257" s="64"/>
      <c r="K257" s="64"/>
      <c r="L257" s="64"/>
      <c r="M257" s="64"/>
      <c r="N257" s="64"/>
      <c r="O257" s="64"/>
      <c r="P257" s="64"/>
      <c r="Q257" s="64"/>
    </row>
    <row r="258" spans="1:17" ht="12.75" customHeight="1">
      <c r="A258" s="294">
        <f t="shared" si="8"/>
        <v>237</v>
      </c>
      <c r="B258" s="290">
        <v>5</v>
      </c>
      <c r="C258" s="301" t="s">
        <v>1752</v>
      </c>
      <c r="D258" s="290" t="s">
        <v>176</v>
      </c>
      <c r="E258" s="540" t="s">
        <v>792</v>
      </c>
      <c r="F258" s="540" t="s">
        <v>704</v>
      </c>
      <c r="G258" s="541" t="s">
        <v>2442</v>
      </c>
      <c r="H258" s="290" t="s">
        <v>105</v>
      </c>
      <c r="I258" s="64">
        <v>38.847000000000001</v>
      </c>
      <c r="J258" s="64"/>
      <c r="K258" s="64"/>
      <c r="L258" s="64"/>
      <c r="M258" s="64"/>
      <c r="N258" s="64"/>
      <c r="O258" s="64"/>
      <c r="P258" s="64"/>
      <c r="Q258" s="64"/>
    </row>
    <row r="259" spans="1:17" ht="12.75" customHeight="1">
      <c r="A259" s="294">
        <f t="shared" si="8"/>
        <v>238</v>
      </c>
      <c r="B259" s="290">
        <v>6</v>
      </c>
      <c r="C259" s="301" t="s">
        <v>1722</v>
      </c>
      <c r="D259" s="290" t="s">
        <v>176</v>
      </c>
      <c r="E259" s="540" t="s">
        <v>792</v>
      </c>
      <c r="F259" s="540" t="s">
        <v>683</v>
      </c>
      <c r="G259" s="541" t="s">
        <v>2417</v>
      </c>
      <c r="H259" s="290" t="s">
        <v>105</v>
      </c>
      <c r="I259" s="64">
        <v>38.847000000000001</v>
      </c>
      <c r="J259" s="64">
        <v>8</v>
      </c>
      <c r="K259" s="64"/>
      <c r="L259" s="64"/>
      <c r="M259" s="64"/>
      <c r="N259" s="64"/>
      <c r="O259" s="64"/>
      <c r="P259" s="64"/>
      <c r="Q259" s="64"/>
    </row>
    <row r="260" spans="1:17" ht="12.75" customHeight="1">
      <c r="A260" s="294">
        <f t="shared" si="8"/>
        <v>239</v>
      </c>
      <c r="B260" s="290">
        <v>7</v>
      </c>
      <c r="C260" s="301" t="s">
        <v>1750</v>
      </c>
      <c r="D260" s="290" t="s">
        <v>107</v>
      </c>
      <c r="E260" s="540" t="s">
        <v>704</v>
      </c>
      <c r="F260" s="540" t="s">
        <v>692</v>
      </c>
      <c r="G260" s="541" t="s">
        <v>2442</v>
      </c>
      <c r="H260" s="290" t="s">
        <v>105</v>
      </c>
      <c r="I260" s="64">
        <v>45.412999999999997</v>
      </c>
      <c r="J260" s="64"/>
      <c r="K260" s="64"/>
      <c r="L260" s="64"/>
      <c r="M260" s="64"/>
      <c r="N260" s="64"/>
      <c r="O260" s="64"/>
      <c r="P260" s="64"/>
      <c r="Q260" s="64"/>
    </row>
    <row r="261" spans="1:17" ht="12.75" customHeight="1">
      <c r="A261" s="294">
        <f t="shared" si="8"/>
        <v>240</v>
      </c>
      <c r="B261" s="290">
        <v>8</v>
      </c>
      <c r="C261" s="301" t="s">
        <v>1747</v>
      </c>
      <c r="D261" s="290" t="s">
        <v>176</v>
      </c>
      <c r="E261" s="540" t="s">
        <v>692</v>
      </c>
      <c r="F261" s="540" t="s">
        <v>709</v>
      </c>
      <c r="G261" s="541" t="s">
        <v>2442</v>
      </c>
      <c r="H261" s="290" t="s">
        <v>105</v>
      </c>
      <c r="I261" s="64">
        <v>38.847000000000001</v>
      </c>
      <c r="J261" s="64"/>
      <c r="K261" s="64"/>
      <c r="L261" s="64"/>
      <c r="M261" s="64"/>
      <c r="N261" s="64"/>
      <c r="O261" s="64"/>
      <c r="P261" s="64"/>
      <c r="Q261" s="64"/>
    </row>
    <row r="262" spans="1:17" ht="12.75" customHeight="1">
      <c r="A262" s="294">
        <f t="shared" si="8"/>
        <v>241</v>
      </c>
      <c r="B262" s="290">
        <v>9</v>
      </c>
      <c r="C262" s="301" t="s">
        <v>1580</v>
      </c>
      <c r="D262" s="290" t="s">
        <v>107</v>
      </c>
      <c r="E262" s="540" t="s">
        <v>690</v>
      </c>
      <c r="F262" s="540" t="s">
        <v>713</v>
      </c>
      <c r="G262" s="541" t="s">
        <v>1141</v>
      </c>
      <c r="H262" s="290" t="s">
        <v>105</v>
      </c>
      <c r="I262" s="64">
        <v>45.412999999999997</v>
      </c>
      <c r="J262" s="64"/>
      <c r="K262" s="64"/>
      <c r="L262" s="64"/>
      <c r="M262" s="64"/>
      <c r="N262" s="64"/>
      <c r="O262" s="64"/>
      <c r="P262" s="64"/>
      <c r="Q262" s="64"/>
    </row>
    <row r="263" spans="1:17" ht="12.75" customHeight="1">
      <c r="A263" s="294">
        <f t="shared" si="8"/>
        <v>242</v>
      </c>
      <c r="B263" s="290">
        <v>10</v>
      </c>
      <c r="C263" s="301" t="s">
        <v>1742</v>
      </c>
      <c r="D263" s="290" t="s">
        <v>97</v>
      </c>
      <c r="E263" s="540" t="s">
        <v>706</v>
      </c>
      <c r="F263" s="540" t="s">
        <v>713</v>
      </c>
      <c r="G263" s="541" t="s">
        <v>2442</v>
      </c>
      <c r="H263" s="290" t="s">
        <v>105</v>
      </c>
      <c r="I263" s="64">
        <v>37.503999999999998</v>
      </c>
      <c r="J263" s="64"/>
      <c r="K263" s="64"/>
      <c r="L263" s="64"/>
      <c r="M263" s="64"/>
      <c r="N263" s="64"/>
      <c r="O263" s="64"/>
      <c r="P263" s="64"/>
      <c r="Q263" s="64"/>
    </row>
    <row r="264" spans="1:17" ht="12.75" customHeight="1">
      <c r="A264" s="294">
        <f t="shared" si="8"/>
        <v>243</v>
      </c>
      <c r="B264" s="290">
        <v>11</v>
      </c>
      <c r="C264" s="301" t="s">
        <v>1729</v>
      </c>
      <c r="D264" s="290" t="s">
        <v>375</v>
      </c>
      <c r="E264" s="540" t="s">
        <v>687</v>
      </c>
      <c r="F264" s="540" t="s">
        <v>795</v>
      </c>
      <c r="G264" s="541" t="s">
        <v>2417</v>
      </c>
      <c r="H264" s="290" t="s">
        <v>105</v>
      </c>
      <c r="I264" s="64">
        <v>57.597000000000001</v>
      </c>
      <c r="J264" s="64"/>
      <c r="K264" s="64"/>
      <c r="L264" s="64"/>
      <c r="M264" s="64"/>
      <c r="N264" s="64"/>
      <c r="O264" s="64"/>
      <c r="P264" s="64"/>
      <c r="Q264" s="64"/>
    </row>
    <row r="265" spans="1:17" ht="12.75" customHeight="1">
      <c r="A265" s="294">
        <f t="shared" si="8"/>
        <v>244</v>
      </c>
      <c r="B265" s="290">
        <v>12</v>
      </c>
      <c r="C265" s="301" t="s">
        <v>1603</v>
      </c>
      <c r="D265" s="290" t="s">
        <v>1555</v>
      </c>
      <c r="E265" s="540" t="s">
        <v>792</v>
      </c>
      <c r="F265" s="540" t="s">
        <v>716</v>
      </c>
      <c r="G265" s="541" t="s">
        <v>2418</v>
      </c>
      <c r="H265" s="290" t="s">
        <v>105</v>
      </c>
      <c r="I265" s="64">
        <v>70.700999999999993</v>
      </c>
      <c r="J265" s="64"/>
      <c r="K265" s="64"/>
      <c r="L265" s="64"/>
      <c r="M265" s="64"/>
      <c r="N265" s="64"/>
      <c r="O265" s="64"/>
      <c r="P265" s="64"/>
      <c r="Q265" s="64"/>
    </row>
    <row r="266" spans="1:17" ht="12.75" customHeight="1">
      <c r="A266" s="294">
        <f t="shared" si="8"/>
        <v>245</v>
      </c>
      <c r="B266" s="290">
        <v>13</v>
      </c>
      <c r="C266" s="301" t="s">
        <v>1585</v>
      </c>
      <c r="D266" s="290" t="e">
        <f>+VLOOKUP(C266,'[3]TB-401 Fdn'!$C$7:$D$528,2,FALSE)</f>
        <v>#N/A</v>
      </c>
      <c r="E266" s="540">
        <v>45651</v>
      </c>
      <c r="F266" s="540">
        <v>45663</v>
      </c>
      <c r="G266" s="541" t="s">
        <v>2478</v>
      </c>
      <c r="H266" s="290" t="s">
        <v>105</v>
      </c>
      <c r="I266" s="64">
        <v>38.847000000000001</v>
      </c>
      <c r="J266" s="64"/>
      <c r="K266" s="64"/>
      <c r="L266" s="64"/>
      <c r="M266" s="64"/>
      <c r="N266" s="64"/>
      <c r="O266" s="64"/>
      <c r="P266" s="64"/>
      <c r="Q266" s="64"/>
    </row>
    <row r="267" spans="1:17" ht="12.75" customHeight="1">
      <c r="A267" s="290"/>
      <c r="B267" s="301" t="s">
        <v>720</v>
      </c>
      <c r="C267" s="290"/>
      <c r="D267" s="290"/>
      <c r="E267" s="271"/>
      <c r="F267" s="290"/>
      <c r="G267" s="290"/>
      <c r="H267" s="290"/>
      <c r="I267" s="64"/>
      <c r="J267" s="64">
        <f>SUM(I254:I266)</f>
        <v>600.30999999999995</v>
      </c>
      <c r="K267" s="64"/>
      <c r="L267" s="64"/>
      <c r="M267" s="64"/>
      <c r="N267" s="64"/>
      <c r="O267" s="64"/>
      <c r="P267" s="64"/>
      <c r="Q267" s="64"/>
    </row>
    <row r="268" spans="1:17" ht="12.75" customHeight="1">
      <c r="A268" s="294">
        <f>A266+1</f>
        <v>246</v>
      </c>
      <c r="B268" s="290">
        <v>1</v>
      </c>
      <c r="C268" s="290" t="s">
        <v>1743</v>
      </c>
      <c r="D268" s="290" t="s">
        <v>343</v>
      </c>
      <c r="E268" s="290" t="s">
        <v>795</v>
      </c>
      <c r="F268" s="290" t="s">
        <v>1787</v>
      </c>
      <c r="G268" s="290" t="s">
        <v>2442</v>
      </c>
      <c r="H268" s="290" t="s">
        <v>105</v>
      </c>
      <c r="I268" s="64">
        <v>66.381</v>
      </c>
      <c r="J268" s="64"/>
      <c r="K268" s="64"/>
      <c r="L268" s="64"/>
      <c r="M268" s="64"/>
      <c r="N268" s="64"/>
      <c r="O268" s="64"/>
      <c r="P268" s="64"/>
      <c r="Q268" s="64"/>
    </row>
    <row r="269" spans="1:17" ht="12.75" customHeight="1">
      <c r="A269" s="294">
        <f t="shared" ref="A269:A276" si="9">A268+1</f>
        <v>247</v>
      </c>
      <c r="B269" s="290">
        <v>2</v>
      </c>
      <c r="C269" s="290" t="s">
        <v>1738</v>
      </c>
      <c r="D269" s="290" t="s">
        <v>97</v>
      </c>
      <c r="E269" s="290" t="s">
        <v>795</v>
      </c>
      <c r="F269" s="290" t="s">
        <v>731</v>
      </c>
      <c r="G269" s="290" t="s">
        <v>2417</v>
      </c>
      <c r="H269" s="290" t="s">
        <v>105</v>
      </c>
      <c r="I269" s="64">
        <v>37.503999999999998</v>
      </c>
      <c r="J269" s="64"/>
      <c r="K269" s="64"/>
      <c r="L269" s="64"/>
      <c r="M269" s="64"/>
      <c r="N269" s="64"/>
      <c r="O269" s="64"/>
      <c r="P269" s="64"/>
      <c r="Q269" s="64"/>
    </row>
    <row r="270" spans="1:17" ht="12.75" customHeight="1">
      <c r="A270" s="294">
        <f t="shared" si="9"/>
        <v>248</v>
      </c>
      <c r="B270" s="290">
        <v>3</v>
      </c>
      <c r="C270" s="290" t="s">
        <v>1647</v>
      </c>
      <c r="D270" s="290" t="s">
        <v>1555</v>
      </c>
      <c r="E270" s="290" t="s">
        <v>719</v>
      </c>
      <c r="F270" s="290" t="s">
        <v>743</v>
      </c>
      <c r="G270" s="78" t="s">
        <v>2445</v>
      </c>
      <c r="H270" s="290" t="s">
        <v>105</v>
      </c>
      <c r="I270" s="64">
        <v>70.700999999999993</v>
      </c>
      <c r="J270" s="64"/>
      <c r="K270" s="64"/>
      <c r="L270" s="64"/>
      <c r="M270" s="64"/>
      <c r="N270" s="64"/>
      <c r="O270" s="64"/>
      <c r="P270" s="64"/>
      <c r="Q270" s="64"/>
    </row>
    <row r="271" spans="1:17" ht="12.75" customHeight="1">
      <c r="A271" s="294">
        <f t="shared" si="9"/>
        <v>249</v>
      </c>
      <c r="B271" s="290">
        <v>4</v>
      </c>
      <c r="C271" s="290" t="s">
        <v>396</v>
      </c>
      <c r="D271" s="290" t="s">
        <v>1551</v>
      </c>
      <c r="E271" s="290" t="s">
        <v>799</v>
      </c>
      <c r="F271" s="290" t="s">
        <v>736</v>
      </c>
      <c r="G271" s="290" t="s">
        <v>2406</v>
      </c>
      <c r="H271" s="290" t="s">
        <v>105</v>
      </c>
      <c r="I271" s="64">
        <v>69.228999999999999</v>
      </c>
      <c r="J271" s="64"/>
      <c r="K271" s="64"/>
      <c r="L271" s="64"/>
      <c r="M271" s="64"/>
      <c r="N271" s="64"/>
      <c r="O271" s="64"/>
      <c r="P271" s="64"/>
      <c r="Q271" s="64"/>
    </row>
    <row r="272" spans="1:17" ht="12.75" customHeight="1">
      <c r="A272" s="294">
        <f t="shared" si="9"/>
        <v>250</v>
      </c>
      <c r="B272" s="290">
        <v>5</v>
      </c>
      <c r="C272" s="290" t="s">
        <v>1558</v>
      </c>
      <c r="D272" s="290" t="s">
        <v>176</v>
      </c>
      <c r="E272" s="290" t="s">
        <v>742</v>
      </c>
      <c r="F272" s="290" t="s">
        <v>2223</v>
      </c>
      <c r="G272" s="541" t="s">
        <v>2418</v>
      </c>
      <c r="H272" s="290" t="s">
        <v>105</v>
      </c>
      <c r="I272" s="64">
        <v>38.847000000000001</v>
      </c>
      <c r="J272" s="64"/>
      <c r="K272" s="64"/>
      <c r="L272" s="64"/>
      <c r="M272" s="64"/>
      <c r="N272" s="64"/>
      <c r="O272" s="64"/>
      <c r="P272" s="64"/>
      <c r="Q272" s="64"/>
    </row>
    <row r="273" spans="1:17" ht="12.75" customHeight="1">
      <c r="A273" s="294">
        <f t="shared" si="9"/>
        <v>251</v>
      </c>
      <c r="B273" s="290">
        <v>6</v>
      </c>
      <c r="C273" s="290" t="s">
        <v>439</v>
      </c>
      <c r="D273" s="290" t="s">
        <v>490</v>
      </c>
      <c r="E273" s="290" t="s">
        <v>724</v>
      </c>
      <c r="F273" s="290" t="s">
        <v>801</v>
      </c>
      <c r="G273" s="290" t="s">
        <v>2417</v>
      </c>
      <c r="H273" s="290" t="s">
        <v>105</v>
      </c>
      <c r="I273" s="64">
        <v>69.228999999999999</v>
      </c>
      <c r="J273" s="64"/>
      <c r="K273" s="64"/>
      <c r="L273" s="64"/>
      <c r="M273" s="64"/>
      <c r="N273" s="64"/>
      <c r="O273" s="64"/>
      <c r="P273" s="64"/>
      <c r="Q273" s="64"/>
    </row>
    <row r="274" spans="1:17" ht="12.75" customHeight="1">
      <c r="A274" s="294">
        <f t="shared" si="9"/>
        <v>252</v>
      </c>
      <c r="B274" s="290">
        <v>7</v>
      </c>
      <c r="C274" s="290" t="s">
        <v>1737</v>
      </c>
      <c r="D274" s="290" t="s">
        <v>176</v>
      </c>
      <c r="E274" s="290" t="s">
        <v>737</v>
      </c>
      <c r="F274" s="290" t="s">
        <v>802</v>
      </c>
      <c r="G274" s="541" t="s">
        <v>2418</v>
      </c>
      <c r="H274" s="290" t="s">
        <v>105</v>
      </c>
      <c r="I274" s="64">
        <v>38.847000000000001</v>
      </c>
      <c r="J274" s="64"/>
      <c r="K274" s="64"/>
      <c r="L274" s="64"/>
      <c r="M274" s="64"/>
      <c r="N274" s="64"/>
      <c r="O274" s="64"/>
      <c r="P274" s="64"/>
      <c r="Q274" s="64"/>
    </row>
    <row r="275" spans="1:17" ht="12.75" customHeight="1">
      <c r="A275" s="294">
        <f t="shared" si="9"/>
        <v>253</v>
      </c>
      <c r="B275" s="290">
        <v>8</v>
      </c>
      <c r="C275" s="290" t="s">
        <v>734</v>
      </c>
      <c r="D275" s="290" t="s">
        <v>375</v>
      </c>
      <c r="E275" s="290" t="s">
        <v>736</v>
      </c>
      <c r="F275" s="290" t="s">
        <v>738</v>
      </c>
      <c r="G275" s="78" t="s">
        <v>2445</v>
      </c>
      <c r="H275" s="290" t="s">
        <v>105</v>
      </c>
      <c r="I275" s="64">
        <v>57.597000000000001</v>
      </c>
      <c r="J275" s="64"/>
      <c r="K275" s="64" t="s">
        <v>2487</v>
      </c>
      <c r="L275" s="64"/>
      <c r="M275" s="64"/>
      <c r="N275" s="64"/>
      <c r="O275" s="64"/>
      <c r="P275" s="64"/>
      <c r="Q275" s="64"/>
    </row>
    <row r="276" spans="1:17" ht="12.75" customHeight="1">
      <c r="A276" s="294">
        <f t="shared" si="9"/>
        <v>254</v>
      </c>
      <c r="B276" s="290">
        <v>9</v>
      </c>
      <c r="C276" s="290" t="s">
        <v>1692</v>
      </c>
      <c r="D276" s="290" t="s">
        <v>1551</v>
      </c>
      <c r="E276" s="271" t="s">
        <v>737</v>
      </c>
      <c r="F276" s="290" t="s">
        <v>738</v>
      </c>
      <c r="G276" s="290" t="s">
        <v>2442</v>
      </c>
      <c r="H276" s="290" t="s">
        <v>105</v>
      </c>
      <c r="I276" s="64">
        <v>69.228999999999999</v>
      </c>
      <c r="J276" s="64"/>
      <c r="K276" s="64" t="s">
        <v>2487</v>
      </c>
      <c r="L276" s="64"/>
      <c r="M276" s="64"/>
      <c r="N276" s="64"/>
      <c r="O276" s="64"/>
      <c r="P276" s="64"/>
      <c r="Q276" s="64"/>
    </row>
    <row r="277" spans="1:17" ht="12.75" customHeight="1">
      <c r="A277" s="290"/>
      <c r="B277" s="301" t="s">
        <v>142</v>
      </c>
      <c r="C277" s="290"/>
      <c r="D277" s="290"/>
      <c r="E277" s="271"/>
      <c r="F277" s="290"/>
      <c r="G277" s="290"/>
      <c r="H277" s="290"/>
      <c r="I277" s="64"/>
      <c r="J277" s="64">
        <f>SUM(I268:I276)</f>
        <v>517.56399999999996</v>
      </c>
      <c r="K277" s="64"/>
      <c r="L277" s="64"/>
      <c r="M277" s="64"/>
      <c r="N277" s="64"/>
      <c r="O277" s="64"/>
      <c r="P277" s="64"/>
      <c r="Q277" s="64"/>
    </row>
    <row r="278" spans="1:17" ht="12.75" customHeight="1">
      <c r="A278" s="294">
        <f>A276+1</f>
        <v>255</v>
      </c>
      <c r="B278" s="290">
        <v>1</v>
      </c>
      <c r="C278" s="290" t="s">
        <v>275</v>
      </c>
      <c r="D278" s="290" t="s">
        <v>596</v>
      </c>
      <c r="E278" s="271" t="s">
        <v>2223</v>
      </c>
      <c r="F278" s="290" t="s">
        <v>1803</v>
      </c>
      <c r="G278" s="290" t="s">
        <v>2406</v>
      </c>
      <c r="H278" s="290" t="s">
        <v>105</v>
      </c>
      <c r="I278" s="64">
        <v>67.873000000000005</v>
      </c>
      <c r="J278" s="64"/>
      <c r="K278" s="64"/>
      <c r="L278" s="64"/>
      <c r="M278" s="64"/>
      <c r="N278" s="64"/>
      <c r="O278" s="64"/>
      <c r="P278" s="64"/>
      <c r="Q278" s="64"/>
    </row>
    <row r="279" spans="1:17" ht="12.75" customHeight="1">
      <c r="A279" s="294">
        <f t="shared" ref="A279:A290" si="10">A278+1</f>
        <v>256</v>
      </c>
      <c r="B279" s="290">
        <v>2</v>
      </c>
      <c r="C279" s="290" t="s">
        <v>1755</v>
      </c>
      <c r="D279" s="290" t="s">
        <v>419</v>
      </c>
      <c r="E279" s="271" t="s">
        <v>803</v>
      </c>
      <c r="F279" s="290" t="s">
        <v>2225</v>
      </c>
      <c r="G279" s="541" t="s">
        <v>2418</v>
      </c>
      <c r="H279" s="290" t="s">
        <v>105</v>
      </c>
      <c r="I279" s="64">
        <v>66.381</v>
      </c>
      <c r="J279" s="64"/>
      <c r="K279" s="64"/>
      <c r="L279" s="64"/>
      <c r="M279" s="64"/>
      <c r="N279" s="64"/>
      <c r="O279" s="64"/>
      <c r="P279" s="64"/>
      <c r="Q279" s="64"/>
    </row>
    <row r="280" spans="1:17" ht="12.75" customHeight="1">
      <c r="A280" s="294">
        <f t="shared" si="10"/>
        <v>257</v>
      </c>
      <c r="B280" s="290">
        <v>3</v>
      </c>
      <c r="C280" s="290" t="s">
        <v>1702</v>
      </c>
      <c r="D280" s="290" t="s">
        <v>596</v>
      </c>
      <c r="E280" s="271" t="s">
        <v>1800</v>
      </c>
      <c r="F280" s="290" t="s">
        <v>2226</v>
      </c>
      <c r="G280" s="290" t="s">
        <v>2442</v>
      </c>
      <c r="H280" s="290" t="s">
        <v>105</v>
      </c>
      <c r="I280" s="64">
        <v>67.873000000000005</v>
      </c>
      <c r="J280" s="64"/>
      <c r="K280" s="64"/>
      <c r="L280" s="64"/>
      <c r="M280" s="64"/>
      <c r="N280" s="64"/>
      <c r="O280" s="64"/>
      <c r="P280" s="64"/>
      <c r="Q280" s="64"/>
    </row>
    <row r="281" spans="1:17" ht="12.75" customHeight="1">
      <c r="A281" s="294">
        <f t="shared" si="10"/>
        <v>258</v>
      </c>
      <c r="B281" s="290">
        <v>4</v>
      </c>
      <c r="C281" s="290" t="s">
        <v>1576</v>
      </c>
      <c r="D281" s="290" t="s">
        <v>97</v>
      </c>
      <c r="E281" s="271" t="s">
        <v>1801</v>
      </c>
      <c r="F281" s="290" t="s">
        <v>1993</v>
      </c>
      <c r="G281" s="290" t="s">
        <v>2442</v>
      </c>
      <c r="H281" s="290" t="s">
        <v>105</v>
      </c>
      <c r="I281" s="64">
        <v>37.503999999999998</v>
      </c>
      <c r="J281" s="64"/>
      <c r="K281" s="64"/>
      <c r="L281" s="64"/>
      <c r="M281" s="64"/>
      <c r="N281" s="64"/>
      <c r="O281" s="64"/>
      <c r="P281" s="64"/>
      <c r="Q281" s="64"/>
    </row>
    <row r="282" spans="1:17" ht="12.75" customHeight="1">
      <c r="A282" s="294">
        <f t="shared" si="10"/>
        <v>259</v>
      </c>
      <c r="B282" s="290">
        <v>5</v>
      </c>
      <c r="C282" s="290" t="s">
        <v>1757</v>
      </c>
      <c r="D282" s="290" t="s">
        <v>97</v>
      </c>
      <c r="E282" s="271" t="s">
        <v>1801</v>
      </c>
      <c r="F282" s="290" t="s">
        <v>2201</v>
      </c>
      <c r="G282" s="541" t="s">
        <v>2418</v>
      </c>
      <c r="H282" s="290" t="s">
        <v>105</v>
      </c>
      <c r="I282" s="64">
        <v>37.503999999999998</v>
      </c>
      <c r="J282" s="64"/>
      <c r="K282" s="64"/>
      <c r="L282" s="64"/>
      <c r="M282" s="64"/>
      <c r="N282" s="64"/>
      <c r="O282" s="64"/>
      <c r="P282" s="64"/>
      <c r="Q282" s="64"/>
    </row>
    <row r="283" spans="1:17" ht="12.75" customHeight="1">
      <c r="A283" s="294">
        <f t="shared" si="10"/>
        <v>260</v>
      </c>
      <c r="B283" s="290">
        <v>6</v>
      </c>
      <c r="C283" s="290" t="s">
        <v>1767</v>
      </c>
      <c r="D283" s="290" t="s">
        <v>97</v>
      </c>
      <c r="E283" s="271" t="s">
        <v>2202</v>
      </c>
      <c r="F283" s="290" t="s">
        <v>1804</v>
      </c>
      <c r="G283" s="290" t="s">
        <v>2442</v>
      </c>
      <c r="H283" s="290" t="s">
        <v>105</v>
      </c>
      <c r="I283" s="64">
        <v>37.503999999999998</v>
      </c>
      <c r="J283" s="64"/>
      <c r="K283" s="64"/>
      <c r="L283" s="64"/>
      <c r="M283" s="64"/>
      <c r="N283" s="64"/>
      <c r="O283" s="64"/>
      <c r="P283" s="64"/>
      <c r="Q283" s="64"/>
    </row>
    <row r="284" spans="1:17" ht="12.75" customHeight="1">
      <c r="A284" s="294">
        <f t="shared" si="10"/>
        <v>261</v>
      </c>
      <c r="B284" s="290">
        <v>7</v>
      </c>
      <c r="C284" s="290" t="s">
        <v>1575</v>
      </c>
      <c r="D284" s="290" t="s">
        <v>112</v>
      </c>
      <c r="E284" s="271" t="s">
        <v>2202</v>
      </c>
      <c r="F284" s="290" t="s">
        <v>2227</v>
      </c>
      <c r="G284" s="541" t="s">
        <v>2418</v>
      </c>
      <c r="H284" s="290" t="s">
        <v>105</v>
      </c>
      <c r="I284" s="64">
        <v>47.183999999999997</v>
      </c>
      <c r="J284" s="64"/>
      <c r="K284" s="64"/>
      <c r="L284" s="64"/>
      <c r="M284" s="64"/>
      <c r="N284" s="64"/>
      <c r="O284" s="64"/>
      <c r="P284" s="64"/>
      <c r="Q284" s="64"/>
    </row>
    <row r="285" spans="1:17" ht="12.75" customHeight="1">
      <c r="A285" s="294">
        <f t="shared" si="10"/>
        <v>262</v>
      </c>
      <c r="B285" s="290">
        <v>8</v>
      </c>
      <c r="C285" s="290" t="s">
        <v>1562</v>
      </c>
      <c r="D285" s="290" t="s">
        <v>97</v>
      </c>
      <c r="E285" s="271" t="s">
        <v>746</v>
      </c>
      <c r="F285" s="290" t="s">
        <v>1994</v>
      </c>
      <c r="G285" s="290" t="s">
        <v>2442</v>
      </c>
      <c r="H285" s="290" t="s">
        <v>105</v>
      </c>
      <c r="I285" s="64">
        <v>37.503999999999998</v>
      </c>
      <c r="J285" s="64"/>
      <c r="K285" s="64"/>
      <c r="L285" s="64"/>
      <c r="M285" s="64"/>
      <c r="N285" s="64"/>
      <c r="O285" s="64"/>
      <c r="P285" s="64"/>
      <c r="Q285" s="64"/>
    </row>
    <row r="286" spans="1:17" ht="12.75" customHeight="1">
      <c r="A286" s="294">
        <f t="shared" si="10"/>
        <v>263</v>
      </c>
      <c r="B286" s="290">
        <v>9</v>
      </c>
      <c r="C286" s="290" t="s">
        <v>1765</v>
      </c>
      <c r="D286" s="290" t="s">
        <v>97</v>
      </c>
      <c r="E286" s="271" t="s">
        <v>747</v>
      </c>
      <c r="F286" s="290" t="s">
        <v>752</v>
      </c>
      <c r="G286" s="290" t="s">
        <v>2442</v>
      </c>
      <c r="H286" s="290" t="s">
        <v>105</v>
      </c>
      <c r="I286" s="64">
        <v>37.503999999999998</v>
      </c>
      <c r="J286" s="64">
        <f>SUM(I278:I286)</f>
        <v>436.83100000000002</v>
      </c>
      <c r="K286" s="64"/>
      <c r="L286" s="64"/>
      <c r="M286" s="64"/>
      <c r="N286" s="64"/>
      <c r="O286" s="64"/>
      <c r="P286" s="64"/>
      <c r="Q286" s="64"/>
    </row>
    <row r="287" spans="1:17" ht="12.75" customHeight="1">
      <c r="A287" s="294">
        <f t="shared" si="10"/>
        <v>264</v>
      </c>
      <c r="B287" s="290">
        <v>10</v>
      </c>
      <c r="C287" s="290" t="s">
        <v>1554</v>
      </c>
      <c r="D287" s="290" t="s">
        <v>1555</v>
      </c>
      <c r="E287" s="271" t="s">
        <v>1994</v>
      </c>
      <c r="F287" s="290" t="s">
        <v>1995</v>
      </c>
      <c r="G287" s="541" t="s">
        <v>2418</v>
      </c>
      <c r="H287" s="290" t="s">
        <v>105</v>
      </c>
      <c r="I287" s="64">
        <v>70.700999999999993</v>
      </c>
      <c r="J287" s="64"/>
      <c r="K287" s="64"/>
      <c r="L287" s="64"/>
      <c r="M287" s="64"/>
      <c r="N287" s="64"/>
      <c r="O287" s="64"/>
      <c r="P287" s="64"/>
      <c r="Q287" s="64"/>
    </row>
    <row r="288" spans="1:17" ht="12.75" customHeight="1">
      <c r="A288" s="294">
        <f t="shared" si="10"/>
        <v>265</v>
      </c>
      <c r="B288" s="290">
        <v>11</v>
      </c>
      <c r="C288" s="290" t="s">
        <v>1763</v>
      </c>
      <c r="D288" s="290" t="s">
        <v>97</v>
      </c>
      <c r="E288" s="271" t="s">
        <v>1811</v>
      </c>
      <c r="F288" s="290" t="s">
        <v>807</v>
      </c>
      <c r="G288" s="290" t="s">
        <v>2442</v>
      </c>
      <c r="H288" s="290" t="s">
        <v>105</v>
      </c>
      <c r="I288" s="64">
        <v>37.503999999999998</v>
      </c>
      <c r="J288" s="64"/>
      <c r="K288" s="64"/>
      <c r="L288" s="64"/>
      <c r="M288" s="64"/>
      <c r="N288" s="64"/>
      <c r="O288" s="64"/>
      <c r="P288" s="64"/>
      <c r="Q288" s="64"/>
    </row>
    <row r="289" spans="1:17" ht="12.75" customHeight="1">
      <c r="A289" s="294">
        <f t="shared" si="10"/>
        <v>266</v>
      </c>
      <c r="B289" s="290">
        <v>12</v>
      </c>
      <c r="C289" s="290" t="s">
        <v>1267</v>
      </c>
      <c r="D289" s="290" t="s">
        <v>1768</v>
      </c>
      <c r="E289" s="540">
        <v>45717</v>
      </c>
      <c r="F289" s="540">
        <v>45725</v>
      </c>
      <c r="G289" s="541" t="s">
        <v>1235</v>
      </c>
      <c r="H289" s="290" t="s">
        <v>105</v>
      </c>
      <c r="I289" s="64">
        <v>37.503999999999998</v>
      </c>
      <c r="J289" s="64"/>
      <c r="K289" s="64"/>
      <c r="L289" s="64"/>
      <c r="M289" s="64"/>
      <c r="N289" s="64"/>
      <c r="O289" s="64"/>
      <c r="P289" s="64"/>
      <c r="Q289" s="64"/>
    </row>
    <row r="290" spans="1:17" ht="12.75" customHeight="1">
      <c r="A290" s="294">
        <f t="shared" si="10"/>
        <v>267</v>
      </c>
      <c r="B290" s="290">
        <v>13</v>
      </c>
      <c r="C290" s="290" t="s">
        <v>1268</v>
      </c>
      <c r="D290" s="290" t="s">
        <v>1768</v>
      </c>
      <c r="E290" s="540">
        <v>45726</v>
      </c>
      <c r="F290" s="540">
        <v>45743</v>
      </c>
      <c r="G290" s="541" t="s">
        <v>1235</v>
      </c>
      <c r="H290" s="290" t="s">
        <v>105</v>
      </c>
      <c r="I290" s="64">
        <v>45.412999999999997</v>
      </c>
      <c r="J290" s="64"/>
      <c r="K290" s="64"/>
      <c r="L290" s="64"/>
      <c r="M290" s="64"/>
      <c r="N290" s="64"/>
      <c r="O290" s="64"/>
      <c r="P290" s="64"/>
      <c r="Q290" s="64"/>
    </row>
    <row r="291" spans="1:17" ht="12.75" customHeight="1">
      <c r="A291" s="290"/>
      <c r="B291" s="301" t="s">
        <v>749</v>
      </c>
      <c r="C291" s="290"/>
      <c r="D291" s="290"/>
      <c r="E291" s="271"/>
      <c r="F291" s="290"/>
      <c r="G291" s="290"/>
      <c r="H291" s="290"/>
      <c r="I291" s="64"/>
      <c r="J291" s="64">
        <f>SUM(I278:I290)</f>
        <v>627.95300000000009</v>
      </c>
      <c r="K291" s="64"/>
      <c r="L291" s="64"/>
      <c r="M291" s="64"/>
      <c r="N291" s="64"/>
      <c r="O291" s="64"/>
      <c r="P291" s="64"/>
      <c r="Q291" s="64"/>
    </row>
    <row r="292" spans="1:17" ht="12.75" customHeight="1">
      <c r="A292" s="294">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4">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4">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4">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4">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4">
        <v>273</v>
      </c>
      <c r="B297" s="78">
        <v>6</v>
      </c>
      <c r="C297" s="148" t="s">
        <v>285</v>
      </c>
      <c r="D297" s="78" t="s">
        <v>107</v>
      </c>
      <c r="E297" s="79" t="s">
        <v>1820</v>
      </c>
      <c r="F297" s="78" t="s">
        <v>1823</v>
      </c>
      <c r="G297" s="541" t="s">
        <v>2418</v>
      </c>
      <c r="H297" s="148" t="s">
        <v>105</v>
      </c>
      <c r="I297" s="64">
        <v>45.412999999999997</v>
      </c>
      <c r="J297" s="64"/>
      <c r="K297" s="64"/>
      <c r="L297" s="64"/>
      <c r="M297" s="64"/>
      <c r="N297" s="64"/>
      <c r="O297" s="64"/>
      <c r="P297" s="64"/>
      <c r="Q297" s="64"/>
    </row>
    <row r="298" spans="1:17" ht="12.75" customHeight="1">
      <c r="A298" s="294">
        <v>274</v>
      </c>
      <c r="B298" s="78">
        <v>7</v>
      </c>
      <c r="C298" s="148" t="s">
        <v>298</v>
      </c>
      <c r="D298" s="78" t="s">
        <v>97</v>
      </c>
      <c r="E298" s="79" t="s">
        <v>1823</v>
      </c>
      <c r="F298" s="78" t="s">
        <v>2236</v>
      </c>
      <c r="G298" s="541" t="s">
        <v>2418</v>
      </c>
      <c r="H298" s="148" t="s">
        <v>105</v>
      </c>
      <c r="I298" s="64">
        <v>37.503999999999998</v>
      </c>
      <c r="J298" s="64"/>
      <c r="K298" s="64"/>
      <c r="L298" s="64"/>
      <c r="M298" s="64"/>
      <c r="N298" s="64"/>
      <c r="O298" s="64"/>
      <c r="P298" s="64"/>
      <c r="Q298" s="64"/>
    </row>
    <row r="299" spans="1:17" ht="12.75" customHeight="1">
      <c r="A299" s="294">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4">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4">
        <v>277</v>
      </c>
      <c r="B301" s="78">
        <v>10</v>
      </c>
      <c r="C301" s="148" t="s">
        <v>306</v>
      </c>
      <c r="D301" s="78" t="s">
        <v>176</v>
      </c>
      <c r="E301" s="78" t="s">
        <v>1824</v>
      </c>
      <c r="F301" s="78" t="s">
        <v>1862</v>
      </c>
      <c r="G301" s="541" t="s">
        <v>2418</v>
      </c>
      <c r="H301" s="148" t="s">
        <v>105</v>
      </c>
      <c r="I301" s="64">
        <v>38.847000000000001</v>
      </c>
      <c r="J301" s="64"/>
      <c r="K301" s="64"/>
      <c r="L301" s="64"/>
      <c r="M301" s="64"/>
      <c r="N301" s="64"/>
      <c r="O301" s="64"/>
      <c r="P301" s="64"/>
      <c r="Q301" s="64"/>
    </row>
    <row r="302" spans="1:17" ht="12.75" customHeight="1">
      <c r="A302" s="294">
        <v>278</v>
      </c>
      <c r="B302" s="78">
        <v>11</v>
      </c>
      <c r="C302" s="148" t="s">
        <v>1662</v>
      </c>
      <c r="D302" s="315"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4"/>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4">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4">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4">
        <v>281</v>
      </c>
      <c r="B306" s="78">
        <v>3</v>
      </c>
      <c r="C306" s="148" t="s">
        <v>385</v>
      </c>
      <c r="D306" s="78" t="s">
        <v>2192</v>
      </c>
      <c r="E306" s="79" t="s">
        <v>1862</v>
      </c>
      <c r="F306" s="78" t="s">
        <v>1998</v>
      </c>
      <c r="G306" s="541" t="s">
        <v>2418</v>
      </c>
      <c r="H306" s="148" t="s">
        <v>105</v>
      </c>
      <c r="I306" s="64">
        <v>66.381</v>
      </c>
      <c r="J306" s="64" t="s">
        <v>1452</v>
      </c>
      <c r="K306" s="64" t="s">
        <v>2493</v>
      </c>
      <c r="L306" s="64"/>
      <c r="M306" s="64"/>
      <c r="N306" s="64"/>
      <c r="O306" s="64"/>
      <c r="P306" s="64"/>
      <c r="Q306" s="64"/>
    </row>
    <row r="307" spans="1:17" ht="12.75" customHeight="1">
      <c r="A307" s="294">
        <v>282</v>
      </c>
      <c r="B307" s="78">
        <v>4</v>
      </c>
      <c r="C307" s="148" t="s">
        <v>1758</v>
      </c>
      <c r="D307" s="78" t="s">
        <v>97</v>
      </c>
      <c r="E307" s="79" t="s">
        <v>2494</v>
      </c>
      <c r="F307" s="78" t="s">
        <v>2495</v>
      </c>
      <c r="G307" s="78" t="s">
        <v>2384</v>
      </c>
      <c r="H307" s="148" t="s">
        <v>105</v>
      </c>
      <c r="I307" s="64">
        <v>37.503999999999998</v>
      </c>
      <c r="J307" s="64" t="s">
        <v>2496</v>
      </c>
      <c r="K307" s="64"/>
      <c r="L307" s="64"/>
      <c r="M307" s="545"/>
      <c r="N307" s="64"/>
      <c r="O307" s="64"/>
      <c r="P307" s="64"/>
      <c r="Q307" s="64"/>
    </row>
    <row r="308" spans="1:17" ht="12.75" customHeight="1">
      <c r="A308" s="294">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4">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4">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4">
        <v>286</v>
      </c>
      <c r="B311" s="78">
        <v>8</v>
      </c>
      <c r="C311" s="148" t="s">
        <v>342</v>
      </c>
      <c r="D311" s="78" t="s">
        <v>440</v>
      </c>
      <c r="E311" s="79" t="s">
        <v>2500</v>
      </c>
      <c r="F311" s="78" t="s">
        <v>2502</v>
      </c>
      <c r="G311" s="541" t="s">
        <v>2418</v>
      </c>
      <c r="H311" s="148" t="s">
        <v>105</v>
      </c>
      <c r="I311" s="64">
        <v>86.129000000000005</v>
      </c>
      <c r="J311" s="64" t="s">
        <v>1452</v>
      </c>
      <c r="K311" s="64" t="s">
        <v>2493</v>
      </c>
      <c r="L311" s="64">
        <v>36</v>
      </c>
      <c r="M311" s="64"/>
      <c r="N311" s="64"/>
      <c r="O311" s="64"/>
      <c r="P311" s="64"/>
      <c r="Q311" s="64"/>
    </row>
    <row r="312" spans="1:17" ht="12.75" customHeight="1">
      <c r="A312" s="294">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4">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4">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4">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4">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4">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4"/>
      <c r="B318" s="155" t="s">
        <v>1849</v>
      </c>
      <c r="C318" s="78"/>
      <c r="D318" s="78"/>
      <c r="E318" s="66"/>
      <c r="F318" s="78"/>
      <c r="G318" s="78"/>
      <c r="H318" s="78"/>
      <c r="I318" s="64"/>
      <c r="J318" s="64"/>
      <c r="K318" s="64"/>
      <c r="L318" s="64"/>
      <c r="M318" s="64"/>
      <c r="N318" s="64"/>
      <c r="O318" s="64"/>
      <c r="P318" s="64"/>
      <c r="Q318" s="64"/>
    </row>
    <row r="319" spans="1:17" ht="12.75" customHeight="1">
      <c r="A319" s="294">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4">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4">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5"/>
      <c r="Q321" s="64"/>
    </row>
    <row r="322" spans="1:17" ht="12.75" customHeight="1">
      <c r="A322" s="294">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4">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4">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4">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4">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4">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4">
        <v>302</v>
      </c>
      <c r="B328" s="78">
        <v>10</v>
      </c>
      <c r="C328" s="148" t="s">
        <v>1683</v>
      </c>
      <c r="D328" s="78" t="s">
        <v>97</v>
      </c>
      <c r="E328" s="79" t="s">
        <v>1852</v>
      </c>
      <c r="F328" s="78" t="s">
        <v>1859</v>
      </c>
      <c r="G328" s="78" t="s">
        <v>2508</v>
      </c>
      <c r="H328" s="148" t="s">
        <v>105</v>
      </c>
      <c r="I328" s="64">
        <v>37.503999999999998</v>
      </c>
      <c r="J328" s="64" t="s">
        <v>2522</v>
      </c>
      <c r="K328" s="64"/>
      <c r="L328" s="311">
        <v>30</v>
      </c>
      <c r="M328" s="64"/>
      <c r="N328" s="64"/>
      <c r="O328" s="64"/>
      <c r="P328" s="64"/>
      <c r="Q328" s="64"/>
    </row>
    <row r="329" spans="1:17" ht="12.75" customHeight="1">
      <c r="A329" s="294">
        <v>303</v>
      </c>
      <c r="B329" s="78">
        <v>11</v>
      </c>
      <c r="C329" s="148" t="s">
        <v>270</v>
      </c>
      <c r="D329" s="78" t="s">
        <v>107</v>
      </c>
      <c r="E329" s="79" t="s">
        <v>2523</v>
      </c>
      <c r="F329" s="78" t="s">
        <v>1859</v>
      </c>
      <c r="G329" s="78" t="s">
        <v>2524</v>
      </c>
      <c r="H329" s="148" t="s">
        <v>105</v>
      </c>
      <c r="I329" s="64">
        <v>45.412999999999997</v>
      </c>
      <c r="J329" s="64" t="s">
        <v>2517</v>
      </c>
      <c r="K329" s="64"/>
      <c r="L329" s="311">
        <v>22</v>
      </c>
      <c r="M329" s="64" t="s">
        <v>2525</v>
      </c>
      <c r="N329" s="64"/>
      <c r="O329" s="64"/>
      <c r="P329" s="64"/>
      <c r="Q329" s="64"/>
    </row>
    <row r="330" spans="1:17" ht="12.75" customHeight="1">
      <c r="A330" s="294">
        <v>304</v>
      </c>
      <c r="B330" s="78">
        <v>12</v>
      </c>
      <c r="C330" s="148" t="s">
        <v>304</v>
      </c>
      <c r="D330" s="78" t="s">
        <v>97</v>
      </c>
      <c r="E330" s="79" t="s">
        <v>1845</v>
      </c>
      <c r="F330" s="78" t="s">
        <v>1859</v>
      </c>
      <c r="G330" s="78" t="s">
        <v>2526</v>
      </c>
      <c r="H330" s="148" t="s">
        <v>105</v>
      </c>
      <c r="I330" s="64">
        <v>37.503999999999998</v>
      </c>
      <c r="J330" s="64" t="s">
        <v>1912</v>
      </c>
      <c r="K330" s="64"/>
      <c r="L330" s="311">
        <v>21</v>
      </c>
      <c r="M330" s="64"/>
      <c r="N330" s="64"/>
      <c r="O330" s="64"/>
      <c r="P330" s="64"/>
      <c r="Q330" s="64"/>
    </row>
    <row r="331" spans="1:17" ht="12.75" customHeight="1">
      <c r="A331" s="294">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4">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4">
        <v>307</v>
      </c>
      <c r="B333" s="78">
        <v>15</v>
      </c>
      <c r="C333" s="148" t="s">
        <v>1719</v>
      </c>
      <c r="D333" s="79" t="s">
        <v>176</v>
      </c>
      <c r="E333" s="79" t="s">
        <v>2519</v>
      </c>
      <c r="F333" s="78" t="s">
        <v>1860</v>
      </c>
      <c r="G333" s="78" t="s">
        <v>2530</v>
      </c>
      <c r="H333" s="148" t="s">
        <v>105</v>
      </c>
      <c r="I333" s="64">
        <v>38.847000000000001</v>
      </c>
      <c r="J333" s="64" t="s">
        <v>2531</v>
      </c>
      <c r="K333" s="64"/>
      <c r="L333" s="311">
        <v>21</v>
      </c>
      <c r="M333" s="64"/>
      <c r="N333" s="64"/>
      <c r="O333" s="64"/>
      <c r="P333" s="64"/>
      <c r="Q333" s="64"/>
    </row>
    <row r="334" spans="1:17" ht="12.75" customHeight="1">
      <c r="A334" s="294">
        <v>308</v>
      </c>
      <c r="B334" s="78">
        <v>16</v>
      </c>
      <c r="C334" s="148" t="s">
        <v>374</v>
      </c>
      <c r="D334" s="79" t="s">
        <v>209</v>
      </c>
      <c r="E334" s="79" t="s">
        <v>1853</v>
      </c>
      <c r="F334" s="78" t="s">
        <v>2532</v>
      </c>
      <c r="G334" s="78" t="s">
        <v>2506</v>
      </c>
      <c r="H334" s="148" t="s">
        <v>105</v>
      </c>
      <c r="I334" s="64">
        <v>60.095999999999997</v>
      </c>
      <c r="J334" s="64" t="s">
        <v>1452</v>
      </c>
      <c r="K334" s="64"/>
      <c r="L334" s="311">
        <v>28</v>
      </c>
      <c r="M334" s="64"/>
      <c r="N334" s="64"/>
      <c r="O334" s="64"/>
      <c r="P334" s="64"/>
      <c r="Q334" s="64"/>
    </row>
    <row r="335" spans="1:17" ht="12.75" customHeight="1">
      <c r="A335" s="294">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4">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4">
        <v>311</v>
      </c>
      <c r="B337" s="78">
        <v>19</v>
      </c>
      <c r="C337" s="148" t="s">
        <v>1687</v>
      </c>
      <c r="D337" s="79" t="s">
        <v>97</v>
      </c>
      <c r="E337" s="79" t="s">
        <v>2528</v>
      </c>
      <c r="F337" s="78" t="s">
        <v>2535</v>
      </c>
      <c r="G337" s="78" t="s">
        <v>2508</v>
      </c>
      <c r="H337" s="148" t="s">
        <v>105</v>
      </c>
      <c r="I337" s="64">
        <v>37.503999999999998</v>
      </c>
      <c r="J337" s="64" t="s">
        <v>2522</v>
      </c>
      <c r="K337" s="64"/>
      <c r="L337" s="546">
        <v>35</v>
      </c>
      <c r="M337" s="64"/>
      <c r="N337" s="64"/>
      <c r="O337" s="64"/>
      <c r="P337" s="64">
        <v>560</v>
      </c>
      <c r="Q337" s="64"/>
    </row>
    <row r="338" spans="1:17" ht="12.75" customHeight="1">
      <c r="A338" s="294">
        <v>312</v>
      </c>
      <c r="B338" s="78">
        <v>20</v>
      </c>
      <c r="C338" s="148" t="s">
        <v>1271</v>
      </c>
      <c r="D338" s="79" t="s">
        <v>107</v>
      </c>
      <c r="E338" s="79" t="s">
        <v>1835</v>
      </c>
      <c r="F338" s="78" t="s">
        <v>1867</v>
      </c>
      <c r="G338" s="78" t="s">
        <v>2513</v>
      </c>
      <c r="H338" s="148" t="s">
        <v>105</v>
      </c>
      <c r="I338" s="64">
        <v>45.412999999999997</v>
      </c>
      <c r="J338" s="64" t="s">
        <v>2514</v>
      </c>
      <c r="K338" s="64" t="s">
        <v>2527</v>
      </c>
      <c r="L338" s="546">
        <v>33</v>
      </c>
      <c r="M338" s="64"/>
      <c r="N338" s="64"/>
      <c r="O338" s="64"/>
      <c r="P338" s="64">
        <f>SUM(P384:P432)</f>
        <v>16818</v>
      </c>
      <c r="Q338" s="64"/>
    </row>
    <row r="339" spans="1:17" ht="12.75" customHeight="1">
      <c r="A339" s="294">
        <v>313</v>
      </c>
      <c r="B339" s="78">
        <v>21</v>
      </c>
      <c r="C339" s="148" t="s">
        <v>1031</v>
      </c>
      <c r="D339" s="79" t="s">
        <v>176</v>
      </c>
      <c r="E339" s="79" t="s">
        <v>1860</v>
      </c>
      <c r="F339" s="78" t="s">
        <v>1867</v>
      </c>
      <c r="G339" s="78" t="s">
        <v>2536</v>
      </c>
      <c r="H339" s="148" t="s">
        <v>105</v>
      </c>
      <c r="I339" s="64">
        <v>38.847000000000001</v>
      </c>
      <c r="J339" s="64" t="s">
        <v>2512</v>
      </c>
      <c r="K339" s="64"/>
      <c r="L339" s="546">
        <v>18</v>
      </c>
      <c r="M339" s="64"/>
      <c r="N339" s="64"/>
      <c r="O339" s="64"/>
      <c r="P339" s="64"/>
      <c r="Q339" s="64"/>
    </row>
    <row r="340" spans="1:17" ht="12.75" customHeight="1">
      <c r="A340" s="294">
        <v>314</v>
      </c>
      <c r="B340" s="78">
        <v>22</v>
      </c>
      <c r="C340" s="148" t="s">
        <v>1782</v>
      </c>
      <c r="D340" s="79" t="s">
        <v>176</v>
      </c>
      <c r="E340" s="79" t="s">
        <v>2537</v>
      </c>
      <c r="F340" s="78" t="s">
        <v>1867</v>
      </c>
      <c r="G340" s="78" t="s">
        <v>2396</v>
      </c>
      <c r="H340" s="148" t="s">
        <v>105</v>
      </c>
      <c r="I340" s="64">
        <v>38.847000000000001</v>
      </c>
      <c r="J340" s="64" t="s">
        <v>2538</v>
      </c>
      <c r="K340" s="64"/>
      <c r="L340" s="546">
        <v>27</v>
      </c>
      <c r="M340" s="64"/>
      <c r="N340" s="64"/>
      <c r="O340" s="64" t="s">
        <v>2539</v>
      </c>
      <c r="P340" s="64"/>
      <c r="Q340" s="64"/>
    </row>
    <row r="341" spans="1:17" ht="12.75" customHeight="1">
      <c r="A341" s="294">
        <v>315</v>
      </c>
      <c r="B341" s="78">
        <v>23</v>
      </c>
      <c r="C341" s="148" t="s">
        <v>240</v>
      </c>
      <c r="D341" s="79" t="s">
        <v>97</v>
      </c>
      <c r="E341" s="79" t="s">
        <v>2535</v>
      </c>
      <c r="F341" s="78" t="s">
        <v>2540</v>
      </c>
      <c r="G341" s="78" t="s">
        <v>2506</v>
      </c>
      <c r="H341" s="148" t="s">
        <v>105</v>
      </c>
      <c r="I341" s="64">
        <v>37.503999999999998</v>
      </c>
      <c r="J341" s="64" t="s">
        <v>1452</v>
      </c>
      <c r="K341" s="64"/>
      <c r="L341" s="546">
        <v>38</v>
      </c>
      <c r="M341" s="64"/>
      <c r="N341" s="64"/>
      <c r="O341" s="64"/>
      <c r="P341" s="64"/>
      <c r="Q341" s="64"/>
    </row>
    <row r="342" spans="1:17" ht="12.75" customHeight="1">
      <c r="A342" s="294">
        <v>316</v>
      </c>
      <c r="B342" s="78">
        <v>24</v>
      </c>
      <c r="C342" s="148" t="s">
        <v>283</v>
      </c>
      <c r="D342" s="79" t="s">
        <v>97</v>
      </c>
      <c r="E342" s="79" t="s">
        <v>2535</v>
      </c>
      <c r="F342" s="78" t="s">
        <v>2540</v>
      </c>
      <c r="G342" s="78" t="s">
        <v>2524</v>
      </c>
      <c r="H342" s="148" t="s">
        <v>105</v>
      </c>
      <c r="I342" s="64">
        <v>37.503999999999998</v>
      </c>
      <c r="J342" s="64" t="s">
        <v>2517</v>
      </c>
      <c r="K342" s="64"/>
      <c r="L342" s="546">
        <f>18+7</f>
        <v>25</v>
      </c>
      <c r="M342" s="64"/>
      <c r="N342" s="64"/>
      <c r="O342" s="64" t="s">
        <v>2541</v>
      </c>
      <c r="P342" s="64"/>
      <c r="Q342" s="64"/>
    </row>
    <row r="343" spans="1:17" ht="12.75" customHeight="1">
      <c r="A343" s="294">
        <v>317</v>
      </c>
      <c r="B343" s="78">
        <v>25</v>
      </c>
      <c r="C343" s="148" t="s">
        <v>1735</v>
      </c>
      <c r="D343" s="79" t="s">
        <v>97</v>
      </c>
      <c r="E343" s="79" t="s">
        <v>1865</v>
      </c>
      <c r="F343" s="78" t="s">
        <v>2540</v>
      </c>
      <c r="G343" s="78" t="s">
        <v>2530</v>
      </c>
      <c r="H343" s="148" t="s">
        <v>105</v>
      </c>
      <c r="I343" s="64">
        <v>37.503999999999998</v>
      </c>
      <c r="J343" s="64" t="s">
        <v>2531</v>
      </c>
      <c r="K343" s="64"/>
      <c r="L343" s="546">
        <v>26</v>
      </c>
      <c r="M343" s="64"/>
      <c r="N343" s="64"/>
      <c r="O343" s="64"/>
      <c r="P343" s="64"/>
      <c r="Q343" s="64"/>
    </row>
    <row r="344" spans="1:17" ht="12.75" customHeight="1">
      <c r="A344" s="294">
        <v>318</v>
      </c>
      <c r="B344" s="78">
        <v>26</v>
      </c>
      <c r="C344" s="148" t="s">
        <v>750</v>
      </c>
      <c r="D344" s="78" t="s">
        <v>2503</v>
      </c>
      <c r="E344" s="78" t="s">
        <v>1860</v>
      </c>
      <c r="F344" s="78" t="s">
        <v>1881</v>
      </c>
      <c r="G344" s="78" t="s">
        <v>2492</v>
      </c>
      <c r="H344" s="148" t="s">
        <v>105</v>
      </c>
      <c r="I344" s="64">
        <v>143.601</v>
      </c>
      <c r="J344" s="64" t="s">
        <v>203</v>
      </c>
      <c r="K344" s="64"/>
      <c r="L344" s="546">
        <v>36</v>
      </c>
      <c r="M344" s="64"/>
      <c r="N344" s="64"/>
      <c r="O344" s="64"/>
      <c r="P344" s="64"/>
      <c r="Q344" s="64"/>
    </row>
    <row r="345" spans="1:17" ht="12.75" customHeight="1">
      <c r="A345" s="294">
        <v>319</v>
      </c>
      <c r="B345" s="78">
        <v>27</v>
      </c>
      <c r="C345" s="148" t="s">
        <v>1802</v>
      </c>
      <c r="D345" s="79" t="s">
        <v>2503</v>
      </c>
      <c r="E345" s="79" t="s">
        <v>1877</v>
      </c>
      <c r="F345" s="78" t="s">
        <v>1881</v>
      </c>
      <c r="G345" s="78" t="s">
        <v>2384</v>
      </c>
      <c r="H345" s="148" t="s">
        <v>105</v>
      </c>
      <c r="I345" s="64">
        <v>143.601</v>
      </c>
      <c r="J345" s="188" t="s">
        <v>2542</v>
      </c>
      <c r="K345" s="64"/>
      <c r="L345" s="546">
        <v>40</v>
      </c>
      <c r="M345" s="64"/>
      <c r="N345" s="64"/>
      <c r="O345" s="64"/>
      <c r="P345" s="64"/>
      <c r="Q345" s="64"/>
    </row>
    <row r="346" spans="1:17" ht="12.75" customHeight="1">
      <c r="A346" s="294">
        <v>320</v>
      </c>
      <c r="B346" s="78">
        <v>28</v>
      </c>
      <c r="C346" s="148" t="s">
        <v>1690</v>
      </c>
      <c r="D346" s="79" t="s">
        <v>97</v>
      </c>
      <c r="E346" s="79" t="s">
        <v>2543</v>
      </c>
      <c r="F346" s="78" t="s">
        <v>1881</v>
      </c>
      <c r="G346" s="78" t="s">
        <v>2508</v>
      </c>
      <c r="H346" s="148" t="s">
        <v>105</v>
      </c>
      <c r="I346" s="64">
        <v>37.503999999999998</v>
      </c>
      <c r="J346" s="64" t="s">
        <v>2531</v>
      </c>
      <c r="K346" s="64"/>
      <c r="L346" s="546">
        <v>35</v>
      </c>
      <c r="M346" s="64"/>
      <c r="N346" s="64"/>
      <c r="O346" s="64"/>
      <c r="P346" s="64"/>
      <c r="Q346" s="64"/>
    </row>
    <row r="347" spans="1:17" ht="12.75" customHeight="1">
      <c r="A347" s="294">
        <v>321</v>
      </c>
      <c r="B347" s="78">
        <v>29</v>
      </c>
      <c r="C347" s="148" t="s">
        <v>1561</v>
      </c>
      <c r="D347" s="79" t="s">
        <v>176</v>
      </c>
      <c r="E347" s="79" t="s">
        <v>1853</v>
      </c>
      <c r="F347" s="78" t="s">
        <v>1881</v>
      </c>
      <c r="G347" s="78" t="s">
        <v>2544</v>
      </c>
      <c r="H347" s="148" t="s">
        <v>105</v>
      </c>
      <c r="I347" s="64">
        <v>38.847000000000001</v>
      </c>
      <c r="J347" s="64" t="s">
        <v>2505</v>
      </c>
      <c r="K347" s="64"/>
      <c r="L347" s="546">
        <v>19</v>
      </c>
      <c r="M347" s="64"/>
      <c r="N347" s="64"/>
      <c r="O347" s="64"/>
      <c r="P347" s="64"/>
      <c r="Q347" s="64"/>
    </row>
    <row r="348" spans="1:17" ht="12.75" customHeight="1">
      <c r="A348" s="294">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4">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4"/>
      <c r="B350" s="155" t="s">
        <v>2007</v>
      </c>
      <c r="C350" s="78"/>
      <c r="D350" s="79"/>
      <c r="E350" s="79"/>
      <c r="F350" s="78"/>
      <c r="G350" s="78"/>
      <c r="H350" s="78"/>
      <c r="I350" s="64"/>
      <c r="J350" s="64"/>
      <c r="K350" s="64"/>
      <c r="L350" s="64"/>
      <c r="M350" s="64"/>
      <c r="N350" s="64"/>
      <c r="O350" s="64"/>
      <c r="P350" s="64"/>
      <c r="Q350" s="64"/>
    </row>
    <row r="351" spans="1:17" ht="12.75" customHeight="1">
      <c r="A351" s="294">
        <v>324</v>
      </c>
      <c r="B351" s="78">
        <v>1</v>
      </c>
      <c r="C351" s="148" t="s">
        <v>1028</v>
      </c>
      <c r="D351" s="79" t="s">
        <v>97</v>
      </c>
      <c r="E351" s="79" t="s">
        <v>2003</v>
      </c>
      <c r="F351" s="78" t="s">
        <v>1878</v>
      </c>
      <c r="G351" s="78" t="s">
        <v>2536</v>
      </c>
      <c r="H351" s="148" t="s">
        <v>105</v>
      </c>
      <c r="I351" s="64">
        <v>37.503999999999998</v>
      </c>
      <c r="J351" s="64" t="s">
        <v>2512</v>
      </c>
      <c r="K351" s="64"/>
      <c r="L351" s="546">
        <v>22</v>
      </c>
      <c r="M351" s="64"/>
      <c r="N351" s="64"/>
      <c r="O351" s="64"/>
      <c r="P351" s="64"/>
      <c r="Q351" s="64"/>
    </row>
    <row r="352" spans="1:17" ht="12.75" customHeight="1">
      <c r="A352" s="294">
        <v>325</v>
      </c>
      <c r="B352" s="78">
        <v>2</v>
      </c>
      <c r="C352" s="148" t="s">
        <v>1741</v>
      </c>
      <c r="D352" s="79" t="s">
        <v>97</v>
      </c>
      <c r="E352" s="79" t="s">
        <v>1881</v>
      </c>
      <c r="F352" s="78" t="s">
        <v>1870</v>
      </c>
      <c r="G352" s="78" t="s">
        <v>2530</v>
      </c>
      <c r="H352" s="148" t="s">
        <v>105</v>
      </c>
      <c r="I352" s="64">
        <v>37.503999999999998</v>
      </c>
      <c r="J352" s="64" t="s">
        <v>2517</v>
      </c>
      <c r="K352" s="64"/>
      <c r="L352" s="546">
        <v>26</v>
      </c>
      <c r="M352" s="64"/>
      <c r="N352" s="64" t="s">
        <v>2545</v>
      </c>
      <c r="O352" s="64"/>
      <c r="P352" s="64"/>
      <c r="Q352" s="64"/>
    </row>
    <row r="353" spans="1:17" ht="12.75" customHeight="1">
      <c r="A353" s="294">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4">
        <v>327</v>
      </c>
      <c r="B354" s="78">
        <v>4</v>
      </c>
      <c r="C354" s="148" t="s">
        <v>1769</v>
      </c>
      <c r="D354" s="79" t="s">
        <v>107</v>
      </c>
      <c r="E354" s="79" t="s">
        <v>2535</v>
      </c>
      <c r="F354" s="79" t="s">
        <v>2008</v>
      </c>
      <c r="G354" s="78" t="s">
        <v>2394</v>
      </c>
      <c r="H354" s="148" t="s">
        <v>105</v>
      </c>
      <c r="I354" s="64">
        <v>45.412999999999997</v>
      </c>
      <c r="J354" s="64" t="s">
        <v>2549</v>
      </c>
      <c r="K354" s="64"/>
      <c r="L354" s="546">
        <v>19</v>
      </c>
      <c r="M354" s="64"/>
      <c r="N354" s="64"/>
      <c r="O354" s="64"/>
      <c r="P354" s="64"/>
      <c r="Q354" s="64"/>
    </row>
    <row r="355" spans="1:17" ht="12.75" customHeight="1">
      <c r="A355" s="294">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4">
        <v>329</v>
      </c>
      <c r="B356" s="78">
        <v>6</v>
      </c>
      <c r="C356" s="148" t="s">
        <v>382</v>
      </c>
      <c r="D356" s="79" t="s">
        <v>176</v>
      </c>
      <c r="E356" s="79" t="s">
        <v>1881</v>
      </c>
      <c r="F356" s="78" t="s">
        <v>1873</v>
      </c>
      <c r="G356" s="78" t="s">
        <v>2506</v>
      </c>
      <c r="H356" s="148" t="s">
        <v>105</v>
      </c>
      <c r="I356" s="64">
        <v>38.847000000000001</v>
      </c>
      <c r="J356" s="64" t="s">
        <v>1452</v>
      </c>
      <c r="K356" s="64"/>
      <c r="L356" s="546">
        <v>38</v>
      </c>
      <c r="M356" s="64"/>
      <c r="N356" s="64"/>
      <c r="O356" s="64"/>
      <c r="P356" s="64"/>
      <c r="Q356" s="64"/>
    </row>
    <row r="357" spans="1:17" ht="12.75" customHeight="1">
      <c r="A357" s="294">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4">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4">
        <v>332</v>
      </c>
      <c r="B359" s="78">
        <v>9</v>
      </c>
      <c r="C359" s="148" t="s">
        <v>1665</v>
      </c>
      <c r="D359" s="79" t="s">
        <v>176</v>
      </c>
      <c r="E359" s="79" t="s">
        <v>1872</v>
      </c>
      <c r="F359" s="78" t="s">
        <v>2551</v>
      </c>
      <c r="G359" s="78" t="s">
        <v>2508</v>
      </c>
      <c r="H359" s="148" t="s">
        <v>105</v>
      </c>
      <c r="I359" s="64">
        <v>38.847000000000001</v>
      </c>
      <c r="J359" s="64" t="s">
        <v>2531</v>
      </c>
      <c r="K359" s="64"/>
      <c r="L359" s="546">
        <v>35</v>
      </c>
      <c r="M359" s="64"/>
      <c r="N359" s="64"/>
      <c r="O359" s="64"/>
      <c r="P359" s="64"/>
      <c r="Q359" s="64"/>
    </row>
    <row r="360" spans="1:17" ht="12.75" customHeight="1">
      <c r="A360" s="294">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4">
        <v>334</v>
      </c>
      <c r="B361" s="78">
        <v>11</v>
      </c>
      <c r="C361" s="148" t="s">
        <v>1047</v>
      </c>
      <c r="D361" s="79" t="s">
        <v>176</v>
      </c>
      <c r="E361" s="79" t="s">
        <v>1878</v>
      </c>
      <c r="F361" s="78" t="s">
        <v>2551</v>
      </c>
      <c r="G361" s="78" t="s">
        <v>2374</v>
      </c>
      <c r="H361" s="148" t="s">
        <v>105</v>
      </c>
      <c r="I361" s="64">
        <v>38.847000000000001</v>
      </c>
      <c r="J361" s="64" t="s">
        <v>187</v>
      </c>
      <c r="K361" s="64"/>
      <c r="L361" s="300">
        <v>30</v>
      </c>
      <c r="M361" s="64"/>
      <c r="N361" s="64"/>
      <c r="O361" s="64"/>
      <c r="P361" s="64"/>
      <c r="Q361" s="64"/>
    </row>
    <row r="362" spans="1:17" ht="12.75" customHeight="1">
      <c r="A362" s="294">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4">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4">
        <v>337</v>
      </c>
      <c r="B364" s="78">
        <v>14</v>
      </c>
      <c r="C364" s="148" t="s">
        <v>1526</v>
      </c>
      <c r="D364" s="79" t="s">
        <v>97</v>
      </c>
      <c r="E364" s="79" t="s">
        <v>2008</v>
      </c>
      <c r="F364" s="78" t="s">
        <v>1882</v>
      </c>
      <c r="G364" s="78" t="s">
        <v>2536</v>
      </c>
      <c r="H364" s="148" t="s">
        <v>105</v>
      </c>
      <c r="I364" s="64">
        <v>37.503999999999998</v>
      </c>
      <c r="J364" s="64" t="s">
        <v>2512</v>
      </c>
      <c r="K364" s="64"/>
      <c r="L364" s="546">
        <v>22</v>
      </c>
      <c r="M364" s="64"/>
      <c r="N364" s="64"/>
      <c r="O364" s="64"/>
      <c r="P364" s="64"/>
      <c r="Q364" s="64"/>
    </row>
    <row r="365" spans="1:17" ht="12.75" customHeight="1">
      <c r="A365" s="294">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4">
        <v>339</v>
      </c>
      <c r="B366" s="78">
        <v>16</v>
      </c>
      <c r="C366" s="148" t="s">
        <v>1796</v>
      </c>
      <c r="D366" s="79" t="s">
        <v>107</v>
      </c>
      <c r="E366" s="79" t="s">
        <v>2008</v>
      </c>
      <c r="F366" s="78" t="s">
        <v>1884</v>
      </c>
      <c r="G366" s="78" t="s">
        <v>2384</v>
      </c>
      <c r="H366" s="148" t="s">
        <v>105</v>
      </c>
      <c r="I366" s="64">
        <v>45.412999999999997</v>
      </c>
      <c r="J366" s="188" t="s">
        <v>2542</v>
      </c>
      <c r="K366" s="64"/>
      <c r="L366" s="546">
        <v>40</v>
      </c>
      <c r="M366" s="64"/>
      <c r="N366" s="64"/>
      <c r="O366" s="64"/>
      <c r="P366" s="64"/>
      <c r="Q366" s="64"/>
    </row>
    <row r="367" spans="1:17" ht="12.75" customHeight="1">
      <c r="A367" s="294">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4">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4">
        <v>342</v>
      </c>
      <c r="B369" s="78">
        <v>19</v>
      </c>
      <c r="C369" s="148" t="s">
        <v>1748</v>
      </c>
      <c r="D369" s="79" t="s">
        <v>112</v>
      </c>
      <c r="E369" s="79" t="s">
        <v>2535</v>
      </c>
      <c r="F369" s="78" t="s">
        <v>1888</v>
      </c>
      <c r="G369" s="78" t="s">
        <v>2555</v>
      </c>
      <c r="H369" s="148" t="s">
        <v>105</v>
      </c>
      <c r="I369" s="64">
        <v>47.183999999999997</v>
      </c>
      <c r="J369" s="64" t="s">
        <v>187</v>
      </c>
      <c r="K369" s="64"/>
      <c r="L369" s="311">
        <v>30</v>
      </c>
      <c r="M369" s="64"/>
      <c r="N369" s="64"/>
      <c r="O369" s="64"/>
      <c r="P369" s="64"/>
      <c r="Q369" s="64"/>
    </row>
    <row r="370" spans="1:17" ht="12.75" customHeight="1">
      <c r="A370" s="294">
        <v>343</v>
      </c>
      <c r="B370" s="78">
        <v>20</v>
      </c>
      <c r="C370" s="148" t="s">
        <v>1785</v>
      </c>
      <c r="D370" s="79" t="s">
        <v>627</v>
      </c>
      <c r="E370" s="79" t="s">
        <v>2008</v>
      </c>
      <c r="F370" s="78" t="s">
        <v>1888</v>
      </c>
      <c r="G370" s="78" t="s">
        <v>2492</v>
      </c>
      <c r="H370" s="148" t="s">
        <v>105</v>
      </c>
      <c r="I370" s="64">
        <v>60.095999999999997</v>
      </c>
      <c r="J370" s="64" t="s">
        <v>203</v>
      </c>
      <c r="K370" s="64"/>
      <c r="L370" s="546">
        <v>36</v>
      </c>
      <c r="M370" s="64"/>
      <c r="N370" s="64"/>
      <c r="O370" s="64"/>
      <c r="P370" s="64"/>
      <c r="Q370" s="64"/>
    </row>
    <row r="371" spans="1:17" ht="12.75" customHeight="1">
      <c r="A371" s="294">
        <v>344</v>
      </c>
      <c r="B371" s="78">
        <v>21</v>
      </c>
      <c r="C371" s="148" t="s">
        <v>1055</v>
      </c>
      <c r="D371" s="79" t="s">
        <v>97</v>
      </c>
      <c r="E371" s="79" t="s">
        <v>2008</v>
      </c>
      <c r="F371" s="78" t="s">
        <v>1888</v>
      </c>
      <c r="G371" s="78" t="s">
        <v>2383</v>
      </c>
      <c r="H371" s="148" t="s">
        <v>105</v>
      </c>
      <c r="I371" s="64">
        <v>37.503999999999998</v>
      </c>
      <c r="J371" s="64"/>
      <c r="K371" s="64"/>
      <c r="L371" s="300">
        <v>30</v>
      </c>
      <c r="M371" s="64"/>
      <c r="N371" s="64"/>
      <c r="O371" s="64"/>
      <c r="P371" s="64"/>
      <c r="Q371" s="64"/>
    </row>
    <row r="372" spans="1:17" ht="12.75" customHeight="1">
      <c r="A372" s="294">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4">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4">
        <v>347</v>
      </c>
      <c r="B374" s="78">
        <v>24</v>
      </c>
      <c r="C374" s="148" t="s">
        <v>1674</v>
      </c>
      <c r="D374" s="79" t="s">
        <v>97</v>
      </c>
      <c r="E374" s="79" t="s">
        <v>1884</v>
      </c>
      <c r="F374" s="78" t="s">
        <v>2557</v>
      </c>
      <c r="G374" s="78" t="s">
        <v>2536</v>
      </c>
      <c r="H374" s="148" t="s">
        <v>105</v>
      </c>
      <c r="I374" s="64">
        <v>37.503999999999998</v>
      </c>
      <c r="J374" s="64" t="s">
        <v>2512</v>
      </c>
      <c r="K374" s="64"/>
      <c r="L374" s="546">
        <v>37</v>
      </c>
      <c r="M374" s="64"/>
      <c r="N374" s="64"/>
      <c r="O374" s="64"/>
      <c r="P374" s="64"/>
      <c r="Q374" s="64"/>
    </row>
    <row r="375" spans="1:17" ht="12.75" customHeight="1">
      <c r="A375" s="294">
        <v>348</v>
      </c>
      <c r="B375" s="78">
        <v>25</v>
      </c>
      <c r="C375" s="148" t="s">
        <v>1253</v>
      </c>
      <c r="D375" s="79" t="s">
        <v>176</v>
      </c>
      <c r="E375" s="79" t="s">
        <v>1873</v>
      </c>
      <c r="F375" s="78" t="s">
        <v>2557</v>
      </c>
      <c r="G375" s="78" t="s">
        <v>2394</v>
      </c>
      <c r="H375" s="148" t="s">
        <v>105</v>
      </c>
      <c r="I375" s="64">
        <v>38.847000000000001</v>
      </c>
      <c r="J375" s="64" t="s">
        <v>853</v>
      </c>
      <c r="K375" s="64"/>
      <c r="L375" s="546">
        <v>29</v>
      </c>
      <c r="M375" s="64"/>
      <c r="N375" s="64"/>
      <c r="O375" s="64"/>
      <c r="P375" s="64"/>
      <c r="Q375" s="64"/>
    </row>
    <row r="376" spans="1:17" ht="12.75" customHeight="1">
      <c r="A376" s="294">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4">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4">
        <v>351</v>
      </c>
      <c r="B378" s="78">
        <v>28</v>
      </c>
      <c r="C378" s="148" t="s">
        <v>1790</v>
      </c>
      <c r="D378" s="79" t="s">
        <v>97</v>
      </c>
      <c r="E378" s="79" t="s">
        <v>2556</v>
      </c>
      <c r="F378" s="78" t="s">
        <v>1887</v>
      </c>
      <c r="G378" s="78" t="s">
        <v>2492</v>
      </c>
      <c r="H378" s="148" t="s">
        <v>105</v>
      </c>
      <c r="I378" s="64">
        <v>37.503999999999998</v>
      </c>
      <c r="J378" s="64" t="s">
        <v>203</v>
      </c>
      <c r="K378" s="64"/>
      <c r="L378" s="546">
        <v>28</v>
      </c>
      <c r="M378" s="64"/>
      <c r="N378" s="64"/>
      <c r="O378" s="64"/>
      <c r="P378" s="64"/>
      <c r="Q378" s="64"/>
    </row>
    <row r="379" spans="1:17" ht="12.75" customHeight="1">
      <c r="A379" s="294">
        <v>352</v>
      </c>
      <c r="B379" s="78">
        <v>29</v>
      </c>
      <c r="C379" s="148" t="s">
        <v>116</v>
      </c>
      <c r="D379" s="79" t="s">
        <v>97</v>
      </c>
      <c r="E379" s="79" t="s">
        <v>1888</v>
      </c>
      <c r="F379" s="78" t="s">
        <v>1887</v>
      </c>
      <c r="G379" s="78" t="s">
        <v>2506</v>
      </c>
      <c r="H379" s="148" t="s">
        <v>105</v>
      </c>
      <c r="I379" s="64">
        <v>37.503999999999998</v>
      </c>
      <c r="J379" s="64" t="s">
        <v>1452</v>
      </c>
      <c r="K379" s="64"/>
      <c r="L379" s="546">
        <v>32</v>
      </c>
      <c r="M379" s="64"/>
      <c r="N379" s="64"/>
      <c r="O379" s="64"/>
      <c r="P379" s="64"/>
      <c r="Q379" s="64"/>
    </row>
    <row r="380" spans="1:17" ht="12.75" customHeight="1">
      <c r="A380" s="294">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4">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4">
        <v>355</v>
      </c>
      <c r="B382" s="78">
        <v>32</v>
      </c>
      <c r="C382" s="148" t="s">
        <v>1117</v>
      </c>
      <c r="D382" s="79" t="s">
        <v>375</v>
      </c>
      <c r="E382" s="78" t="s">
        <v>2551</v>
      </c>
      <c r="F382" s="78" t="s">
        <v>1887</v>
      </c>
      <c r="G382" s="78" t="s">
        <v>2530</v>
      </c>
      <c r="H382" s="148" t="s">
        <v>105</v>
      </c>
      <c r="I382" s="64">
        <v>57.597000000000001</v>
      </c>
      <c r="J382" s="64" t="s">
        <v>2561</v>
      </c>
      <c r="K382" s="64"/>
      <c r="L382" s="546">
        <v>26</v>
      </c>
      <c r="M382" s="64"/>
      <c r="N382" s="64"/>
      <c r="O382" s="64"/>
      <c r="P382" s="64"/>
      <c r="Q382" s="64"/>
    </row>
    <row r="383" spans="1:17" ht="12.75" customHeight="1">
      <c r="A383" s="294">
        <v>356</v>
      </c>
      <c r="B383" s="78">
        <v>33</v>
      </c>
      <c r="C383" s="148" t="s">
        <v>1780</v>
      </c>
      <c r="D383" s="79" t="s">
        <v>112</v>
      </c>
      <c r="E383" s="79" t="s">
        <v>1888</v>
      </c>
      <c r="F383" s="78" t="s">
        <v>1889</v>
      </c>
      <c r="G383" s="78" t="s">
        <v>2384</v>
      </c>
      <c r="H383" s="148" t="s">
        <v>105</v>
      </c>
      <c r="I383" s="64">
        <v>47.183999999999997</v>
      </c>
      <c r="J383" s="64" t="s">
        <v>2497</v>
      </c>
      <c r="K383" s="64"/>
      <c r="L383" s="546">
        <v>30</v>
      </c>
      <c r="M383" s="64"/>
      <c r="N383" s="64"/>
      <c r="O383" s="64"/>
      <c r="P383" s="64"/>
      <c r="Q383" s="64"/>
    </row>
    <row r="384" spans="1:17" ht="12.75" customHeight="1">
      <c r="A384" s="294">
        <v>357</v>
      </c>
      <c r="B384" s="78">
        <v>34</v>
      </c>
      <c r="C384" s="148" t="s">
        <v>1266</v>
      </c>
      <c r="D384" s="79" t="s">
        <v>1685</v>
      </c>
      <c r="E384" s="79" t="s">
        <v>1860</v>
      </c>
      <c r="F384" s="78" t="s">
        <v>1889</v>
      </c>
      <c r="G384" s="78" t="s">
        <v>2562</v>
      </c>
      <c r="H384" s="148" t="s">
        <v>105</v>
      </c>
      <c r="I384" s="64">
        <v>86.129000000000005</v>
      </c>
      <c r="J384" s="64" t="s">
        <v>2534</v>
      </c>
      <c r="K384" s="64" t="s">
        <v>2493</v>
      </c>
      <c r="L384" s="546">
        <f>24+8</f>
        <v>32</v>
      </c>
      <c r="M384" s="64"/>
      <c r="N384" s="64"/>
      <c r="O384" s="64"/>
      <c r="P384" s="64">
        <v>3493</v>
      </c>
      <c r="Q384" s="64"/>
    </row>
    <row r="385" spans="1:17" ht="12.75" customHeight="1">
      <c r="A385" s="294">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4">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4">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4">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4">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4">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4">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4">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4">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4">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4">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4">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4">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4">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4">
        <v>372</v>
      </c>
      <c r="B399" s="78">
        <v>49</v>
      </c>
      <c r="C399" s="148" t="s">
        <v>1546</v>
      </c>
      <c r="D399" s="79" t="s">
        <v>176</v>
      </c>
      <c r="E399" s="79" t="s">
        <v>1889</v>
      </c>
      <c r="F399" s="78" t="s">
        <v>2243</v>
      </c>
      <c r="G399" s="78" t="s">
        <v>2571</v>
      </c>
      <c r="H399" s="148" t="s">
        <v>105</v>
      </c>
      <c r="I399" s="547">
        <v>38.847000000000001</v>
      </c>
      <c r="J399" s="64" t="s">
        <v>1912</v>
      </c>
      <c r="K399" s="64"/>
      <c r="L399" s="64">
        <v>32</v>
      </c>
      <c r="M399" s="64"/>
      <c r="N399" s="64"/>
      <c r="O399" s="64"/>
      <c r="P399" s="64"/>
      <c r="Q399" s="64"/>
    </row>
    <row r="400" spans="1:17" ht="12.75" customHeight="1">
      <c r="A400" s="294">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4">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4">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4">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4">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4">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4">
        <v>379</v>
      </c>
      <c r="B406" s="78">
        <v>56</v>
      </c>
      <c r="C406" s="148" t="s">
        <v>1059</v>
      </c>
      <c r="D406" s="79" t="s">
        <v>234</v>
      </c>
      <c r="E406" s="79" t="s">
        <v>2563</v>
      </c>
      <c r="F406" s="78" t="s">
        <v>1897</v>
      </c>
      <c r="G406" s="78" t="s">
        <v>2577</v>
      </c>
      <c r="H406" s="148" t="s">
        <v>105</v>
      </c>
      <c r="I406" s="546">
        <v>57.597000000000001</v>
      </c>
      <c r="J406" s="64"/>
      <c r="K406" s="64"/>
      <c r="L406" s="64">
        <v>37</v>
      </c>
      <c r="M406" s="64"/>
      <c r="N406" s="64"/>
      <c r="O406" s="64"/>
      <c r="P406" s="64"/>
      <c r="Q406" s="64"/>
    </row>
    <row r="407" spans="1:17" ht="12.75" customHeight="1">
      <c r="A407" s="294">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4">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4">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4">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4">
        <v>384</v>
      </c>
      <c r="B411" s="78">
        <v>61</v>
      </c>
      <c r="C411" s="148" t="s">
        <v>1705</v>
      </c>
      <c r="D411" s="79" t="s">
        <v>2582</v>
      </c>
      <c r="E411" s="79" t="s">
        <v>2556</v>
      </c>
      <c r="F411" s="78" t="s">
        <v>1899</v>
      </c>
      <c r="G411" s="78" t="s">
        <v>2508</v>
      </c>
      <c r="H411" s="148" t="s">
        <v>105</v>
      </c>
      <c r="I411" s="547">
        <v>94.222463000000005</v>
      </c>
      <c r="J411" s="64" t="s">
        <v>2531</v>
      </c>
      <c r="K411" s="64"/>
      <c r="L411" s="64">
        <v>35</v>
      </c>
      <c r="M411" s="64"/>
      <c r="N411" s="64"/>
      <c r="O411" s="64" t="s">
        <v>2583</v>
      </c>
      <c r="P411" s="64"/>
      <c r="Q411" s="64"/>
    </row>
    <row r="412" spans="1:17" ht="12.75" customHeight="1">
      <c r="A412" s="294">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4">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4">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4">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4">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4">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4">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4">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4">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4">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4">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4">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4">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4">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4">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4">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4">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4">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4">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4">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4">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4">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4">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4">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4"/>
      <c r="B436" s="548">
        <v>45894</v>
      </c>
      <c r="C436" s="78"/>
      <c r="D436" s="79"/>
      <c r="E436" s="78"/>
      <c r="F436" s="78"/>
      <c r="G436" s="78"/>
      <c r="H436" s="78"/>
      <c r="I436" s="64"/>
      <c r="J436" s="64"/>
      <c r="K436" s="64"/>
      <c r="L436" s="64"/>
      <c r="M436" s="64"/>
      <c r="N436" s="64"/>
      <c r="O436" s="64"/>
      <c r="P436" s="64"/>
      <c r="Q436" s="64"/>
    </row>
    <row r="437" spans="1:17" ht="12.75" customHeight="1">
      <c r="A437" s="294">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4">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4">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4">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4">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4">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4">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4">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4">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4">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4">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4">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4">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4">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4">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4">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4">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4">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4">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4">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4">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4">
        <v>430</v>
      </c>
      <c r="B458" s="78">
        <v>22</v>
      </c>
      <c r="C458" s="148" t="s">
        <v>1024</v>
      </c>
      <c r="D458" s="78" t="s">
        <v>176</v>
      </c>
      <c r="E458" s="78" t="s">
        <v>1914</v>
      </c>
      <c r="F458" s="78" t="s">
        <v>1917</v>
      </c>
      <c r="G458" s="352" t="s">
        <v>2606</v>
      </c>
      <c r="H458" s="148" t="s">
        <v>105</v>
      </c>
      <c r="I458" s="64">
        <v>38.847000000000001</v>
      </c>
      <c r="J458" s="64"/>
      <c r="K458" s="64"/>
      <c r="L458" s="64"/>
      <c r="M458" s="64"/>
      <c r="N458" s="64"/>
      <c r="O458" s="64"/>
      <c r="P458" s="64"/>
      <c r="Q458" s="64"/>
    </row>
    <row r="459" spans="1:17" ht="12.75" customHeight="1">
      <c r="A459" s="294">
        <v>431</v>
      </c>
      <c r="B459" s="78">
        <v>23</v>
      </c>
      <c r="C459" s="148" t="s">
        <v>1317</v>
      </c>
      <c r="D459" s="78" t="s">
        <v>176</v>
      </c>
      <c r="E459" s="78" t="s">
        <v>1910</v>
      </c>
      <c r="F459" s="78" t="s">
        <v>1917</v>
      </c>
      <c r="G459" s="352" t="s">
        <v>2378</v>
      </c>
      <c r="H459" s="148" t="s">
        <v>105</v>
      </c>
      <c r="I459" s="64">
        <v>38.847000000000001</v>
      </c>
      <c r="J459" s="64" t="s">
        <v>2623</v>
      </c>
      <c r="K459" s="64"/>
      <c r="L459" s="64"/>
      <c r="M459" s="188"/>
      <c r="N459" s="64"/>
      <c r="O459" s="64"/>
      <c r="P459" s="64"/>
      <c r="Q459" s="64"/>
    </row>
    <row r="460" spans="1:17" ht="12.75" customHeight="1">
      <c r="A460" s="294">
        <v>432</v>
      </c>
      <c r="B460" s="78">
        <v>24</v>
      </c>
      <c r="C460" s="148" t="s">
        <v>1284</v>
      </c>
      <c r="D460" s="78" t="s">
        <v>97</v>
      </c>
      <c r="E460" s="78" t="s">
        <v>1910</v>
      </c>
      <c r="F460" s="78" t="s">
        <v>1917</v>
      </c>
      <c r="G460" s="352" t="s">
        <v>2401</v>
      </c>
      <c r="H460" s="148" t="s">
        <v>105</v>
      </c>
      <c r="I460" s="64">
        <v>37.503999999999998</v>
      </c>
      <c r="J460" s="64" t="s">
        <v>2624</v>
      </c>
      <c r="K460" s="64"/>
      <c r="L460" s="64"/>
      <c r="M460" s="64"/>
      <c r="N460" s="64"/>
      <c r="O460" s="64"/>
      <c r="P460" s="64"/>
      <c r="Q460" s="64"/>
    </row>
    <row r="461" spans="1:17" ht="12.75" customHeight="1">
      <c r="A461" s="294">
        <v>433</v>
      </c>
      <c r="B461" s="78">
        <v>25</v>
      </c>
      <c r="C461" s="148" t="s">
        <v>1309</v>
      </c>
      <c r="D461" s="78" t="s">
        <v>234</v>
      </c>
      <c r="E461" s="78" t="s">
        <v>2251</v>
      </c>
      <c r="F461" s="78" t="s">
        <v>2340</v>
      </c>
      <c r="G461" s="352" t="s">
        <v>2394</v>
      </c>
      <c r="H461" s="148" t="s">
        <v>105</v>
      </c>
      <c r="I461" s="64">
        <v>57.597000000000001</v>
      </c>
      <c r="J461" s="64" t="s">
        <v>2625</v>
      </c>
      <c r="K461" s="64"/>
      <c r="L461" s="64">
        <v>26</v>
      </c>
      <c r="M461" s="64"/>
      <c r="N461" s="64"/>
      <c r="O461" s="64"/>
      <c r="P461" s="64"/>
      <c r="Q461" s="64"/>
    </row>
    <row r="462" spans="1:17" ht="12.75" customHeight="1">
      <c r="A462" s="294">
        <v>434</v>
      </c>
      <c r="B462" s="78">
        <v>26</v>
      </c>
      <c r="C462" s="148" t="s">
        <v>1275</v>
      </c>
      <c r="D462" s="78" t="s">
        <v>107</v>
      </c>
      <c r="E462" s="78" t="s">
        <v>2338</v>
      </c>
      <c r="F462" s="78" t="s">
        <v>2340</v>
      </c>
      <c r="G462" s="352" t="s">
        <v>2626</v>
      </c>
      <c r="H462" s="148" t="s">
        <v>105</v>
      </c>
      <c r="I462" s="64">
        <v>45.412999999999997</v>
      </c>
      <c r="J462" s="64" t="s">
        <v>2627</v>
      </c>
      <c r="K462" s="64"/>
      <c r="L462" s="64"/>
      <c r="M462" s="64"/>
      <c r="N462" s="64"/>
      <c r="O462" s="64"/>
      <c r="P462" s="64"/>
      <c r="Q462" s="64"/>
    </row>
    <row r="463" spans="1:17" ht="12.75" customHeight="1">
      <c r="A463" s="294">
        <v>435</v>
      </c>
      <c r="B463" s="78">
        <v>27</v>
      </c>
      <c r="C463" s="517" t="s">
        <v>96</v>
      </c>
      <c r="D463" s="328" t="s">
        <v>97</v>
      </c>
      <c r="E463" s="329" t="s">
        <v>1917</v>
      </c>
      <c r="F463" s="328" t="s">
        <v>2340</v>
      </c>
      <c r="G463" s="328" t="s">
        <v>2628</v>
      </c>
      <c r="H463" s="148" t="s">
        <v>105</v>
      </c>
      <c r="I463" s="64">
        <v>37.503999999999998</v>
      </c>
      <c r="J463" s="64"/>
      <c r="K463" s="64"/>
      <c r="L463" s="64"/>
      <c r="M463" s="64"/>
      <c r="N463" s="64"/>
      <c r="O463" s="64"/>
      <c r="P463" s="64"/>
      <c r="Q463" s="64"/>
    </row>
    <row r="464" spans="1:17" ht="12.75" customHeight="1">
      <c r="A464" s="294">
        <v>436</v>
      </c>
      <c r="B464" s="78">
        <v>28</v>
      </c>
      <c r="C464" s="148" t="s">
        <v>1348</v>
      </c>
      <c r="D464" s="78" t="s">
        <v>97</v>
      </c>
      <c r="E464" s="78" t="s">
        <v>2337</v>
      </c>
      <c r="F464" s="78" t="s">
        <v>1922</v>
      </c>
      <c r="G464" s="352" t="s">
        <v>2629</v>
      </c>
      <c r="H464" s="148" t="s">
        <v>105</v>
      </c>
      <c r="I464" s="64">
        <v>37.503999999999998</v>
      </c>
      <c r="J464" s="64"/>
      <c r="K464" s="64"/>
      <c r="L464" s="64"/>
      <c r="M464" s="64"/>
      <c r="N464" s="64"/>
      <c r="O464" s="64"/>
      <c r="P464" s="64"/>
      <c r="Q464" s="64"/>
    </row>
    <row r="465" spans="1:17" ht="12.75" customHeight="1">
      <c r="A465" s="294">
        <v>437</v>
      </c>
      <c r="B465" s="78">
        <v>29</v>
      </c>
      <c r="C465" s="326" t="s">
        <v>1039</v>
      </c>
      <c r="D465" s="78" t="s">
        <v>97</v>
      </c>
      <c r="E465" s="79" t="s">
        <v>2339</v>
      </c>
      <c r="F465" s="78" t="s">
        <v>1922</v>
      </c>
      <c r="G465" s="352" t="s">
        <v>2606</v>
      </c>
      <c r="H465" s="148" t="s">
        <v>105</v>
      </c>
      <c r="I465" s="64">
        <v>37.503999999999998</v>
      </c>
      <c r="J465" s="64" t="s">
        <v>2630</v>
      </c>
      <c r="K465" s="64"/>
      <c r="L465" s="64"/>
      <c r="M465" s="64"/>
      <c r="N465" s="64"/>
      <c r="O465" s="64"/>
      <c r="P465" s="64"/>
      <c r="Q465" s="64"/>
    </row>
    <row r="466" spans="1:17" ht="12.75" customHeight="1">
      <c r="A466" s="294">
        <v>438</v>
      </c>
      <c r="B466" s="78">
        <v>30</v>
      </c>
      <c r="C466" s="148" t="s">
        <v>1325</v>
      </c>
      <c r="D466" s="78" t="s">
        <v>1698</v>
      </c>
      <c r="E466" s="78" t="s">
        <v>1909</v>
      </c>
      <c r="F466" s="79" t="s">
        <v>1931</v>
      </c>
      <c r="G466" s="352" t="s">
        <v>2404</v>
      </c>
      <c r="H466" s="148" t="s">
        <v>105</v>
      </c>
      <c r="I466" s="64">
        <v>89.909000000000006</v>
      </c>
      <c r="J466" s="64" t="s">
        <v>2631</v>
      </c>
      <c r="K466" s="64"/>
      <c r="L466" s="64">
        <v>30</v>
      </c>
      <c r="M466" s="188"/>
      <c r="N466" s="64"/>
      <c r="O466" s="64"/>
      <c r="P466" s="64"/>
      <c r="Q466" s="64"/>
    </row>
    <row r="467" spans="1:17" ht="12.75" customHeight="1">
      <c r="A467" s="294">
        <v>439</v>
      </c>
      <c r="B467" s="78">
        <v>31</v>
      </c>
      <c r="C467" s="148" t="s">
        <v>1326</v>
      </c>
      <c r="D467" s="78" t="s">
        <v>1698</v>
      </c>
      <c r="E467" s="78" t="s">
        <v>1909</v>
      </c>
      <c r="F467" s="79" t="s">
        <v>1931</v>
      </c>
      <c r="G467" s="352" t="s">
        <v>2632</v>
      </c>
      <c r="H467" s="148" t="s">
        <v>105</v>
      </c>
      <c r="I467" s="64">
        <v>89.909000000000006</v>
      </c>
      <c r="J467" s="64"/>
      <c r="K467" s="64"/>
      <c r="L467" s="64"/>
      <c r="M467" s="64"/>
      <c r="N467" s="64"/>
      <c r="O467" s="64"/>
      <c r="P467" s="64"/>
      <c r="Q467" s="64"/>
    </row>
    <row r="468" spans="1:17" ht="12.75" customHeight="1">
      <c r="A468" s="294">
        <v>440</v>
      </c>
      <c r="B468" s="78">
        <v>32</v>
      </c>
      <c r="C468" s="148" t="s">
        <v>1318</v>
      </c>
      <c r="D468" s="78" t="s">
        <v>97</v>
      </c>
      <c r="E468" s="78" t="s">
        <v>2339</v>
      </c>
      <c r="F468" s="79" t="s">
        <v>1931</v>
      </c>
      <c r="G468" s="352" t="s">
        <v>2378</v>
      </c>
      <c r="H468" s="148" t="s">
        <v>105</v>
      </c>
      <c r="I468" s="64">
        <v>37.503999999999998</v>
      </c>
      <c r="J468" s="64"/>
      <c r="K468" s="64"/>
      <c r="L468" s="64"/>
      <c r="M468" s="64"/>
      <c r="N468" s="64"/>
      <c r="O468" s="64"/>
      <c r="P468" s="64"/>
      <c r="Q468" s="64"/>
    </row>
    <row r="469" spans="1:17" ht="12.75" customHeight="1">
      <c r="A469" s="294">
        <v>441</v>
      </c>
      <c r="B469" s="78">
        <v>33</v>
      </c>
      <c r="C469" s="148" t="s">
        <v>1327</v>
      </c>
      <c r="D469" s="78" t="s">
        <v>1861</v>
      </c>
      <c r="E469" s="78" t="s">
        <v>1910</v>
      </c>
      <c r="F469" s="78" t="s">
        <v>1923</v>
      </c>
      <c r="G469" s="352" t="s">
        <v>2633</v>
      </c>
      <c r="H469" s="148" t="s">
        <v>105</v>
      </c>
      <c r="I469" s="64">
        <v>81.494</v>
      </c>
      <c r="J469" s="64"/>
      <c r="K469" s="64"/>
      <c r="L469" s="64"/>
      <c r="M469" s="64"/>
      <c r="N469" s="64"/>
      <c r="O469" s="64"/>
      <c r="P469" s="64"/>
      <c r="Q469" s="64"/>
    </row>
    <row r="470" spans="1:17" ht="12.75" customHeight="1">
      <c r="A470" s="294">
        <v>442</v>
      </c>
      <c r="B470" s="78">
        <v>34</v>
      </c>
      <c r="C470" s="148" t="s">
        <v>1112</v>
      </c>
      <c r="D470" s="78" t="s">
        <v>1555</v>
      </c>
      <c r="E470" s="78" t="s">
        <v>2252</v>
      </c>
      <c r="F470" s="78" t="s">
        <v>1923</v>
      </c>
      <c r="G470" s="352" t="s">
        <v>2581</v>
      </c>
      <c r="H470" s="148" t="s">
        <v>105</v>
      </c>
      <c r="I470" s="64">
        <v>70.700999999999993</v>
      </c>
      <c r="J470" s="64" t="s">
        <v>2634</v>
      </c>
      <c r="K470" s="64"/>
      <c r="L470" s="64">
        <v>35</v>
      </c>
      <c r="M470" s="64"/>
      <c r="N470" s="64"/>
      <c r="O470" s="64"/>
      <c r="P470" s="64"/>
      <c r="Q470" s="64"/>
    </row>
    <row r="471" spans="1:17" ht="12.75" customHeight="1">
      <c r="A471" s="294">
        <v>443</v>
      </c>
      <c r="B471" s="78">
        <v>35</v>
      </c>
      <c r="C471" s="148" t="s">
        <v>1127</v>
      </c>
      <c r="D471" s="78" t="s">
        <v>112</v>
      </c>
      <c r="E471" s="79" t="s">
        <v>1921</v>
      </c>
      <c r="F471" s="78" t="s">
        <v>1924</v>
      </c>
      <c r="G471" s="328" t="s">
        <v>2628</v>
      </c>
      <c r="H471" s="148" t="s">
        <v>105</v>
      </c>
      <c r="I471" s="64">
        <v>47.183999999999997</v>
      </c>
      <c r="J471" s="64"/>
      <c r="K471" s="64"/>
      <c r="L471" s="64"/>
      <c r="M471" s="64"/>
      <c r="N471" s="64"/>
      <c r="O471" s="64"/>
      <c r="P471" s="64"/>
      <c r="Q471" s="64"/>
    </row>
    <row r="472" spans="1:17" ht="12.75" customHeight="1">
      <c r="A472" s="294">
        <v>444</v>
      </c>
      <c r="B472" s="78">
        <v>36</v>
      </c>
      <c r="C472" s="148" t="s">
        <v>1274</v>
      </c>
      <c r="D472" s="78" t="s">
        <v>343</v>
      </c>
      <c r="E472" s="78" t="s">
        <v>1910</v>
      </c>
      <c r="F472" s="352" t="s">
        <v>1924</v>
      </c>
      <c r="G472" s="352" t="s">
        <v>2635</v>
      </c>
      <c r="H472" s="148" t="s">
        <v>105</v>
      </c>
      <c r="I472" s="64">
        <v>66.381</v>
      </c>
      <c r="J472" s="64"/>
      <c r="K472" s="64"/>
      <c r="L472" s="64"/>
      <c r="M472" s="64"/>
      <c r="N472" s="64"/>
      <c r="O472" s="64"/>
      <c r="P472" s="64"/>
      <c r="Q472" s="64"/>
    </row>
    <row r="473" spans="1:17" ht="12.75" customHeight="1">
      <c r="A473" s="294">
        <v>445</v>
      </c>
      <c r="B473" s="78">
        <v>37</v>
      </c>
      <c r="C473" s="326" t="s">
        <v>1283</v>
      </c>
      <c r="D473" s="78" t="s">
        <v>97</v>
      </c>
      <c r="E473" s="78" t="s">
        <v>2235</v>
      </c>
      <c r="F473" s="352" t="s">
        <v>1925</v>
      </c>
      <c r="G473" s="352" t="s">
        <v>2401</v>
      </c>
      <c r="H473" s="148" t="s">
        <v>105</v>
      </c>
      <c r="I473" s="64">
        <v>37.503999999999998</v>
      </c>
      <c r="J473" s="64"/>
      <c r="K473" s="64"/>
      <c r="L473" s="64"/>
      <c r="M473" s="64"/>
      <c r="N473" s="64"/>
      <c r="O473" s="64"/>
      <c r="P473" s="64"/>
      <c r="Q473" s="64"/>
    </row>
    <row r="474" spans="1:17" ht="12.75" customHeight="1">
      <c r="A474" s="294">
        <v>446</v>
      </c>
      <c r="B474" s="78">
        <v>38</v>
      </c>
      <c r="C474" s="517" t="s">
        <v>1291</v>
      </c>
      <c r="D474" s="328" t="s">
        <v>97</v>
      </c>
      <c r="E474" s="328" t="s">
        <v>2339</v>
      </c>
      <c r="F474" s="352" t="s">
        <v>1925</v>
      </c>
      <c r="G474" s="510" t="s">
        <v>2636</v>
      </c>
      <c r="H474" s="148" t="s">
        <v>105</v>
      </c>
      <c r="I474" s="64">
        <v>37.503999999999998</v>
      </c>
      <c r="J474" s="64"/>
      <c r="K474" s="64"/>
      <c r="L474" s="64"/>
      <c r="M474" s="64"/>
      <c r="N474" s="64"/>
      <c r="O474" s="64"/>
      <c r="P474" s="64"/>
      <c r="Q474" s="64"/>
    </row>
    <row r="475" spans="1:17" ht="12.75" customHeight="1">
      <c r="A475" s="294">
        <v>447</v>
      </c>
      <c r="B475" s="78">
        <v>39</v>
      </c>
      <c r="C475" s="326"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4">
        <v>448</v>
      </c>
      <c r="B476" s="78">
        <v>40</v>
      </c>
      <c r="C476" s="326" t="s">
        <v>1347</v>
      </c>
      <c r="D476" s="78" t="s">
        <v>176</v>
      </c>
      <c r="E476" s="79" t="s">
        <v>2339</v>
      </c>
      <c r="F476" s="78" t="s">
        <v>1928</v>
      </c>
      <c r="G476" s="352" t="s">
        <v>2637</v>
      </c>
      <c r="H476" s="148" t="s">
        <v>105</v>
      </c>
      <c r="I476" s="64">
        <v>38.847000000000001</v>
      </c>
      <c r="J476" s="64"/>
      <c r="K476" s="64"/>
      <c r="L476" s="64"/>
      <c r="M476" s="64"/>
      <c r="N476" s="64"/>
      <c r="O476" s="64"/>
      <c r="P476" s="64"/>
      <c r="Q476" s="64"/>
    </row>
    <row r="477" spans="1:17" ht="12.75" customHeight="1">
      <c r="A477" s="294">
        <v>449</v>
      </c>
      <c r="B477" s="78">
        <v>41</v>
      </c>
      <c r="C477" s="148" t="s">
        <v>1320</v>
      </c>
      <c r="D477" s="78" t="s">
        <v>2192</v>
      </c>
      <c r="E477" s="79" t="s">
        <v>1922</v>
      </c>
      <c r="F477" s="78" t="s">
        <v>1928</v>
      </c>
      <c r="G477" s="352" t="s">
        <v>2394</v>
      </c>
      <c r="H477" s="148" t="s">
        <v>105</v>
      </c>
      <c r="I477" s="64">
        <v>66.381</v>
      </c>
      <c r="J477" s="64"/>
      <c r="K477" s="64"/>
      <c r="L477" s="64"/>
      <c r="M477" s="64"/>
      <c r="N477" s="64"/>
      <c r="O477" s="64"/>
      <c r="P477" s="64"/>
      <c r="Q477" s="64"/>
    </row>
    <row r="478" spans="1:17" ht="12.75" customHeight="1">
      <c r="A478" s="294">
        <v>450</v>
      </c>
      <c r="B478" s="78">
        <v>42</v>
      </c>
      <c r="C478" s="326"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4">
        <v>451</v>
      </c>
      <c r="B479" s="78">
        <v>43</v>
      </c>
      <c r="C479" s="326" t="s">
        <v>1110</v>
      </c>
      <c r="D479" s="78" t="s">
        <v>176</v>
      </c>
      <c r="E479" s="79" t="s">
        <v>1924</v>
      </c>
      <c r="F479" s="78" t="s">
        <v>1926</v>
      </c>
      <c r="G479" s="352" t="s">
        <v>2581</v>
      </c>
      <c r="H479" s="148" t="s">
        <v>105</v>
      </c>
      <c r="I479" s="64">
        <v>38.847000000000001</v>
      </c>
      <c r="J479" s="64"/>
      <c r="K479" s="64"/>
      <c r="L479" s="64"/>
      <c r="M479" s="64"/>
      <c r="N479" s="64"/>
      <c r="O479" s="64"/>
      <c r="P479" s="64"/>
      <c r="Q479" s="64"/>
    </row>
    <row r="480" spans="1:17" ht="12.75" customHeight="1">
      <c r="A480" s="294">
        <v>452</v>
      </c>
      <c r="B480" s="78">
        <v>44</v>
      </c>
      <c r="C480" s="326" t="s">
        <v>1349</v>
      </c>
      <c r="D480" s="78" t="s">
        <v>97</v>
      </c>
      <c r="E480" s="79" t="s">
        <v>1931</v>
      </c>
      <c r="F480" s="78" t="s">
        <v>1926</v>
      </c>
      <c r="G480" s="352" t="s">
        <v>2629</v>
      </c>
      <c r="H480" s="148" t="s">
        <v>105</v>
      </c>
      <c r="I480" s="64">
        <v>37.503999999999998</v>
      </c>
      <c r="J480" s="64"/>
      <c r="K480" s="64"/>
      <c r="L480" s="64"/>
      <c r="M480" s="64"/>
      <c r="N480" s="64"/>
      <c r="O480" s="64"/>
      <c r="P480" s="64"/>
      <c r="Q480" s="64"/>
    </row>
    <row r="481" spans="1:17" ht="12.75" customHeight="1">
      <c r="A481" s="294"/>
      <c r="B481" s="548">
        <v>45925</v>
      </c>
      <c r="C481" s="78"/>
      <c r="D481" s="79"/>
      <c r="E481" s="78"/>
      <c r="F481" s="78"/>
      <c r="G481" s="78"/>
      <c r="H481" s="78"/>
      <c r="I481" s="64"/>
      <c r="J481" s="64"/>
      <c r="K481" s="64"/>
      <c r="L481" s="64"/>
      <c r="M481" s="64"/>
      <c r="N481" s="64"/>
      <c r="O481" s="64"/>
      <c r="P481" s="64"/>
      <c r="Q481" s="64"/>
    </row>
    <row r="482" spans="1:17" ht="12.75" customHeight="1">
      <c r="A482" s="294">
        <v>453</v>
      </c>
      <c r="B482" s="78">
        <v>1</v>
      </c>
      <c r="C482" s="326"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4">
        <v>454</v>
      </c>
      <c r="B483" s="78">
        <v>2</v>
      </c>
      <c r="C483" s="326"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4">
        <v>455</v>
      </c>
      <c r="B484" s="78">
        <v>3</v>
      </c>
      <c r="C484" s="326" t="s">
        <v>1152</v>
      </c>
      <c r="D484" s="78" t="s">
        <v>176</v>
      </c>
      <c r="E484" s="79" t="s">
        <v>1926</v>
      </c>
      <c r="F484" s="78" t="s">
        <v>1932</v>
      </c>
      <c r="G484" s="78" t="s">
        <v>2600</v>
      </c>
      <c r="H484" s="148" t="s">
        <v>105</v>
      </c>
      <c r="I484" s="64">
        <v>38.847000000000001</v>
      </c>
      <c r="J484" s="64" t="s">
        <v>2639</v>
      </c>
      <c r="K484" s="64"/>
      <c r="L484" s="64">
        <v>29</v>
      </c>
      <c r="M484" s="64"/>
      <c r="N484" s="64"/>
      <c r="O484" s="549" t="s">
        <v>1152</v>
      </c>
      <c r="P484" s="64"/>
      <c r="Q484" s="64"/>
    </row>
    <row r="485" spans="1:17" ht="12.75" customHeight="1">
      <c r="A485" s="294">
        <v>456</v>
      </c>
      <c r="B485" s="78">
        <v>4</v>
      </c>
      <c r="C485" s="326" t="s">
        <v>1350</v>
      </c>
      <c r="D485" s="78" t="s">
        <v>97</v>
      </c>
      <c r="E485" s="79" t="s">
        <v>1928</v>
      </c>
      <c r="F485" s="78" t="s">
        <v>2640</v>
      </c>
      <c r="G485" s="78" t="s">
        <v>2635</v>
      </c>
      <c r="H485" s="148" t="s">
        <v>105</v>
      </c>
      <c r="I485" s="64">
        <v>37.503999999999998</v>
      </c>
      <c r="J485" s="64" t="s">
        <v>2641</v>
      </c>
      <c r="K485" s="64"/>
      <c r="L485" s="64">
        <v>21</v>
      </c>
      <c r="M485" s="64"/>
      <c r="N485" s="64"/>
      <c r="O485" s="549" t="s">
        <v>2642</v>
      </c>
      <c r="P485" s="64"/>
      <c r="Q485" s="64"/>
    </row>
    <row r="486" spans="1:17" ht="12.75" customHeight="1">
      <c r="A486" s="294">
        <v>457</v>
      </c>
      <c r="B486" s="78">
        <v>5</v>
      </c>
      <c r="C486" s="326"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4">
        <v>458</v>
      </c>
      <c r="B487" s="78">
        <v>6</v>
      </c>
      <c r="C487" s="326"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4">
        <v>459</v>
      </c>
      <c r="B488" s="78">
        <v>7</v>
      </c>
      <c r="C488" s="326"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4">
        <v>460</v>
      </c>
      <c r="B489" s="78">
        <v>8</v>
      </c>
      <c r="C489" s="326" t="s">
        <v>1292</v>
      </c>
      <c r="D489" s="78" t="s">
        <v>176</v>
      </c>
      <c r="E489" s="79" t="s">
        <v>1934</v>
      </c>
      <c r="F489" s="78" t="s">
        <v>2646</v>
      </c>
      <c r="G489" s="78" t="s">
        <v>2647</v>
      </c>
      <c r="H489" s="148" t="s">
        <v>105</v>
      </c>
      <c r="I489" s="64">
        <v>38.847000000000001</v>
      </c>
      <c r="J489" s="64"/>
      <c r="K489" s="64"/>
      <c r="L489" s="64"/>
      <c r="M489" s="64"/>
      <c r="N489" s="64"/>
      <c r="O489" s="549" t="s">
        <v>2648</v>
      </c>
      <c r="P489" s="64"/>
      <c r="Q489" s="64"/>
    </row>
    <row r="490" spans="1:17" ht="12.75" customHeight="1">
      <c r="A490" s="294">
        <v>461</v>
      </c>
      <c r="B490" s="78">
        <v>9</v>
      </c>
      <c r="C490" s="326"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4">
        <v>462</v>
      </c>
      <c r="B491" s="78">
        <v>10</v>
      </c>
      <c r="C491" s="326"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4">
        <v>463</v>
      </c>
      <c r="B492" s="78">
        <v>11</v>
      </c>
      <c r="C492" s="326"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4">
        <v>464</v>
      </c>
      <c r="B493" s="78">
        <v>12</v>
      </c>
      <c r="C493" s="326"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4">
        <v>465</v>
      </c>
      <c r="B494" s="78">
        <v>13</v>
      </c>
      <c r="C494" s="326" t="s">
        <v>1773</v>
      </c>
      <c r="D494" s="78" t="s">
        <v>97</v>
      </c>
      <c r="E494" s="79" t="s">
        <v>2651</v>
      </c>
      <c r="F494" s="78" t="s">
        <v>2654</v>
      </c>
      <c r="G494" s="78" t="s">
        <v>2637</v>
      </c>
      <c r="H494" s="148" t="s">
        <v>105</v>
      </c>
      <c r="I494" s="64">
        <v>37.503999999999998</v>
      </c>
      <c r="J494" s="64"/>
      <c r="K494" s="64"/>
      <c r="L494" s="64"/>
      <c r="M494" s="64"/>
      <c r="N494" s="64"/>
      <c r="O494" s="549" t="s">
        <v>2655</v>
      </c>
      <c r="P494" s="64"/>
      <c r="Q494" s="64"/>
    </row>
    <row r="495" spans="1:17" ht="12.75" customHeight="1">
      <c r="A495" s="294">
        <v>466</v>
      </c>
      <c r="B495" s="78">
        <v>14</v>
      </c>
      <c r="C495" s="326"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4">
        <v>467</v>
      </c>
      <c r="B496" s="78">
        <v>15</v>
      </c>
      <c r="C496" s="326" t="s">
        <v>1299</v>
      </c>
      <c r="D496" s="78" t="s">
        <v>176</v>
      </c>
      <c r="E496" s="352"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4"/>
      <c r="B497" s="548">
        <v>45955</v>
      </c>
      <c r="C497" s="78"/>
      <c r="D497" s="78"/>
      <c r="E497" s="352"/>
      <c r="F497" s="78"/>
      <c r="G497" s="78"/>
      <c r="H497" s="78"/>
      <c r="I497" s="64"/>
      <c r="J497" s="64"/>
      <c r="K497" s="64"/>
      <c r="L497" s="64"/>
      <c r="M497" s="64"/>
      <c r="N497" s="64"/>
      <c r="O497" s="64"/>
      <c r="P497" s="64"/>
      <c r="Q497" s="64"/>
    </row>
    <row r="498" spans="1:17" ht="12.75" customHeight="1">
      <c r="A498" s="294">
        <v>468</v>
      </c>
      <c r="B498" s="78">
        <v>1</v>
      </c>
      <c r="C498" s="326"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4">
        <v>469</v>
      </c>
      <c r="B499" s="78">
        <v>2</v>
      </c>
      <c r="C499" s="326"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4">
        <v>470</v>
      </c>
      <c r="B500" s="78">
        <v>3</v>
      </c>
      <c r="C500" s="326"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4">
        <v>471</v>
      </c>
      <c r="B501" s="78">
        <v>4</v>
      </c>
      <c r="C501" s="326"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4">
        <v>472</v>
      </c>
      <c r="B502" s="78">
        <v>5</v>
      </c>
      <c r="C502" s="326"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4">
        <v>473</v>
      </c>
      <c r="B503" s="78">
        <v>6</v>
      </c>
      <c r="C503" s="326"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4">
        <v>474</v>
      </c>
      <c r="B504" s="78">
        <v>7</v>
      </c>
      <c r="C504" s="326"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4">
        <v>475</v>
      </c>
      <c r="B505" s="78">
        <v>8</v>
      </c>
      <c r="C505" s="326"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4">
        <v>476</v>
      </c>
      <c r="B506" s="78">
        <v>9</v>
      </c>
      <c r="C506" s="326"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4">
        <v>477</v>
      </c>
      <c r="B507" s="78">
        <v>10</v>
      </c>
      <c r="C507" s="326"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4">
        <v>478</v>
      </c>
      <c r="B508" s="78">
        <v>11</v>
      </c>
      <c r="C508" s="326"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4">
        <v>479</v>
      </c>
      <c r="B509" s="78">
        <v>12</v>
      </c>
      <c r="C509" s="326"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4">
        <v>480</v>
      </c>
      <c r="B510" s="78">
        <v>13</v>
      </c>
      <c r="C510" s="326"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4">
        <v>481</v>
      </c>
      <c r="B511" s="78">
        <v>14</v>
      </c>
      <c r="C511" s="326"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4">
        <v>482</v>
      </c>
      <c r="B512" s="78">
        <v>15</v>
      </c>
      <c r="C512" s="326"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4">
        <v>483</v>
      </c>
      <c r="B513" s="78">
        <v>16</v>
      </c>
      <c r="C513" s="326"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4">
        <v>484</v>
      </c>
      <c r="B514" s="78">
        <v>17</v>
      </c>
      <c r="C514" s="326"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4"/>
      <c r="B515" s="548">
        <v>45986</v>
      </c>
      <c r="C515" s="78"/>
      <c r="D515" s="78"/>
      <c r="E515" s="79"/>
      <c r="F515" s="78"/>
      <c r="G515" s="78"/>
      <c r="H515" s="78"/>
      <c r="I515" s="64"/>
      <c r="J515" s="64"/>
      <c r="K515" s="64"/>
      <c r="L515" s="64"/>
      <c r="M515" s="64"/>
      <c r="N515" s="64"/>
      <c r="O515" s="64"/>
      <c r="P515" s="64"/>
      <c r="Q515" s="64"/>
    </row>
    <row r="516" spans="1:17" ht="12.75" customHeight="1">
      <c r="A516" s="294">
        <v>485</v>
      </c>
      <c r="B516" s="78">
        <v>1</v>
      </c>
      <c r="C516" s="326"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4">
        <v>486</v>
      </c>
      <c r="B517" s="78">
        <v>2</v>
      </c>
      <c r="C517" s="326"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4">
        <v>487</v>
      </c>
      <c r="B518" s="78">
        <v>3</v>
      </c>
      <c r="C518" s="326"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4">
        <v>488</v>
      </c>
      <c r="B519" s="78">
        <v>4</v>
      </c>
      <c r="C519" s="326"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4">
        <v>489</v>
      </c>
      <c r="B520" s="78">
        <v>5</v>
      </c>
      <c r="C520" s="326"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4">
        <v>490</v>
      </c>
      <c r="B521" s="78">
        <v>6</v>
      </c>
      <c r="C521" s="326"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4">
        <v>491</v>
      </c>
      <c r="B522" s="78">
        <v>7</v>
      </c>
      <c r="C522" s="326"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4">
        <v>492</v>
      </c>
      <c r="B523" s="78">
        <v>8</v>
      </c>
      <c r="C523" s="326"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4">
        <v>493</v>
      </c>
      <c r="B524" s="78">
        <v>9</v>
      </c>
      <c r="C524" s="326"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4">
        <v>494</v>
      </c>
      <c r="B525" s="78">
        <v>10</v>
      </c>
      <c r="C525" s="326"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4">
        <v>495</v>
      </c>
      <c r="B526" s="78">
        <v>11</v>
      </c>
      <c r="C526" s="326"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4">
        <v>496</v>
      </c>
      <c r="B527" s="78">
        <v>12</v>
      </c>
      <c r="C527" s="326"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4">
        <v>497</v>
      </c>
      <c r="B528" s="78">
        <v>13</v>
      </c>
      <c r="C528" s="326"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4">
        <v>498</v>
      </c>
      <c r="B529" s="78">
        <v>14</v>
      </c>
      <c r="C529" s="326"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4">
        <v>499</v>
      </c>
      <c r="B530" s="78">
        <v>15</v>
      </c>
      <c r="C530" s="326" t="s">
        <v>1302</v>
      </c>
      <c r="D530" s="78" t="s">
        <v>375</v>
      </c>
      <c r="E530" s="78" t="s">
        <v>1962</v>
      </c>
      <c r="F530" s="78" t="s">
        <v>2283</v>
      </c>
      <c r="G530" s="78" t="s">
        <v>1261</v>
      </c>
      <c r="H530" s="148" t="s">
        <v>105</v>
      </c>
      <c r="I530" s="64">
        <v>57.597000000000001</v>
      </c>
      <c r="J530" s="64"/>
      <c r="K530" s="550" t="s">
        <v>1303</v>
      </c>
      <c r="L530" s="64">
        <v>33</v>
      </c>
      <c r="M530" s="64"/>
      <c r="N530" s="64"/>
      <c r="O530" s="64"/>
      <c r="P530" s="64"/>
      <c r="Q530" s="64"/>
    </row>
    <row r="531" spans="1:17" ht="12.75" customHeight="1">
      <c r="A531" s="294">
        <v>500</v>
      </c>
      <c r="B531" s="78">
        <v>16</v>
      </c>
      <c r="C531" s="326" t="s">
        <v>1341</v>
      </c>
      <c r="D531" s="78" t="s">
        <v>97</v>
      </c>
      <c r="E531" s="78" t="s">
        <v>2278</v>
      </c>
      <c r="F531" s="78" t="s">
        <v>2692</v>
      </c>
      <c r="G531" s="78" t="s">
        <v>2693</v>
      </c>
      <c r="H531" s="148" t="s">
        <v>105</v>
      </c>
      <c r="I531" s="64">
        <v>37.503999999999998</v>
      </c>
      <c r="J531" s="64"/>
      <c r="K531" s="549" t="s">
        <v>1334</v>
      </c>
      <c r="L531" s="64">
        <v>35</v>
      </c>
      <c r="M531" s="64"/>
      <c r="N531" s="64"/>
      <c r="O531" s="64"/>
      <c r="P531" s="64"/>
      <c r="Q531" s="64"/>
    </row>
    <row r="532" spans="1:17" ht="12.75" customHeight="1">
      <c r="A532" s="294">
        <v>501</v>
      </c>
      <c r="B532" s="78">
        <v>17</v>
      </c>
      <c r="C532" s="326" t="s">
        <v>1355</v>
      </c>
      <c r="D532" s="78" t="s">
        <v>176</v>
      </c>
      <c r="E532" s="78" t="s">
        <v>2278</v>
      </c>
      <c r="F532" s="78" t="s">
        <v>2694</v>
      </c>
      <c r="G532" s="174" t="s">
        <v>2418</v>
      </c>
      <c r="H532" s="148" t="s">
        <v>105</v>
      </c>
      <c r="I532" s="64">
        <v>38.847000000000001</v>
      </c>
      <c r="J532" s="64"/>
      <c r="K532" s="549" t="s">
        <v>1353</v>
      </c>
      <c r="L532" s="64">
        <v>53</v>
      </c>
      <c r="M532" s="64"/>
      <c r="N532" s="64"/>
      <c r="O532" s="64"/>
      <c r="P532" s="64"/>
      <c r="Q532" s="64"/>
    </row>
    <row r="533" spans="1:17" ht="12.75" customHeight="1">
      <c r="A533" s="294">
        <v>502</v>
      </c>
      <c r="B533" s="78">
        <v>18</v>
      </c>
      <c r="C533" s="326" t="s">
        <v>1340</v>
      </c>
      <c r="D533" s="78" t="s">
        <v>107</v>
      </c>
      <c r="E533" s="78" t="s">
        <v>2695</v>
      </c>
      <c r="F533" s="78" t="s">
        <v>2694</v>
      </c>
      <c r="G533" s="551" t="s">
        <v>2474</v>
      </c>
      <c r="H533" s="148" t="s">
        <v>105</v>
      </c>
      <c r="I533" s="64">
        <v>45.412999999999997</v>
      </c>
      <c r="J533" s="64"/>
      <c r="K533" s="64" t="s">
        <v>2696</v>
      </c>
      <c r="L533" s="64">
        <v>65</v>
      </c>
      <c r="M533" s="64"/>
      <c r="N533" s="64"/>
      <c r="O533" s="64"/>
      <c r="P533" s="64"/>
      <c r="Q533" s="64"/>
    </row>
    <row r="534" spans="1:17" ht="12.75" customHeight="1">
      <c r="A534" s="294"/>
      <c r="B534" s="78" t="s">
        <v>2029</v>
      </c>
      <c r="C534" s="78"/>
      <c r="D534" s="78"/>
      <c r="E534" s="78"/>
      <c r="F534" s="78"/>
      <c r="G534" s="78"/>
      <c r="H534" s="64"/>
      <c r="I534" s="64"/>
      <c r="J534" s="64"/>
      <c r="K534" s="64"/>
      <c r="L534" s="64"/>
      <c r="M534" s="64"/>
      <c r="N534" s="64"/>
      <c r="O534" s="64"/>
      <c r="P534" s="64"/>
      <c r="Q534" s="64"/>
    </row>
    <row r="535" spans="1:17" ht="12.75" customHeight="1">
      <c r="A535" s="294">
        <v>503</v>
      </c>
      <c r="B535" s="78">
        <v>1</v>
      </c>
      <c r="C535" s="326" t="s">
        <v>1336</v>
      </c>
      <c r="D535" s="78" t="s">
        <v>97</v>
      </c>
      <c r="E535" s="78" t="s">
        <v>2282</v>
      </c>
      <c r="F535" s="78" t="s">
        <v>2697</v>
      </c>
      <c r="G535" s="551" t="s">
        <v>2427</v>
      </c>
      <c r="H535" s="148" t="s">
        <v>105</v>
      </c>
      <c r="I535" s="64">
        <v>37.503999999999998</v>
      </c>
      <c r="J535" s="64"/>
      <c r="K535" s="64"/>
      <c r="L535" s="64">
        <v>27</v>
      </c>
      <c r="M535" s="64"/>
      <c r="N535" s="64"/>
      <c r="O535" s="64"/>
      <c r="P535" s="64"/>
      <c r="Q535" s="64"/>
    </row>
    <row r="536" spans="1:17" ht="12.75" customHeight="1">
      <c r="A536" s="294">
        <v>504</v>
      </c>
      <c r="B536" s="78">
        <v>2</v>
      </c>
      <c r="C536" s="326" t="s">
        <v>1344</v>
      </c>
      <c r="D536" s="78" t="s">
        <v>375</v>
      </c>
      <c r="E536" s="78" t="s">
        <v>2278</v>
      </c>
      <c r="F536" s="78" t="s">
        <v>2285</v>
      </c>
      <c r="G536" s="78" t="s">
        <v>2428</v>
      </c>
      <c r="H536" s="148" t="s">
        <v>105</v>
      </c>
      <c r="I536" s="64">
        <v>57.597000000000001</v>
      </c>
      <c r="J536" s="64"/>
      <c r="K536" s="549" t="s">
        <v>2698</v>
      </c>
      <c r="L536" s="64">
        <v>22</v>
      </c>
      <c r="M536" s="64"/>
      <c r="N536" s="64"/>
      <c r="O536" s="64"/>
      <c r="P536" s="64"/>
      <c r="Q536" s="64"/>
    </row>
    <row r="537" spans="1:17" ht="12.75" customHeight="1">
      <c r="A537" s="294">
        <v>505</v>
      </c>
      <c r="B537" s="78">
        <v>3</v>
      </c>
      <c r="C537" s="326"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4">
        <v>506</v>
      </c>
      <c r="B538" s="78">
        <v>4</v>
      </c>
      <c r="C538" s="326" t="s">
        <v>1303</v>
      </c>
      <c r="D538" s="78" t="s">
        <v>107</v>
      </c>
      <c r="E538" s="78" t="s">
        <v>2695</v>
      </c>
      <c r="F538" s="78" t="s">
        <v>2286</v>
      </c>
      <c r="G538" s="551" t="s">
        <v>1261</v>
      </c>
      <c r="H538" s="148" t="s">
        <v>105</v>
      </c>
      <c r="I538" s="64">
        <v>45.412999999999997</v>
      </c>
      <c r="J538" s="64"/>
      <c r="K538" s="64" t="s">
        <v>2700</v>
      </c>
      <c r="L538" s="64">
        <v>33</v>
      </c>
      <c r="M538" s="64"/>
      <c r="N538" s="64"/>
      <c r="O538" s="64"/>
      <c r="P538" s="64"/>
      <c r="Q538" s="64"/>
    </row>
    <row r="539" spans="1:17" ht="12.75" customHeight="1">
      <c r="A539" s="294">
        <v>507</v>
      </c>
      <c r="B539" s="78">
        <v>5</v>
      </c>
      <c r="C539" s="326"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4">
        <v>508</v>
      </c>
      <c r="B540" s="78">
        <v>6</v>
      </c>
      <c r="C540" s="326" t="s">
        <v>1353</v>
      </c>
      <c r="D540" s="78" t="s">
        <v>97</v>
      </c>
      <c r="E540" s="78" t="s">
        <v>2702</v>
      </c>
      <c r="F540" s="78" t="s">
        <v>2287</v>
      </c>
      <c r="G540" s="551" t="s">
        <v>2418</v>
      </c>
      <c r="H540" s="148" t="s">
        <v>105</v>
      </c>
      <c r="I540" s="64">
        <v>37.503999999999998</v>
      </c>
      <c r="J540" s="64"/>
      <c r="K540" s="64"/>
      <c r="L540" s="64">
        <v>53</v>
      </c>
      <c r="M540" s="64"/>
      <c r="N540" s="64"/>
      <c r="O540" s="64"/>
      <c r="P540" s="64"/>
      <c r="Q540" s="64"/>
    </row>
    <row r="541" spans="1:17" ht="12.75" customHeight="1">
      <c r="A541" s="294">
        <v>509</v>
      </c>
      <c r="B541" s="78">
        <v>7</v>
      </c>
      <c r="C541" s="326"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4">
        <v>510</v>
      </c>
      <c r="B542" s="78">
        <v>8</v>
      </c>
      <c r="C542" s="326"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4">
        <v>511</v>
      </c>
      <c r="B543" s="78">
        <v>9</v>
      </c>
      <c r="C543" s="326"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4">
        <v>512</v>
      </c>
      <c r="B544" s="78">
        <v>10</v>
      </c>
      <c r="C544" s="326"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4">
        <v>513</v>
      </c>
      <c r="B545" s="78">
        <v>11</v>
      </c>
      <c r="C545" s="326" t="s">
        <v>1342</v>
      </c>
      <c r="D545" s="78" t="s">
        <v>97</v>
      </c>
      <c r="E545" s="78" t="s">
        <v>2287</v>
      </c>
      <c r="F545" s="78" t="s">
        <v>2291</v>
      </c>
      <c r="G545" s="78" t="s">
        <v>2419</v>
      </c>
      <c r="H545" s="148" t="s">
        <v>105</v>
      </c>
      <c r="I545" s="64">
        <v>37.503999999999998</v>
      </c>
      <c r="J545" s="64"/>
      <c r="K545" s="549" t="s">
        <v>2709</v>
      </c>
      <c r="L545" s="64">
        <v>30</v>
      </c>
      <c r="M545" s="64"/>
      <c r="N545" s="64"/>
      <c r="O545" s="64"/>
      <c r="P545" s="64"/>
      <c r="Q545" s="64"/>
    </row>
    <row r="546" spans="1:17" ht="12.75" customHeight="1">
      <c r="A546" s="294">
        <v>514</v>
      </c>
      <c r="B546" s="78">
        <v>12</v>
      </c>
      <c r="C546" s="326"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4">
        <v>515</v>
      </c>
      <c r="B547" s="78">
        <v>13</v>
      </c>
      <c r="C547" s="326"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4">
        <v>516</v>
      </c>
      <c r="B548" s="78">
        <v>14</v>
      </c>
      <c r="C548" s="326" t="s">
        <v>1324</v>
      </c>
      <c r="D548" s="78" t="s">
        <v>1582</v>
      </c>
      <c r="E548" s="78" t="s">
        <v>2711</v>
      </c>
      <c r="F548" s="78" t="s">
        <v>2299</v>
      </c>
      <c r="G548" s="78" t="s">
        <v>2442</v>
      </c>
      <c r="H548" s="148" t="s">
        <v>105</v>
      </c>
      <c r="I548" s="64">
        <v>60.095999999999997</v>
      </c>
      <c r="J548" s="64"/>
      <c r="K548" s="64"/>
      <c r="L548" s="64"/>
      <c r="M548" s="64"/>
      <c r="N548" s="64"/>
      <c r="O548" s="64"/>
      <c r="P548" s="64"/>
      <c r="Q548" s="64"/>
    </row>
    <row r="549" spans="1:17" ht="12.75" customHeight="1">
      <c r="A549" s="1021"/>
      <c r="B549" s="1030" t="s">
        <v>2303</v>
      </c>
      <c r="C549" s="1031"/>
      <c r="D549" s="1031"/>
      <c r="E549" s="1032"/>
      <c r="F549" s="1023"/>
      <c r="G549" s="1031"/>
      <c r="H549" s="1033"/>
      <c r="I549" s="64"/>
      <c r="J549" s="64"/>
      <c r="K549" s="64"/>
      <c r="L549" s="64"/>
      <c r="M549" s="64"/>
      <c r="N549" s="64"/>
      <c r="O549" s="64"/>
      <c r="P549" s="64"/>
      <c r="Q549" s="64"/>
    </row>
    <row r="550" spans="1:17" s="1022" customFormat="1" ht="12.75" customHeight="1">
      <c r="A550" s="1024">
        <v>517</v>
      </c>
      <c r="B550" s="1024">
        <v>1</v>
      </c>
      <c r="C550" s="1025" t="s">
        <v>1312</v>
      </c>
      <c r="D550" s="1026" t="s">
        <v>176</v>
      </c>
      <c r="E550" s="1026" t="s">
        <v>2712</v>
      </c>
      <c r="F550" s="1026" t="s">
        <v>2310</v>
      </c>
      <c r="G550" s="1026" t="s">
        <v>2427</v>
      </c>
      <c r="H550" s="1027" t="s">
        <v>105</v>
      </c>
      <c r="I550" s="64">
        <v>38.847000000000001</v>
      </c>
      <c r="J550" s="1021"/>
      <c r="K550" s="1021"/>
      <c r="L550" s="1021"/>
      <c r="M550" s="1021"/>
      <c r="N550" s="1021"/>
      <c r="O550" s="1021"/>
      <c r="P550" s="1021"/>
      <c r="Q550" s="1021"/>
    </row>
    <row r="551" spans="1:17" s="1022" customFormat="1" ht="12.75" customHeight="1">
      <c r="B551" s="1034" t="s">
        <v>1965</v>
      </c>
      <c r="C551" s="1021"/>
      <c r="D551" s="1021"/>
      <c r="E551" s="1021"/>
      <c r="F551" s="1021"/>
      <c r="G551" s="1021"/>
      <c r="H551" s="1021"/>
      <c r="I551" s="1021"/>
      <c r="J551" s="1021"/>
      <c r="K551" s="1021"/>
      <c r="L551" s="1021"/>
      <c r="M551" s="1021"/>
      <c r="N551" s="1021"/>
      <c r="O551" s="1021"/>
      <c r="P551" s="1021"/>
      <c r="Q551" s="1021"/>
    </row>
    <row r="552" spans="1:17" ht="15.75" customHeight="1">
      <c r="A552" s="1024">
        <v>518</v>
      </c>
      <c r="B552" s="1088">
        <v>1</v>
      </c>
      <c r="C552" s="1089" t="s">
        <v>1335</v>
      </c>
      <c r="D552" s="1088" t="s">
        <v>375</v>
      </c>
      <c r="E552" s="1088" t="s">
        <v>3768</v>
      </c>
      <c r="F552" s="1088" t="s">
        <v>3776</v>
      </c>
      <c r="G552" s="1088" t="s">
        <v>2442</v>
      </c>
      <c r="H552" s="1027" t="s">
        <v>105</v>
      </c>
      <c r="I552" s="64">
        <v>57.597000000000001</v>
      </c>
    </row>
    <row r="553" spans="1:17" ht="15.75" customHeight="1">
      <c r="A553" s="1024">
        <v>519</v>
      </c>
      <c r="B553" s="1088">
        <v>2</v>
      </c>
      <c r="C553" s="1090" t="s">
        <v>1297</v>
      </c>
      <c r="D553" s="1088" t="s">
        <v>97</v>
      </c>
      <c r="E553" s="1088" t="s">
        <v>3775</v>
      </c>
      <c r="F553" s="1088" t="s">
        <v>3780</v>
      </c>
      <c r="G553" s="1088" t="s">
        <v>2754</v>
      </c>
      <c r="H553" s="1027" t="s">
        <v>105</v>
      </c>
      <c r="I553" s="64">
        <v>37.503999999999998</v>
      </c>
    </row>
    <row r="554" spans="1:17" ht="15.75" customHeight="1">
      <c r="A554" s="1024">
        <v>520</v>
      </c>
      <c r="B554" s="1088">
        <v>4</v>
      </c>
      <c r="C554" s="1090" t="s">
        <v>1345</v>
      </c>
      <c r="D554" s="1088" t="s">
        <v>107</v>
      </c>
      <c r="E554" s="1088" t="s">
        <v>3776</v>
      </c>
      <c r="F554" s="1088" t="s">
        <v>3782</v>
      </c>
      <c r="G554" s="1088" t="s">
        <v>2442</v>
      </c>
      <c r="H554" s="1027" t="s">
        <v>105</v>
      </c>
      <c r="I554" s="64">
        <v>45.412999999999997</v>
      </c>
    </row>
    <row r="555" spans="1:17" s="1022" customFormat="1" ht="12.75" customHeight="1">
      <c r="A555" s="1024">
        <v>521</v>
      </c>
      <c r="B555" s="1088">
        <v>3</v>
      </c>
      <c r="C555" s="1028" t="s">
        <v>1314</v>
      </c>
      <c r="D555" s="1029" t="s">
        <v>176</v>
      </c>
      <c r="E555" s="1029" t="s">
        <v>2713</v>
      </c>
      <c r="F555" s="1029" t="s">
        <v>3811</v>
      </c>
      <c r="G555" s="1029" t="s">
        <v>2474</v>
      </c>
      <c r="H555" s="1027" t="s">
        <v>105</v>
      </c>
      <c r="I555" s="64">
        <v>38.847000000000001</v>
      </c>
      <c r="J555" s="1021"/>
      <c r="K555" s="1021"/>
      <c r="L555" s="1021"/>
      <c r="M555" s="1021"/>
      <c r="N555" s="1021"/>
      <c r="O555" s="1021"/>
      <c r="P555" s="1021"/>
      <c r="Q555" s="102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4" type="noConversion"/>
  <conditionalFormatting sqref="C6">
    <cfRule type="expression" dxfId="447"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7"/>
  <sheetViews>
    <sheetView topLeftCell="A532" workbookViewId="0">
      <selection activeCell="L544" sqref="L54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292" t="s">
        <v>2161</v>
      </c>
      <c r="B4" s="1292" t="s">
        <v>85</v>
      </c>
      <c r="C4" s="1293" t="s">
        <v>86</v>
      </c>
      <c r="D4" s="1294" t="s">
        <v>87</v>
      </c>
      <c r="E4" s="1294" t="s">
        <v>88</v>
      </c>
      <c r="F4" s="1295" t="s">
        <v>91</v>
      </c>
      <c r="G4" s="1294" t="s">
        <v>2163</v>
      </c>
      <c r="H4" s="1294" t="s">
        <v>2164</v>
      </c>
      <c r="I4" s="1291" t="s">
        <v>93</v>
      </c>
      <c r="J4" s="1291" t="s">
        <v>2165</v>
      </c>
    </row>
    <row r="5" spans="1:10" ht="12.75" customHeight="1">
      <c r="A5" s="1279"/>
      <c r="B5" s="1279"/>
      <c r="C5" s="1279"/>
      <c r="D5" s="1279"/>
      <c r="E5" s="1279"/>
      <c r="F5" s="1279"/>
      <c r="G5" s="1279"/>
      <c r="H5" s="1279"/>
      <c r="I5" s="1279"/>
      <c r="J5" s="1279"/>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3" t="s">
        <v>97</v>
      </c>
      <c r="F11" s="79" t="s">
        <v>1506</v>
      </c>
      <c r="G11" s="78" t="s">
        <v>108</v>
      </c>
      <c r="H11" s="78" t="s">
        <v>2166</v>
      </c>
      <c r="I11" s="80" t="s">
        <v>2167</v>
      </c>
      <c r="J11" s="78"/>
    </row>
    <row r="12" spans="1:10" ht="12.75" customHeight="1">
      <c r="A12" s="78"/>
      <c r="B12" s="494">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4">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4">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1"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0"/>
      <c r="L81" s="300"/>
      <c r="M81" s="300"/>
    </row>
    <row r="82" spans="1:13" ht="12.75" customHeight="1">
      <c r="A82" s="78">
        <v>72</v>
      </c>
      <c r="B82" s="78">
        <v>5</v>
      </c>
      <c r="C82" s="78"/>
      <c r="D82" s="78" t="s">
        <v>954</v>
      </c>
      <c r="E82" s="78" t="s">
        <v>176</v>
      </c>
      <c r="F82" s="79" t="s">
        <v>319</v>
      </c>
      <c r="G82" s="79" t="s">
        <v>319</v>
      </c>
      <c r="H82" s="78" t="s">
        <v>2166</v>
      </c>
      <c r="I82" s="78" t="s">
        <v>2168</v>
      </c>
      <c r="J82" s="78"/>
      <c r="K82" s="300"/>
      <c r="L82" s="300"/>
      <c r="M82" s="300"/>
    </row>
    <row r="83" spans="1:13" ht="12.75" customHeight="1">
      <c r="A83" s="78">
        <v>73</v>
      </c>
      <c r="B83" s="78">
        <v>6</v>
      </c>
      <c r="C83" s="78"/>
      <c r="D83" s="78" t="s">
        <v>735</v>
      </c>
      <c r="E83" s="78" t="s">
        <v>176</v>
      </c>
      <c r="F83" s="79" t="s">
        <v>319</v>
      </c>
      <c r="G83" s="79" t="s">
        <v>319</v>
      </c>
      <c r="H83" s="78" t="s">
        <v>2166</v>
      </c>
      <c r="I83" s="78" t="s">
        <v>2167</v>
      </c>
      <c r="J83" s="78"/>
      <c r="K83" s="300"/>
      <c r="L83" s="300"/>
      <c r="M83" s="300"/>
    </row>
    <row r="84" spans="1:13" ht="12.75" customHeight="1">
      <c r="A84" s="78">
        <v>74</v>
      </c>
      <c r="B84" s="78">
        <v>7</v>
      </c>
      <c r="C84" s="78"/>
      <c r="D84" s="78" t="s">
        <v>698</v>
      </c>
      <c r="E84" s="78" t="s">
        <v>176</v>
      </c>
      <c r="F84" s="79" t="s">
        <v>319</v>
      </c>
      <c r="G84" s="78" t="s">
        <v>327</v>
      </c>
      <c r="H84" s="78" t="s">
        <v>2166</v>
      </c>
      <c r="I84" s="78" t="s">
        <v>2167</v>
      </c>
      <c r="J84" s="78"/>
      <c r="K84" s="300"/>
      <c r="L84" s="300"/>
      <c r="M84" s="300"/>
    </row>
    <row r="85" spans="1:13" ht="12.75" customHeight="1">
      <c r="A85" s="78">
        <v>75</v>
      </c>
      <c r="B85" s="78">
        <v>8</v>
      </c>
      <c r="C85" s="78"/>
      <c r="D85" s="78" t="s">
        <v>646</v>
      </c>
      <c r="E85" s="78" t="s">
        <v>97</v>
      </c>
      <c r="F85" s="79" t="s">
        <v>319</v>
      </c>
      <c r="G85" s="78" t="s">
        <v>327</v>
      </c>
      <c r="H85" s="78" t="s">
        <v>2166</v>
      </c>
      <c r="I85" s="78" t="s">
        <v>2168</v>
      </c>
      <c r="J85" s="78"/>
      <c r="K85" s="300"/>
      <c r="L85" s="300"/>
      <c r="M85" s="300"/>
    </row>
    <row r="86" spans="1:13" ht="12.75" customHeight="1">
      <c r="A86" s="78">
        <v>76</v>
      </c>
      <c r="B86" s="78">
        <v>9</v>
      </c>
      <c r="C86" s="78"/>
      <c r="D86" s="78" t="s">
        <v>260</v>
      </c>
      <c r="E86" s="78" t="s">
        <v>97</v>
      </c>
      <c r="F86" s="79" t="s">
        <v>322</v>
      </c>
      <c r="G86" s="79" t="s">
        <v>322</v>
      </c>
      <c r="H86" s="78" t="s">
        <v>2166</v>
      </c>
      <c r="I86" s="78" t="s">
        <v>2167</v>
      </c>
      <c r="J86" s="78"/>
      <c r="K86" s="300"/>
      <c r="L86" s="300"/>
      <c r="M86" s="300"/>
    </row>
    <row r="87" spans="1:13" ht="12.75" customHeight="1">
      <c r="A87" s="78">
        <v>77</v>
      </c>
      <c r="B87" s="78">
        <v>10</v>
      </c>
      <c r="C87" s="78"/>
      <c r="D87" s="78" t="s">
        <v>685</v>
      </c>
      <c r="E87" s="78" t="s">
        <v>176</v>
      </c>
      <c r="F87" s="79" t="s">
        <v>2211</v>
      </c>
      <c r="G87" s="79" t="s">
        <v>2211</v>
      </c>
      <c r="H87" s="78" t="s">
        <v>2166</v>
      </c>
      <c r="I87" s="78" t="s">
        <v>2167</v>
      </c>
      <c r="J87" s="78"/>
      <c r="K87" s="300"/>
      <c r="L87" s="300"/>
      <c r="M87" s="300"/>
    </row>
    <row r="88" spans="1:13" ht="12.75" customHeight="1">
      <c r="A88" s="78">
        <v>78</v>
      </c>
      <c r="B88" s="78">
        <v>11</v>
      </c>
      <c r="C88" s="78"/>
      <c r="D88" s="78" t="s">
        <v>953</v>
      </c>
      <c r="E88" s="78" t="s">
        <v>176</v>
      </c>
      <c r="F88" s="79" t="s">
        <v>2211</v>
      </c>
      <c r="G88" s="79" t="s">
        <v>2211</v>
      </c>
      <c r="H88" s="78" t="s">
        <v>2166</v>
      </c>
      <c r="I88" s="78" t="s">
        <v>2168</v>
      </c>
      <c r="J88" s="78"/>
      <c r="K88" s="300"/>
      <c r="L88" s="300"/>
      <c r="M88" s="300"/>
    </row>
    <row r="89" spans="1:13" ht="12.75" customHeight="1">
      <c r="A89" s="78">
        <v>79</v>
      </c>
      <c r="B89" s="78">
        <v>12</v>
      </c>
      <c r="C89" s="78"/>
      <c r="D89" s="78" t="s">
        <v>681</v>
      </c>
      <c r="E89" s="78" t="s">
        <v>176</v>
      </c>
      <c r="F89" s="79" t="s">
        <v>332</v>
      </c>
      <c r="G89" s="79" t="s">
        <v>332</v>
      </c>
      <c r="H89" s="78" t="s">
        <v>2166</v>
      </c>
      <c r="I89" s="78" t="s">
        <v>2167</v>
      </c>
      <c r="J89" s="78"/>
      <c r="K89" s="300"/>
      <c r="L89" s="300"/>
      <c r="M89" s="300"/>
    </row>
    <row r="90" spans="1:13" ht="12.75" customHeight="1">
      <c r="A90" s="78">
        <v>80</v>
      </c>
      <c r="B90" s="78">
        <v>13</v>
      </c>
      <c r="C90" s="78"/>
      <c r="D90" s="78" t="s">
        <v>1514</v>
      </c>
      <c r="E90" s="78" t="s">
        <v>97</v>
      </c>
      <c r="F90" s="79" t="s">
        <v>329</v>
      </c>
      <c r="G90" s="79" t="s">
        <v>329</v>
      </c>
      <c r="H90" s="78" t="s">
        <v>2166</v>
      </c>
      <c r="I90" s="78" t="s">
        <v>2168</v>
      </c>
      <c r="J90" s="78"/>
      <c r="K90" s="300"/>
      <c r="L90" s="300"/>
      <c r="M90" s="300"/>
    </row>
    <row r="91" spans="1:13" ht="12.75" customHeight="1">
      <c r="A91" s="78">
        <v>81</v>
      </c>
      <c r="B91" s="78">
        <v>14</v>
      </c>
      <c r="C91" s="78"/>
      <c r="D91" s="78" t="s">
        <v>955</v>
      </c>
      <c r="E91" s="78" t="s">
        <v>112</v>
      </c>
      <c r="F91" s="79" t="s">
        <v>333</v>
      </c>
      <c r="G91" s="79" t="s">
        <v>333</v>
      </c>
      <c r="H91" s="78" t="s">
        <v>2166</v>
      </c>
      <c r="I91" s="78" t="s">
        <v>2168</v>
      </c>
      <c r="J91" s="78"/>
      <c r="K91" s="300"/>
      <c r="L91" s="300"/>
      <c r="M91" s="300"/>
    </row>
    <row r="92" spans="1:13" ht="12.75" customHeight="1">
      <c r="A92" s="78">
        <v>82</v>
      </c>
      <c r="B92" s="78">
        <v>15</v>
      </c>
      <c r="C92" s="78"/>
      <c r="D92" s="78" t="s">
        <v>1446</v>
      </c>
      <c r="E92" s="78" t="s">
        <v>176</v>
      </c>
      <c r="F92" s="79" t="s">
        <v>337</v>
      </c>
      <c r="G92" s="79" t="s">
        <v>337</v>
      </c>
      <c r="H92" s="78" t="s">
        <v>2166</v>
      </c>
      <c r="I92" s="78" t="s">
        <v>2167</v>
      </c>
      <c r="J92" s="78"/>
      <c r="K92" s="300"/>
      <c r="L92" s="300"/>
      <c r="M92" s="300"/>
    </row>
    <row r="93" spans="1:13" ht="12.75" customHeight="1">
      <c r="A93" s="78">
        <v>83</v>
      </c>
      <c r="B93" s="78">
        <v>16</v>
      </c>
      <c r="C93" s="78"/>
      <c r="D93" s="78" t="s">
        <v>965</v>
      </c>
      <c r="E93" s="78" t="s">
        <v>97</v>
      </c>
      <c r="F93" s="79" t="s">
        <v>349</v>
      </c>
      <c r="G93" s="79" t="s">
        <v>349</v>
      </c>
      <c r="H93" s="78" t="s">
        <v>2166</v>
      </c>
      <c r="I93" s="78" t="s">
        <v>2168</v>
      </c>
      <c r="J93" s="78"/>
      <c r="K93" s="300"/>
      <c r="L93" s="300"/>
      <c r="M93" s="300"/>
    </row>
    <row r="94" spans="1:13" ht="12.75" customHeight="1">
      <c r="A94" s="78">
        <v>84</v>
      </c>
      <c r="B94" s="78">
        <v>17</v>
      </c>
      <c r="C94" s="78"/>
      <c r="D94" s="78" t="s">
        <v>758</v>
      </c>
      <c r="E94" s="78" t="s">
        <v>2173</v>
      </c>
      <c r="F94" s="79" t="s">
        <v>350</v>
      </c>
      <c r="G94" s="79" t="s">
        <v>350</v>
      </c>
      <c r="H94" s="78" t="s">
        <v>2166</v>
      </c>
      <c r="I94" s="78" t="s">
        <v>2167</v>
      </c>
      <c r="J94" s="78"/>
      <c r="K94" s="300"/>
      <c r="L94" s="300"/>
      <c r="M94" s="300">
        <f>127-104</f>
        <v>23</v>
      </c>
    </row>
    <row r="95" spans="1:13" ht="12.75" customHeight="1">
      <c r="A95" s="78">
        <v>85</v>
      </c>
      <c r="B95" s="78">
        <v>18</v>
      </c>
      <c r="C95" s="78"/>
      <c r="D95" s="78" t="s">
        <v>1507</v>
      </c>
      <c r="E95" s="78" t="s">
        <v>97</v>
      </c>
      <c r="F95" s="79" t="s">
        <v>353</v>
      </c>
      <c r="G95" s="79" t="s">
        <v>353</v>
      </c>
      <c r="H95" s="78" t="s">
        <v>2166</v>
      </c>
      <c r="I95" s="78" t="s">
        <v>2167</v>
      </c>
      <c r="J95" s="78"/>
      <c r="K95" s="300"/>
      <c r="L95" s="300"/>
      <c r="M95" s="300">
        <f>127-111</f>
        <v>16</v>
      </c>
    </row>
    <row r="96" spans="1:13" ht="12.75" customHeight="1">
      <c r="A96" s="78">
        <v>86</v>
      </c>
      <c r="B96" s="78">
        <v>19</v>
      </c>
      <c r="C96" s="78"/>
      <c r="D96" s="78" t="s">
        <v>661</v>
      </c>
      <c r="E96" s="78" t="s">
        <v>97</v>
      </c>
      <c r="F96" s="79" t="s">
        <v>368</v>
      </c>
      <c r="G96" s="79" t="s">
        <v>368</v>
      </c>
      <c r="H96" s="78" t="s">
        <v>2166</v>
      </c>
      <c r="I96" s="78" t="s">
        <v>2167</v>
      </c>
      <c r="J96" s="78"/>
      <c r="K96" s="300"/>
      <c r="L96" s="300"/>
      <c r="M96" s="300">
        <f>M94-M95</f>
        <v>7</v>
      </c>
    </row>
    <row r="97" spans="1:13" ht="12.75" customHeight="1">
      <c r="A97" s="78">
        <v>87</v>
      </c>
      <c r="B97" s="78">
        <v>20</v>
      </c>
      <c r="C97" s="78"/>
      <c r="D97" s="78" t="s">
        <v>688</v>
      </c>
      <c r="E97" s="78" t="s">
        <v>2173</v>
      </c>
      <c r="F97" s="79" t="s">
        <v>369</v>
      </c>
      <c r="G97" s="79" t="s">
        <v>369</v>
      </c>
      <c r="H97" s="78" t="s">
        <v>2166</v>
      </c>
      <c r="I97" s="78" t="s">
        <v>2167</v>
      </c>
      <c r="J97" s="78"/>
      <c r="K97" s="300"/>
      <c r="L97" s="300"/>
      <c r="M97" s="300"/>
    </row>
    <row r="98" spans="1:13" ht="12.75" customHeight="1">
      <c r="A98" s="78">
        <v>88</v>
      </c>
      <c r="B98" s="78">
        <v>21</v>
      </c>
      <c r="C98" s="78"/>
      <c r="D98" s="78" t="s">
        <v>712</v>
      </c>
      <c r="E98" s="78" t="s">
        <v>176</v>
      </c>
      <c r="F98" s="79" t="s">
        <v>378</v>
      </c>
      <c r="G98" s="79" t="s">
        <v>378</v>
      </c>
      <c r="H98" s="78" t="s">
        <v>2166</v>
      </c>
      <c r="I98" s="78" t="s">
        <v>2168</v>
      </c>
      <c r="J98" s="78"/>
      <c r="K98" s="300"/>
      <c r="L98" s="300"/>
      <c r="M98" s="300"/>
    </row>
    <row r="99" spans="1:13" ht="12.75" customHeight="1">
      <c r="A99" s="78">
        <v>89</v>
      </c>
      <c r="B99" s="78">
        <v>22</v>
      </c>
      <c r="C99" s="78"/>
      <c r="D99" s="78" t="s">
        <v>1458</v>
      </c>
      <c r="E99" s="78" t="s">
        <v>97</v>
      </c>
      <c r="F99" s="79" t="s">
        <v>373</v>
      </c>
      <c r="G99" s="79" t="s">
        <v>373</v>
      </c>
      <c r="H99" s="78" t="s">
        <v>2166</v>
      </c>
      <c r="I99" s="78" t="s">
        <v>2168</v>
      </c>
      <c r="J99" s="78"/>
      <c r="K99" s="300"/>
      <c r="L99" s="300"/>
      <c r="M99" s="300"/>
    </row>
    <row r="100" spans="1:13" ht="12.75" customHeight="1">
      <c r="A100" s="78">
        <v>90</v>
      </c>
      <c r="B100" s="78">
        <v>23</v>
      </c>
      <c r="C100" s="78"/>
      <c r="D100" s="78" t="s">
        <v>1537</v>
      </c>
      <c r="E100" s="78" t="s">
        <v>97</v>
      </c>
      <c r="F100" s="79" t="s">
        <v>376</v>
      </c>
      <c r="G100" s="79" t="s">
        <v>376</v>
      </c>
      <c r="H100" s="78" t="s">
        <v>2166</v>
      </c>
      <c r="I100" s="78" t="s">
        <v>2168</v>
      </c>
      <c r="J100" s="78"/>
      <c r="K100" s="300"/>
      <c r="L100" s="300"/>
      <c r="M100" s="300"/>
    </row>
    <row r="101" spans="1:13" ht="12.75" customHeight="1">
      <c r="A101" s="78"/>
      <c r="B101" s="78" t="s">
        <v>379</v>
      </c>
      <c r="C101" s="78"/>
      <c r="D101" s="78"/>
      <c r="E101" s="78"/>
      <c r="F101" s="79"/>
      <c r="G101" s="78"/>
      <c r="H101" s="78"/>
      <c r="I101" s="78"/>
      <c r="J101" s="78"/>
      <c r="K101" s="300"/>
      <c r="L101" s="300"/>
      <c r="M101" s="300"/>
    </row>
    <row r="102" spans="1:13" ht="12.75" customHeight="1">
      <c r="A102" s="78">
        <v>91</v>
      </c>
      <c r="B102" s="78">
        <v>1</v>
      </c>
      <c r="C102" s="78"/>
      <c r="D102" s="78" t="s">
        <v>1538</v>
      </c>
      <c r="E102" s="78" t="s">
        <v>97</v>
      </c>
      <c r="F102" s="79" t="s">
        <v>381</v>
      </c>
      <c r="G102" s="79" t="s">
        <v>381</v>
      </c>
      <c r="H102" s="78" t="s">
        <v>2166</v>
      </c>
      <c r="I102" s="78" t="s">
        <v>2168</v>
      </c>
      <c r="J102" s="78"/>
      <c r="K102" s="300"/>
      <c r="L102" s="300"/>
      <c r="M102" s="300"/>
    </row>
    <row r="103" spans="1:13" ht="12.75" customHeight="1">
      <c r="A103" s="78">
        <v>92</v>
      </c>
      <c r="B103" s="78">
        <v>2</v>
      </c>
      <c r="C103" s="78"/>
      <c r="D103" s="78" t="s">
        <v>1536</v>
      </c>
      <c r="E103" s="78" t="s">
        <v>97</v>
      </c>
      <c r="F103" s="79" t="s">
        <v>384</v>
      </c>
      <c r="G103" s="79" t="s">
        <v>384</v>
      </c>
      <c r="H103" s="78" t="s">
        <v>2166</v>
      </c>
      <c r="I103" s="78" t="s">
        <v>2168</v>
      </c>
      <c r="J103" s="78"/>
      <c r="K103" s="300"/>
      <c r="L103" s="300"/>
      <c r="M103" s="300"/>
    </row>
    <row r="104" spans="1:13" ht="12.75" customHeight="1">
      <c r="A104" s="78">
        <v>93</v>
      </c>
      <c r="B104" s="78">
        <v>3</v>
      </c>
      <c r="C104" s="78"/>
      <c r="D104" s="78" t="s">
        <v>1524</v>
      </c>
      <c r="E104" s="78" t="s">
        <v>97</v>
      </c>
      <c r="F104" s="79" t="s">
        <v>774</v>
      </c>
      <c r="G104" s="79" t="s">
        <v>774</v>
      </c>
      <c r="H104" s="78" t="s">
        <v>2166</v>
      </c>
      <c r="I104" s="78" t="s">
        <v>2168</v>
      </c>
      <c r="J104" s="78"/>
      <c r="K104" s="300"/>
      <c r="L104" s="300"/>
      <c r="M104" s="300"/>
    </row>
    <row r="105" spans="1:13" ht="12.75" customHeight="1">
      <c r="A105" s="78">
        <v>94</v>
      </c>
      <c r="B105" s="78">
        <v>4</v>
      </c>
      <c r="C105" s="78"/>
      <c r="D105" s="78" t="s">
        <v>642</v>
      </c>
      <c r="E105" s="78" t="s">
        <v>176</v>
      </c>
      <c r="F105" s="79" t="s">
        <v>775</v>
      </c>
      <c r="G105" s="79" t="s">
        <v>775</v>
      </c>
      <c r="H105" s="78" t="s">
        <v>2166</v>
      </c>
      <c r="I105" s="78" t="s">
        <v>2167</v>
      </c>
      <c r="J105" s="78"/>
      <c r="K105" s="300"/>
      <c r="L105" s="300"/>
      <c r="M105" s="167"/>
    </row>
    <row r="106" spans="1:13" ht="12.75" customHeight="1">
      <c r="A106" s="78">
        <v>95</v>
      </c>
      <c r="B106" s="78">
        <v>5</v>
      </c>
      <c r="C106" s="151"/>
      <c r="D106" s="78" t="s">
        <v>1453</v>
      </c>
      <c r="E106" s="78" t="s">
        <v>112</v>
      </c>
      <c r="F106" s="79" t="s">
        <v>1577</v>
      </c>
      <c r="G106" s="79" t="s">
        <v>1577</v>
      </c>
      <c r="H106" s="78" t="s">
        <v>2166</v>
      </c>
      <c r="I106" s="78" t="s">
        <v>2168</v>
      </c>
      <c r="J106" s="78"/>
      <c r="K106" s="300"/>
      <c r="L106" s="300"/>
      <c r="M106" s="167"/>
    </row>
    <row r="107" spans="1:13" ht="12.75" customHeight="1">
      <c r="A107" s="78">
        <v>96</v>
      </c>
      <c r="B107" s="78">
        <v>6</v>
      </c>
      <c r="C107" s="151"/>
      <c r="D107" s="78" t="s">
        <v>424</v>
      </c>
      <c r="E107" s="78" t="s">
        <v>97</v>
      </c>
      <c r="F107" s="79" t="s">
        <v>392</v>
      </c>
      <c r="G107" s="79" t="s">
        <v>392</v>
      </c>
      <c r="H107" s="78" t="s">
        <v>2166</v>
      </c>
      <c r="I107" s="78" t="s">
        <v>2168</v>
      </c>
      <c r="J107" s="78"/>
      <c r="K107" s="300"/>
      <c r="L107" s="300"/>
      <c r="M107" s="167"/>
    </row>
    <row r="108" spans="1:13" ht="12.75" customHeight="1">
      <c r="A108" s="78">
        <v>97</v>
      </c>
      <c r="B108" s="78">
        <v>7</v>
      </c>
      <c r="C108" s="78"/>
      <c r="D108" s="78" t="s">
        <v>478</v>
      </c>
      <c r="E108" s="78" t="s">
        <v>2173</v>
      </c>
      <c r="F108" s="79" t="s">
        <v>2170</v>
      </c>
      <c r="G108" s="79" t="s">
        <v>2170</v>
      </c>
      <c r="H108" s="78" t="s">
        <v>2166</v>
      </c>
      <c r="I108" s="78" t="s">
        <v>2168</v>
      </c>
      <c r="J108" s="78"/>
      <c r="K108" s="300"/>
      <c r="L108" s="300"/>
      <c r="M108" s="167" t="s">
        <v>2212</v>
      </c>
    </row>
    <row r="109" spans="1:13" ht="12.75" customHeight="1">
      <c r="A109" s="78"/>
      <c r="B109" s="78" t="s">
        <v>777</v>
      </c>
      <c r="C109" s="78"/>
      <c r="D109" s="78"/>
      <c r="E109" s="78"/>
      <c r="F109" s="79"/>
      <c r="G109" s="79"/>
      <c r="H109" s="78"/>
      <c r="I109" s="78"/>
      <c r="J109" s="78"/>
      <c r="K109" s="300"/>
      <c r="L109" s="300"/>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0"/>
      <c r="L110" s="300"/>
      <c r="M110" s="167"/>
    </row>
    <row r="111" spans="1:13" ht="12.75" customHeight="1">
      <c r="A111" s="78">
        <v>99</v>
      </c>
      <c r="B111" s="78">
        <v>2</v>
      </c>
      <c r="C111" s="151"/>
      <c r="D111" s="78" t="s">
        <v>1484</v>
      </c>
      <c r="E111" s="78" t="s">
        <v>176</v>
      </c>
      <c r="F111" s="79" t="s">
        <v>2172</v>
      </c>
      <c r="G111" s="79" t="s">
        <v>2172</v>
      </c>
      <c r="H111" s="78" t="s">
        <v>2166</v>
      </c>
      <c r="I111" s="78" t="s">
        <v>2168</v>
      </c>
      <c r="J111" s="78"/>
      <c r="K111" s="300"/>
      <c r="L111" s="300"/>
      <c r="M111" s="167" t="s">
        <v>2213</v>
      </c>
    </row>
    <row r="112" spans="1:13" ht="12.75" customHeight="1">
      <c r="A112" s="151"/>
      <c r="B112" s="78" t="s">
        <v>438</v>
      </c>
      <c r="C112" s="151"/>
      <c r="D112" s="151"/>
      <c r="E112" s="78"/>
      <c r="F112" s="79"/>
      <c r="G112" s="79"/>
      <c r="H112" s="78"/>
      <c r="I112" s="78"/>
      <c r="J112" s="78"/>
      <c r="K112" s="300"/>
      <c r="L112" s="300"/>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6" t="s">
        <v>97</v>
      </c>
      <c r="F127" s="79" t="s">
        <v>536</v>
      </c>
      <c r="G127" s="79" t="s">
        <v>536</v>
      </c>
      <c r="H127" s="78" t="s">
        <v>2166</v>
      </c>
      <c r="I127" s="78" t="s">
        <v>2167</v>
      </c>
      <c r="J127" s="78"/>
    </row>
    <row r="128" spans="1:10" ht="12.75" customHeight="1">
      <c r="A128" s="78">
        <v>112</v>
      </c>
      <c r="B128" s="78">
        <v>2</v>
      </c>
      <c r="C128" s="78"/>
      <c r="D128" s="78" t="s">
        <v>721</v>
      </c>
      <c r="E128" s="316" t="s">
        <v>97</v>
      </c>
      <c r="F128" s="79" t="s">
        <v>540</v>
      </c>
      <c r="G128" s="79" t="s">
        <v>540</v>
      </c>
      <c r="H128" s="78" t="s">
        <v>2166</v>
      </c>
      <c r="I128" s="78" t="s">
        <v>2167</v>
      </c>
      <c r="J128" s="78"/>
    </row>
    <row r="129" spans="1:10" ht="12.75" customHeight="1">
      <c r="A129" s="78">
        <v>113</v>
      </c>
      <c r="B129" s="78">
        <v>3</v>
      </c>
      <c r="C129" s="78"/>
      <c r="D129" s="78" t="s">
        <v>471</v>
      </c>
      <c r="E129" s="316" t="s">
        <v>97</v>
      </c>
      <c r="F129" s="79" t="s">
        <v>542</v>
      </c>
      <c r="G129" s="79" t="s">
        <v>542</v>
      </c>
      <c r="H129" s="78" t="s">
        <v>2166</v>
      </c>
      <c r="I129" s="78" t="s">
        <v>2167</v>
      </c>
      <c r="J129" s="78"/>
    </row>
    <row r="130" spans="1:10" ht="12.75" customHeight="1">
      <c r="A130" s="78">
        <v>114</v>
      </c>
      <c r="B130" s="78">
        <v>4</v>
      </c>
      <c r="C130" s="151"/>
      <c r="D130" s="78" t="s">
        <v>448</v>
      </c>
      <c r="E130" s="316"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6" t="s">
        <v>97</v>
      </c>
      <c r="F132" s="79" t="s">
        <v>2194</v>
      </c>
      <c r="G132" s="79" t="s">
        <v>2194</v>
      </c>
      <c r="H132" s="78" t="s">
        <v>2166</v>
      </c>
      <c r="I132" s="78" t="s">
        <v>2167</v>
      </c>
      <c r="J132" s="78"/>
    </row>
    <row r="133" spans="1:10" ht="12.75" customHeight="1">
      <c r="A133" s="78">
        <v>117</v>
      </c>
      <c r="B133" s="78">
        <v>7</v>
      </c>
      <c r="C133" s="151"/>
      <c r="D133" s="78" t="s">
        <v>580</v>
      </c>
      <c r="E133" s="316" t="s">
        <v>97</v>
      </c>
      <c r="F133" s="79" t="s">
        <v>564</v>
      </c>
      <c r="G133" s="79" t="s">
        <v>564</v>
      </c>
      <c r="H133" s="78" t="s">
        <v>2166</v>
      </c>
      <c r="I133" s="78" t="s">
        <v>2167</v>
      </c>
      <c r="J133" s="78"/>
    </row>
    <row r="134" spans="1:10" ht="12.75" customHeight="1">
      <c r="A134" s="78">
        <v>118</v>
      </c>
      <c r="B134" s="78">
        <v>8</v>
      </c>
      <c r="C134" s="151"/>
      <c r="D134" s="78" t="s">
        <v>957</v>
      </c>
      <c r="E134" s="316" t="s">
        <v>97</v>
      </c>
      <c r="F134" s="79" t="s">
        <v>564</v>
      </c>
      <c r="G134" s="79" t="s">
        <v>564</v>
      </c>
      <c r="H134" s="78" t="s">
        <v>2166</v>
      </c>
      <c r="I134" s="78" t="s">
        <v>2167</v>
      </c>
      <c r="J134" s="78"/>
    </row>
    <row r="135" spans="1:10" ht="12.75" customHeight="1">
      <c r="A135" s="78">
        <v>119</v>
      </c>
      <c r="B135" s="78">
        <v>9</v>
      </c>
      <c r="C135" s="151"/>
      <c r="D135" s="78" t="s">
        <v>638</v>
      </c>
      <c r="E135" s="316"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6"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5" t="s">
        <v>1220</v>
      </c>
      <c r="E145" s="496" t="s">
        <v>1768</v>
      </c>
      <c r="F145" s="497">
        <v>45596</v>
      </c>
      <c r="G145" s="497">
        <v>45596</v>
      </c>
      <c r="H145" s="155" t="s">
        <v>2166</v>
      </c>
      <c r="I145" s="496" t="s">
        <v>2219</v>
      </c>
      <c r="J145" s="78" t="s">
        <v>2220</v>
      </c>
    </row>
    <row r="146" spans="1:10" ht="12.75" customHeight="1">
      <c r="A146" s="78">
        <v>129</v>
      </c>
      <c r="B146" s="78">
        <v>10</v>
      </c>
      <c r="C146" s="78"/>
      <c r="D146" s="276" t="s">
        <v>1534</v>
      </c>
      <c r="E146" s="273" t="s">
        <v>1768</v>
      </c>
      <c r="F146" s="498">
        <v>45596</v>
      </c>
      <c r="G146" s="498">
        <v>45596</v>
      </c>
      <c r="H146" s="78" t="s">
        <v>2166</v>
      </c>
      <c r="I146" s="273" t="s">
        <v>2219</v>
      </c>
      <c r="J146" s="78"/>
    </row>
    <row r="147" spans="1:10" ht="12.75" customHeight="1">
      <c r="A147" s="78">
        <v>130</v>
      </c>
      <c r="B147" s="78">
        <v>11</v>
      </c>
      <c r="C147" s="78"/>
      <c r="D147" s="276" t="s">
        <v>1078</v>
      </c>
      <c r="E147" s="273" t="s">
        <v>1768</v>
      </c>
      <c r="F147" s="498">
        <v>45596</v>
      </c>
      <c r="G147" s="498">
        <v>45596</v>
      </c>
      <c r="H147" s="78" t="s">
        <v>2166</v>
      </c>
      <c r="I147" s="273" t="s">
        <v>2219</v>
      </c>
      <c r="J147" s="78"/>
    </row>
    <row r="148" spans="1:10" ht="12.75" customHeight="1">
      <c r="A148" s="78">
        <v>131</v>
      </c>
      <c r="B148" s="78">
        <v>12</v>
      </c>
      <c r="C148" s="78"/>
      <c r="D148" s="276" t="s">
        <v>1533</v>
      </c>
      <c r="E148" s="273" t="s">
        <v>1768</v>
      </c>
      <c r="F148" s="498">
        <v>45596</v>
      </c>
      <c r="G148" s="498">
        <v>45596</v>
      </c>
      <c r="H148" s="78" t="s">
        <v>2166</v>
      </c>
      <c r="I148" s="273" t="s">
        <v>2219</v>
      </c>
      <c r="J148" s="78"/>
    </row>
    <row r="149" spans="1:10" ht="12.75" customHeight="1">
      <c r="A149" s="78">
        <v>132</v>
      </c>
      <c r="B149" s="78">
        <v>13</v>
      </c>
      <c r="C149" s="78"/>
      <c r="D149" s="495" t="s">
        <v>1530</v>
      </c>
      <c r="E149" s="496" t="s">
        <v>1768</v>
      </c>
      <c r="F149" s="497">
        <v>45596</v>
      </c>
      <c r="G149" s="497">
        <v>45596</v>
      </c>
      <c r="H149" s="155" t="s">
        <v>2166</v>
      </c>
      <c r="I149" s="496" t="s">
        <v>2219</v>
      </c>
      <c r="J149" s="78" t="s">
        <v>2220</v>
      </c>
    </row>
    <row r="150" spans="1:10" ht="12.75" customHeight="1">
      <c r="A150" s="78">
        <v>133</v>
      </c>
      <c r="B150" s="78">
        <v>14</v>
      </c>
      <c r="C150" s="78"/>
      <c r="D150" s="495" t="s">
        <v>1082</v>
      </c>
      <c r="E150" s="496" t="s">
        <v>1768</v>
      </c>
      <c r="F150" s="497">
        <v>45596</v>
      </c>
      <c r="G150" s="497">
        <v>45596</v>
      </c>
      <c r="H150" s="155" t="s">
        <v>2166</v>
      </c>
      <c r="I150" s="496"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6"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5" t="s">
        <v>1600</v>
      </c>
      <c r="E163" s="496" t="s">
        <v>1768</v>
      </c>
      <c r="F163" s="497">
        <v>45601</v>
      </c>
      <c r="G163" s="497">
        <v>45601</v>
      </c>
      <c r="H163" s="155" t="s">
        <v>2166</v>
      </c>
      <c r="I163" s="496" t="s">
        <v>2219</v>
      </c>
      <c r="J163" s="78" t="s">
        <v>2220</v>
      </c>
    </row>
    <row r="164" spans="1:10" ht="12.75" customHeight="1">
      <c r="A164" s="78">
        <f t="shared" si="0"/>
        <v>146</v>
      </c>
      <c r="B164" s="78">
        <v>13</v>
      </c>
      <c r="C164" s="151"/>
      <c r="D164" s="495" t="s">
        <v>1597</v>
      </c>
      <c r="E164" s="496" t="s">
        <v>1768</v>
      </c>
      <c r="F164" s="497">
        <v>45603</v>
      </c>
      <c r="G164" s="497">
        <v>45603</v>
      </c>
      <c r="H164" s="155" t="s">
        <v>2166</v>
      </c>
      <c r="I164" s="496" t="s">
        <v>2219</v>
      </c>
      <c r="J164" s="78" t="s">
        <v>2220</v>
      </c>
    </row>
    <row r="165" spans="1:10" ht="12.75" customHeight="1">
      <c r="A165" s="78">
        <f t="shared" si="0"/>
        <v>147</v>
      </c>
      <c r="B165" s="78">
        <v>14</v>
      </c>
      <c r="C165" s="151"/>
      <c r="D165" s="495" t="s">
        <v>1656</v>
      </c>
      <c r="E165" s="496" t="s">
        <v>1768</v>
      </c>
      <c r="F165" s="497">
        <v>45604</v>
      </c>
      <c r="G165" s="497">
        <v>45604</v>
      </c>
      <c r="H165" s="155" t="s">
        <v>2166</v>
      </c>
      <c r="I165" s="496" t="s">
        <v>2219</v>
      </c>
      <c r="J165" s="78" t="s">
        <v>2220</v>
      </c>
    </row>
    <row r="166" spans="1:10" ht="12.75" customHeight="1">
      <c r="A166" s="78">
        <f t="shared" si="0"/>
        <v>148</v>
      </c>
      <c r="B166" s="78">
        <v>15</v>
      </c>
      <c r="C166" s="151"/>
      <c r="D166" s="495" t="s">
        <v>1626</v>
      </c>
      <c r="E166" s="496" t="s">
        <v>1768</v>
      </c>
      <c r="F166" s="497">
        <v>45605</v>
      </c>
      <c r="G166" s="497">
        <v>45605</v>
      </c>
      <c r="H166" s="155" t="s">
        <v>2166</v>
      </c>
      <c r="I166" s="496" t="s">
        <v>2219</v>
      </c>
      <c r="J166" s="78" t="s">
        <v>2220</v>
      </c>
    </row>
    <row r="167" spans="1:10" ht="12.75" customHeight="1">
      <c r="A167" s="78">
        <f t="shared" si="0"/>
        <v>149</v>
      </c>
      <c r="B167" s="78">
        <v>16</v>
      </c>
      <c r="C167" s="151"/>
      <c r="D167" s="495" t="s">
        <v>1598</v>
      </c>
      <c r="E167" s="496" t="s">
        <v>1768</v>
      </c>
      <c r="F167" s="497">
        <v>45609</v>
      </c>
      <c r="G167" s="497">
        <v>45609</v>
      </c>
      <c r="H167" s="155" t="s">
        <v>2166</v>
      </c>
      <c r="I167" s="496"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8" t="s">
        <v>176</v>
      </c>
      <c r="F196" s="79" t="s">
        <v>722</v>
      </c>
      <c r="G196" s="78" t="s">
        <v>722</v>
      </c>
      <c r="H196" s="78" t="s">
        <v>2166</v>
      </c>
      <c r="I196" s="78" t="s">
        <v>2167</v>
      </c>
      <c r="J196" s="78"/>
    </row>
    <row r="197" spans="1:10" ht="12.75" customHeight="1">
      <c r="A197" s="78">
        <v>176</v>
      </c>
      <c r="B197" s="78">
        <v>2</v>
      </c>
      <c r="C197" s="78"/>
      <c r="D197" s="78" t="s">
        <v>1717</v>
      </c>
      <c r="E197" s="328" t="s">
        <v>97</v>
      </c>
      <c r="F197" s="79" t="s">
        <v>722</v>
      </c>
      <c r="G197" s="78" t="s">
        <v>722</v>
      </c>
      <c r="H197" s="78" t="s">
        <v>2166</v>
      </c>
      <c r="I197" s="78" t="s">
        <v>2167</v>
      </c>
      <c r="J197" s="78"/>
    </row>
    <row r="198" spans="1:10" ht="12.75" customHeight="1">
      <c r="A198" s="78">
        <v>177</v>
      </c>
      <c r="B198" s="78">
        <v>3</v>
      </c>
      <c r="C198" s="78"/>
      <c r="D198" s="78" t="s">
        <v>1752</v>
      </c>
      <c r="E198" s="328" t="s">
        <v>176</v>
      </c>
      <c r="F198" s="79" t="s">
        <v>1784</v>
      </c>
      <c r="G198" s="78" t="s">
        <v>1784</v>
      </c>
      <c r="H198" s="78" t="s">
        <v>2166</v>
      </c>
      <c r="I198" s="78" t="s">
        <v>2167</v>
      </c>
      <c r="J198" s="78"/>
    </row>
    <row r="199" spans="1:10" ht="12.75" customHeight="1">
      <c r="A199" s="78">
        <v>178</v>
      </c>
      <c r="B199" s="78">
        <v>4</v>
      </c>
      <c r="C199" s="328"/>
      <c r="D199" s="328" t="s">
        <v>1750</v>
      </c>
      <c r="E199" s="328" t="s">
        <v>107</v>
      </c>
      <c r="F199" s="329" t="s">
        <v>726</v>
      </c>
      <c r="G199" s="328" t="s">
        <v>1787</v>
      </c>
      <c r="H199" s="328" t="s">
        <v>2166</v>
      </c>
      <c r="I199" s="328" t="s">
        <v>2167</v>
      </c>
      <c r="J199" s="328"/>
    </row>
    <row r="200" spans="1:10" ht="12.75" customHeight="1">
      <c r="A200" s="78">
        <v>179</v>
      </c>
      <c r="B200" s="78">
        <v>5</v>
      </c>
      <c r="C200" s="499"/>
      <c r="D200" s="328" t="s">
        <v>1747</v>
      </c>
      <c r="E200" s="328" t="s">
        <v>176</v>
      </c>
      <c r="F200" s="329" t="s">
        <v>1787</v>
      </c>
      <c r="G200" s="328" t="s">
        <v>1787</v>
      </c>
      <c r="H200" s="328" t="s">
        <v>2166</v>
      </c>
      <c r="I200" s="328" t="s">
        <v>2167</v>
      </c>
      <c r="J200" s="499"/>
    </row>
    <row r="201" spans="1:10" ht="12.75" customHeight="1">
      <c r="A201" s="78">
        <v>180</v>
      </c>
      <c r="B201" s="78">
        <v>6</v>
      </c>
      <c r="C201" s="328"/>
      <c r="D201" s="328" t="s">
        <v>1742</v>
      </c>
      <c r="E201" s="328" t="s">
        <v>97</v>
      </c>
      <c r="F201" s="329" t="s">
        <v>727</v>
      </c>
      <c r="G201" s="328" t="s">
        <v>727</v>
      </c>
      <c r="H201" s="328" t="s">
        <v>2166</v>
      </c>
      <c r="I201" s="328" t="s">
        <v>2167</v>
      </c>
      <c r="J201" s="328"/>
    </row>
    <row r="202" spans="1:10" ht="12.75" customHeight="1">
      <c r="A202" s="78">
        <v>181</v>
      </c>
      <c r="B202" s="78">
        <v>7</v>
      </c>
      <c r="C202" s="78"/>
      <c r="D202" s="78" t="s">
        <v>1722</v>
      </c>
      <c r="E202" s="78" t="s">
        <v>176</v>
      </c>
      <c r="F202" s="79" t="s">
        <v>799</v>
      </c>
      <c r="G202" s="78" t="s">
        <v>799</v>
      </c>
      <c r="H202" s="328" t="s">
        <v>2166</v>
      </c>
      <c r="I202" s="328" t="s">
        <v>2167</v>
      </c>
      <c r="J202" s="78"/>
    </row>
    <row r="203" spans="1:10" ht="12.75" customHeight="1">
      <c r="A203" s="78">
        <v>182</v>
      </c>
      <c r="B203" s="78">
        <v>8</v>
      </c>
      <c r="C203" s="78"/>
      <c r="D203" s="78" t="s">
        <v>1634</v>
      </c>
      <c r="E203" s="78" t="s">
        <v>1861</v>
      </c>
      <c r="F203" s="79" t="s">
        <v>731</v>
      </c>
      <c r="G203" s="79" t="s">
        <v>731</v>
      </c>
      <c r="H203" s="328" t="s">
        <v>2166</v>
      </c>
      <c r="I203" s="328" t="s">
        <v>2167</v>
      </c>
      <c r="J203" s="78"/>
    </row>
    <row r="204" spans="1:10" ht="12.75" customHeight="1">
      <c r="A204" s="78">
        <v>183</v>
      </c>
      <c r="B204" s="78">
        <v>9</v>
      </c>
      <c r="C204" s="78"/>
      <c r="D204" s="78" t="s">
        <v>274</v>
      </c>
      <c r="E204" s="78" t="s">
        <v>97</v>
      </c>
      <c r="F204" s="79" t="s">
        <v>2223</v>
      </c>
      <c r="G204" s="79" t="s">
        <v>2223</v>
      </c>
      <c r="H204" s="328" t="s">
        <v>2166</v>
      </c>
      <c r="I204" s="328" t="s">
        <v>2167</v>
      </c>
      <c r="J204" s="78"/>
    </row>
    <row r="205" spans="1:10" ht="12.75" customHeight="1">
      <c r="A205" s="78">
        <v>184</v>
      </c>
      <c r="B205" s="78">
        <v>10</v>
      </c>
      <c r="C205" s="78"/>
      <c r="D205" s="78" t="s">
        <v>603</v>
      </c>
      <c r="E205" s="78" t="s">
        <v>97</v>
      </c>
      <c r="F205" s="79" t="s">
        <v>737</v>
      </c>
      <c r="G205" s="79" t="s">
        <v>737</v>
      </c>
      <c r="H205" s="328" t="s">
        <v>2166</v>
      </c>
      <c r="I205" s="328" t="s">
        <v>2167</v>
      </c>
      <c r="J205" s="78"/>
    </row>
    <row r="206" spans="1:10" ht="12.75" customHeight="1">
      <c r="A206" s="78">
        <v>185</v>
      </c>
      <c r="B206" s="78">
        <v>11</v>
      </c>
      <c r="C206" s="78"/>
      <c r="D206" s="78" t="s">
        <v>1550</v>
      </c>
      <c r="E206" s="78" t="s">
        <v>176</v>
      </c>
      <c r="F206" s="79" t="s">
        <v>2224</v>
      </c>
      <c r="G206" s="79" t="s">
        <v>2224</v>
      </c>
      <c r="H206" s="328" t="s">
        <v>2166</v>
      </c>
      <c r="I206" s="328" t="s">
        <v>2167</v>
      </c>
      <c r="J206" s="78"/>
    </row>
    <row r="207" spans="1:10" ht="12.75" customHeight="1">
      <c r="A207" s="78">
        <v>186</v>
      </c>
      <c r="B207" s="78">
        <v>12</v>
      </c>
      <c r="C207" s="78"/>
      <c r="D207" s="78" t="s">
        <v>1553</v>
      </c>
      <c r="E207" s="78" t="s">
        <v>176</v>
      </c>
      <c r="F207" s="79" t="s">
        <v>2224</v>
      </c>
      <c r="G207" s="79" t="s">
        <v>2224</v>
      </c>
      <c r="H207" s="328" t="s">
        <v>2166</v>
      </c>
      <c r="I207" s="328" t="s">
        <v>2167</v>
      </c>
      <c r="J207" s="78"/>
    </row>
    <row r="208" spans="1:10" ht="12.75" customHeight="1">
      <c r="A208" s="78">
        <v>187</v>
      </c>
      <c r="B208" s="78">
        <v>13</v>
      </c>
      <c r="C208" s="78"/>
      <c r="D208" s="78" t="s">
        <v>1603</v>
      </c>
      <c r="E208" s="78"/>
      <c r="F208" s="79" t="s">
        <v>802</v>
      </c>
      <c r="G208" s="79" t="s">
        <v>802</v>
      </c>
      <c r="H208" s="328" t="s">
        <v>2166</v>
      </c>
      <c r="I208" s="328" t="s">
        <v>2167</v>
      </c>
      <c r="J208" s="78"/>
    </row>
    <row r="209" spans="1:10" ht="12.75" customHeight="1">
      <c r="A209" s="78">
        <v>188</v>
      </c>
      <c r="B209" s="78">
        <v>14</v>
      </c>
      <c r="C209" s="78"/>
      <c r="D209" s="78" t="s">
        <v>1729</v>
      </c>
      <c r="E209" s="78"/>
      <c r="F209" s="79" t="s">
        <v>803</v>
      </c>
      <c r="G209" s="79" t="s">
        <v>803</v>
      </c>
      <c r="H209" s="328" t="s">
        <v>2166</v>
      </c>
      <c r="I209" s="328" t="s">
        <v>2167</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1738</v>
      </c>
      <c r="E211" s="78"/>
      <c r="F211" s="79" t="s">
        <v>1803</v>
      </c>
      <c r="G211" s="79" t="s">
        <v>1803</v>
      </c>
      <c r="H211" s="328" t="s">
        <v>2166</v>
      </c>
      <c r="I211" s="328" t="s">
        <v>2167</v>
      </c>
      <c r="J211" s="78"/>
    </row>
    <row r="212" spans="1:10" ht="12.75" customHeight="1">
      <c r="A212" s="78">
        <v>190</v>
      </c>
      <c r="B212" s="78">
        <v>2</v>
      </c>
      <c r="C212" s="78"/>
      <c r="D212" s="78" t="s">
        <v>1743</v>
      </c>
      <c r="E212" s="78"/>
      <c r="F212" s="79" t="s">
        <v>2225</v>
      </c>
      <c r="G212" s="79" t="s">
        <v>2225</v>
      </c>
      <c r="H212" s="328" t="s">
        <v>2166</v>
      </c>
      <c r="I212" s="328" t="s">
        <v>2167</v>
      </c>
      <c r="J212" s="78"/>
    </row>
    <row r="213" spans="1:10" ht="12.75" customHeight="1">
      <c r="A213" s="78">
        <v>191</v>
      </c>
      <c r="B213" s="78">
        <v>3</v>
      </c>
      <c r="C213" s="78"/>
      <c r="D213" s="78" t="s">
        <v>1558</v>
      </c>
      <c r="E213" s="78"/>
      <c r="F213" s="79" t="s">
        <v>2226</v>
      </c>
      <c r="G213" s="79" t="s">
        <v>2226</v>
      </c>
      <c r="H213" s="328" t="s">
        <v>2166</v>
      </c>
      <c r="I213" s="328" t="s">
        <v>2167</v>
      </c>
      <c r="J213" s="78"/>
    </row>
    <row r="214" spans="1:10" ht="12.75" customHeight="1">
      <c r="A214" s="78">
        <v>192</v>
      </c>
      <c r="B214" s="78">
        <v>4</v>
      </c>
      <c r="C214" s="78"/>
      <c r="D214" s="78" t="s">
        <v>1737</v>
      </c>
      <c r="E214" s="78"/>
      <c r="F214" s="79" t="s">
        <v>1801</v>
      </c>
      <c r="G214" s="79" t="s">
        <v>1801</v>
      </c>
      <c r="H214" s="328" t="s">
        <v>2166</v>
      </c>
      <c r="I214" s="328" t="s">
        <v>2167</v>
      </c>
      <c r="J214" s="78"/>
    </row>
    <row r="215" spans="1:10" ht="12.75" customHeight="1">
      <c r="A215" s="78">
        <v>193</v>
      </c>
      <c r="B215" s="78">
        <v>5</v>
      </c>
      <c r="C215" s="78"/>
      <c r="D215" s="78" t="s">
        <v>396</v>
      </c>
      <c r="E215" s="78"/>
      <c r="F215" s="79" t="s">
        <v>2202</v>
      </c>
      <c r="G215" s="79" t="s">
        <v>2202</v>
      </c>
      <c r="H215" s="328" t="s">
        <v>2166</v>
      </c>
      <c r="I215" s="328" t="s">
        <v>2167</v>
      </c>
      <c r="J215" s="78"/>
    </row>
    <row r="216" spans="1:10" ht="12.75" customHeight="1">
      <c r="A216" s="78">
        <v>194</v>
      </c>
      <c r="B216" s="78">
        <v>6</v>
      </c>
      <c r="C216" s="78"/>
      <c r="D216" s="78" t="s">
        <v>1692</v>
      </c>
      <c r="E216" s="78"/>
      <c r="F216" s="79" t="s">
        <v>746</v>
      </c>
      <c r="G216" s="79" t="s">
        <v>746</v>
      </c>
      <c r="H216" s="328" t="s">
        <v>2166</v>
      </c>
      <c r="I216" s="328" t="s">
        <v>2167</v>
      </c>
      <c r="J216" s="78"/>
    </row>
    <row r="217" spans="1:10" ht="12.75" customHeight="1">
      <c r="A217" s="78">
        <v>195</v>
      </c>
      <c r="B217" s="78">
        <v>7</v>
      </c>
      <c r="C217" s="78"/>
      <c r="D217" s="78" t="s">
        <v>1755</v>
      </c>
      <c r="E217" s="78"/>
      <c r="F217" s="79" t="s">
        <v>1808</v>
      </c>
      <c r="G217" s="79" t="s">
        <v>1808</v>
      </c>
      <c r="H217" s="328" t="s">
        <v>2166</v>
      </c>
      <c r="I217" s="328" t="s">
        <v>2167</v>
      </c>
      <c r="J217" s="78"/>
    </row>
    <row r="218" spans="1:10" ht="12.75" customHeight="1">
      <c r="A218" s="78">
        <v>196</v>
      </c>
      <c r="B218" s="78">
        <v>8</v>
      </c>
      <c r="C218" s="78"/>
      <c r="D218" s="78" t="s">
        <v>1757</v>
      </c>
      <c r="E218" s="78"/>
      <c r="F218" s="79" t="s">
        <v>2227</v>
      </c>
      <c r="G218" s="79" t="s">
        <v>2227</v>
      </c>
      <c r="H218" s="328" t="s">
        <v>2166</v>
      </c>
      <c r="I218" s="328" t="s">
        <v>2167</v>
      </c>
      <c r="J218" s="78"/>
    </row>
    <row r="219" spans="1:10" ht="12.75" customHeight="1">
      <c r="A219" s="78">
        <v>197</v>
      </c>
      <c r="B219" s="78">
        <v>9</v>
      </c>
      <c r="C219" s="78"/>
      <c r="D219" s="78" t="s">
        <v>1576</v>
      </c>
      <c r="E219" s="78"/>
      <c r="F219" s="79" t="s">
        <v>747</v>
      </c>
      <c r="G219" s="79" t="s">
        <v>747</v>
      </c>
      <c r="H219" s="328" t="s">
        <v>2166</v>
      </c>
      <c r="I219" s="328" t="s">
        <v>2167</v>
      </c>
      <c r="J219" s="78"/>
    </row>
    <row r="220" spans="1:10" ht="12.75" customHeight="1">
      <c r="A220" s="78">
        <v>198</v>
      </c>
      <c r="B220" s="78">
        <v>10</v>
      </c>
      <c r="C220" s="78"/>
      <c r="D220" s="78" t="s">
        <v>1702</v>
      </c>
      <c r="E220" s="78"/>
      <c r="F220" s="79" t="s">
        <v>2228</v>
      </c>
      <c r="G220" s="79" t="s">
        <v>2228</v>
      </c>
      <c r="H220" s="328" t="s">
        <v>2166</v>
      </c>
      <c r="I220" s="328" t="s">
        <v>2167</v>
      </c>
      <c r="J220" s="78"/>
    </row>
    <row r="221" spans="1:10" ht="12.75" customHeight="1">
      <c r="A221" s="78">
        <v>199</v>
      </c>
      <c r="B221" s="78">
        <v>11</v>
      </c>
      <c r="C221" s="78"/>
      <c r="D221" s="78" t="s">
        <v>1767</v>
      </c>
      <c r="E221" s="78"/>
      <c r="F221" s="79" t="s">
        <v>2229</v>
      </c>
      <c r="G221" s="79" t="s">
        <v>2229</v>
      </c>
      <c r="H221" s="328" t="s">
        <v>2166</v>
      </c>
      <c r="I221" s="328" t="s">
        <v>2167</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1562</v>
      </c>
      <c r="E223" s="78"/>
      <c r="F223" s="79" t="s">
        <v>760</v>
      </c>
      <c r="G223" s="79" t="s">
        <v>760</v>
      </c>
      <c r="H223" s="328" t="s">
        <v>2166</v>
      </c>
      <c r="I223" s="328" t="s">
        <v>2167</v>
      </c>
      <c r="J223" s="78"/>
    </row>
    <row r="224" spans="1:10" ht="12.75" customHeight="1">
      <c r="A224" s="78">
        <v>201</v>
      </c>
      <c r="B224" s="78">
        <v>2</v>
      </c>
      <c r="C224" s="78"/>
      <c r="D224" s="78" t="s">
        <v>1765</v>
      </c>
      <c r="E224" s="78"/>
      <c r="F224" s="79" t="s">
        <v>2230</v>
      </c>
      <c r="G224" s="79" t="s">
        <v>2230</v>
      </c>
      <c r="H224" s="328" t="s">
        <v>2166</v>
      </c>
      <c r="I224" s="328" t="s">
        <v>2167</v>
      </c>
      <c r="J224" s="78"/>
    </row>
    <row r="225" spans="1:10" ht="12.75" customHeight="1">
      <c r="A225" s="78">
        <v>202</v>
      </c>
      <c r="B225" s="78">
        <v>3</v>
      </c>
      <c r="C225" s="78"/>
      <c r="D225" s="78" t="s">
        <v>1763</v>
      </c>
      <c r="E225" s="78"/>
      <c r="F225" s="79" t="s">
        <v>2231</v>
      </c>
      <c r="G225" s="79" t="s">
        <v>2231</v>
      </c>
      <c r="H225" s="328" t="s">
        <v>2166</v>
      </c>
      <c r="I225" s="328" t="s">
        <v>2167</v>
      </c>
      <c r="J225" s="78"/>
    </row>
    <row r="226" spans="1:10" ht="12.75" customHeight="1">
      <c r="A226" s="78">
        <v>203</v>
      </c>
      <c r="B226" s="78">
        <v>4</v>
      </c>
      <c r="C226" s="78"/>
      <c r="D226" s="78" t="s">
        <v>439</v>
      </c>
      <c r="E226" s="78"/>
      <c r="F226" s="79" t="s">
        <v>1847</v>
      </c>
      <c r="G226" s="79" t="s">
        <v>1847</v>
      </c>
      <c r="H226" s="328" t="s">
        <v>2166</v>
      </c>
      <c r="I226" s="328" t="s">
        <v>2167</v>
      </c>
      <c r="J226" s="78"/>
    </row>
    <row r="227" spans="1:10" ht="12.75" customHeight="1">
      <c r="A227" s="78">
        <v>204</v>
      </c>
      <c r="B227" s="78">
        <v>5</v>
      </c>
      <c r="C227" s="78"/>
      <c r="D227" s="78" t="s">
        <v>734</v>
      </c>
      <c r="E227" s="78"/>
      <c r="F227" s="79" t="s">
        <v>2232</v>
      </c>
      <c r="G227" s="79" t="s">
        <v>2232</v>
      </c>
      <c r="H227" s="328" t="s">
        <v>2166</v>
      </c>
      <c r="I227" s="328" t="s">
        <v>2167</v>
      </c>
      <c r="J227" s="78"/>
    </row>
    <row r="228" spans="1:10" ht="12.75" customHeight="1">
      <c r="A228" s="78">
        <v>205</v>
      </c>
      <c r="B228" s="78">
        <v>6</v>
      </c>
      <c r="C228" s="78"/>
      <c r="D228" s="78" t="s">
        <v>966</v>
      </c>
      <c r="E228" s="78"/>
      <c r="F228" s="79" t="s">
        <v>2232</v>
      </c>
      <c r="G228" s="79" t="s">
        <v>2232</v>
      </c>
      <c r="H228" s="328" t="s">
        <v>2166</v>
      </c>
      <c r="I228" s="328" t="s">
        <v>2167</v>
      </c>
      <c r="J228" s="78"/>
    </row>
    <row r="229" spans="1:10" ht="12.75" customHeight="1">
      <c r="A229" s="78">
        <v>206</v>
      </c>
      <c r="B229" s="78">
        <v>7</v>
      </c>
      <c r="C229" s="78"/>
      <c r="D229" s="78" t="s">
        <v>1541</v>
      </c>
      <c r="E229" s="78"/>
      <c r="F229" s="79" t="s">
        <v>2233</v>
      </c>
      <c r="G229" s="79" t="s">
        <v>2233</v>
      </c>
      <c r="H229" s="328" t="s">
        <v>2166</v>
      </c>
      <c r="I229" s="328" t="s">
        <v>2167</v>
      </c>
      <c r="J229" s="78"/>
    </row>
    <row r="230" spans="1:10" ht="12.75" customHeight="1">
      <c r="A230" s="78">
        <v>207</v>
      </c>
      <c r="B230" s="78">
        <v>8</v>
      </c>
      <c r="C230" s="78"/>
      <c r="D230" s="78" t="s">
        <v>1575</v>
      </c>
      <c r="E230" s="78"/>
      <c r="F230" s="79" t="s">
        <v>1823</v>
      </c>
      <c r="G230" s="79" t="s">
        <v>1823</v>
      </c>
      <c r="H230" s="328" t="s">
        <v>2166</v>
      </c>
      <c r="I230" s="328" t="s">
        <v>2167</v>
      </c>
      <c r="J230" s="78"/>
    </row>
    <row r="231" spans="1:10" ht="12.75" customHeight="1">
      <c r="A231" s="78">
        <v>208</v>
      </c>
      <c r="B231" s="78">
        <v>9</v>
      </c>
      <c r="C231" s="78"/>
      <c r="D231" s="78" t="s">
        <v>1554</v>
      </c>
      <c r="E231" s="78"/>
      <c r="F231" s="79" t="s">
        <v>2234</v>
      </c>
      <c r="G231" s="79" t="s">
        <v>2234</v>
      </c>
      <c r="H231" s="328" t="s">
        <v>2166</v>
      </c>
      <c r="I231" s="328" t="s">
        <v>2167</v>
      </c>
      <c r="J231" s="78"/>
    </row>
    <row r="232" spans="1:10" ht="12.75" customHeight="1">
      <c r="A232" s="78">
        <v>209</v>
      </c>
      <c r="B232" s="78">
        <v>10</v>
      </c>
      <c r="C232" s="78"/>
      <c r="D232" s="78" t="s">
        <v>1788</v>
      </c>
      <c r="E232" s="78"/>
      <c r="F232" s="79" t="s">
        <v>2235</v>
      </c>
      <c r="G232" s="79" t="s">
        <v>2235</v>
      </c>
      <c r="H232" s="328" t="s">
        <v>2166</v>
      </c>
      <c r="I232" s="328" t="s">
        <v>2167</v>
      </c>
      <c r="J232" s="78"/>
    </row>
    <row r="233" spans="1:10" ht="12.75" customHeight="1">
      <c r="A233" s="78">
        <v>210</v>
      </c>
      <c r="B233" s="78">
        <v>11</v>
      </c>
      <c r="C233" s="78"/>
      <c r="D233" s="78" t="s">
        <v>1681</v>
      </c>
      <c r="E233" s="78"/>
      <c r="F233" s="79" t="s">
        <v>2236</v>
      </c>
      <c r="G233" s="79" t="s">
        <v>2236</v>
      </c>
      <c r="H233" s="328" t="s">
        <v>2166</v>
      </c>
      <c r="I233" s="328" t="s">
        <v>2167</v>
      </c>
      <c r="J233" s="78"/>
    </row>
    <row r="234" spans="1:10" ht="12.75" customHeight="1">
      <c r="A234" s="78">
        <v>211</v>
      </c>
      <c r="B234" s="78">
        <v>12</v>
      </c>
      <c r="C234" s="78"/>
      <c r="D234" s="78" t="s">
        <v>1647</v>
      </c>
      <c r="E234" s="78"/>
      <c r="F234" s="79" t="s">
        <v>1824</v>
      </c>
      <c r="G234" s="79" t="s">
        <v>1824</v>
      </c>
      <c r="H234" s="328" t="s">
        <v>2166</v>
      </c>
      <c r="I234" s="328" t="s">
        <v>2167</v>
      </c>
      <c r="J234" s="78"/>
    </row>
    <row r="235" spans="1:10" ht="12.75" customHeight="1">
      <c r="A235" s="78">
        <v>212</v>
      </c>
      <c r="B235" s="78">
        <v>13</v>
      </c>
      <c r="C235" s="78"/>
      <c r="D235" s="78" t="s">
        <v>275</v>
      </c>
      <c r="E235" s="78" t="s">
        <v>596</v>
      </c>
      <c r="F235" s="79" t="s">
        <v>1825</v>
      </c>
      <c r="G235" s="78" t="s">
        <v>1997</v>
      </c>
      <c r="H235" s="328" t="s">
        <v>2166</v>
      </c>
      <c r="I235" s="328" t="s">
        <v>2167</v>
      </c>
      <c r="J235" s="78"/>
    </row>
    <row r="236" spans="1:10" ht="12.75" customHeight="1">
      <c r="A236" s="64"/>
      <c r="B236" s="500">
        <v>45802</v>
      </c>
      <c r="C236" s="64"/>
      <c r="D236" s="64"/>
      <c r="E236" s="64"/>
      <c r="F236" s="173"/>
      <c r="G236" s="66"/>
      <c r="H236" s="66"/>
      <c r="I236" s="64"/>
      <c r="J236" s="64"/>
    </row>
    <row r="237" spans="1:10" ht="12.75" customHeight="1">
      <c r="A237" s="78">
        <v>213</v>
      </c>
      <c r="B237" s="78">
        <v>1</v>
      </c>
      <c r="C237" s="78"/>
      <c r="D237" s="78" t="s">
        <v>325</v>
      </c>
      <c r="E237" s="78"/>
      <c r="F237" s="79" t="s">
        <v>1834</v>
      </c>
      <c r="G237" s="78" t="s">
        <v>1834</v>
      </c>
      <c r="H237" s="328" t="s">
        <v>2166</v>
      </c>
      <c r="I237" s="328" t="s">
        <v>2167</v>
      </c>
      <c r="J237" s="78"/>
    </row>
    <row r="238" spans="1:10" ht="12.75" customHeight="1">
      <c r="A238" s="78">
        <v>214</v>
      </c>
      <c r="B238" s="78">
        <v>2</v>
      </c>
      <c r="C238" s="78"/>
      <c r="D238" s="78" t="s">
        <v>316</v>
      </c>
      <c r="E238" s="78"/>
      <c r="F238" s="79" t="s">
        <v>2237</v>
      </c>
      <c r="G238" s="78" t="s">
        <v>2237</v>
      </c>
      <c r="H238" s="328" t="s">
        <v>2166</v>
      </c>
      <c r="I238" s="328" t="s">
        <v>2167</v>
      </c>
      <c r="J238" s="78"/>
    </row>
    <row r="239" spans="1:10" ht="12.75" customHeight="1">
      <c r="A239" s="78">
        <v>215</v>
      </c>
      <c r="B239" s="78">
        <v>3</v>
      </c>
      <c r="C239" s="78"/>
      <c r="D239" s="78" t="s">
        <v>285</v>
      </c>
      <c r="E239" s="78"/>
      <c r="F239" s="79" t="s">
        <v>1840</v>
      </c>
      <c r="G239" s="78" t="s">
        <v>1840</v>
      </c>
      <c r="H239" s="328" t="s">
        <v>2166</v>
      </c>
      <c r="I239" s="328" t="s">
        <v>2167</v>
      </c>
      <c r="J239" s="78"/>
    </row>
    <row r="240" spans="1:10" ht="12.75" customHeight="1">
      <c r="A240" s="78">
        <v>216</v>
      </c>
      <c r="B240" s="78">
        <v>4</v>
      </c>
      <c r="C240" s="78"/>
      <c r="D240" s="78" t="s">
        <v>298</v>
      </c>
      <c r="E240" s="78"/>
      <c r="F240" s="79" t="s">
        <v>1958</v>
      </c>
      <c r="G240" s="78" t="s">
        <v>1958</v>
      </c>
      <c r="H240" s="328" t="s">
        <v>2166</v>
      </c>
      <c r="I240" s="328" t="s">
        <v>2167</v>
      </c>
      <c r="J240" s="78"/>
    </row>
    <row r="241" spans="1:10" ht="12.75" customHeight="1">
      <c r="A241" s="78">
        <v>217</v>
      </c>
      <c r="B241" s="78">
        <v>5</v>
      </c>
      <c r="C241" s="78"/>
      <c r="D241" s="78" t="s">
        <v>554</v>
      </c>
      <c r="E241" s="78"/>
      <c r="F241" s="79" t="s">
        <v>1848</v>
      </c>
      <c r="G241" s="78" t="s">
        <v>1848</v>
      </c>
      <c r="H241" s="328" t="s">
        <v>2166</v>
      </c>
      <c r="I241" s="328" t="s">
        <v>2167</v>
      </c>
      <c r="J241" s="78"/>
    </row>
    <row r="242" spans="1:10" ht="12.75" customHeight="1">
      <c r="A242" s="64"/>
      <c r="B242" s="500">
        <v>45833</v>
      </c>
      <c r="C242" s="64"/>
      <c r="D242" s="64"/>
      <c r="E242" s="64"/>
      <c r="F242" s="173"/>
      <c r="G242" s="66"/>
      <c r="H242" s="66"/>
      <c r="I242" s="64"/>
      <c r="J242" s="64"/>
    </row>
    <row r="243" spans="1:10" ht="12.75" customHeight="1">
      <c r="A243" s="78">
        <v>218</v>
      </c>
      <c r="B243" s="78">
        <v>1</v>
      </c>
      <c r="C243" s="78"/>
      <c r="D243" s="78" t="s">
        <v>385</v>
      </c>
      <c r="E243" s="78" t="s">
        <v>2192</v>
      </c>
      <c r="F243" s="79" t="s">
        <v>1851</v>
      </c>
      <c r="G243" s="78" t="s">
        <v>1851</v>
      </c>
      <c r="H243" s="328" t="s">
        <v>2166</v>
      </c>
      <c r="I243" s="328" t="s">
        <v>2167</v>
      </c>
      <c r="J243" s="78"/>
    </row>
    <row r="244" spans="1:10" ht="12.75" customHeight="1">
      <c r="A244" s="78">
        <v>219</v>
      </c>
      <c r="B244" s="78">
        <v>2</v>
      </c>
      <c r="C244" s="78"/>
      <c r="D244" s="78" t="s">
        <v>342</v>
      </c>
      <c r="E244" s="78"/>
      <c r="F244" s="79" t="s">
        <v>2001</v>
      </c>
      <c r="G244" s="78" t="s">
        <v>2001</v>
      </c>
      <c r="H244" s="328" t="s">
        <v>2166</v>
      </c>
      <c r="I244" s="328" t="s">
        <v>2167</v>
      </c>
      <c r="J244" s="78"/>
    </row>
    <row r="245" spans="1:10" ht="12.75" customHeight="1">
      <c r="A245" s="78">
        <v>220</v>
      </c>
      <c r="B245" s="78">
        <v>3</v>
      </c>
      <c r="C245" s="78"/>
      <c r="D245" s="78" t="s">
        <v>120</v>
      </c>
      <c r="E245" s="78" t="s">
        <v>121</v>
      </c>
      <c r="F245" s="79" t="s">
        <v>1883</v>
      </c>
      <c r="G245" s="78" t="s">
        <v>1883</v>
      </c>
      <c r="H245" s="328" t="s">
        <v>2166</v>
      </c>
      <c r="I245" s="328" t="s">
        <v>2238</v>
      </c>
      <c r="J245" s="78"/>
    </row>
    <row r="246" spans="1:10" ht="12.75" customHeight="1">
      <c r="A246" s="78">
        <v>221</v>
      </c>
      <c r="B246" s="78">
        <v>4</v>
      </c>
      <c r="C246" s="78"/>
      <c r="D246" s="78" t="s">
        <v>1080</v>
      </c>
      <c r="E246" s="78" t="s">
        <v>176</v>
      </c>
      <c r="F246" s="79" t="s">
        <v>1883</v>
      </c>
      <c r="G246" s="78" t="s">
        <v>1883</v>
      </c>
      <c r="H246" s="328" t="s">
        <v>2166</v>
      </c>
      <c r="I246" s="328" t="s">
        <v>2238</v>
      </c>
      <c r="J246" s="78"/>
    </row>
    <row r="247" spans="1:10" ht="12.75" customHeight="1">
      <c r="A247" s="78">
        <v>222</v>
      </c>
      <c r="B247" s="78">
        <v>5</v>
      </c>
      <c r="C247" s="78"/>
      <c r="D247" s="78" t="s">
        <v>111</v>
      </c>
      <c r="E247" s="78" t="s">
        <v>112</v>
      </c>
      <c r="F247" s="79" t="s">
        <v>1883</v>
      </c>
      <c r="G247" s="78" t="s">
        <v>1883</v>
      </c>
      <c r="H247" s="328" t="s">
        <v>2166</v>
      </c>
      <c r="I247" s="328" t="s">
        <v>2238</v>
      </c>
      <c r="J247" s="78"/>
    </row>
    <row r="248" spans="1:10" ht="12.75" customHeight="1">
      <c r="A248" s="78">
        <v>223</v>
      </c>
      <c r="B248" s="78">
        <v>6</v>
      </c>
      <c r="C248" s="1088"/>
      <c r="D248" s="1088" t="s">
        <v>1547</v>
      </c>
      <c r="E248" s="1088"/>
      <c r="F248" s="1088" t="s">
        <v>2523</v>
      </c>
      <c r="G248" s="1088" t="s">
        <v>799</v>
      </c>
      <c r="H248" s="1024" t="s">
        <v>2166</v>
      </c>
      <c r="I248" s="328" t="s">
        <v>2238</v>
      </c>
      <c r="J248" s="78"/>
    </row>
    <row r="249" spans="1:10" ht="12.75" customHeight="1">
      <c r="A249" s="78">
        <v>224</v>
      </c>
      <c r="B249" s="78">
        <v>7</v>
      </c>
      <c r="C249" s="78"/>
      <c r="D249" s="78" t="s">
        <v>306</v>
      </c>
      <c r="E249" s="78"/>
      <c r="F249" s="79" t="s">
        <v>2001</v>
      </c>
      <c r="G249" s="78" t="s">
        <v>2001</v>
      </c>
      <c r="H249" s="328" t="s">
        <v>2166</v>
      </c>
      <c r="I249" s="328" t="s">
        <v>2167</v>
      </c>
      <c r="J249" s="78"/>
    </row>
    <row r="250" spans="1:10" ht="12.75" customHeight="1">
      <c r="A250" s="78">
        <v>225</v>
      </c>
      <c r="B250" s="78">
        <v>8</v>
      </c>
      <c r="C250" s="78"/>
      <c r="D250" s="78" t="s">
        <v>215</v>
      </c>
      <c r="E250" s="78"/>
      <c r="F250" s="79" t="s">
        <v>2001</v>
      </c>
      <c r="G250" s="78" t="s">
        <v>2001</v>
      </c>
      <c r="H250" s="328" t="s">
        <v>2166</v>
      </c>
      <c r="I250" s="328" t="s">
        <v>2167</v>
      </c>
      <c r="J250" s="78"/>
    </row>
    <row r="251" spans="1:10" ht="12.75" customHeight="1">
      <c r="A251" s="78">
        <v>226</v>
      </c>
      <c r="B251" s="78">
        <v>9</v>
      </c>
      <c r="C251" s="78"/>
      <c r="D251" s="78" t="s">
        <v>1223</v>
      </c>
      <c r="E251" s="78"/>
      <c r="F251" s="79" t="s">
        <v>1840</v>
      </c>
      <c r="G251" s="79" t="s">
        <v>1840</v>
      </c>
      <c r="H251" s="328" t="s">
        <v>2166</v>
      </c>
      <c r="I251" s="328" t="s">
        <v>2239</v>
      </c>
      <c r="J251" s="78"/>
    </row>
    <row r="252" spans="1:10" ht="12.75" customHeight="1">
      <c r="A252" s="78">
        <v>227</v>
      </c>
      <c r="B252" s="78">
        <v>10</v>
      </c>
      <c r="C252" s="78"/>
      <c r="D252" s="78" t="s">
        <v>288</v>
      </c>
      <c r="E252" s="78"/>
      <c r="F252" s="79" t="s">
        <v>1856</v>
      </c>
      <c r="G252" s="78" t="s">
        <v>1856</v>
      </c>
      <c r="H252" s="328" t="s">
        <v>2166</v>
      </c>
      <c r="I252" s="328" t="s">
        <v>2167</v>
      </c>
      <c r="J252" s="78"/>
    </row>
    <row r="253" spans="1:10" ht="12.75" customHeight="1">
      <c r="A253" s="78">
        <v>228</v>
      </c>
      <c r="B253" s="78">
        <v>11</v>
      </c>
      <c r="C253" s="78"/>
      <c r="D253" s="78" t="s">
        <v>323</v>
      </c>
      <c r="E253" s="78"/>
      <c r="F253" s="79" t="s">
        <v>1856</v>
      </c>
      <c r="G253" s="78" t="s">
        <v>1856</v>
      </c>
      <c r="H253" s="328" t="s">
        <v>2166</v>
      </c>
      <c r="I253" s="328" t="s">
        <v>2167</v>
      </c>
      <c r="J253" s="78"/>
    </row>
    <row r="254" spans="1:10" ht="12.75" customHeight="1">
      <c r="A254" s="78">
        <v>229</v>
      </c>
      <c r="B254" s="78">
        <v>12</v>
      </c>
      <c r="C254" s="151"/>
      <c r="D254" s="78" t="s">
        <v>1798</v>
      </c>
      <c r="E254" s="78" t="s">
        <v>107</v>
      </c>
      <c r="F254" s="79" t="s">
        <v>1863</v>
      </c>
      <c r="G254" s="78" t="s">
        <v>1863</v>
      </c>
      <c r="H254" s="328" t="s">
        <v>2166</v>
      </c>
      <c r="I254" s="328" t="s">
        <v>2167</v>
      </c>
      <c r="J254" s="78"/>
    </row>
    <row r="255" spans="1:10" ht="12.75" customHeight="1">
      <c r="A255" s="78">
        <v>230</v>
      </c>
      <c r="B255" s="78">
        <v>13</v>
      </c>
      <c r="C255" s="151"/>
      <c r="D255" s="78" t="s">
        <v>689</v>
      </c>
      <c r="E255" s="78" t="s">
        <v>107</v>
      </c>
      <c r="F255" s="79" t="s">
        <v>1863</v>
      </c>
      <c r="G255" s="78" t="s">
        <v>1863</v>
      </c>
      <c r="H255" s="328" t="s">
        <v>2166</v>
      </c>
      <c r="I255" s="328" t="s">
        <v>2167</v>
      </c>
      <c r="J255" s="78"/>
    </row>
    <row r="256" spans="1:10" ht="12.75" customHeight="1">
      <c r="A256" s="78">
        <v>231</v>
      </c>
      <c r="B256" s="78">
        <v>14</v>
      </c>
      <c r="C256" s="151"/>
      <c r="D256" s="78" t="s">
        <v>1662</v>
      </c>
      <c r="E256" s="78"/>
      <c r="F256" s="79" t="s">
        <v>1877</v>
      </c>
      <c r="G256" s="78" t="s">
        <v>1877</v>
      </c>
      <c r="H256" s="328" t="s">
        <v>2166</v>
      </c>
      <c r="I256" s="328" t="s">
        <v>2167</v>
      </c>
      <c r="J256" s="78"/>
    </row>
    <row r="257" spans="1:10" ht="12.75" customHeight="1">
      <c r="A257" s="78">
        <v>232</v>
      </c>
      <c r="B257" s="78">
        <v>15</v>
      </c>
      <c r="C257" s="151"/>
      <c r="D257" s="78" t="s">
        <v>1666</v>
      </c>
      <c r="E257" s="78"/>
      <c r="F257" s="79" t="s">
        <v>1877</v>
      </c>
      <c r="G257" s="78" t="s">
        <v>1877</v>
      </c>
      <c r="H257" s="328" t="s">
        <v>2166</v>
      </c>
      <c r="I257" s="328" t="s">
        <v>2167</v>
      </c>
      <c r="J257" s="78"/>
    </row>
    <row r="258" spans="1:10" ht="12.75" customHeight="1">
      <c r="A258" s="78">
        <v>233</v>
      </c>
      <c r="B258" s="78">
        <v>16</v>
      </c>
      <c r="C258" s="151"/>
      <c r="D258" s="78" t="s">
        <v>1664</v>
      </c>
      <c r="E258" s="78"/>
      <c r="F258" s="79" t="s">
        <v>1877</v>
      </c>
      <c r="G258" s="78" t="s">
        <v>1877</v>
      </c>
      <c r="H258" s="328" t="s">
        <v>2166</v>
      </c>
      <c r="I258" s="328" t="s">
        <v>2167</v>
      </c>
      <c r="J258" s="78"/>
    </row>
    <row r="259" spans="1:10" ht="12.75" customHeight="1">
      <c r="A259" s="78">
        <v>234</v>
      </c>
      <c r="B259" s="78">
        <v>17</v>
      </c>
      <c r="C259" s="151"/>
      <c r="D259" s="78" t="s">
        <v>1699</v>
      </c>
      <c r="E259" s="78" t="s">
        <v>107</v>
      </c>
      <c r="F259" s="79" t="s">
        <v>1864</v>
      </c>
      <c r="G259" s="78" t="s">
        <v>1864</v>
      </c>
      <c r="H259" s="328" t="s">
        <v>2166</v>
      </c>
      <c r="I259" s="328" t="s">
        <v>2167</v>
      </c>
      <c r="J259" s="78"/>
    </row>
    <row r="260" spans="1:10" ht="12.75" customHeight="1">
      <c r="A260" s="78">
        <v>235</v>
      </c>
      <c r="B260" s="78">
        <v>18</v>
      </c>
      <c r="C260" s="151"/>
      <c r="D260" s="78" t="s">
        <v>1232</v>
      </c>
      <c r="E260" s="78"/>
      <c r="F260" s="79"/>
      <c r="G260" s="78"/>
      <c r="H260" s="328" t="s">
        <v>2166</v>
      </c>
      <c r="I260" s="328" t="s">
        <v>2240</v>
      </c>
      <c r="J260" s="78"/>
    </row>
    <row r="261" spans="1:10" ht="12.75" customHeight="1">
      <c r="A261" s="78">
        <v>236</v>
      </c>
      <c r="B261" s="78">
        <v>19</v>
      </c>
      <c r="C261" s="151"/>
      <c r="D261" s="78" t="s">
        <v>1581</v>
      </c>
      <c r="E261" s="78"/>
      <c r="F261" s="79" t="s">
        <v>1866</v>
      </c>
      <c r="G261" s="78" t="s">
        <v>1866</v>
      </c>
      <c r="H261" s="328" t="s">
        <v>2166</v>
      </c>
      <c r="I261" s="328" t="s">
        <v>2167</v>
      </c>
      <c r="J261" s="78"/>
    </row>
    <row r="262" spans="1:10" ht="12.75" customHeight="1">
      <c r="A262" s="78">
        <v>237</v>
      </c>
      <c r="B262" s="78">
        <v>20</v>
      </c>
      <c r="C262" s="151"/>
      <c r="D262" s="78" t="s">
        <v>1580</v>
      </c>
      <c r="E262" s="78"/>
      <c r="F262" s="79" t="s">
        <v>1881</v>
      </c>
      <c r="G262" s="78" t="s">
        <v>1881</v>
      </c>
      <c r="H262" s="328" t="s">
        <v>2166</v>
      </c>
      <c r="I262" s="328" t="s">
        <v>2167</v>
      </c>
      <c r="J262" s="78"/>
    </row>
    <row r="263" spans="1:10" ht="12.75" customHeight="1">
      <c r="A263" s="66"/>
      <c r="B263" s="66" t="s">
        <v>2007</v>
      </c>
      <c r="C263" s="64"/>
      <c r="D263" s="66"/>
      <c r="E263" s="66"/>
      <c r="F263" s="173"/>
      <c r="G263" s="66"/>
      <c r="H263" s="501"/>
      <c r="I263" s="501"/>
      <c r="J263" s="66"/>
    </row>
    <row r="264" spans="1:10" ht="12.75" customHeight="1">
      <c r="A264" s="78">
        <v>238</v>
      </c>
      <c r="B264" s="78">
        <v>1</v>
      </c>
      <c r="C264" s="78"/>
      <c r="D264" s="78" t="s">
        <v>1758</v>
      </c>
      <c r="E264" s="78"/>
      <c r="F264" s="78" t="s">
        <v>1873</v>
      </c>
      <c r="G264" s="78" t="s">
        <v>1873</v>
      </c>
      <c r="H264" s="78" t="s">
        <v>2166</v>
      </c>
      <c r="I264" s="78" t="s">
        <v>2167</v>
      </c>
      <c r="J264" s="78"/>
    </row>
    <row r="265" spans="1:10" ht="12.75" customHeight="1">
      <c r="A265" s="78">
        <v>239</v>
      </c>
      <c r="B265" s="78">
        <v>2</v>
      </c>
      <c r="C265" s="78"/>
      <c r="D265" s="78" t="s">
        <v>1745</v>
      </c>
      <c r="E265" s="78"/>
      <c r="F265" s="78" t="s">
        <v>1873</v>
      </c>
      <c r="G265" s="78" t="s">
        <v>1873</v>
      </c>
      <c r="H265" s="78" t="s">
        <v>2166</v>
      </c>
      <c r="I265" s="78" t="s">
        <v>2167</v>
      </c>
      <c r="J265" s="78"/>
    </row>
    <row r="266" spans="1:10" ht="12.75" customHeight="1">
      <c r="A266" s="78">
        <v>240</v>
      </c>
      <c r="B266" s="78">
        <v>3</v>
      </c>
      <c r="C266" s="78"/>
      <c r="D266" s="78" t="s">
        <v>1589</v>
      </c>
      <c r="E266" s="78"/>
      <c r="F266" s="78" t="s">
        <v>1873</v>
      </c>
      <c r="G266" s="78" t="s">
        <v>1873</v>
      </c>
      <c r="H266" s="78" t="s">
        <v>2166</v>
      </c>
      <c r="I266" s="78" t="s">
        <v>2167</v>
      </c>
      <c r="J266" s="78"/>
    </row>
    <row r="267" spans="1:10" ht="12.75" customHeight="1">
      <c r="A267" s="78">
        <v>241</v>
      </c>
      <c r="B267" s="78">
        <v>4</v>
      </c>
      <c r="C267" s="78"/>
      <c r="D267" s="78" t="s">
        <v>1751</v>
      </c>
      <c r="E267" s="78"/>
      <c r="F267" s="78" t="s">
        <v>1882</v>
      </c>
      <c r="G267" s="78" t="s">
        <v>1882</v>
      </c>
      <c r="H267" s="78" t="s">
        <v>2166</v>
      </c>
      <c r="I267" s="78" t="s">
        <v>2167</v>
      </c>
      <c r="J267" s="78"/>
    </row>
    <row r="268" spans="1:10" ht="12.75" customHeight="1">
      <c r="A268" s="78">
        <v>242</v>
      </c>
      <c r="B268" s="78">
        <v>5</v>
      </c>
      <c r="C268" s="78"/>
      <c r="D268" s="78" t="s">
        <v>1719</v>
      </c>
      <c r="E268" s="78"/>
      <c r="F268" s="78" t="s">
        <v>1882</v>
      </c>
      <c r="G268" s="78" t="s">
        <v>1882</v>
      </c>
      <c r="H268" s="78" t="s">
        <v>2166</v>
      </c>
      <c r="I268" s="78" t="s">
        <v>2167</v>
      </c>
      <c r="J268" s="78"/>
    </row>
    <row r="269" spans="1:10" ht="12.75" customHeight="1">
      <c r="A269" s="78">
        <v>243</v>
      </c>
      <c r="B269" s="78">
        <v>6</v>
      </c>
      <c r="C269" s="78"/>
      <c r="D269" s="78" t="s">
        <v>1735</v>
      </c>
      <c r="E269" s="78"/>
      <c r="F269" s="78" t="s">
        <v>2241</v>
      </c>
      <c r="G269" s="78" t="s">
        <v>2241</v>
      </c>
      <c r="H269" s="78" t="s">
        <v>2166</v>
      </c>
      <c r="I269" s="78" t="s">
        <v>2167</v>
      </c>
      <c r="J269" s="78"/>
    </row>
    <row r="270" spans="1:10" ht="12.75" customHeight="1">
      <c r="A270" s="78">
        <v>244</v>
      </c>
      <c r="B270" s="78">
        <v>7</v>
      </c>
      <c r="C270" s="78"/>
      <c r="D270" s="78" t="s">
        <v>1741</v>
      </c>
      <c r="E270" s="78"/>
      <c r="F270" s="78" t="s">
        <v>2242</v>
      </c>
      <c r="G270" s="78" t="s">
        <v>2242</v>
      </c>
      <c r="H270" s="78" t="s">
        <v>2166</v>
      </c>
      <c r="I270" s="78" t="s">
        <v>2167</v>
      </c>
      <c r="J270" s="78"/>
    </row>
    <row r="271" spans="1:10" ht="12.75" customHeight="1">
      <c r="A271" s="78">
        <v>245</v>
      </c>
      <c r="B271" s="78">
        <v>8</v>
      </c>
      <c r="C271" s="78"/>
      <c r="D271" s="78" t="s">
        <v>666</v>
      </c>
      <c r="E271" s="78"/>
      <c r="F271" s="78" t="s">
        <v>1894</v>
      </c>
      <c r="G271" s="78" t="s">
        <v>1894</v>
      </c>
      <c r="H271" s="78" t="s">
        <v>2166</v>
      </c>
      <c r="I271" s="78" t="s">
        <v>2167</v>
      </c>
      <c r="J271" s="78"/>
    </row>
    <row r="272" spans="1:10" ht="12.75" customHeight="1">
      <c r="A272" s="78">
        <v>246</v>
      </c>
      <c r="B272" s="78">
        <v>9</v>
      </c>
      <c r="C272" s="78"/>
      <c r="D272" s="78" t="s">
        <v>307</v>
      </c>
      <c r="E272" s="78"/>
      <c r="F272" s="78" t="s">
        <v>1894</v>
      </c>
      <c r="G272" s="78" t="s">
        <v>1894</v>
      </c>
      <c r="H272" s="78" t="s">
        <v>2166</v>
      </c>
      <c r="I272" s="78" t="s">
        <v>2167</v>
      </c>
      <c r="J272" s="78"/>
    </row>
    <row r="273" spans="1:10" ht="12.75" customHeight="1">
      <c r="A273" s="78">
        <v>247</v>
      </c>
      <c r="B273" s="78">
        <v>10</v>
      </c>
      <c r="C273" s="78"/>
      <c r="D273" s="78" t="s">
        <v>1225</v>
      </c>
      <c r="E273" s="78"/>
      <c r="F273" s="78" t="s">
        <v>2243</v>
      </c>
      <c r="G273" s="78" t="s">
        <v>2243</v>
      </c>
      <c r="H273" s="78" t="s">
        <v>2166</v>
      </c>
      <c r="I273" s="78" t="s">
        <v>2167</v>
      </c>
      <c r="J273" s="78"/>
    </row>
    <row r="274" spans="1:10" ht="12.75" customHeight="1">
      <c r="A274" s="78">
        <v>248</v>
      </c>
      <c r="B274" s="78">
        <v>11</v>
      </c>
      <c r="C274" s="78"/>
      <c r="D274" s="78" t="s">
        <v>127</v>
      </c>
      <c r="E274" s="78"/>
      <c r="F274" s="78" t="s">
        <v>2243</v>
      </c>
      <c r="G274" s="78" t="s">
        <v>2243</v>
      </c>
      <c r="H274" s="78" t="s">
        <v>2166</v>
      </c>
      <c r="I274" s="78" t="s">
        <v>2167</v>
      </c>
      <c r="J274" s="78"/>
    </row>
    <row r="275" spans="1:10" ht="12.75" customHeight="1">
      <c r="A275" s="78">
        <v>249</v>
      </c>
      <c r="B275" s="78">
        <v>12</v>
      </c>
      <c r="C275" s="78"/>
      <c r="D275" s="78" t="s">
        <v>1769</v>
      </c>
      <c r="E275" s="78"/>
      <c r="F275" s="78" t="s">
        <v>1897</v>
      </c>
      <c r="G275" s="78" t="s">
        <v>1897</v>
      </c>
      <c r="H275" s="78" t="s">
        <v>2166</v>
      </c>
      <c r="I275" s="78" t="s">
        <v>2244</v>
      </c>
      <c r="J275" s="78"/>
    </row>
    <row r="276" spans="1:10" ht="12.75" customHeight="1">
      <c r="A276" s="78">
        <v>250</v>
      </c>
      <c r="B276" s="78">
        <v>13</v>
      </c>
      <c r="C276" s="78"/>
      <c r="D276" s="78" t="s">
        <v>1596</v>
      </c>
      <c r="E276" s="78"/>
      <c r="F276" s="78" t="s">
        <v>2245</v>
      </c>
      <c r="G276" s="78" t="s">
        <v>2245</v>
      </c>
      <c r="H276" s="78" t="s">
        <v>2166</v>
      </c>
      <c r="I276" s="78" t="s">
        <v>2219</v>
      </c>
      <c r="J276" s="78"/>
    </row>
    <row r="277" spans="1:10" ht="12.75" customHeight="1">
      <c r="A277" s="78">
        <v>251</v>
      </c>
      <c r="B277" s="78">
        <v>14</v>
      </c>
      <c r="C277" s="78"/>
      <c r="D277" s="78" t="s">
        <v>1203</v>
      </c>
      <c r="E277" s="78"/>
      <c r="F277" s="78" t="s">
        <v>2245</v>
      </c>
      <c r="G277" s="78" t="s">
        <v>2245</v>
      </c>
      <c r="H277" s="78" t="s">
        <v>2166</v>
      </c>
      <c r="I277" s="78" t="s">
        <v>2219</v>
      </c>
      <c r="J277" s="78"/>
    </row>
    <row r="278" spans="1:10" ht="12.75" customHeight="1">
      <c r="A278" s="78">
        <v>252</v>
      </c>
      <c r="B278" s="78">
        <v>15</v>
      </c>
      <c r="C278" s="78"/>
      <c r="D278" s="78" t="s">
        <v>1567</v>
      </c>
      <c r="E278" s="78"/>
      <c r="F278" s="78" t="s">
        <v>1897</v>
      </c>
      <c r="G278" s="78" t="s">
        <v>1897</v>
      </c>
      <c r="H278" s="78" t="s">
        <v>2166</v>
      </c>
      <c r="I278" s="78" t="s">
        <v>2167</v>
      </c>
      <c r="J278" s="78"/>
    </row>
    <row r="279" spans="1:10" ht="12.75" customHeight="1">
      <c r="A279" s="78">
        <v>253</v>
      </c>
      <c r="B279" s="78">
        <v>16</v>
      </c>
      <c r="C279" s="78"/>
      <c r="D279" s="78" t="s">
        <v>1166</v>
      </c>
      <c r="E279" s="78"/>
      <c r="F279" s="78" t="s">
        <v>1896</v>
      </c>
      <c r="G279" s="78" t="s">
        <v>1896</v>
      </c>
      <c r="H279" s="78" t="s">
        <v>2166</v>
      </c>
      <c r="I279" s="78" t="s">
        <v>2244</v>
      </c>
      <c r="J279" s="78"/>
    </row>
    <row r="280" spans="1:10" ht="12.75" customHeight="1">
      <c r="A280" s="78">
        <v>254</v>
      </c>
      <c r="B280" s="78">
        <v>17</v>
      </c>
      <c r="C280" s="78"/>
      <c r="D280" s="78" t="s">
        <v>1549</v>
      </c>
      <c r="E280" s="78"/>
      <c r="F280" s="78" t="s">
        <v>2012</v>
      </c>
      <c r="G280" s="78" t="s">
        <v>2012</v>
      </c>
      <c r="H280" s="78" t="s">
        <v>2166</v>
      </c>
      <c r="I280" s="78" t="s">
        <v>2167</v>
      </c>
      <c r="J280" s="78"/>
    </row>
    <row r="281" spans="1:10" ht="12.75" customHeight="1">
      <c r="A281" s="78">
        <v>255</v>
      </c>
      <c r="B281" s="78">
        <v>18</v>
      </c>
      <c r="C281" s="78"/>
      <c r="D281" s="78" t="s">
        <v>1586</v>
      </c>
      <c r="E281" s="78"/>
      <c r="F281" s="78" t="s">
        <v>2012</v>
      </c>
      <c r="G281" s="78" t="s">
        <v>2012</v>
      </c>
      <c r="H281" s="78" t="s">
        <v>2166</v>
      </c>
      <c r="I281" s="78" t="s">
        <v>2167</v>
      </c>
      <c r="J281" s="78"/>
    </row>
    <row r="282" spans="1:10" ht="12.75" customHeight="1">
      <c r="A282" s="78">
        <v>256</v>
      </c>
      <c r="B282" s="78">
        <v>19</v>
      </c>
      <c r="C282" s="78"/>
      <c r="D282" s="78" t="s">
        <v>1696</v>
      </c>
      <c r="E282" s="78"/>
      <c r="F282" s="78" t="s">
        <v>2012</v>
      </c>
      <c r="G282" s="78" t="s">
        <v>2012</v>
      </c>
      <c r="H282" s="78" t="s">
        <v>2166</v>
      </c>
      <c r="I282" s="78" t="s">
        <v>2244</v>
      </c>
      <c r="J282" s="78"/>
    </row>
    <row r="283" spans="1:10" ht="12.75" customHeight="1">
      <c r="A283" s="78">
        <v>257</v>
      </c>
      <c r="B283" s="78">
        <v>20</v>
      </c>
      <c r="C283" s="78"/>
      <c r="D283" s="78" t="s">
        <v>1254</v>
      </c>
      <c r="E283" s="78"/>
      <c r="F283" s="78" t="s">
        <v>1898</v>
      </c>
      <c r="G283" s="78" t="s">
        <v>1898</v>
      </c>
      <c r="H283" s="78" t="s">
        <v>2166</v>
      </c>
      <c r="I283" s="78" t="s">
        <v>2244</v>
      </c>
      <c r="J283" s="78"/>
    </row>
    <row r="284" spans="1:10" ht="12.75" customHeight="1">
      <c r="A284" s="78">
        <v>258</v>
      </c>
      <c r="B284" s="78">
        <v>21</v>
      </c>
      <c r="C284" s="78"/>
      <c r="D284" s="78" t="s">
        <v>1602</v>
      </c>
      <c r="E284" s="78"/>
      <c r="F284" s="78" t="s">
        <v>1899</v>
      </c>
      <c r="G284" s="78" t="s">
        <v>1899</v>
      </c>
      <c r="H284" s="78" t="s">
        <v>2166</v>
      </c>
      <c r="I284" s="78" t="s">
        <v>2244</v>
      </c>
      <c r="J284" s="78"/>
    </row>
    <row r="285" spans="1:10" ht="12.75" customHeight="1">
      <c r="A285" s="78">
        <v>259</v>
      </c>
      <c r="B285" s="78">
        <v>22</v>
      </c>
      <c r="C285" s="78"/>
      <c r="D285" s="78" t="s">
        <v>1263</v>
      </c>
      <c r="E285" s="78"/>
      <c r="F285" s="78" t="s">
        <v>2246</v>
      </c>
      <c r="G285" s="78" t="s">
        <v>2246</v>
      </c>
      <c r="H285" s="78" t="s">
        <v>2166</v>
      </c>
      <c r="I285" s="78" t="s">
        <v>2244</v>
      </c>
      <c r="J285" s="78"/>
    </row>
    <row r="286" spans="1:10" ht="12.75" customHeight="1">
      <c r="A286" s="78">
        <v>260</v>
      </c>
      <c r="B286" s="78">
        <v>23</v>
      </c>
      <c r="C286" s="78"/>
      <c r="D286" s="78" t="s">
        <v>1668</v>
      </c>
      <c r="E286" s="78"/>
      <c r="F286" s="78" t="s">
        <v>2246</v>
      </c>
      <c r="G286" s="78" t="s">
        <v>2246</v>
      </c>
      <c r="H286" s="78" t="s">
        <v>2166</v>
      </c>
      <c r="I286" s="78" t="s">
        <v>2244</v>
      </c>
      <c r="J286" s="78"/>
    </row>
    <row r="287" spans="1:10" ht="12.75" customHeight="1">
      <c r="A287" s="78">
        <v>261</v>
      </c>
      <c r="B287" s="78">
        <v>24</v>
      </c>
      <c r="C287" s="78"/>
      <c r="D287" s="78" t="s">
        <v>1658</v>
      </c>
      <c r="E287" s="78"/>
      <c r="F287" s="78" t="s">
        <v>2246</v>
      </c>
      <c r="G287" s="78" t="s">
        <v>2246</v>
      </c>
      <c r="H287" s="78" t="s">
        <v>2166</v>
      </c>
      <c r="I287" s="78" t="s">
        <v>2244</v>
      </c>
      <c r="J287" s="78"/>
    </row>
    <row r="288" spans="1:10" ht="12.75" customHeight="1">
      <c r="A288" s="78">
        <v>262</v>
      </c>
      <c r="B288" s="78">
        <v>25</v>
      </c>
      <c r="C288" s="64"/>
      <c r="D288" s="78" t="s">
        <v>106</v>
      </c>
      <c r="E288" s="78"/>
      <c r="F288" s="78" t="s">
        <v>2246</v>
      </c>
      <c r="G288" s="78" t="s">
        <v>2246</v>
      </c>
      <c r="H288" s="78" t="s">
        <v>2166</v>
      </c>
      <c r="I288" s="78" t="s">
        <v>2167</v>
      </c>
      <c r="J288" s="78"/>
    </row>
    <row r="289" spans="1:10" ht="12.75" customHeight="1">
      <c r="A289" s="78">
        <v>263</v>
      </c>
      <c r="B289" s="78">
        <v>26</v>
      </c>
      <c r="C289" s="64"/>
      <c r="D289" s="78" t="s">
        <v>1697</v>
      </c>
      <c r="E289" s="78"/>
      <c r="F289" s="78" t="s">
        <v>1900</v>
      </c>
      <c r="G289" s="78" t="s">
        <v>1900</v>
      </c>
      <c r="H289" s="78" t="s">
        <v>2166</v>
      </c>
      <c r="I289" s="78" t="s">
        <v>2167</v>
      </c>
      <c r="J289" s="78"/>
    </row>
    <row r="290" spans="1:10" ht="12.75" customHeight="1">
      <c r="A290" s="78">
        <v>264</v>
      </c>
      <c r="B290" s="78">
        <v>27</v>
      </c>
      <c r="C290" s="64"/>
      <c r="D290" s="78" t="s">
        <v>233</v>
      </c>
      <c r="E290" s="78"/>
      <c r="F290" s="78" t="s">
        <v>1902</v>
      </c>
      <c r="G290" s="78" t="s">
        <v>1902</v>
      </c>
      <c r="H290" s="78" t="s">
        <v>2166</v>
      </c>
      <c r="I290" s="78" t="s">
        <v>2167</v>
      </c>
      <c r="J290" s="78"/>
    </row>
    <row r="291" spans="1:10" ht="12.75" customHeight="1">
      <c r="A291" s="78">
        <v>265</v>
      </c>
      <c r="B291" s="78">
        <v>28</v>
      </c>
      <c r="C291" s="64"/>
      <c r="D291" s="78" t="s">
        <v>270</v>
      </c>
      <c r="E291" s="78"/>
      <c r="F291" s="78" t="s">
        <v>2247</v>
      </c>
      <c r="G291" s="78" t="s">
        <v>2247</v>
      </c>
      <c r="H291" s="78" t="s">
        <v>2166</v>
      </c>
      <c r="I291" s="78" t="s">
        <v>2167</v>
      </c>
      <c r="J291" s="78"/>
    </row>
    <row r="292" spans="1:10" ht="12.75" customHeight="1">
      <c r="A292" s="78">
        <v>266</v>
      </c>
      <c r="B292" s="78">
        <v>29</v>
      </c>
      <c r="C292" s="64"/>
      <c r="D292" s="78" t="s">
        <v>257</v>
      </c>
      <c r="E292" s="78"/>
      <c r="F292" s="78" t="s">
        <v>1904</v>
      </c>
      <c r="G292" s="78" t="s">
        <v>1904</v>
      </c>
      <c r="H292" s="78" t="s">
        <v>2166</v>
      </c>
      <c r="I292" s="78" t="s">
        <v>2167</v>
      </c>
      <c r="J292" s="78"/>
    </row>
    <row r="293" spans="1:10" ht="12.75" customHeight="1">
      <c r="A293" s="64"/>
      <c r="B293" s="500">
        <v>45894</v>
      </c>
      <c r="C293" s="64"/>
      <c r="D293" s="64"/>
      <c r="E293" s="64"/>
      <c r="F293" s="173"/>
      <c r="G293" s="66"/>
      <c r="H293" s="66"/>
      <c r="I293" s="64"/>
      <c r="J293" s="64"/>
    </row>
    <row r="294" spans="1:10" ht="12.75" customHeight="1">
      <c r="A294" s="78">
        <v>267</v>
      </c>
      <c r="B294" s="78">
        <v>1</v>
      </c>
      <c r="C294" s="64"/>
      <c r="D294" s="78" t="s">
        <v>311</v>
      </c>
      <c r="E294" s="78"/>
      <c r="F294" s="78" t="s">
        <v>2016</v>
      </c>
      <c r="G294" s="78" t="s">
        <v>2016</v>
      </c>
      <c r="H294" s="78" t="s">
        <v>2166</v>
      </c>
      <c r="I294" s="78" t="s">
        <v>2167</v>
      </c>
      <c r="J294" s="78"/>
    </row>
    <row r="295" spans="1:10" ht="12.75" customHeight="1">
      <c r="A295" s="78">
        <v>268</v>
      </c>
      <c r="B295" s="78">
        <v>2</v>
      </c>
      <c r="C295" s="64"/>
      <c r="D295" s="78" t="s">
        <v>273</v>
      </c>
      <c r="E295" s="78"/>
      <c r="F295" s="78" t="s">
        <v>1908</v>
      </c>
      <c r="G295" s="78" t="s">
        <v>1908</v>
      </c>
      <c r="H295" s="78" t="s">
        <v>2166</v>
      </c>
      <c r="I295" s="78" t="s">
        <v>2167</v>
      </c>
      <c r="J295" s="78"/>
    </row>
    <row r="296" spans="1:10" ht="12.75" customHeight="1">
      <c r="A296" s="78">
        <v>269</v>
      </c>
      <c r="B296" s="78">
        <v>3</v>
      </c>
      <c r="C296" s="64"/>
      <c r="D296" s="78" t="s">
        <v>283</v>
      </c>
      <c r="E296" s="78"/>
      <c r="F296" s="78" t="s">
        <v>2017</v>
      </c>
      <c r="G296" s="78" t="s">
        <v>2017</v>
      </c>
      <c r="H296" s="78" t="s">
        <v>2166</v>
      </c>
      <c r="I296" s="78" t="s">
        <v>2167</v>
      </c>
      <c r="J296" s="78"/>
    </row>
    <row r="297" spans="1:10" ht="12.75" customHeight="1">
      <c r="A297" s="78">
        <v>270</v>
      </c>
      <c r="B297" s="78">
        <v>4</v>
      </c>
      <c r="C297" s="64"/>
      <c r="D297" s="78" t="s">
        <v>304</v>
      </c>
      <c r="E297" s="78"/>
      <c r="F297" s="78" t="s">
        <v>2015</v>
      </c>
      <c r="G297" s="78" t="s">
        <v>2015</v>
      </c>
      <c r="H297" s="78" t="s">
        <v>2166</v>
      </c>
      <c r="I297" s="78" t="s">
        <v>2167</v>
      </c>
      <c r="J297" s="78"/>
    </row>
    <row r="298" spans="1:10" ht="12.75" customHeight="1">
      <c r="A298" s="78">
        <v>271</v>
      </c>
      <c r="B298" s="78">
        <v>5</v>
      </c>
      <c r="C298" s="64"/>
      <c r="D298" s="78" t="s">
        <v>750</v>
      </c>
      <c r="E298" s="78"/>
      <c r="F298" s="78" t="s">
        <v>2248</v>
      </c>
      <c r="G298" s="78" t="s">
        <v>2249</v>
      </c>
      <c r="H298" s="78" t="s">
        <v>2166</v>
      </c>
      <c r="I298" s="78" t="s">
        <v>2167</v>
      </c>
      <c r="J298" s="78"/>
    </row>
    <row r="299" spans="1:10" ht="12.75" customHeight="1">
      <c r="A299" s="78">
        <v>272</v>
      </c>
      <c r="B299" s="78">
        <v>6</v>
      </c>
      <c r="C299" s="64"/>
      <c r="D299" s="78" t="s">
        <v>2250</v>
      </c>
      <c r="E299" s="78"/>
      <c r="F299" s="78" t="s">
        <v>1913</v>
      </c>
      <c r="G299" s="78" t="s">
        <v>1913</v>
      </c>
      <c r="H299" s="78" t="s">
        <v>2166</v>
      </c>
      <c r="I299" s="78" t="s">
        <v>2167</v>
      </c>
      <c r="J299" s="78"/>
    </row>
    <row r="300" spans="1:10" ht="12.75" customHeight="1">
      <c r="A300" s="78">
        <v>273</v>
      </c>
      <c r="B300" s="78">
        <v>7</v>
      </c>
      <c r="C300" s="1088"/>
      <c r="D300" s="1090" t="s">
        <v>1265</v>
      </c>
      <c r="E300" s="1088"/>
      <c r="F300" s="1088"/>
      <c r="G300" s="1088"/>
      <c r="H300" s="1024" t="s">
        <v>2166</v>
      </c>
      <c r="I300" s="1088" t="s">
        <v>3765</v>
      </c>
      <c r="J300" s="78"/>
    </row>
    <row r="301" spans="1:10" ht="12.75" customHeight="1">
      <c r="A301" s="78">
        <v>274</v>
      </c>
      <c r="B301" s="78">
        <v>8</v>
      </c>
      <c r="C301" s="1088"/>
      <c r="D301" s="1088" t="s">
        <v>1266</v>
      </c>
      <c r="E301" s="1088"/>
      <c r="F301" s="1088"/>
      <c r="G301" s="1088"/>
      <c r="H301" s="1024" t="s">
        <v>2166</v>
      </c>
      <c r="I301" s="1088" t="s">
        <v>3765</v>
      </c>
      <c r="J301" s="78"/>
    </row>
    <row r="302" spans="1:10" ht="12.75" customHeight="1">
      <c r="A302" s="78">
        <v>275</v>
      </c>
      <c r="B302" s="78">
        <v>9</v>
      </c>
      <c r="C302" s="1088"/>
      <c r="D302" s="1088" t="s">
        <v>1267</v>
      </c>
      <c r="E302" s="1088"/>
      <c r="F302" s="1088"/>
      <c r="G302" s="1088"/>
      <c r="H302" s="1024" t="s">
        <v>2166</v>
      </c>
      <c r="I302" s="1088" t="s">
        <v>3765</v>
      </c>
      <c r="J302" s="157"/>
    </row>
    <row r="303" spans="1:10" ht="12.75" customHeight="1">
      <c r="A303" s="78">
        <v>276</v>
      </c>
      <c r="B303" s="78">
        <v>10</v>
      </c>
      <c r="C303" s="1088"/>
      <c r="D303" s="1088" t="s">
        <v>1268</v>
      </c>
      <c r="E303" s="1088"/>
      <c r="F303" s="1088"/>
      <c r="G303" s="1088"/>
      <c r="H303" s="1024" t="s">
        <v>2166</v>
      </c>
      <c r="I303" s="1088" t="s">
        <v>2244</v>
      </c>
      <c r="J303" s="78"/>
    </row>
    <row r="304" spans="1:10" ht="12.75" customHeight="1">
      <c r="A304" s="78">
        <v>277</v>
      </c>
      <c r="B304" s="78">
        <v>11</v>
      </c>
      <c r="C304" s="1088"/>
      <c r="D304" s="1088" t="s">
        <v>1269</v>
      </c>
      <c r="E304" s="1088"/>
      <c r="F304" s="1088"/>
      <c r="G304" s="1088"/>
      <c r="H304" s="1024" t="s">
        <v>2166</v>
      </c>
      <c r="I304" s="1088" t="s">
        <v>3765</v>
      </c>
      <c r="J304" s="78"/>
    </row>
    <row r="305" spans="1:10" ht="12.75" customHeight="1">
      <c r="A305" s="78">
        <v>278</v>
      </c>
      <c r="B305" s="78">
        <v>12</v>
      </c>
      <c r="C305" s="1088"/>
      <c r="D305" s="1088" t="s">
        <v>1273</v>
      </c>
      <c r="E305" s="1088"/>
      <c r="F305" s="1088"/>
      <c r="G305" s="1088"/>
      <c r="H305" s="1024" t="s">
        <v>2166</v>
      </c>
      <c r="I305" s="1088" t="s">
        <v>3765</v>
      </c>
      <c r="J305" s="78"/>
    </row>
    <row r="306" spans="1:10" ht="12.75" customHeight="1">
      <c r="A306" s="78">
        <v>279</v>
      </c>
      <c r="B306" s="78">
        <v>13</v>
      </c>
      <c r="C306" s="1088"/>
      <c r="D306" s="1088" t="s">
        <v>1274</v>
      </c>
      <c r="E306" s="1088"/>
      <c r="F306" s="1088"/>
      <c r="G306" s="1088"/>
      <c r="H306" s="1024" t="s">
        <v>2166</v>
      </c>
      <c r="I306" s="1088" t="s">
        <v>3765</v>
      </c>
      <c r="J306" s="78"/>
    </row>
    <row r="307" spans="1:10" ht="12.75" customHeight="1">
      <c r="A307" s="78">
        <v>280</v>
      </c>
      <c r="B307" s="78">
        <v>14</v>
      </c>
      <c r="C307" s="1088"/>
      <c r="D307" s="1089" t="s">
        <v>1349</v>
      </c>
      <c r="E307" s="1088"/>
      <c r="F307" s="1088"/>
      <c r="G307" s="1088"/>
      <c r="H307" s="1024" t="s">
        <v>2166</v>
      </c>
      <c r="I307" s="1088" t="s">
        <v>2244</v>
      </c>
      <c r="J307" s="78"/>
    </row>
    <row r="308" spans="1:10" ht="12.75" customHeight="1">
      <c r="A308" s="78">
        <v>281</v>
      </c>
      <c r="B308" s="78">
        <v>15</v>
      </c>
      <c r="C308" s="1088"/>
      <c r="D308" s="1089" t="s">
        <v>1350</v>
      </c>
      <c r="E308" s="1088"/>
      <c r="F308" s="1088"/>
      <c r="G308" s="1088"/>
      <c r="H308" s="1024" t="s">
        <v>2166</v>
      </c>
      <c r="I308" s="1088" t="s">
        <v>2244</v>
      </c>
      <c r="J308" s="78"/>
    </row>
    <row r="309" spans="1:10" ht="12.75" customHeight="1">
      <c r="A309" s="78">
        <v>282</v>
      </c>
      <c r="B309" s="78">
        <v>16</v>
      </c>
      <c r="C309" s="1088"/>
      <c r="D309" s="1090" t="s">
        <v>1348</v>
      </c>
      <c r="E309" s="1088"/>
      <c r="F309" s="1088"/>
      <c r="G309" s="1088"/>
      <c r="H309" s="1024" t="s">
        <v>2166</v>
      </c>
      <c r="I309" s="1088" t="s">
        <v>3765</v>
      </c>
      <c r="J309" s="78"/>
    </row>
    <row r="310" spans="1:10" ht="12.75" customHeight="1">
      <c r="A310" s="78">
        <v>283</v>
      </c>
      <c r="B310" s="78">
        <v>17</v>
      </c>
      <c r="C310" s="1088"/>
      <c r="D310" s="1090" t="s">
        <v>1782</v>
      </c>
      <c r="E310" s="1088"/>
      <c r="F310" s="1088"/>
      <c r="G310" s="1088"/>
      <c r="H310" s="1024" t="s">
        <v>2166</v>
      </c>
      <c r="I310" s="1091" t="s">
        <v>2244</v>
      </c>
      <c r="J310" s="64"/>
    </row>
    <row r="311" spans="1:10" ht="12.75" customHeight="1">
      <c r="A311" s="78">
        <v>284</v>
      </c>
      <c r="B311" s="78">
        <v>18</v>
      </c>
      <c r="C311" s="1088"/>
      <c r="D311" s="1090" t="s">
        <v>1294</v>
      </c>
      <c r="E311" s="1088"/>
      <c r="F311" s="1088"/>
      <c r="G311" s="1088"/>
      <c r="H311" s="1024" t="s">
        <v>2166</v>
      </c>
      <c r="I311" s="1091" t="s">
        <v>3764</v>
      </c>
      <c r="J311" s="78"/>
    </row>
    <row r="312" spans="1:10" ht="12.75" customHeight="1">
      <c r="A312" s="78">
        <v>285</v>
      </c>
      <c r="B312" s="78">
        <v>19</v>
      </c>
      <c r="C312" s="1088"/>
      <c r="D312" s="1090" t="s">
        <v>1295</v>
      </c>
      <c r="E312" s="1088"/>
      <c r="F312" s="1088"/>
      <c r="G312" s="1088"/>
      <c r="H312" s="1024" t="s">
        <v>2166</v>
      </c>
      <c r="I312" s="1091" t="s">
        <v>3764</v>
      </c>
      <c r="J312" s="78"/>
    </row>
    <row r="313" spans="1:10" ht="12.75" customHeight="1">
      <c r="A313" s="78">
        <v>286</v>
      </c>
      <c r="B313" s="78">
        <v>20</v>
      </c>
      <c r="C313" s="1088"/>
      <c r="D313" s="1090" t="s">
        <v>1183</v>
      </c>
      <c r="E313" s="1088"/>
      <c r="F313" s="1088"/>
      <c r="G313" s="1088"/>
      <c r="H313" s="1024" t="s">
        <v>2166</v>
      </c>
      <c r="I313" s="1091" t="s">
        <v>2244</v>
      </c>
      <c r="J313" s="78"/>
    </row>
    <row r="314" spans="1:10" ht="12.75" customHeight="1">
      <c r="A314" s="78">
        <v>287</v>
      </c>
      <c r="B314" s="78">
        <v>21</v>
      </c>
      <c r="C314" s="1088"/>
      <c r="D314" s="1090" t="s">
        <v>1627</v>
      </c>
      <c r="E314" s="1088"/>
      <c r="F314" s="1088"/>
      <c r="G314" s="1088"/>
      <c r="H314" s="1024" t="s">
        <v>2166</v>
      </c>
      <c r="I314" s="1091" t="s">
        <v>2244</v>
      </c>
      <c r="J314" s="78"/>
    </row>
    <row r="315" spans="1:10" ht="12.75" customHeight="1">
      <c r="A315" s="78">
        <v>288</v>
      </c>
      <c r="B315" s="78">
        <v>22</v>
      </c>
      <c r="C315" s="1088"/>
      <c r="D315" s="1090" t="s">
        <v>1198</v>
      </c>
      <c r="E315" s="1088"/>
      <c r="F315" s="1088"/>
      <c r="G315" s="1088"/>
      <c r="H315" s="1024" t="s">
        <v>2166</v>
      </c>
      <c r="I315" s="1091" t="s">
        <v>2244</v>
      </c>
      <c r="J315" s="78"/>
    </row>
    <row r="316" spans="1:10" ht="12.75" customHeight="1">
      <c r="A316" s="78">
        <v>289</v>
      </c>
      <c r="B316" s="78">
        <v>23</v>
      </c>
      <c r="C316" s="1088"/>
      <c r="D316" s="1090" t="s">
        <v>1159</v>
      </c>
      <c r="E316" s="1088"/>
      <c r="F316" s="1088"/>
      <c r="G316" s="1088"/>
      <c r="H316" s="1024" t="s">
        <v>2166</v>
      </c>
      <c r="I316" s="1091" t="s">
        <v>2244</v>
      </c>
      <c r="J316" s="78"/>
    </row>
    <row r="317" spans="1:10" ht="12.75" customHeight="1">
      <c r="A317" s="78">
        <v>290</v>
      </c>
      <c r="B317" s="78">
        <v>24</v>
      </c>
      <c r="C317" s="1088"/>
      <c r="D317" s="1090" t="s">
        <v>1210</v>
      </c>
      <c r="E317" s="1088"/>
      <c r="F317" s="1088"/>
      <c r="G317" s="1088"/>
      <c r="H317" s="1024" t="s">
        <v>2166</v>
      </c>
      <c r="I317" s="1091" t="s">
        <v>2244</v>
      </c>
      <c r="J317" s="78"/>
    </row>
    <row r="318" spans="1:10" ht="12.75" customHeight="1">
      <c r="A318" s="78">
        <v>291</v>
      </c>
      <c r="B318" s="78">
        <v>25</v>
      </c>
      <c r="C318" s="1088"/>
      <c r="D318" s="1090" t="s">
        <v>1592</v>
      </c>
      <c r="E318" s="1088"/>
      <c r="F318" s="1088"/>
      <c r="G318" s="1088"/>
      <c r="H318" s="1024" t="s">
        <v>2166</v>
      </c>
      <c r="I318" s="1091" t="s">
        <v>2244</v>
      </c>
      <c r="J318" s="78"/>
    </row>
    <row r="319" spans="1:10" ht="12.75" customHeight="1">
      <c r="A319" s="78">
        <v>292</v>
      </c>
      <c r="B319" s="78">
        <v>26</v>
      </c>
      <c r="C319" s="1088"/>
      <c r="D319" s="1090" t="s">
        <v>1177</v>
      </c>
      <c r="E319" s="1088"/>
      <c r="F319" s="1088"/>
      <c r="G319" s="1088"/>
      <c r="H319" s="1024" t="s">
        <v>2166</v>
      </c>
      <c r="I319" s="1091" t="s">
        <v>2244</v>
      </c>
      <c r="J319" s="78"/>
    </row>
    <row r="320" spans="1:10" ht="12.75" customHeight="1">
      <c r="A320" s="78">
        <v>293</v>
      </c>
      <c r="B320" s="78">
        <v>27</v>
      </c>
      <c r="C320" s="1088"/>
      <c r="D320" s="1090" t="s">
        <v>1140</v>
      </c>
      <c r="E320" s="1088"/>
      <c r="F320" s="1088"/>
      <c r="G320" s="1088"/>
      <c r="H320" s="1024" t="s">
        <v>2166</v>
      </c>
      <c r="I320" s="1091" t="s">
        <v>2244</v>
      </c>
      <c r="J320" s="78"/>
    </row>
    <row r="321" spans="1:10" ht="12.75" customHeight="1">
      <c r="A321" s="78">
        <v>294</v>
      </c>
      <c r="B321" s="78">
        <v>28</v>
      </c>
      <c r="C321" s="1088"/>
      <c r="D321" s="1092" t="s">
        <v>1588</v>
      </c>
      <c r="E321" s="1088"/>
      <c r="F321" s="1088"/>
      <c r="G321" s="1088"/>
      <c r="H321" s="1024" t="s">
        <v>2166</v>
      </c>
      <c r="I321" s="1091" t="s">
        <v>2244</v>
      </c>
      <c r="J321" s="78"/>
    </row>
    <row r="322" spans="1:10" ht="12.75" customHeight="1">
      <c r="A322" s="78">
        <v>295</v>
      </c>
      <c r="B322" s="78">
        <v>29</v>
      </c>
      <c r="C322" s="1088"/>
      <c r="D322" s="1090" t="s">
        <v>1617</v>
      </c>
      <c r="E322" s="1088"/>
      <c r="F322" s="1088"/>
      <c r="G322" s="1088"/>
      <c r="H322" s="1024" t="s">
        <v>2166</v>
      </c>
      <c r="I322" s="1091" t="s">
        <v>2244</v>
      </c>
      <c r="J322" s="78"/>
    </row>
    <row r="323" spans="1:10" ht="12.75" customHeight="1">
      <c r="A323" s="78">
        <v>296</v>
      </c>
      <c r="B323" s="78">
        <v>30</v>
      </c>
      <c r="C323" s="1088"/>
      <c r="D323" s="1090" t="s">
        <v>1218</v>
      </c>
      <c r="E323" s="1088"/>
      <c r="F323" s="1088"/>
      <c r="G323" s="1088"/>
      <c r="H323" s="1024" t="s">
        <v>2166</v>
      </c>
      <c r="I323" s="1091" t="s">
        <v>2244</v>
      </c>
      <c r="J323" s="78"/>
    </row>
    <row r="324" spans="1:10" ht="12.75" customHeight="1">
      <c r="A324" s="78">
        <v>297</v>
      </c>
      <c r="B324" s="78">
        <v>31</v>
      </c>
      <c r="C324" s="64"/>
      <c r="D324" s="78" t="s">
        <v>1687</v>
      </c>
      <c r="E324" s="78"/>
      <c r="F324" s="78" t="s">
        <v>2251</v>
      </c>
      <c r="G324" s="78" t="s">
        <v>2251</v>
      </c>
      <c r="H324" s="78" t="s">
        <v>2166</v>
      </c>
      <c r="I324" s="78" t="s">
        <v>2167</v>
      </c>
      <c r="J324" s="78"/>
    </row>
    <row r="325" spans="1:10" ht="12.75" customHeight="1">
      <c r="A325" s="78">
        <v>298</v>
      </c>
      <c r="B325" s="78">
        <v>32</v>
      </c>
      <c r="C325" s="64"/>
      <c r="D325" s="78" t="s">
        <v>1690</v>
      </c>
      <c r="E325" s="78"/>
      <c r="F325" s="78" t="s">
        <v>2251</v>
      </c>
      <c r="G325" s="78" t="s">
        <v>2251</v>
      </c>
      <c r="H325" s="78" t="s">
        <v>2166</v>
      </c>
      <c r="I325" s="78" t="s">
        <v>2167</v>
      </c>
      <c r="J325" s="78"/>
    </row>
    <row r="326" spans="1:10" ht="12.75" customHeight="1">
      <c r="A326" s="78">
        <v>299</v>
      </c>
      <c r="B326" s="78">
        <v>33</v>
      </c>
      <c r="C326" s="64"/>
      <c r="D326" s="157" t="s">
        <v>1683</v>
      </c>
      <c r="E326" s="157"/>
      <c r="F326" s="157" t="s">
        <v>2252</v>
      </c>
      <c r="G326" s="157" t="s">
        <v>2252</v>
      </c>
      <c r="H326" s="157" t="s">
        <v>2166</v>
      </c>
      <c r="I326" s="157" t="s">
        <v>2167</v>
      </c>
      <c r="J326" s="78"/>
    </row>
    <row r="327" spans="1:10" ht="12.75" customHeight="1">
      <c r="A327" s="78">
        <v>300</v>
      </c>
      <c r="B327" s="78">
        <v>34</v>
      </c>
      <c r="C327" s="78"/>
      <c r="D327" s="78" t="s">
        <v>1684</v>
      </c>
      <c r="E327" s="78"/>
      <c r="F327" s="78" t="s">
        <v>1915</v>
      </c>
      <c r="G327" s="78" t="s">
        <v>1917</v>
      </c>
      <c r="H327" s="78" t="s">
        <v>2166</v>
      </c>
      <c r="I327" s="78" t="s">
        <v>2167</v>
      </c>
      <c r="J327" s="64"/>
    </row>
    <row r="328" spans="1:10" ht="12.75" customHeight="1">
      <c r="A328" s="78">
        <v>301</v>
      </c>
      <c r="B328" s="78">
        <v>35</v>
      </c>
      <c r="C328" s="78"/>
      <c r="D328" s="78" t="s">
        <v>1783</v>
      </c>
      <c r="E328" s="78"/>
      <c r="F328" s="79" t="s">
        <v>1920</v>
      </c>
      <c r="G328" s="78" t="s">
        <v>1920</v>
      </c>
      <c r="H328" s="78" t="s">
        <v>2166</v>
      </c>
      <c r="I328" s="78" t="s">
        <v>2167</v>
      </c>
      <c r="J328" s="78"/>
    </row>
    <row r="329" spans="1:10" ht="12.75" customHeight="1">
      <c r="A329" s="78">
        <v>302</v>
      </c>
      <c r="B329" s="78">
        <v>36</v>
      </c>
      <c r="C329" s="78"/>
      <c r="D329" s="78" t="s">
        <v>116</v>
      </c>
      <c r="E329" s="78"/>
      <c r="F329" s="79" t="s">
        <v>1921</v>
      </c>
      <c r="G329" s="78" t="s">
        <v>1921</v>
      </c>
      <c r="H329" s="78" t="s">
        <v>2166</v>
      </c>
      <c r="I329" s="78" t="s">
        <v>2167</v>
      </c>
      <c r="J329" s="78"/>
    </row>
    <row r="330" spans="1:10" ht="12.75" customHeight="1">
      <c r="A330" s="78">
        <v>303</v>
      </c>
      <c r="B330" s="78">
        <v>37</v>
      </c>
      <c r="C330" s="78"/>
      <c r="D330" s="340" t="s">
        <v>1546</v>
      </c>
      <c r="E330" s="78"/>
      <c r="F330" s="79" t="s">
        <v>1922</v>
      </c>
      <c r="G330" s="79" t="s">
        <v>1922</v>
      </c>
      <c r="H330" s="78" t="s">
        <v>2166</v>
      </c>
      <c r="I330" s="78" t="s">
        <v>2167</v>
      </c>
      <c r="J330" s="78"/>
    </row>
    <row r="331" spans="1:10" ht="12.75" customHeight="1">
      <c r="A331" s="78">
        <v>304</v>
      </c>
      <c r="B331" s="78">
        <v>38</v>
      </c>
      <c r="C331" s="78"/>
      <c r="D331" s="340" t="s">
        <v>1572</v>
      </c>
      <c r="E331" s="78"/>
      <c r="F331" s="79" t="s">
        <v>1924</v>
      </c>
      <c r="G331" s="79" t="s">
        <v>1924</v>
      </c>
      <c r="H331" s="78" t="s">
        <v>2166</v>
      </c>
      <c r="I331" s="78" t="s">
        <v>2167</v>
      </c>
      <c r="J331" s="78"/>
    </row>
    <row r="332" spans="1:10" ht="15.75" customHeight="1">
      <c r="A332" s="78">
        <v>305</v>
      </c>
      <c r="B332" s="78">
        <v>39</v>
      </c>
      <c r="C332" s="1088"/>
      <c r="D332" s="1092" t="s">
        <v>1256</v>
      </c>
      <c r="E332" s="1088"/>
      <c r="F332" s="1529" t="s">
        <v>1925</v>
      </c>
      <c r="G332" s="1529" t="s">
        <v>1925</v>
      </c>
      <c r="H332" s="1530" t="s">
        <v>2166</v>
      </c>
      <c r="I332" s="1531" t="s">
        <v>2244</v>
      </c>
    </row>
    <row r="333" spans="1:10" ht="12.75" customHeight="1">
      <c r="A333" s="78">
        <v>306</v>
      </c>
      <c r="B333" s="78">
        <v>40</v>
      </c>
      <c r="C333" s="78"/>
      <c r="D333" s="78" t="s">
        <v>1653</v>
      </c>
      <c r="E333" s="78"/>
      <c r="F333" s="79" t="s">
        <v>1923</v>
      </c>
      <c r="G333" s="78" t="s">
        <v>1924</v>
      </c>
      <c r="H333" s="78" t="s">
        <v>2166</v>
      </c>
      <c r="I333" s="78" t="s">
        <v>2244</v>
      </c>
      <c r="J333" s="78"/>
    </row>
    <row r="334" spans="1:10" ht="12.75" customHeight="1">
      <c r="A334" s="78">
        <v>307</v>
      </c>
      <c r="B334" s="78">
        <v>41</v>
      </c>
      <c r="C334" s="78"/>
      <c r="D334" s="340" t="s">
        <v>1255</v>
      </c>
      <c r="E334" s="78"/>
      <c r="F334" s="79" t="s">
        <v>1925</v>
      </c>
      <c r="G334" s="78" t="s">
        <v>1927</v>
      </c>
      <c r="H334" s="78" t="s">
        <v>2166</v>
      </c>
      <c r="I334" s="78" t="s">
        <v>2244</v>
      </c>
      <c r="J334" s="78"/>
    </row>
    <row r="335" spans="1:10" ht="12.75" customHeight="1">
      <c r="A335" s="64"/>
      <c r="B335" s="64" t="s">
        <v>2018</v>
      </c>
      <c r="C335" s="64"/>
      <c r="D335" s="64"/>
      <c r="E335" s="64"/>
      <c r="F335" s="173"/>
      <c r="G335" s="66"/>
      <c r="H335" s="66"/>
      <c r="I335" s="64"/>
      <c r="J335" s="78"/>
    </row>
    <row r="336" spans="1:10" ht="12.75" customHeight="1">
      <c r="A336" s="78">
        <v>308</v>
      </c>
      <c r="B336" s="78">
        <v>1</v>
      </c>
      <c r="C336" s="78"/>
      <c r="D336" s="340" t="s">
        <v>1328</v>
      </c>
      <c r="E336" s="78"/>
      <c r="F336" s="79" t="s">
        <v>1932</v>
      </c>
      <c r="G336" s="78" t="s">
        <v>1932</v>
      </c>
      <c r="H336" s="78" t="s">
        <v>2166</v>
      </c>
      <c r="I336" s="78" t="s">
        <v>2253</v>
      </c>
      <c r="J336" s="78"/>
    </row>
    <row r="337" spans="1:10" ht="12.75" customHeight="1">
      <c r="A337" s="78">
        <v>309</v>
      </c>
      <c r="B337" s="78">
        <v>2</v>
      </c>
      <c r="C337" s="78"/>
      <c r="D337" s="340" t="s">
        <v>1568</v>
      </c>
      <c r="E337" s="78"/>
      <c r="F337" s="79" t="s">
        <v>1932</v>
      </c>
      <c r="G337" s="78" t="s">
        <v>1932</v>
      </c>
      <c r="H337" s="78" t="s">
        <v>2166</v>
      </c>
      <c r="I337" s="78" t="s">
        <v>2253</v>
      </c>
      <c r="J337" s="78"/>
    </row>
    <row r="338" spans="1:10" ht="12.75" customHeight="1">
      <c r="A338" s="78">
        <v>310</v>
      </c>
      <c r="B338" s="78">
        <v>3</v>
      </c>
      <c r="C338" s="78"/>
      <c r="D338" s="340" t="s">
        <v>382</v>
      </c>
      <c r="E338" s="78"/>
      <c r="F338" s="79" t="s">
        <v>1932</v>
      </c>
      <c r="G338" s="78" t="s">
        <v>1932</v>
      </c>
      <c r="H338" s="78" t="s">
        <v>2166</v>
      </c>
      <c r="I338" s="78" t="s">
        <v>2167</v>
      </c>
      <c r="J338" s="78"/>
    </row>
    <row r="339" spans="1:10" ht="12.75" customHeight="1">
      <c r="A339" s="78">
        <v>311</v>
      </c>
      <c r="B339" s="78">
        <v>4</v>
      </c>
      <c r="C339" s="78"/>
      <c r="D339" s="340" t="s">
        <v>926</v>
      </c>
      <c r="E339" s="78"/>
      <c r="F339" s="79" t="s">
        <v>1932</v>
      </c>
      <c r="G339" s="78" t="s">
        <v>1932</v>
      </c>
      <c r="H339" s="78" t="s">
        <v>2166</v>
      </c>
      <c r="I339" s="78" t="s">
        <v>2167</v>
      </c>
      <c r="J339" s="78"/>
    </row>
    <row r="340" spans="1:10" ht="12.75" customHeight="1">
      <c r="A340" s="78">
        <v>312</v>
      </c>
      <c r="B340" s="78">
        <v>5</v>
      </c>
      <c r="C340" s="78"/>
      <c r="D340" s="340" t="s">
        <v>1144</v>
      </c>
      <c r="E340" s="78"/>
      <c r="F340" s="79" t="s">
        <v>1934</v>
      </c>
      <c r="G340" s="78" t="s">
        <v>1934</v>
      </c>
      <c r="H340" s="78" t="s">
        <v>2166</v>
      </c>
      <c r="I340" s="78" t="s">
        <v>2253</v>
      </c>
      <c r="J340" s="78"/>
    </row>
    <row r="341" spans="1:10" ht="12.75" customHeight="1">
      <c r="A341" s="78">
        <v>313</v>
      </c>
      <c r="B341" s="78">
        <v>6</v>
      </c>
      <c r="C341" s="78"/>
      <c r="D341" s="340" t="s">
        <v>2254</v>
      </c>
      <c r="E341" s="78"/>
      <c r="F341" s="79" t="s">
        <v>2021</v>
      </c>
      <c r="G341" s="78" t="s">
        <v>1934</v>
      </c>
      <c r="H341" s="78" t="s">
        <v>2166</v>
      </c>
      <c r="I341" s="78" t="s">
        <v>2253</v>
      </c>
      <c r="J341" s="78"/>
    </row>
    <row r="342" spans="1:10" ht="12.75" customHeight="1">
      <c r="A342" s="78">
        <v>314</v>
      </c>
      <c r="B342" s="78">
        <v>7</v>
      </c>
      <c r="C342" s="78"/>
      <c r="D342" s="340" t="s">
        <v>1275</v>
      </c>
      <c r="E342" s="78"/>
      <c r="F342" s="79" t="s">
        <v>1935</v>
      </c>
      <c r="G342" s="78" t="s">
        <v>1935</v>
      </c>
      <c r="H342" s="78" t="s">
        <v>2166</v>
      </c>
      <c r="I342" s="78"/>
      <c r="J342" s="78"/>
    </row>
    <row r="343" spans="1:10" ht="12.75" customHeight="1">
      <c r="A343" s="78">
        <v>315</v>
      </c>
      <c r="B343" s="78">
        <v>8</v>
      </c>
      <c r="C343" s="78"/>
      <c r="D343" s="340" t="s">
        <v>959</v>
      </c>
      <c r="E343" s="78"/>
      <c r="F343" s="79" t="s">
        <v>1935</v>
      </c>
      <c r="G343" s="78" t="s">
        <v>1935</v>
      </c>
      <c r="H343" s="78" t="s">
        <v>2166</v>
      </c>
      <c r="I343" s="78" t="s">
        <v>2167</v>
      </c>
      <c r="J343" s="78"/>
    </row>
    <row r="344" spans="1:10" ht="12.75" customHeight="1">
      <c r="A344" s="78">
        <v>316</v>
      </c>
      <c r="B344" s="78">
        <v>9</v>
      </c>
      <c r="C344" s="78"/>
      <c r="D344" s="340" t="s">
        <v>1791</v>
      </c>
      <c r="E344" s="78"/>
      <c r="F344" s="79" t="s">
        <v>1935</v>
      </c>
      <c r="G344" s="78" t="s">
        <v>1935</v>
      </c>
      <c r="H344" s="78" t="s">
        <v>2166</v>
      </c>
      <c r="I344" s="78" t="s">
        <v>2167</v>
      </c>
      <c r="J344" s="78"/>
    </row>
    <row r="345" spans="1:10" ht="12.75" customHeight="1">
      <c r="A345" s="78">
        <v>317</v>
      </c>
      <c r="B345" s="78">
        <v>10</v>
      </c>
      <c r="C345" s="78"/>
      <c r="D345" s="340" t="s">
        <v>1190</v>
      </c>
      <c r="E345" s="78"/>
      <c r="F345" s="79" t="s">
        <v>1936</v>
      </c>
      <c r="G345" s="78" t="s">
        <v>1936</v>
      </c>
      <c r="H345" s="78" t="s">
        <v>2166</v>
      </c>
      <c r="I345" s="78" t="s">
        <v>2253</v>
      </c>
      <c r="J345" s="78"/>
    </row>
    <row r="346" spans="1:10" ht="12.75" customHeight="1">
      <c r="A346" s="78">
        <v>318</v>
      </c>
      <c r="B346" s="78">
        <v>11</v>
      </c>
      <c r="C346" s="78"/>
      <c r="D346" s="340" t="s">
        <v>1705</v>
      </c>
      <c r="E346" s="78"/>
      <c r="F346" s="79" t="s">
        <v>1938</v>
      </c>
      <c r="G346" s="78" t="s">
        <v>1938</v>
      </c>
      <c r="H346" s="78" t="s">
        <v>2166</v>
      </c>
      <c r="I346" s="78" t="s">
        <v>2167</v>
      </c>
      <c r="J346" s="78"/>
    </row>
    <row r="347" spans="1:10" ht="12.75" customHeight="1">
      <c r="A347" s="78">
        <v>319</v>
      </c>
      <c r="B347" s="78">
        <v>12</v>
      </c>
      <c r="C347" s="78"/>
      <c r="D347" s="340" t="s">
        <v>1127</v>
      </c>
      <c r="E347" s="78"/>
      <c r="F347" s="79" t="s">
        <v>1939</v>
      </c>
      <c r="G347" s="78" t="s">
        <v>1939</v>
      </c>
      <c r="H347" s="78" t="s">
        <v>2166</v>
      </c>
      <c r="I347" s="78" t="s">
        <v>2167</v>
      </c>
      <c r="J347" s="78"/>
    </row>
    <row r="348" spans="1:10" ht="12.75" customHeight="1">
      <c r="A348" s="78">
        <v>320</v>
      </c>
      <c r="B348" s="78">
        <v>13</v>
      </c>
      <c r="C348" s="78"/>
      <c r="D348" s="340" t="s">
        <v>96</v>
      </c>
      <c r="E348" s="78"/>
      <c r="F348" s="79" t="s">
        <v>1940</v>
      </c>
      <c r="G348" s="78" t="s">
        <v>1940</v>
      </c>
      <c r="H348" s="78" t="s">
        <v>2166</v>
      </c>
      <c r="I348" s="78" t="s">
        <v>2167</v>
      </c>
      <c r="J348" s="78"/>
    </row>
    <row r="349" spans="1:10" ht="12.75" customHeight="1">
      <c r="A349" s="78">
        <v>321</v>
      </c>
      <c r="B349" s="78">
        <v>14</v>
      </c>
      <c r="C349" s="78"/>
      <c r="D349" s="340" t="s">
        <v>2255</v>
      </c>
      <c r="E349" s="78"/>
      <c r="F349" s="79" t="s">
        <v>2019</v>
      </c>
      <c r="G349" s="78" t="s">
        <v>2019</v>
      </c>
      <c r="H349" s="78" t="s">
        <v>2166</v>
      </c>
      <c r="I349" s="78" t="s">
        <v>2167</v>
      </c>
      <c r="J349" s="1095"/>
    </row>
    <row r="350" spans="1:10" ht="12.75" customHeight="1">
      <c r="A350" s="78">
        <v>322</v>
      </c>
      <c r="B350" s="78">
        <v>15</v>
      </c>
      <c r="C350" s="78"/>
      <c r="D350" s="340" t="s">
        <v>1125</v>
      </c>
      <c r="E350" s="78"/>
      <c r="F350" s="79" t="s">
        <v>2019</v>
      </c>
      <c r="G350" s="78" t="s">
        <v>2019</v>
      </c>
      <c r="H350" s="78" t="s">
        <v>2166</v>
      </c>
      <c r="I350" s="78" t="s">
        <v>2167</v>
      </c>
      <c r="J350" s="1024"/>
    </row>
    <row r="351" spans="1:10" ht="12.75" customHeight="1">
      <c r="A351" s="78">
        <v>323</v>
      </c>
      <c r="B351" s="78">
        <v>16</v>
      </c>
      <c r="C351" s="78"/>
      <c r="D351" s="340" t="s">
        <v>1753</v>
      </c>
      <c r="E351" s="78"/>
      <c r="F351" s="79" t="s">
        <v>2256</v>
      </c>
      <c r="G351" s="78" t="s">
        <v>2256</v>
      </c>
      <c r="H351" s="78" t="s">
        <v>2166</v>
      </c>
      <c r="I351" s="78" t="s">
        <v>2167</v>
      </c>
      <c r="J351" s="1024"/>
    </row>
    <row r="352" spans="1:10" ht="12.75" customHeight="1">
      <c r="A352" s="64"/>
      <c r="B352" s="500">
        <v>45955</v>
      </c>
      <c r="C352" s="64"/>
      <c r="D352" s="64"/>
      <c r="E352" s="64"/>
      <c r="F352" s="173"/>
      <c r="G352" s="66"/>
      <c r="H352" s="66"/>
      <c r="I352" s="64"/>
      <c r="J352" s="1024"/>
    </row>
    <row r="353" spans="1:10" ht="15.75" customHeight="1">
      <c r="A353" s="78">
        <v>324</v>
      </c>
      <c r="B353" s="78">
        <v>1</v>
      </c>
      <c r="C353" s="78"/>
      <c r="D353" s="340" t="s">
        <v>1748</v>
      </c>
      <c r="E353" s="78"/>
      <c r="F353" s="79" t="s">
        <v>2257</v>
      </c>
      <c r="G353" s="78" t="s">
        <v>2257</v>
      </c>
      <c r="H353" s="78" t="s">
        <v>2166</v>
      </c>
      <c r="I353" s="78" t="s">
        <v>2167</v>
      </c>
      <c r="J353" s="1097"/>
    </row>
    <row r="354" spans="1:10" ht="15.75" customHeight="1">
      <c r="A354" s="78">
        <v>325</v>
      </c>
      <c r="B354" s="78">
        <v>2</v>
      </c>
      <c r="C354" s="78"/>
      <c r="D354" s="340" t="s">
        <v>1809</v>
      </c>
      <c r="E354" s="78"/>
      <c r="F354" s="79" t="s">
        <v>1947</v>
      </c>
      <c r="G354" s="78" t="s">
        <v>1947</v>
      </c>
      <c r="H354" s="78" t="s">
        <v>2166</v>
      </c>
      <c r="I354" s="78" t="s">
        <v>2167</v>
      </c>
      <c r="J354" s="1097"/>
    </row>
    <row r="355" spans="1:10" ht="15.75" customHeight="1">
      <c r="A355" s="78">
        <v>326</v>
      </c>
      <c r="B355" s="78">
        <v>3</v>
      </c>
      <c r="C355" s="78"/>
      <c r="D355" s="340" t="s">
        <v>1799</v>
      </c>
      <c r="E355" s="78"/>
      <c r="F355" s="79" t="s">
        <v>1946</v>
      </c>
      <c r="G355" s="78" t="s">
        <v>1946</v>
      </c>
      <c r="H355" s="78" t="s">
        <v>2166</v>
      </c>
      <c r="I355" s="78" t="s">
        <v>2167</v>
      </c>
      <c r="J355" s="1097"/>
    </row>
    <row r="356" spans="1:10" ht="15.75" customHeight="1">
      <c r="A356" s="78">
        <v>327</v>
      </c>
      <c r="B356" s="78">
        <v>4</v>
      </c>
      <c r="C356" s="78"/>
      <c r="D356" s="340" t="s">
        <v>240</v>
      </c>
      <c r="E356" s="78"/>
      <c r="F356" s="79" t="s">
        <v>2258</v>
      </c>
      <c r="G356" s="78" t="s">
        <v>2258</v>
      </c>
      <c r="H356" s="78" t="s">
        <v>2166</v>
      </c>
      <c r="I356" s="78" t="s">
        <v>2167</v>
      </c>
      <c r="J356" s="1097"/>
    </row>
    <row r="357" spans="1:10" ht="15.75" customHeight="1">
      <c r="A357" s="78">
        <v>328</v>
      </c>
      <c r="B357" s="78">
        <v>5</v>
      </c>
      <c r="C357" s="78"/>
      <c r="D357" s="340" t="s">
        <v>374</v>
      </c>
      <c r="E357" s="78"/>
      <c r="F357" s="79" t="s">
        <v>1954</v>
      </c>
      <c r="G357" s="78" t="s">
        <v>1954</v>
      </c>
      <c r="H357" s="78" t="s">
        <v>2166</v>
      </c>
      <c r="I357" s="78" t="s">
        <v>2167</v>
      </c>
      <c r="J357" s="1097"/>
    </row>
    <row r="358" spans="1:10" ht="12.75" customHeight="1">
      <c r="A358" s="78">
        <v>329</v>
      </c>
      <c r="B358" s="78">
        <v>6</v>
      </c>
      <c r="C358" s="78"/>
      <c r="D358" s="340" t="s">
        <v>1785</v>
      </c>
      <c r="E358" s="78"/>
      <c r="F358" s="79" t="s">
        <v>2259</v>
      </c>
      <c r="G358" s="78" t="s">
        <v>2259</v>
      </c>
      <c r="H358" s="78" t="s">
        <v>2166</v>
      </c>
      <c r="I358" s="78" t="s">
        <v>2167</v>
      </c>
      <c r="J358" s="1096"/>
    </row>
    <row r="359" spans="1:10" ht="12.75" customHeight="1">
      <c r="A359" s="78">
        <v>330</v>
      </c>
      <c r="B359" s="78">
        <v>7</v>
      </c>
      <c r="C359" s="78"/>
      <c r="D359" s="340" t="s">
        <v>1794</v>
      </c>
      <c r="E359" s="78"/>
      <c r="F359" s="79" t="s">
        <v>2259</v>
      </c>
      <c r="G359" s="78" t="s">
        <v>2259</v>
      </c>
      <c r="H359" s="78" t="s">
        <v>2166</v>
      </c>
      <c r="I359" s="78" t="s">
        <v>2167</v>
      </c>
      <c r="J359" s="78"/>
    </row>
    <row r="360" spans="1:10" ht="12.75" customHeight="1">
      <c r="A360" s="78">
        <v>331</v>
      </c>
      <c r="B360" s="78">
        <v>8</v>
      </c>
      <c r="C360" s="78"/>
      <c r="D360" s="340" t="s">
        <v>1764</v>
      </c>
      <c r="E360" s="78"/>
      <c r="F360" s="79" t="s">
        <v>1957</v>
      </c>
      <c r="G360" s="78" t="s">
        <v>1957</v>
      </c>
      <c r="H360" s="78" t="s">
        <v>2166</v>
      </c>
      <c r="I360" s="78" t="s">
        <v>2167</v>
      </c>
      <c r="J360" s="64"/>
    </row>
    <row r="361" spans="1:10" ht="12.75" customHeight="1">
      <c r="A361" s="78">
        <v>332</v>
      </c>
      <c r="B361" s="78">
        <v>9</v>
      </c>
      <c r="C361" s="78"/>
      <c r="D361" s="340" t="s">
        <v>1796</v>
      </c>
      <c r="E361" s="78"/>
      <c r="F361" s="79" t="s">
        <v>1959</v>
      </c>
      <c r="G361" s="78" t="s">
        <v>1959</v>
      </c>
      <c r="H361" s="78" t="s">
        <v>2166</v>
      </c>
      <c r="I361" s="78" t="s">
        <v>2167</v>
      </c>
      <c r="J361" s="78"/>
    </row>
    <row r="362" spans="1:10" ht="12.75" customHeight="1">
      <c r="A362" s="78">
        <v>333</v>
      </c>
      <c r="B362" s="78">
        <v>10</v>
      </c>
      <c r="C362" s="78"/>
      <c r="D362" s="340" t="s">
        <v>1780</v>
      </c>
      <c r="E362" s="78"/>
      <c r="F362" s="79" t="s">
        <v>1959</v>
      </c>
      <c r="G362" s="78" t="s">
        <v>1959</v>
      </c>
      <c r="H362" s="78" t="s">
        <v>2166</v>
      </c>
      <c r="I362" s="78" t="s">
        <v>2167</v>
      </c>
      <c r="J362" s="78"/>
    </row>
    <row r="363" spans="1:10" ht="12.75" customHeight="1">
      <c r="A363" s="78">
        <v>334</v>
      </c>
      <c r="B363" s="78">
        <v>11</v>
      </c>
      <c r="C363" s="78"/>
      <c r="D363" s="340" t="s">
        <v>1732</v>
      </c>
      <c r="E363" s="78"/>
      <c r="F363" s="79" t="s">
        <v>2260</v>
      </c>
      <c r="G363" s="78" t="s">
        <v>2260</v>
      </c>
      <c r="H363" s="78" t="s">
        <v>2166</v>
      </c>
      <c r="I363" s="78" t="s">
        <v>2167</v>
      </c>
      <c r="J363" s="78"/>
    </row>
    <row r="364" spans="1:10" ht="12.75" customHeight="1">
      <c r="A364" s="78">
        <v>335</v>
      </c>
      <c r="B364" s="78">
        <v>12</v>
      </c>
      <c r="C364" s="78"/>
      <c r="D364" s="340" t="s">
        <v>1051</v>
      </c>
      <c r="E364" s="78"/>
      <c r="F364" s="79" t="s">
        <v>2261</v>
      </c>
      <c r="G364" s="78" t="s">
        <v>2261</v>
      </c>
      <c r="H364" s="78" t="s">
        <v>2166</v>
      </c>
      <c r="I364" s="78" t="s">
        <v>2262</v>
      </c>
      <c r="J364" s="78"/>
    </row>
    <row r="365" spans="1:10" ht="12.75" customHeight="1">
      <c r="A365" s="78">
        <v>336</v>
      </c>
      <c r="B365" s="78">
        <v>13</v>
      </c>
      <c r="C365" s="78"/>
      <c r="D365" s="340" t="s">
        <v>1041</v>
      </c>
      <c r="E365" s="78"/>
      <c r="F365" s="79" t="s">
        <v>2261</v>
      </c>
      <c r="G365" s="78" t="s">
        <v>2261</v>
      </c>
      <c r="H365" s="78" t="s">
        <v>2166</v>
      </c>
      <c r="I365" s="78" t="s">
        <v>2262</v>
      </c>
      <c r="J365" s="78"/>
    </row>
    <row r="366" spans="1:10" ht="12.75" customHeight="1">
      <c r="A366" s="78">
        <v>337</v>
      </c>
      <c r="B366" s="78">
        <v>14</v>
      </c>
      <c r="C366" s="78"/>
      <c r="D366" s="340" t="s">
        <v>1043</v>
      </c>
      <c r="E366" s="78"/>
      <c r="F366" s="79" t="s">
        <v>2261</v>
      </c>
      <c r="G366" s="78" t="s">
        <v>2261</v>
      </c>
      <c r="H366" s="78" t="s">
        <v>2166</v>
      </c>
      <c r="I366" s="78" t="s">
        <v>2262</v>
      </c>
      <c r="J366" s="78"/>
    </row>
    <row r="367" spans="1:10" ht="12.75" customHeight="1">
      <c r="A367" s="78">
        <v>338</v>
      </c>
      <c r="B367" s="78">
        <v>15</v>
      </c>
      <c r="C367" s="78"/>
      <c r="D367" s="340" t="s">
        <v>1045</v>
      </c>
      <c r="E367" s="78"/>
      <c r="F367" s="79" t="s">
        <v>2261</v>
      </c>
      <c r="G367" s="78" t="s">
        <v>2261</v>
      </c>
      <c r="H367" s="78" t="s">
        <v>2166</v>
      </c>
      <c r="I367" s="78" t="s">
        <v>2262</v>
      </c>
      <c r="J367" s="78"/>
    </row>
    <row r="368" spans="1:10" ht="12.75" customHeight="1">
      <c r="A368" s="78">
        <v>339</v>
      </c>
      <c r="B368" s="78">
        <v>16</v>
      </c>
      <c r="C368" s="78"/>
      <c r="D368" s="340" t="s">
        <v>1047</v>
      </c>
      <c r="E368" s="78"/>
      <c r="F368" s="79" t="s">
        <v>2261</v>
      </c>
      <c r="G368" s="78" t="s">
        <v>2261</v>
      </c>
      <c r="H368" s="78" t="s">
        <v>2166</v>
      </c>
      <c r="I368" s="78" t="s">
        <v>2262</v>
      </c>
      <c r="J368" s="78"/>
    </row>
    <row r="369" spans="1:10" ht="12.75" customHeight="1">
      <c r="A369" s="78">
        <v>340</v>
      </c>
      <c r="B369" s="78">
        <v>17</v>
      </c>
      <c r="C369" s="78"/>
      <c r="D369" s="340" t="s">
        <v>1329</v>
      </c>
      <c r="E369" s="78"/>
      <c r="F369" s="79" t="s">
        <v>2261</v>
      </c>
      <c r="G369" s="78" t="s">
        <v>2261</v>
      </c>
      <c r="H369" s="78" t="s">
        <v>2166</v>
      </c>
      <c r="I369" s="78" t="s">
        <v>2262</v>
      </c>
      <c r="J369" s="78"/>
    </row>
    <row r="370" spans="1:10" ht="12.75" customHeight="1">
      <c r="A370" s="78">
        <v>341</v>
      </c>
      <c r="B370" s="78">
        <v>18</v>
      </c>
      <c r="C370" s="78"/>
      <c r="D370" s="340" t="s">
        <v>1053</v>
      </c>
      <c r="E370" s="78"/>
      <c r="F370" s="79" t="s">
        <v>2263</v>
      </c>
      <c r="G370" s="78" t="s">
        <v>2263</v>
      </c>
      <c r="H370" s="78" t="s">
        <v>2166</v>
      </c>
      <c r="I370" s="78" t="s">
        <v>2262</v>
      </c>
      <c r="J370" s="78"/>
    </row>
    <row r="371" spans="1:10" ht="12.75" customHeight="1">
      <c r="A371" s="78">
        <v>342</v>
      </c>
      <c r="B371" s="78">
        <v>19</v>
      </c>
      <c r="C371" s="78"/>
      <c r="D371" s="340" t="s">
        <v>1057</v>
      </c>
      <c r="E371" s="78"/>
      <c r="F371" s="79" t="s">
        <v>2264</v>
      </c>
      <c r="G371" s="78" t="s">
        <v>2264</v>
      </c>
      <c r="H371" s="78" t="s">
        <v>2166</v>
      </c>
      <c r="I371" s="78" t="s">
        <v>2262</v>
      </c>
      <c r="J371" s="78"/>
    </row>
    <row r="372" spans="1:10" ht="12.75" customHeight="1">
      <c r="A372" s="78">
        <v>343</v>
      </c>
      <c r="B372" s="78">
        <v>20</v>
      </c>
      <c r="C372" s="78"/>
      <c r="D372" s="340" t="s">
        <v>1311</v>
      </c>
      <c r="E372" s="78"/>
      <c r="F372" s="79" t="s">
        <v>2264</v>
      </c>
      <c r="G372" s="78" t="s">
        <v>2264</v>
      </c>
      <c r="H372" s="78" t="s">
        <v>2166</v>
      </c>
      <c r="I372" s="78" t="s">
        <v>2244</v>
      </c>
      <c r="J372" s="78"/>
    </row>
    <row r="373" spans="1:10" ht="12.75" customHeight="1">
      <c r="A373" s="78">
        <v>344</v>
      </c>
      <c r="B373" s="78">
        <v>21</v>
      </c>
      <c r="C373" s="78"/>
      <c r="D373" s="340" t="s">
        <v>1313</v>
      </c>
      <c r="E373" s="78"/>
      <c r="F373" s="79" t="s">
        <v>2264</v>
      </c>
      <c r="G373" s="78" t="s">
        <v>2264</v>
      </c>
      <c r="H373" s="78" t="s">
        <v>2166</v>
      </c>
      <c r="I373" s="78" t="s">
        <v>2244</v>
      </c>
      <c r="J373" s="78"/>
    </row>
    <row r="374" spans="1:10" ht="12.75" customHeight="1">
      <c r="A374" s="78">
        <v>345</v>
      </c>
      <c r="B374" s="78">
        <v>22</v>
      </c>
      <c r="C374" s="78"/>
      <c r="D374" s="340" t="s">
        <v>1307</v>
      </c>
      <c r="E374" s="78"/>
      <c r="F374" s="79" t="s">
        <v>2264</v>
      </c>
      <c r="G374" s="78" t="s">
        <v>2264</v>
      </c>
      <c r="H374" s="78" t="s">
        <v>2166</v>
      </c>
      <c r="I374" s="1093" t="s">
        <v>2244</v>
      </c>
      <c r="J374" s="78"/>
    </row>
    <row r="375" spans="1:10" ht="12.75" customHeight="1">
      <c r="A375" s="78">
        <v>346</v>
      </c>
      <c r="B375" s="78">
        <v>23</v>
      </c>
      <c r="C375" s="78"/>
      <c r="D375" s="340" t="s">
        <v>1308</v>
      </c>
      <c r="E375" s="78"/>
      <c r="F375" s="79" t="s">
        <v>2264</v>
      </c>
      <c r="G375" s="78" t="s">
        <v>2264</v>
      </c>
      <c r="H375" s="78" t="s">
        <v>2166</v>
      </c>
      <c r="I375" s="1093" t="s">
        <v>2244</v>
      </c>
      <c r="J375" s="78"/>
    </row>
    <row r="376" spans="1:10" ht="12.75" customHeight="1">
      <c r="A376" s="78">
        <v>347</v>
      </c>
      <c r="B376" s="78">
        <v>24</v>
      </c>
      <c r="C376" s="78"/>
      <c r="D376" s="340" t="s">
        <v>1318</v>
      </c>
      <c r="E376" s="78"/>
      <c r="F376" s="79" t="s">
        <v>2264</v>
      </c>
      <c r="G376" s="78" t="s">
        <v>2264</v>
      </c>
      <c r="H376" s="78" t="s">
        <v>2166</v>
      </c>
      <c r="I376" s="1093" t="s">
        <v>2244</v>
      </c>
      <c r="J376" s="78"/>
    </row>
    <row r="377" spans="1:10" ht="12.75" customHeight="1">
      <c r="A377" s="78">
        <v>348</v>
      </c>
      <c r="B377" s="78">
        <v>25</v>
      </c>
      <c r="C377" s="1088"/>
      <c r="D377" s="1090" t="s">
        <v>1347</v>
      </c>
      <c r="E377" s="1088"/>
      <c r="F377" s="1088" t="s">
        <v>2028</v>
      </c>
      <c r="G377" s="1088" t="s">
        <v>2028</v>
      </c>
      <c r="H377" s="78" t="s">
        <v>2166</v>
      </c>
      <c r="I377" s="1094" t="s">
        <v>2244</v>
      </c>
      <c r="J377" s="78"/>
    </row>
    <row r="378" spans="1:10" ht="12.75" customHeight="1">
      <c r="A378" s="78">
        <v>349</v>
      </c>
      <c r="B378" s="78">
        <v>26</v>
      </c>
      <c r="C378" s="1088"/>
      <c r="D378" s="1090" t="s">
        <v>1771</v>
      </c>
      <c r="E378" s="1088"/>
      <c r="F378" s="1088" t="s">
        <v>2677</v>
      </c>
      <c r="G378" s="1088" t="s">
        <v>2677</v>
      </c>
      <c r="H378" s="78" t="s">
        <v>2166</v>
      </c>
      <c r="I378" s="1094" t="s">
        <v>2244</v>
      </c>
      <c r="J378" s="78"/>
    </row>
    <row r="379" spans="1:10" ht="12.75" customHeight="1">
      <c r="A379" s="78">
        <v>350</v>
      </c>
      <c r="B379" s="78">
        <v>27</v>
      </c>
      <c r="C379" s="1088"/>
      <c r="D379" s="1090" t="s">
        <v>1346</v>
      </c>
      <c r="E379" s="1088"/>
      <c r="F379" s="1088" t="s">
        <v>2673</v>
      </c>
      <c r="G379" s="1088" t="s">
        <v>2673</v>
      </c>
      <c r="H379" s="78" t="s">
        <v>2166</v>
      </c>
      <c r="I379" s="1094" t="s">
        <v>2244</v>
      </c>
      <c r="J379" s="78"/>
    </row>
    <row r="380" spans="1:10" ht="12.75" customHeight="1">
      <c r="A380" s="78">
        <v>351</v>
      </c>
      <c r="B380" s="78">
        <v>28</v>
      </c>
      <c r="C380" s="1088"/>
      <c r="D380" s="1090" t="s">
        <v>1276</v>
      </c>
      <c r="E380" s="1088"/>
      <c r="F380" s="1088" t="s">
        <v>2261</v>
      </c>
      <c r="G380" s="1088" t="s">
        <v>2261</v>
      </c>
      <c r="H380" s="78" t="s">
        <v>2166</v>
      </c>
      <c r="I380" s="1094" t="s">
        <v>2244</v>
      </c>
      <c r="J380" s="78"/>
    </row>
    <row r="381" spans="1:10" ht="12.75" customHeight="1">
      <c r="A381" s="78">
        <v>352</v>
      </c>
      <c r="B381" s="78">
        <v>29</v>
      </c>
      <c r="C381" s="1088"/>
      <c r="D381" s="1090" t="s">
        <v>1277</v>
      </c>
      <c r="E381" s="1088"/>
      <c r="F381" s="1088" t="s">
        <v>2263</v>
      </c>
      <c r="G381" s="1088" t="s">
        <v>2263</v>
      </c>
      <c r="H381" s="78" t="s">
        <v>2166</v>
      </c>
      <c r="I381" s="1094" t="s">
        <v>2244</v>
      </c>
      <c r="J381" s="78"/>
    </row>
    <row r="382" spans="1:10" ht="12.75" customHeight="1">
      <c r="A382" s="78">
        <v>353</v>
      </c>
      <c r="B382" s="78">
        <v>30</v>
      </c>
      <c r="C382" s="78"/>
      <c r="D382" s="340" t="s">
        <v>1320</v>
      </c>
      <c r="E382" s="78"/>
      <c r="F382" s="79" t="s">
        <v>2264</v>
      </c>
      <c r="G382" s="78" t="s">
        <v>2264</v>
      </c>
      <c r="H382" s="78" t="s">
        <v>2166</v>
      </c>
      <c r="I382" s="78" t="s">
        <v>2244</v>
      </c>
      <c r="J382" s="78"/>
    </row>
    <row r="383" spans="1:10" ht="12.75" customHeight="1">
      <c r="A383" s="78">
        <v>354</v>
      </c>
      <c r="B383" s="78">
        <v>31</v>
      </c>
      <c r="C383" s="78"/>
      <c r="D383" s="340" t="s">
        <v>1351</v>
      </c>
      <c r="E383" s="78"/>
      <c r="F383" s="79" t="s">
        <v>2264</v>
      </c>
      <c r="G383" s="78" t="s">
        <v>2264</v>
      </c>
      <c r="H383" s="78" t="s">
        <v>2166</v>
      </c>
      <c r="I383" s="78" t="s">
        <v>2244</v>
      </c>
      <c r="J383" s="78"/>
    </row>
    <row r="384" spans="1:10" ht="12.75" customHeight="1">
      <c r="A384" s="64"/>
      <c r="B384" s="500">
        <v>45986</v>
      </c>
      <c r="C384" s="64"/>
      <c r="D384" s="64"/>
      <c r="E384" s="64"/>
      <c r="F384" s="173"/>
      <c r="G384" s="66"/>
      <c r="H384" s="66"/>
      <c r="I384" s="64"/>
      <c r="J384" s="78"/>
    </row>
    <row r="385" spans="1:10" ht="12.75" customHeight="1">
      <c r="A385" s="78">
        <v>355</v>
      </c>
      <c r="B385" s="78">
        <v>1</v>
      </c>
      <c r="C385" s="78"/>
      <c r="D385" s="340" t="s">
        <v>1316</v>
      </c>
      <c r="E385" s="78"/>
      <c r="F385" s="79" t="s">
        <v>2265</v>
      </c>
      <c r="G385" s="79" t="s">
        <v>2265</v>
      </c>
      <c r="H385" s="78" t="s">
        <v>2166</v>
      </c>
      <c r="I385" s="78" t="s">
        <v>2244</v>
      </c>
      <c r="J385" s="78"/>
    </row>
    <row r="386" spans="1:10" ht="12.75" customHeight="1">
      <c r="A386" s="78">
        <v>356</v>
      </c>
      <c r="B386" s="78">
        <v>2</v>
      </c>
      <c r="C386" s="78"/>
      <c r="D386" s="340" t="s">
        <v>1055</v>
      </c>
      <c r="E386" s="78"/>
      <c r="F386" s="79" t="s">
        <v>2265</v>
      </c>
      <c r="G386" s="79" t="s">
        <v>2265</v>
      </c>
      <c r="H386" s="78" t="s">
        <v>2166</v>
      </c>
      <c r="I386" s="78" t="s">
        <v>2262</v>
      </c>
      <c r="J386" s="78"/>
    </row>
    <row r="387" spans="1:10" ht="12.75" customHeight="1">
      <c r="A387" s="78">
        <v>357</v>
      </c>
      <c r="B387" s="78">
        <v>3</v>
      </c>
      <c r="C387" s="78"/>
      <c r="D387" s="340" t="s">
        <v>1240</v>
      </c>
      <c r="E387" s="78"/>
      <c r="F387" s="79" t="s">
        <v>2266</v>
      </c>
      <c r="G387" s="79" t="s">
        <v>2266</v>
      </c>
      <c r="H387" s="78" t="s">
        <v>2166</v>
      </c>
      <c r="I387" s="78" t="s">
        <v>2244</v>
      </c>
      <c r="J387" s="78"/>
    </row>
    <row r="388" spans="1:10" ht="12.75" customHeight="1">
      <c r="A388" s="78">
        <v>358</v>
      </c>
      <c r="B388" s="78">
        <v>4</v>
      </c>
      <c r="C388" s="78"/>
      <c r="D388" s="340" t="s">
        <v>1317</v>
      </c>
      <c r="E388" s="78"/>
      <c r="F388" s="79" t="s">
        <v>2267</v>
      </c>
      <c r="G388" s="79" t="s">
        <v>2267</v>
      </c>
      <c r="H388" s="78" t="s">
        <v>2166</v>
      </c>
      <c r="I388" s="78" t="s">
        <v>2244</v>
      </c>
      <c r="J388" s="78"/>
    </row>
    <row r="389" spans="1:10" ht="14.5">
      <c r="A389" s="78">
        <v>359</v>
      </c>
      <c r="B389" s="78">
        <v>5</v>
      </c>
      <c r="C389" s="78"/>
      <c r="D389" s="340" t="s">
        <v>1059</v>
      </c>
      <c r="E389" s="78"/>
      <c r="F389" s="79" t="s">
        <v>2267</v>
      </c>
      <c r="G389" s="79" t="s">
        <v>2267</v>
      </c>
      <c r="H389" s="78" t="s">
        <v>2166</v>
      </c>
      <c r="I389" s="78" t="s">
        <v>2262</v>
      </c>
      <c r="J389" s="78"/>
    </row>
    <row r="390" spans="1:10" ht="14.5">
      <c r="A390" s="78">
        <v>360</v>
      </c>
      <c r="B390" s="78">
        <v>6</v>
      </c>
      <c r="C390" s="78"/>
      <c r="D390" s="340" t="s">
        <v>1024</v>
      </c>
      <c r="E390" s="78"/>
      <c r="F390" s="79" t="s">
        <v>2268</v>
      </c>
      <c r="G390" s="79" t="s">
        <v>2268</v>
      </c>
      <c r="H390" s="78" t="s">
        <v>2166</v>
      </c>
      <c r="I390" s="78" t="s">
        <v>2262</v>
      </c>
      <c r="J390" s="78"/>
    </row>
    <row r="391" spans="1:10" ht="12.75" customHeight="1">
      <c r="A391" s="78">
        <v>361</v>
      </c>
      <c r="B391" s="78">
        <v>7</v>
      </c>
      <c r="C391" s="78"/>
      <c r="D391" s="340" t="s">
        <v>1031</v>
      </c>
      <c r="E391" s="78"/>
      <c r="F391" s="79" t="s">
        <v>2268</v>
      </c>
      <c r="G391" s="79" t="s">
        <v>2268</v>
      </c>
      <c r="H391" s="78" t="s">
        <v>2166</v>
      </c>
      <c r="I391" s="78" t="s">
        <v>2262</v>
      </c>
      <c r="J391" s="78"/>
    </row>
    <row r="392" spans="1:10" ht="12.75" customHeight="1">
      <c r="A392" s="78">
        <v>362</v>
      </c>
      <c r="B392" s="78">
        <v>8</v>
      </c>
      <c r="C392" s="78"/>
      <c r="D392" s="340" t="s">
        <v>1033</v>
      </c>
      <c r="E392" s="78"/>
      <c r="F392" s="79" t="s">
        <v>2268</v>
      </c>
      <c r="G392" s="79" t="s">
        <v>2268</v>
      </c>
      <c r="H392" s="78" t="s">
        <v>2166</v>
      </c>
      <c r="I392" s="78" t="s">
        <v>2262</v>
      </c>
      <c r="J392" s="78"/>
    </row>
    <row r="393" spans="1:10" ht="15.75" customHeight="1">
      <c r="A393" s="78">
        <v>363</v>
      </c>
      <c r="B393" s="78">
        <v>9</v>
      </c>
      <c r="C393" s="78"/>
      <c r="D393" s="340" t="s">
        <v>1073</v>
      </c>
      <c r="E393" s="78"/>
      <c r="F393" s="79" t="s">
        <v>2268</v>
      </c>
      <c r="G393" s="79" t="s">
        <v>2268</v>
      </c>
      <c r="H393" s="78" t="s">
        <v>2166</v>
      </c>
      <c r="I393" s="78" t="s">
        <v>2167</v>
      </c>
    </row>
    <row r="394" spans="1:10" ht="15.75" customHeight="1">
      <c r="A394" s="78">
        <v>364</v>
      </c>
      <c r="B394" s="78">
        <v>10</v>
      </c>
      <c r="C394" s="78"/>
      <c r="D394" s="340" t="s">
        <v>1075</v>
      </c>
      <c r="E394" s="78"/>
      <c r="F394" s="79" t="s">
        <v>2269</v>
      </c>
      <c r="G394" s="79" t="s">
        <v>2269</v>
      </c>
      <c r="H394" s="78" t="s">
        <v>2166</v>
      </c>
      <c r="I394" s="78" t="s">
        <v>2167</v>
      </c>
    </row>
    <row r="395" spans="1:10" ht="15.75" customHeight="1">
      <c r="A395" s="78">
        <v>365</v>
      </c>
      <c r="B395" s="78">
        <v>11</v>
      </c>
      <c r="C395" s="78"/>
      <c r="D395" s="340" t="s">
        <v>1071</v>
      </c>
      <c r="E395" s="78"/>
      <c r="F395" s="79" t="s">
        <v>2269</v>
      </c>
      <c r="G395" s="79" t="s">
        <v>2269</v>
      </c>
      <c r="H395" s="78" t="s">
        <v>2166</v>
      </c>
      <c r="I395" s="78" t="s">
        <v>2167</v>
      </c>
    </row>
    <row r="396" spans="1:10" ht="15.75" customHeight="1">
      <c r="A396" s="78">
        <v>366</v>
      </c>
      <c r="B396" s="78">
        <v>12</v>
      </c>
      <c r="C396" s="78"/>
      <c r="D396" s="340" t="s">
        <v>1028</v>
      </c>
      <c r="E396" s="78"/>
      <c r="F396" s="79" t="s">
        <v>2268</v>
      </c>
      <c r="G396" s="79" t="s">
        <v>2268</v>
      </c>
      <c r="H396" s="78" t="s">
        <v>2166</v>
      </c>
      <c r="I396" s="78" t="s">
        <v>2262</v>
      </c>
    </row>
    <row r="397" spans="1:10" ht="15.75" customHeight="1">
      <c r="A397" s="78">
        <v>367</v>
      </c>
      <c r="B397" s="78">
        <v>13</v>
      </c>
      <c r="C397" s="78"/>
      <c r="D397" s="340" t="s">
        <v>1026</v>
      </c>
      <c r="E397" s="78"/>
      <c r="F397" s="79" t="s">
        <v>2270</v>
      </c>
      <c r="G397" s="79" t="s">
        <v>2270</v>
      </c>
      <c r="H397" s="78" t="s">
        <v>2166</v>
      </c>
      <c r="I397" s="78" t="s">
        <v>2262</v>
      </c>
    </row>
    <row r="398" spans="1:10" ht="15.75" customHeight="1">
      <c r="A398" s="78">
        <v>368</v>
      </c>
      <c r="B398" s="78">
        <v>14</v>
      </c>
      <c r="C398" s="78"/>
      <c r="D398" s="340" t="s">
        <v>1532</v>
      </c>
      <c r="E398" s="78"/>
      <c r="F398" s="79" t="s">
        <v>2271</v>
      </c>
      <c r="G398" s="79" t="s">
        <v>2271</v>
      </c>
      <c r="H398" s="78" t="s">
        <v>2166</v>
      </c>
      <c r="I398" s="78" t="s">
        <v>2167</v>
      </c>
    </row>
    <row r="399" spans="1:10" ht="15.75" customHeight="1">
      <c r="A399" s="78">
        <v>369</v>
      </c>
      <c r="B399" s="78">
        <v>15</v>
      </c>
      <c r="C399" s="78"/>
      <c r="D399" s="340" t="s">
        <v>1086</v>
      </c>
      <c r="E399" s="78"/>
      <c r="F399" s="79" t="s">
        <v>2271</v>
      </c>
      <c r="G399" s="79" t="s">
        <v>2271</v>
      </c>
      <c r="H399" s="78" t="s">
        <v>2166</v>
      </c>
      <c r="I399" s="78" t="s">
        <v>2167</v>
      </c>
    </row>
    <row r="400" spans="1:10" ht="12.75" customHeight="1">
      <c r="A400" s="78">
        <v>370</v>
      </c>
      <c r="B400" s="78">
        <v>16</v>
      </c>
      <c r="C400" s="78"/>
      <c r="D400" s="340" t="s">
        <v>1322</v>
      </c>
      <c r="E400" s="78"/>
      <c r="F400" s="79" t="s">
        <v>2271</v>
      </c>
      <c r="G400" s="79" t="s">
        <v>2271</v>
      </c>
      <c r="H400" s="78" t="s">
        <v>2166</v>
      </c>
      <c r="I400" s="78" t="s">
        <v>2272</v>
      </c>
      <c r="J400" s="78"/>
    </row>
    <row r="401" spans="1:10" ht="12.75" customHeight="1">
      <c r="A401" s="78">
        <v>371</v>
      </c>
      <c r="B401" s="78">
        <v>17</v>
      </c>
      <c r="C401" s="78"/>
      <c r="D401" s="340" t="s">
        <v>1526</v>
      </c>
      <c r="E401" s="78"/>
      <c r="F401" s="79" t="s">
        <v>2271</v>
      </c>
      <c r="G401" s="79" t="s">
        <v>2271</v>
      </c>
      <c r="H401" s="78" t="s">
        <v>2166</v>
      </c>
      <c r="I401" s="78" t="s">
        <v>2262</v>
      </c>
      <c r="J401" s="78"/>
    </row>
    <row r="402" spans="1:10" ht="12.75" customHeight="1">
      <c r="A402" s="78">
        <v>372</v>
      </c>
      <c r="B402" s="78">
        <v>18</v>
      </c>
      <c r="C402" s="78"/>
      <c r="D402" s="340" t="s">
        <v>1022</v>
      </c>
      <c r="E402" s="78"/>
      <c r="F402" s="79" t="s">
        <v>2273</v>
      </c>
      <c r="G402" s="79" t="s">
        <v>2273</v>
      </c>
      <c r="H402" s="78" t="s">
        <v>2166</v>
      </c>
      <c r="I402" s="78" t="s">
        <v>2262</v>
      </c>
      <c r="J402" s="64"/>
    </row>
    <row r="403" spans="1:10" ht="12.75" customHeight="1">
      <c r="A403" s="78">
        <v>373</v>
      </c>
      <c r="B403" s="78">
        <v>19</v>
      </c>
      <c r="C403" s="78"/>
      <c r="D403" s="340" t="s">
        <v>1068</v>
      </c>
      <c r="E403" s="78"/>
      <c r="F403" s="79" t="s">
        <v>2274</v>
      </c>
      <c r="G403" s="79" t="s">
        <v>2274</v>
      </c>
      <c r="H403" s="78" t="s">
        <v>2166</v>
      </c>
      <c r="I403" s="78" t="s">
        <v>2167</v>
      </c>
      <c r="J403" s="78"/>
    </row>
    <row r="404" spans="1:10" ht="12.75" customHeight="1">
      <c r="A404" s="78">
        <v>374</v>
      </c>
      <c r="B404" s="78">
        <v>20</v>
      </c>
      <c r="C404" s="78"/>
      <c r="D404" s="340" t="s">
        <v>1599</v>
      </c>
      <c r="E404" s="78"/>
      <c r="F404" s="79" t="s">
        <v>1962</v>
      </c>
      <c r="G404" s="79" t="s">
        <v>1962</v>
      </c>
      <c r="H404" s="78" t="s">
        <v>2166</v>
      </c>
      <c r="I404" s="78" t="s">
        <v>2275</v>
      </c>
      <c r="J404" s="78"/>
    </row>
    <row r="405" spans="1:10" ht="12.75" customHeight="1">
      <c r="A405" s="78">
        <v>375</v>
      </c>
      <c r="B405" s="78">
        <v>21</v>
      </c>
      <c r="C405" s="78"/>
      <c r="D405" s="340" t="s">
        <v>1120</v>
      </c>
      <c r="E405" s="78"/>
      <c r="F405" s="79" t="s">
        <v>1962</v>
      </c>
      <c r="G405" s="79" t="s">
        <v>1962</v>
      </c>
      <c r="H405" s="78" t="s">
        <v>2166</v>
      </c>
      <c r="I405" s="78" t="s">
        <v>2167</v>
      </c>
      <c r="J405" s="78"/>
    </row>
    <row r="406" spans="1:10" ht="12.75" customHeight="1">
      <c r="A406" s="78">
        <v>376</v>
      </c>
      <c r="B406" s="78">
        <v>22</v>
      </c>
      <c r="C406" s="78"/>
      <c r="D406" s="340" t="s">
        <v>1121</v>
      </c>
      <c r="E406" s="78"/>
      <c r="F406" s="79" t="s">
        <v>1962</v>
      </c>
      <c r="G406" s="79" t="s">
        <v>1962</v>
      </c>
      <c r="H406" s="78" t="s">
        <v>2166</v>
      </c>
      <c r="I406" s="78" t="s">
        <v>2167</v>
      </c>
      <c r="J406" s="78"/>
    </row>
    <row r="407" spans="1:10" ht="12.75" customHeight="1">
      <c r="A407" s="78">
        <v>377</v>
      </c>
      <c r="B407" s="78">
        <v>23</v>
      </c>
      <c r="C407" s="78"/>
      <c r="D407" s="340" t="s">
        <v>2276</v>
      </c>
      <c r="E407" s="78"/>
      <c r="F407" s="79" t="s">
        <v>2277</v>
      </c>
      <c r="G407" s="79" t="s">
        <v>2277</v>
      </c>
      <c r="H407" s="78" t="s">
        <v>2166</v>
      </c>
      <c r="I407" s="78" t="s">
        <v>2275</v>
      </c>
      <c r="J407" s="78"/>
    </row>
    <row r="408" spans="1:10" ht="12.75" customHeight="1">
      <c r="A408" s="78">
        <v>378</v>
      </c>
      <c r="B408" s="78">
        <v>24</v>
      </c>
      <c r="C408" s="78"/>
      <c r="D408" s="340" t="s">
        <v>1123</v>
      </c>
      <c r="E408" s="78"/>
      <c r="F408" s="79" t="s">
        <v>2277</v>
      </c>
      <c r="G408" s="79" t="s">
        <v>2277</v>
      </c>
      <c r="H408" s="78" t="s">
        <v>2166</v>
      </c>
      <c r="I408" s="78" t="s">
        <v>2167</v>
      </c>
      <c r="J408" s="78"/>
    </row>
    <row r="409" spans="1:10" ht="12.75" customHeight="1">
      <c r="A409" s="78">
        <v>379</v>
      </c>
      <c r="B409" s="78">
        <v>25</v>
      </c>
      <c r="C409" s="78"/>
      <c r="D409" s="340" t="s">
        <v>1063</v>
      </c>
      <c r="E409" s="78"/>
      <c r="F409" s="79" t="s">
        <v>2277</v>
      </c>
      <c r="G409" s="79" t="s">
        <v>2277</v>
      </c>
      <c r="H409" s="78" t="s">
        <v>2166</v>
      </c>
      <c r="I409" s="78" t="s">
        <v>2167</v>
      </c>
      <c r="J409" s="78"/>
    </row>
    <row r="410" spans="1:10" ht="12.75" customHeight="1">
      <c r="A410" s="78">
        <v>380</v>
      </c>
      <c r="B410" s="78">
        <v>26</v>
      </c>
      <c r="C410" s="78"/>
      <c r="D410" s="340" t="s">
        <v>1098</v>
      </c>
      <c r="E410" s="78"/>
      <c r="F410" s="79" t="s">
        <v>2278</v>
      </c>
      <c r="G410" s="79" t="s">
        <v>2278</v>
      </c>
      <c r="H410" s="78" t="s">
        <v>2166</v>
      </c>
      <c r="I410" s="78" t="s">
        <v>2262</v>
      </c>
      <c r="J410" s="78"/>
    </row>
    <row r="411" spans="1:10" ht="12.75" customHeight="1">
      <c r="A411" s="78">
        <v>381</v>
      </c>
      <c r="B411" s="78">
        <v>27</v>
      </c>
      <c r="C411" s="78"/>
      <c r="D411" s="340" t="s">
        <v>1119</v>
      </c>
      <c r="E411" s="78"/>
      <c r="F411" s="79" t="s">
        <v>2278</v>
      </c>
      <c r="G411" s="79" t="s">
        <v>2278</v>
      </c>
      <c r="H411" s="78" t="s">
        <v>2166</v>
      </c>
      <c r="I411" s="78" t="s">
        <v>2167</v>
      </c>
      <c r="J411" s="78"/>
    </row>
    <row r="412" spans="1:10" ht="12.75" customHeight="1">
      <c r="A412" s="78">
        <v>382</v>
      </c>
      <c r="B412" s="78">
        <v>28</v>
      </c>
      <c r="C412" s="78"/>
      <c r="D412" s="340" t="s">
        <v>1116</v>
      </c>
      <c r="E412" s="78"/>
      <c r="F412" s="79" t="s">
        <v>2279</v>
      </c>
      <c r="G412" s="79" t="s">
        <v>2279</v>
      </c>
      <c r="H412" s="78" t="s">
        <v>2166</v>
      </c>
      <c r="I412" s="78" t="s">
        <v>2167</v>
      </c>
      <c r="J412" s="78"/>
    </row>
    <row r="413" spans="1:10" ht="12.75" customHeight="1">
      <c r="A413" s="78">
        <v>383</v>
      </c>
      <c r="B413" s="78">
        <v>29</v>
      </c>
      <c r="C413" s="78"/>
      <c r="D413" s="340" t="s">
        <v>1115</v>
      </c>
      <c r="E413" s="78"/>
      <c r="F413" s="79" t="s">
        <v>2280</v>
      </c>
      <c r="G413" s="79" t="s">
        <v>2280</v>
      </c>
      <c r="H413" s="78" t="s">
        <v>2166</v>
      </c>
      <c r="I413" s="78" t="s">
        <v>2167</v>
      </c>
      <c r="J413" s="78"/>
    </row>
    <row r="414" spans="1:10" ht="12.75" customHeight="1">
      <c r="A414" s="78">
        <v>384</v>
      </c>
      <c r="B414" s="78">
        <v>30</v>
      </c>
      <c r="C414" s="78"/>
      <c r="D414" s="340" t="s">
        <v>1122</v>
      </c>
      <c r="E414" s="78"/>
      <c r="F414" s="79" t="s">
        <v>2280</v>
      </c>
      <c r="G414" s="79" t="s">
        <v>2280</v>
      </c>
      <c r="H414" s="78" t="s">
        <v>2166</v>
      </c>
      <c r="I414" s="78" t="s">
        <v>2167</v>
      </c>
      <c r="J414" s="78"/>
    </row>
    <row r="415" spans="1:10" ht="12.75" customHeight="1">
      <c r="A415" s="78">
        <v>385</v>
      </c>
      <c r="B415" s="78">
        <v>31</v>
      </c>
      <c r="C415" s="78"/>
      <c r="D415" s="340" t="s">
        <v>1061</v>
      </c>
      <c r="E415" s="78"/>
      <c r="F415" s="79" t="s">
        <v>2281</v>
      </c>
      <c r="G415" s="79" t="s">
        <v>2281</v>
      </c>
      <c r="H415" s="78" t="s">
        <v>2166</v>
      </c>
      <c r="I415" s="78" t="s">
        <v>2167</v>
      </c>
      <c r="J415" s="78"/>
    </row>
    <row r="416" spans="1:10" ht="12.75" customHeight="1">
      <c r="A416" s="78">
        <v>386</v>
      </c>
      <c r="B416" s="78">
        <v>32</v>
      </c>
      <c r="C416" s="78"/>
      <c r="D416" s="340" t="s">
        <v>1066</v>
      </c>
      <c r="E416" s="78"/>
      <c r="F416" s="79" t="s">
        <v>2282</v>
      </c>
      <c r="G416" s="79" t="s">
        <v>2282</v>
      </c>
      <c r="H416" s="78" t="s">
        <v>2166</v>
      </c>
      <c r="I416" s="78" t="s">
        <v>2167</v>
      </c>
    </row>
    <row r="417" spans="1:9" ht="12.75" customHeight="1">
      <c r="A417" s="78">
        <v>387</v>
      </c>
      <c r="B417" s="78">
        <v>33</v>
      </c>
      <c r="C417" s="1088"/>
      <c r="D417" s="1090" t="s">
        <v>1281</v>
      </c>
      <c r="E417" s="1088"/>
      <c r="F417" s="1088" t="s">
        <v>2280</v>
      </c>
      <c r="G417" s="1088" t="s">
        <v>2280</v>
      </c>
      <c r="H417" s="78" t="s">
        <v>2166</v>
      </c>
      <c r="I417" s="1088" t="s">
        <v>2244</v>
      </c>
    </row>
    <row r="418" spans="1:9" ht="12.75" customHeight="1">
      <c r="A418" s="78">
        <v>388</v>
      </c>
      <c r="B418" s="78">
        <v>34</v>
      </c>
      <c r="C418" s="1088"/>
      <c r="D418" s="1088" t="s">
        <v>1270</v>
      </c>
      <c r="E418" s="1088"/>
      <c r="F418" s="1088" t="s">
        <v>2271</v>
      </c>
      <c r="G418" s="1088" t="s">
        <v>2271</v>
      </c>
      <c r="H418" s="78" t="s">
        <v>2166</v>
      </c>
      <c r="I418" s="1088" t="s">
        <v>2244</v>
      </c>
    </row>
    <row r="419" spans="1:9" ht="12.75" customHeight="1">
      <c r="A419" s="78">
        <v>389</v>
      </c>
      <c r="B419" s="78">
        <v>35</v>
      </c>
      <c r="C419" s="1088"/>
      <c r="D419" s="1088" t="s">
        <v>1271</v>
      </c>
      <c r="E419" s="1088"/>
      <c r="F419" s="1088" t="s">
        <v>2273</v>
      </c>
      <c r="G419" s="1088" t="s">
        <v>2273</v>
      </c>
      <c r="H419" s="78" t="s">
        <v>2166</v>
      </c>
      <c r="I419" s="1088" t="s">
        <v>2244</v>
      </c>
    </row>
    <row r="420" spans="1:9" ht="12.75" customHeight="1">
      <c r="A420" s="78">
        <v>390</v>
      </c>
      <c r="B420" s="78">
        <v>36</v>
      </c>
      <c r="C420" s="1088"/>
      <c r="D420" s="1088" t="s">
        <v>1272</v>
      </c>
      <c r="E420" s="1088"/>
      <c r="F420" s="1088" t="s">
        <v>2691</v>
      </c>
      <c r="G420" s="1088" t="s">
        <v>2691</v>
      </c>
      <c r="H420" s="78" t="s">
        <v>2166</v>
      </c>
      <c r="I420" s="1088" t="s">
        <v>2244</v>
      </c>
    </row>
    <row r="421" spans="1:9" ht="12.75" customHeight="1">
      <c r="A421" s="78">
        <v>391</v>
      </c>
      <c r="B421" s="78">
        <v>37</v>
      </c>
      <c r="C421" s="1088"/>
      <c r="D421" s="1090" t="s">
        <v>1282</v>
      </c>
      <c r="E421" s="1088"/>
      <c r="F421" s="1088" t="s">
        <v>2282</v>
      </c>
      <c r="G421" s="1088" t="s">
        <v>2282</v>
      </c>
      <c r="H421" s="78" t="s">
        <v>2166</v>
      </c>
      <c r="I421" s="1088" t="s">
        <v>2244</v>
      </c>
    </row>
    <row r="422" spans="1:9" ht="12.75" customHeight="1">
      <c r="A422" s="78">
        <v>392</v>
      </c>
      <c r="B422" s="78">
        <v>38</v>
      </c>
      <c r="C422" s="1088"/>
      <c r="D422" s="1090" t="s">
        <v>1283</v>
      </c>
      <c r="E422" s="1088"/>
      <c r="F422" s="1088" t="s">
        <v>2695</v>
      </c>
      <c r="G422" s="1088" t="s">
        <v>2695</v>
      </c>
      <c r="H422" s="78" t="s">
        <v>2166</v>
      </c>
      <c r="I422" s="1088" t="s">
        <v>2244</v>
      </c>
    </row>
    <row r="423" spans="1:9" ht="12.75" customHeight="1">
      <c r="A423" s="78">
        <v>393</v>
      </c>
      <c r="B423" s="78">
        <v>39</v>
      </c>
      <c r="C423" s="1164"/>
      <c r="D423" s="1165" t="s">
        <v>1284</v>
      </c>
      <c r="E423" s="1164"/>
      <c r="F423" s="1164" t="s">
        <v>2699</v>
      </c>
      <c r="G423" s="1164" t="s">
        <v>2699</v>
      </c>
      <c r="H423" s="1095" t="s">
        <v>2166</v>
      </c>
      <c r="I423" s="1164" t="s">
        <v>2244</v>
      </c>
    </row>
    <row r="424" spans="1:9" ht="12.75" customHeight="1">
      <c r="A424" s="78">
        <v>394</v>
      </c>
      <c r="B424" s="78">
        <v>40</v>
      </c>
      <c r="C424" s="1088"/>
      <c r="D424" s="1090" t="s">
        <v>1570</v>
      </c>
      <c r="E424" s="1088"/>
      <c r="F424" s="1088" t="s">
        <v>2279</v>
      </c>
      <c r="G424" s="1088" t="s">
        <v>2279</v>
      </c>
      <c r="H424" s="1095" t="s">
        <v>2166</v>
      </c>
      <c r="I424" s="1088" t="s">
        <v>2262</v>
      </c>
    </row>
    <row r="425" spans="1:9" ht="12.75" customHeight="1">
      <c r="A425" s="78">
        <v>395</v>
      </c>
      <c r="B425" s="78">
        <v>41</v>
      </c>
      <c r="C425" s="1088"/>
      <c r="D425" s="1090" t="s">
        <v>1037</v>
      </c>
      <c r="E425" s="1088"/>
      <c r="F425" s="1088" t="s">
        <v>2897</v>
      </c>
      <c r="G425" s="1088" t="s">
        <v>2897</v>
      </c>
      <c r="H425" s="1095" t="s">
        <v>2166</v>
      </c>
      <c r="I425" s="1088" t="s">
        <v>2262</v>
      </c>
    </row>
    <row r="426" spans="1:9" ht="12.75" customHeight="1">
      <c r="A426" s="78">
        <v>396</v>
      </c>
      <c r="B426" s="78">
        <v>42</v>
      </c>
      <c r="C426" s="1088"/>
      <c r="D426" s="1090" t="s">
        <v>1039</v>
      </c>
      <c r="E426" s="1088"/>
      <c r="F426" s="1088" t="s">
        <v>2678</v>
      </c>
      <c r="G426" s="1088" t="s">
        <v>2678</v>
      </c>
      <c r="H426" s="1095" t="s">
        <v>2166</v>
      </c>
      <c r="I426" s="1088" t="s">
        <v>2262</v>
      </c>
    </row>
    <row r="427" spans="1:9" ht="12.75" customHeight="1">
      <c r="A427" s="78">
        <v>397</v>
      </c>
      <c r="B427" s="78">
        <v>43</v>
      </c>
      <c r="C427" s="1088"/>
      <c r="D427" s="1090" t="s">
        <v>1049</v>
      </c>
      <c r="E427" s="1088"/>
      <c r="F427" s="1088" t="s">
        <v>2682</v>
      </c>
      <c r="G427" s="1088" t="s">
        <v>2682</v>
      </c>
      <c r="H427" s="1095" t="s">
        <v>2166</v>
      </c>
      <c r="I427" s="1088" t="s">
        <v>2262</v>
      </c>
    </row>
    <row r="428" spans="1:9" ht="12.75" customHeight="1">
      <c r="A428" s="78">
        <v>398</v>
      </c>
      <c r="B428" s="78">
        <v>44</v>
      </c>
      <c r="C428" s="1096"/>
      <c r="D428" s="1166" t="s">
        <v>1246</v>
      </c>
      <c r="E428" s="1096"/>
      <c r="F428" s="1167" t="s">
        <v>2283</v>
      </c>
      <c r="G428" s="1167" t="s">
        <v>2283</v>
      </c>
      <c r="H428" s="1096" t="s">
        <v>2166</v>
      </c>
      <c r="I428" s="1096" t="s">
        <v>2275</v>
      </c>
    </row>
    <row r="429" spans="1:9" ht="12.75" customHeight="1">
      <c r="A429" s="78">
        <v>399</v>
      </c>
      <c r="B429" s="78">
        <v>45</v>
      </c>
      <c r="C429" s="78"/>
      <c r="D429" s="340" t="s">
        <v>1548</v>
      </c>
      <c r="E429" s="78"/>
      <c r="F429" s="79" t="s">
        <v>2283</v>
      </c>
      <c r="G429" s="79" t="s">
        <v>2283</v>
      </c>
      <c r="H429" s="78" t="s">
        <v>2166</v>
      </c>
      <c r="I429" s="78" t="s">
        <v>2262</v>
      </c>
    </row>
    <row r="430" spans="1:9" ht="12.75" customHeight="1">
      <c r="A430" s="64"/>
      <c r="B430" s="64"/>
      <c r="C430" s="64"/>
      <c r="D430" s="64"/>
      <c r="E430" s="64"/>
      <c r="F430" s="173"/>
      <c r="G430" s="66"/>
      <c r="H430" s="66"/>
      <c r="I430" s="64"/>
    </row>
    <row r="431" spans="1:9" ht="12.75" customHeight="1">
      <c r="A431" s="78">
        <v>400</v>
      </c>
      <c r="B431" s="78">
        <v>1</v>
      </c>
      <c r="C431" s="78"/>
      <c r="D431" s="340" t="s">
        <v>1708</v>
      </c>
      <c r="E431" s="78"/>
      <c r="F431" s="79" t="s">
        <v>2284</v>
      </c>
      <c r="G431" s="79" t="s">
        <v>2284</v>
      </c>
      <c r="H431" s="78" t="s">
        <v>2166</v>
      </c>
      <c r="I431" s="78" t="s">
        <v>2167</v>
      </c>
    </row>
    <row r="432" spans="1:9" ht="12.75" customHeight="1">
      <c r="A432" s="78">
        <v>401</v>
      </c>
      <c r="B432" s="78">
        <v>2</v>
      </c>
      <c r="C432" s="78"/>
      <c r="D432" s="340" t="s">
        <v>1571</v>
      </c>
      <c r="E432" s="78"/>
      <c r="F432" s="79" t="s">
        <v>2284</v>
      </c>
      <c r="G432" s="79" t="s">
        <v>2284</v>
      </c>
      <c r="H432" s="78" t="s">
        <v>2166</v>
      </c>
      <c r="I432" s="78" t="s">
        <v>2262</v>
      </c>
    </row>
    <row r="433" spans="1:9" ht="12.75" customHeight="1">
      <c r="A433" s="78">
        <v>402</v>
      </c>
      <c r="B433" s="78">
        <v>3</v>
      </c>
      <c r="C433" s="78"/>
      <c r="D433" s="340" t="s">
        <v>1544</v>
      </c>
      <c r="E433" s="78"/>
      <c r="F433" s="79" t="s">
        <v>2284</v>
      </c>
      <c r="G433" s="79" t="s">
        <v>2284</v>
      </c>
      <c r="H433" s="78" t="s">
        <v>2166</v>
      </c>
      <c r="I433" s="78" t="s">
        <v>2262</v>
      </c>
    </row>
    <row r="434" spans="1:9" ht="12.75" customHeight="1">
      <c r="A434" s="78">
        <v>403</v>
      </c>
      <c r="B434" s="78">
        <v>4</v>
      </c>
      <c r="C434" s="78"/>
      <c r="D434" s="340" t="s">
        <v>1564</v>
      </c>
      <c r="E434" s="78"/>
      <c r="F434" s="79" t="s">
        <v>2285</v>
      </c>
      <c r="G434" s="79" t="s">
        <v>2285</v>
      </c>
      <c r="H434" s="78" t="s">
        <v>2166</v>
      </c>
      <c r="I434" s="78" t="s">
        <v>2262</v>
      </c>
    </row>
    <row r="435" spans="1:9" ht="12.75" customHeight="1">
      <c r="A435" s="78">
        <v>404</v>
      </c>
      <c r="B435" s="78">
        <v>5</v>
      </c>
      <c r="C435" s="78"/>
      <c r="D435" s="340" t="s">
        <v>1012</v>
      </c>
      <c r="E435" s="78"/>
      <c r="F435" s="79" t="s">
        <v>2286</v>
      </c>
      <c r="G435" s="79" t="s">
        <v>2286</v>
      </c>
      <c r="H435" s="78" t="s">
        <v>2166</v>
      </c>
      <c r="I435" s="78" t="s">
        <v>2262</v>
      </c>
    </row>
    <row r="436" spans="1:9" ht="12.75" customHeight="1">
      <c r="A436" s="78">
        <v>405</v>
      </c>
      <c r="B436" s="78">
        <v>6</v>
      </c>
      <c r="C436" s="78"/>
      <c r="D436" s="340" t="s">
        <v>1117</v>
      </c>
      <c r="E436" s="78"/>
      <c r="F436" s="79" t="s">
        <v>2286</v>
      </c>
      <c r="G436" s="79" t="s">
        <v>2286</v>
      </c>
      <c r="H436" s="78" t="s">
        <v>2166</v>
      </c>
      <c r="I436" s="78" t="s">
        <v>2167</v>
      </c>
    </row>
    <row r="437" spans="1:9" ht="15.75" customHeight="1">
      <c r="A437" s="78">
        <v>406</v>
      </c>
      <c r="B437" s="78">
        <v>7</v>
      </c>
      <c r="C437" s="78"/>
      <c r="D437" s="340" t="s">
        <v>1014</v>
      </c>
      <c r="E437" s="78"/>
      <c r="F437" s="79" t="s">
        <v>2287</v>
      </c>
      <c r="G437" s="79" t="s">
        <v>2287</v>
      </c>
      <c r="H437" s="78" t="s">
        <v>2166</v>
      </c>
      <c r="I437" s="78" t="s">
        <v>2262</v>
      </c>
    </row>
    <row r="438" spans="1:9" ht="15.75" customHeight="1">
      <c r="A438" s="78">
        <v>407</v>
      </c>
      <c r="B438" s="78">
        <v>8</v>
      </c>
      <c r="C438" s="78"/>
      <c r="D438" s="340" t="s">
        <v>1114</v>
      </c>
      <c r="E438" s="78"/>
      <c r="F438" s="79" t="s">
        <v>2287</v>
      </c>
      <c r="G438" s="79" t="s">
        <v>2287</v>
      </c>
      <c r="H438" s="78" t="s">
        <v>2166</v>
      </c>
      <c r="I438" s="78" t="s">
        <v>2167</v>
      </c>
    </row>
    <row r="439" spans="1:9" ht="15.75" customHeight="1">
      <c r="A439" s="78">
        <v>408</v>
      </c>
      <c r="B439" s="78">
        <v>9</v>
      </c>
      <c r="C439" s="78"/>
      <c r="D439" s="340" t="s">
        <v>1113</v>
      </c>
      <c r="E439" s="78"/>
      <c r="F439" s="79" t="s">
        <v>2288</v>
      </c>
      <c r="G439" s="79" t="s">
        <v>2288</v>
      </c>
      <c r="H439" s="78" t="s">
        <v>2166</v>
      </c>
      <c r="I439" s="78" t="s">
        <v>2167</v>
      </c>
    </row>
    <row r="440" spans="1:9" ht="12.75" customHeight="1">
      <c r="A440" s="78">
        <v>409</v>
      </c>
      <c r="B440" s="78">
        <v>10</v>
      </c>
      <c r="C440" s="78"/>
      <c r="D440" s="340" t="s">
        <v>1109</v>
      </c>
      <c r="E440" s="78"/>
      <c r="F440" s="79" t="s">
        <v>2288</v>
      </c>
      <c r="G440" s="79" t="s">
        <v>2288</v>
      </c>
      <c r="H440" s="78" t="s">
        <v>2166</v>
      </c>
      <c r="I440" s="78" t="s">
        <v>2167</v>
      </c>
    </row>
    <row r="441" spans="1:9" ht="12.75" customHeight="1">
      <c r="A441" s="78">
        <v>410</v>
      </c>
      <c r="B441" s="78">
        <v>11</v>
      </c>
      <c r="C441" s="78"/>
      <c r="D441" s="340" t="s">
        <v>1016</v>
      </c>
      <c r="E441" s="78"/>
      <c r="F441" s="79" t="s">
        <v>2288</v>
      </c>
      <c r="G441" s="79" t="s">
        <v>2288</v>
      </c>
      <c r="H441" s="78" t="s">
        <v>2166</v>
      </c>
      <c r="I441" s="78" t="s">
        <v>2262</v>
      </c>
    </row>
    <row r="442" spans="1:9" ht="12.75" customHeight="1">
      <c r="A442" s="78">
        <v>411</v>
      </c>
      <c r="B442" s="78">
        <v>12</v>
      </c>
      <c r="C442" s="78"/>
      <c r="D442" s="340" t="s">
        <v>1106</v>
      </c>
      <c r="E442" s="78"/>
      <c r="F442" s="79" t="s">
        <v>2289</v>
      </c>
      <c r="G442" s="79" t="s">
        <v>2289</v>
      </c>
      <c r="H442" s="78" t="s">
        <v>2166</v>
      </c>
      <c r="I442" s="78" t="s">
        <v>2167</v>
      </c>
    </row>
    <row r="443" spans="1:9" ht="12.75" customHeight="1">
      <c r="A443" s="78">
        <v>412</v>
      </c>
      <c r="B443" s="78">
        <v>13</v>
      </c>
      <c r="C443" s="78"/>
      <c r="D443" s="340" t="s">
        <v>1107</v>
      </c>
      <c r="E443" s="78"/>
      <c r="F443" s="79" t="s">
        <v>2290</v>
      </c>
      <c r="G443" s="79" t="s">
        <v>2290</v>
      </c>
      <c r="H443" s="78" t="s">
        <v>2166</v>
      </c>
      <c r="I443" s="78" t="s">
        <v>2167</v>
      </c>
    </row>
    <row r="444" spans="1:9" ht="12.75" customHeight="1">
      <c r="A444" s="78">
        <v>413</v>
      </c>
      <c r="B444" s="78">
        <v>14</v>
      </c>
      <c r="C444" s="78"/>
      <c r="D444" s="340" t="s">
        <v>1035</v>
      </c>
      <c r="E444" s="78"/>
      <c r="F444" s="79" t="s">
        <v>2030</v>
      </c>
      <c r="G444" s="79" t="s">
        <v>2030</v>
      </c>
      <c r="H444" s="78" t="s">
        <v>2166</v>
      </c>
      <c r="I444" s="78" t="s">
        <v>2167</v>
      </c>
    </row>
    <row r="445" spans="1:9" ht="12.75" customHeight="1">
      <c r="A445" s="78">
        <v>414</v>
      </c>
      <c r="B445" s="78">
        <v>15</v>
      </c>
      <c r="C445" s="78"/>
      <c r="D445" s="340" t="s">
        <v>1108</v>
      </c>
      <c r="E445" s="78"/>
      <c r="F445" s="79" t="s">
        <v>2291</v>
      </c>
      <c r="G445" s="79" t="s">
        <v>2291</v>
      </c>
      <c r="H445" s="78" t="s">
        <v>2166</v>
      </c>
      <c r="I445" s="78" t="s">
        <v>2167</v>
      </c>
    </row>
    <row r="446" spans="1:9" ht="12.75" customHeight="1">
      <c r="A446" s="78">
        <v>415</v>
      </c>
      <c r="B446" s="78">
        <v>16</v>
      </c>
      <c r="C446" s="78"/>
      <c r="D446" s="340" t="s">
        <v>1084</v>
      </c>
      <c r="E446" s="78"/>
      <c r="F446" s="79" t="s">
        <v>2291</v>
      </c>
      <c r="G446" s="79" t="s">
        <v>2291</v>
      </c>
      <c r="H446" s="78" t="s">
        <v>2166</v>
      </c>
      <c r="I446" s="78" t="s">
        <v>2167</v>
      </c>
    </row>
    <row r="447" spans="1:9" ht="12.75" customHeight="1">
      <c r="A447" s="78">
        <v>416</v>
      </c>
      <c r="B447" s="78">
        <v>17</v>
      </c>
      <c r="C447" s="78"/>
      <c r="D447" s="340" t="s">
        <v>1087</v>
      </c>
      <c r="E447" s="78"/>
      <c r="F447" s="79" t="s">
        <v>2291</v>
      </c>
      <c r="G447" s="79" t="s">
        <v>2291</v>
      </c>
      <c r="H447" s="78" t="s">
        <v>2166</v>
      </c>
      <c r="I447" s="78" t="s">
        <v>2167</v>
      </c>
    </row>
    <row r="448" spans="1:9" ht="12.75" customHeight="1">
      <c r="A448" s="78">
        <v>417</v>
      </c>
      <c r="B448" s="78">
        <v>18</v>
      </c>
      <c r="C448" s="78"/>
      <c r="D448" s="340" t="s">
        <v>1112</v>
      </c>
      <c r="E448" s="78"/>
      <c r="F448" s="79" t="s">
        <v>2292</v>
      </c>
      <c r="G448" s="79" t="s">
        <v>2292</v>
      </c>
      <c r="H448" s="78" t="s">
        <v>2166</v>
      </c>
      <c r="I448" s="78" t="s">
        <v>2167</v>
      </c>
    </row>
    <row r="449" spans="1:9" ht="12.75" customHeight="1">
      <c r="A449" s="78">
        <v>418</v>
      </c>
      <c r="B449" s="78">
        <v>19</v>
      </c>
      <c r="C449" s="78"/>
      <c r="D449" s="340" t="s">
        <v>1111</v>
      </c>
      <c r="E449" s="78"/>
      <c r="F449" s="79" t="s">
        <v>2293</v>
      </c>
      <c r="G449" s="79" t="s">
        <v>2293</v>
      </c>
      <c r="H449" s="78" t="s">
        <v>2166</v>
      </c>
      <c r="I449" s="78" t="s">
        <v>2167</v>
      </c>
    </row>
    <row r="450" spans="1:9" ht="12.75" customHeight="1">
      <c r="A450" s="78">
        <v>419</v>
      </c>
      <c r="B450" s="78">
        <v>20</v>
      </c>
      <c r="C450" s="78"/>
      <c r="D450" s="340" t="s">
        <v>1009</v>
      </c>
      <c r="E450" s="78"/>
      <c r="F450" s="79" t="s">
        <v>2293</v>
      </c>
      <c r="G450" s="79" t="s">
        <v>2293</v>
      </c>
      <c r="H450" s="78" t="s">
        <v>2166</v>
      </c>
      <c r="I450" s="78" t="s">
        <v>2262</v>
      </c>
    </row>
    <row r="451" spans="1:9" ht="12.75" customHeight="1">
      <c r="A451" s="78">
        <v>420</v>
      </c>
      <c r="B451" s="78">
        <v>21</v>
      </c>
      <c r="C451" s="78"/>
      <c r="D451" s="340" t="s">
        <v>1020</v>
      </c>
      <c r="E451" s="78"/>
      <c r="F451" s="79" t="s">
        <v>2294</v>
      </c>
      <c r="G451" s="79" t="s">
        <v>2294</v>
      </c>
      <c r="H451" s="78" t="s">
        <v>2166</v>
      </c>
      <c r="I451" s="78" t="s">
        <v>2262</v>
      </c>
    </row>
    <row r="452" spans="1:9" ht="12.75" customHeight="1">
      <c r="A452" s="78">
        <v>421</v>
      </c>
      <c r="B452" s="78">
        <v>22</v>
      </c>
      <c r="C452" s="78"/>
      <c r="D452" s="340" t="s">
        <v>1110</v>
      </c>
      <c r="E452" s="78"/>
      <c r="F452" s="79" t="s">
        <v>2294</v>
      </c>
      <c r="G452" s="79" t="s">
        <v>2294</v>
      </c>
      <c r="H452" s="78" t="s">
        <v>2166</v>
      </c>
      <c r="I452" s="78" t="s">
        <v>2167</v>
      </c>
    </row>
    <row r="453" spans="1:9" ht="12.75" customHeight="1">
      <c r="A453" s="78">
        <v>422</v>
      </c>
      <c r="B453" s="78">
        <v>23</v>
      </c>
      <c r="C453" s="78"/>
      <c r="D453" s="340" t="s">
        <v>1105</v>
      </c>
      <c r="E453" s="78"/>
      <c r="F453" s="79" t="s">
        <v>2294</v>
      </c>
      <c r="G453" s="79" t="s">
        <v>2294</v>
      </c>
      <c r="H453" s="78" t="s">
        <v>2166</v>
      </c>
      <c r="I453" s="78" t="s">
        <v>2167</v>
      </c>
    </row>
    <row r="454" spans="1:9" ht="12.75" customHeight="1">
      <c r="A454" s="78">
        <v>423</v>
      </c>
      <c r="B454" s="78">
        <v>24</v>
      </c>
      <c r="C454" s="78"/>
      <c r="D454" s="340" t="s">
        <v>1104</v>
      </c>
      <c r="E454" s="78"/>
      <c r="F454" s="79" t="s">
        <v>2295</v>
      </c>
      <c r="G454" s="79" t="s">
        <v>2295</v>
      </c>
      <c r="H454" s="78" t="s">
        <v>2166</v>
      </c>
      <c r="I454" s="78" t="s">
        <v>2167</v>
      </c>
    </row>
    <row r="455" spans="1:9" ht="12.75" customHeight="1">
      <c r="A455" s="78">
        <v>424</v>
      </c>
      <c r="B455" s="78">
        <v>25</v>
      </c>
      <c r="C455" s="78"/>
      <c r="D455" s="340" t="s">
        <v>1018</v>
      </c>
      <c r="E455" s="78"/>
      <c r="F455" s="79" t="s">
        <v>2295</v>
      </c>
      <c r="G455" s="79" t="s">
        <v>2295</v>
      </c>
      <c r="H455" s="78" t="s">
        <v>2166</v>
      </c>
      <c r="I455" s="78" t="s">
        <v>2262</v>
      </c>
    </row>
    <row r="456" spans="1:9" ht="12.75" customHeight="1">
      <c r="A456" s="78">
        <v>425</v>
      </c>
      <c r="B456" s="78">
        <v>26</v>
      </c>
      <c r="C456" s="78"/>
      <c r="D456" s="340" t="s">
        <v>1131</v>
      </c>
      <c r="E456" s="78"/>
      <c r="F456" s="79" t="s">
        <v>2296</v>
      </c>
      <c r="G456" s="79" t="s">
        <v>2296</v>
      </c>
      <c r="H456" s="78" t="s">
        <v>2166</v>
      </c>
      <c r="I456" s="78" t="s">
        <v>2262</v>
      </c>
    </row>
    <row r="457" spans="1:9" ht="12.75" customHeight="1">
      <c r="A457" s="78">
        <v>426</v>
      </c>
      <c r="B457" s="78">
        <v>27</v>
      </c>
      <c r="C457" s="78"/>
      <c r="D457" s="340" t="s">
        <v>1327</v>
      </c>
      <c r="E457" s="78"/>
      <c r="F457" s="79" t="s">
        <v>2296</v>
      </c>
      <c r="G457" s="79" t="s">
        <v>2296</v>
      </c>
      <c r="H457" s="78" t="s">
        <v>2166</v>
      </c>
      <c r="I457" s="78" t="s">
        <v>2262</v>
      </c>
    </row>
    <row r="458" spans="1:9" ht="12.75" customHeight="1">
      <c r="A458" s="78">
        <v>427</v>
      </c>
      <c r="B458" s="78">
        <v>28</v>
      </c>
      <c r="C458" s="78"/>
      <c r="D458" s="340" t="s">
        <v>1337</v>
      </c>
      <c r="E458" s="78"/>
      <c r="F458" s="79" t="s">
        <v>2296</v>
      </c>
      <c r="G458" s="79" t="s">
        <v>2296</v>
      </c>
      <c r="H458" s="78" t="s">
        <v>2166</v>
      </c>
      <c r="I458" s="78" t="s">
        <v>2262</v>
      </c>
    </row>
    <row r="459" spans="1:9" ht="12.75" customHeight="1">
      <c r="A459" s="78">
        <v>428</v>
      </c>
      <c r="B459" s="78">
        <v>29</v>
      </c>
      <c r="C459" s="78"/>
      <c r="D459" s="340" t="s">
        <v>1815</v>
      </c>
      <c r="E459" s="78"/>
      <c r="F459" s="79" t="s">
        <v>2296</v>
      </c>
      <c r="G459" s="79" t="s">
        <v>2296</v>
      </c>
      <c r="H459" s="78" t="s">
        <v>2166</v>
      </c>
      <c r="I459" s="78" t="s">
        <v>2262</v>
      </c>
    </row>
    <row r="460" spans="1:9" ht="12.75" customHeight="1">
      <c r="A460" s="78">
        <v>429</v>
      </c>
      <c r="B460" s="78">
        <v>30</v>
      </c>
      <c r="C460" s="78"/>
      <c r="D460" s="340" t="s">
        <v>1565</v>
      </c>
      <c r="E460" s="78"/>
      <c r="F460" s="79" t="s">
        <v>2296</v>
      </c>
      <c r="G460" s="79" t="s">
        <v>2296</v>
      </c>
      <c r="H460" s="78" t="s">
        <v>2166</v>
      </c>
      <c r="I460" s="78" t="s">
        <v>2262</v>
      </c>
    </row>
    <row r="461" spans="1:9" ht="12.75" customHeight="1">
      <c r="A461" s="78">
        <v>430</v>
      </c>
      <c r="B461" s="78">
        <v>31</v>
      </c>
      <c r="C461" s="1088"/>
      <c r="D461" s="1090" t="s">
        <v>1279</v>
      </c>
      <c r="E461" s="1088"/>
      <c r="F461" s="1088" t="s">
        <v>880</v>
      </c>
      <c r="G461" s="1088" t="s">
        <v>3766</v>
      </c>
      <c r="H461" s="78" t="s">
        <v>2166</v>
      </c>
      <c r="I461" s="1088" t="s">
        <v>3764</v>
      </c>
    </row>
    <row r="462" spans="1:9" ht="12.75" customHeight="1">
      <c r="A462" s="78">
        <v>431</v>
      </c>
      <c r="B462" s="78">
        <v>32</v>
      </c>
      <c r="C462" s="1088"/>
      <c r="D462" s="1090" t="s">
        <v>1280</v>
      </c>
      <c r="E462" s="1088"/>
      <c r="F462" s="1088" t="s">
        <v>2302</v>
      </c>
      <c r="G462" s="1088" t="s">
        <v>880</v>
      </c>
      <c r="H462" s="78" t="s">
        <v>2166</v>
      </c>
      <c r="I462" s="1088" t="s">
        <v>3764</v>
      </c>
    </row>
    <row r="463" spans="1:9" ht="12.75" customHeight="1">
      <c r="A463" s="78">
        <v>432</v>
      </c>
      <c r="B463" s="78">
        <v>33</v>
      </c>
      <c r="C463" s="1088"/>
      <c r="D463" s="1090" t="s">
        <v>1285</v>
      </c>
      <c r="E463" s="1088"/>
      <c r="F463" s="1088" t="s">
        <v>2702</v>
      </c>
      <c r="G463" s="1088" t="s">
        <v>2697</v>
      </c>
      <c r="H463" s="78" t="s">
        <v>2166</v>
      </c>
      <c r="I463" s="1088" t="s">
        <v>2244</v>
      </c>
    </row>
    <row r="464" spans="1:9" ht="12.75" customHeight="1">
      <c r="A464" s="78">
        <v>433</v>
      </c>
      <c r="B464" s="78">
        <v>34</v>
      </c>
      <c r="C464" s="78"/>
      <c r="D464" s="340" t="s">
        <v>1654</v>
      </c>
      <c r="E464" s="78"/>
      <c r="F464" s="79" t="s">
        <v>2297</v>
      </c>
      <c r="G464" s="79" t="s">
        <v>2297</v>
      </c>
      <c r="H464" s="78" t="s">
        <v>2166</v>
      </c>
      <c r="I464" s="78" t="s">
        <v>2262</v>
      </c>
    </row>
    <row r="465" spans="1:9" ht="15" customHeight="1">
      <c r="A465" s="78">
        <v>434</v>
      </c>
      <c r="B465" s="78">
        <v>35</v>
      </c>
      <c r="C465" s="78"/>
      <c r="D465" s="340" t="s">
        <v>1101</v>
      </c>
      <c r="E465" s="78"/>
      <c r="F465" s="79" t="s">
        <v>2298</v>
      </c>
      <c r="G465" s="79" t="s">
        <v>2298</v>
      </c>
      <c r="H465" s="78" t="s">
        <v>2166</v>
      </c>
      <c r="I465" s="78" t="s">
        <v>2262</v>
      </c>
    </row>
    <row r="466" spans="1:9" ht="15" customHeight="1">
      <c r="A466" s="78">
        <v>435</v>
      </c>
      <c r="B466" s="78">
        <v>36</v>
      </c>
      <c r="C466" s="78"/>
      <c r="D466" s="340" t="s">
        <v>1228</v>
      </c>
      <c r="E466" s="78"/>
      <c r="F466" s="79" t="s">
        <v>2298</v>
      </c>
      <c r="G466" s="79" t="s">
        <v>2298</v>
      </c>
      <c r="H466" s="78" t="s">
        <v>2166</v>
      </c>
      <c r="I466" s="78" t="s">
        <v>2262</v>
      </c>
    </row>
    <row r="467" spans="1:9" ht="15" customHeight="1">
      <c r="A467" s="78">
        <v>436</v>
      </c>
      <c r="B467" s="78">
        <v>37</v>
      </c>
      <c r="C467" s="78"/>
      <c r="D467" s="340" t="s">
        <v>1802</v>
      </c>
      <c r="E467" s="78"/>
      <c r="F467" s="79" t="s">
        <v>2298</v>
      </c>
      <c r="G467" s="79" t="s">
        <v>2298</v>
      </c>
      <c r="H467" s="78" t="s">
        <v>2166</v>
      </c>
      <c r="I467" s="78" t="s">
        <v>2167</v>
      </c>
    </row>
    <row r="468" spans="1:9" ht="15" customHeight="1">
      <c r="A468" s="78">
        <v>437</v>
      </c>
      <c r="B468" s="78">
        <v>38</v>
      </c>
      <c r="C468" s="78"/>
      <c r="D468" s="340" t="s">
        <v>1790</v>
      </c>
      <c r="E468" s="78"/>
      <c r="F468" s="79" t="s">
        <v>2298</v>
      </c>
      <c r="G468" s="79" t="s">
        <v>2298</v>
      </c>
      <c r="H468" s="78" t="s">
        <v>2166</v>
      </c>
      <c r="I468" s="78" t="s">
        <v>2167</v>
      </c>
    </row>
    <row r="469" spans="1:9" ht="15" customHeight="1">
      <c r="A469" s="78">
        <v>438</v>
      </c>
      <c r="B469" s="78">
        <v>39</v>
      </c>
      <c r="C469" s="352"/>
      <c r="D469" s="352" t="s">
        <v>1298</v>
      </c>
      <c r="E469" s="352"/>
      <c r="F469" s="352" t="s">
        <v>2299</v>
      </c>
      <c r="G469" s="352" t="s">
        <v>2299</v>
      </c>
      <c r="H469" s="78" t="s">
        <v>2166</v>
      </c>
      <c r="I469" s="78" t="s">
        <v>2262</v>
      </c>
    </row>
    <row r="470" spans="1:9" ht="15" customHeight="1">
      <c r="A470" s="78">
        <v>439</v>
      </c>
      <c r="B470" s="78">
        <v>40</v>
      </c>
      <c r="C470" s="352"/>
      <c r="D470" s="352" t="s">
        <v>1299</v>
      </c>
      <c r="E470" s="352"/>
      <c r="F470" s="352" t="s">
        <v>2299</v>
      </c>
      <c r="G470" s="352" t="s">
        <v>2299</v>
      </c>
      <c r="H470" s="78" t="s">
        <v>2166</v>
      </c>
      <c r="I470" s="78" t="s">
        <v>2262</v>
      </c>
    </row>
    <row r="471" spans="1:9" ht="15" customHeight="1">
      <c r="A471" s="78">
        <v>440</v>
      </c>
      <c r="B471" s="78">
        <v>41</v>
      </c>
      <c r="C471" s="352"/>
      <c r="D471" s="352" t="s">
        <v>1300</v>
      </c>
      <c r="E471" s="352"/>
      <c r="F471" s="352" t="s">
        <v>2299</v>
      </c>
      <c r="G471" s="352" t="s">
        <v>2299</v>
      </c>
      <c r="H471" s="78" t="s">
        <v>2166</v>
      </c>
      <c r="I471" s="78" t="s">
        <v>2262</v>
      </c>
    </row>
    <row r="472" spans="1:9" ht="15.75" customHeight="1">
      <c r="A472" s="78">
        <v>441</v>
      </c>
      <c r="B472" s="78">
        <v>42</v>
      </c>
      <c r="C472" s="352"/>
      <c r="D472" s="352" t="s">
        <v>1620</v>
      </c>
      <c r="E472" s="352"/>
      <c r="F472" s="352" t="s">
        <v>2300</v>
      </c>
      <c r="G472" s="352" t="s">
        <v>2300</v>
      </c>
      <c r="H472" s="78" t="s">
        <v>2166</v>
      </c>
      <c r="I472" s="78" t="s">
        <v>2262</v>
      </c>
    </row>
    <row r="473" spans="1:9" ht="15.75" customHeight="1">
      <c r="A473" s="78">
        <v>442</v>
      </c>
      <c r="B473" s="78">
        <v>43</v>
      </c>
      <c r="C473" s="352"/>
      <c r="D473" s="352" t="s">
        <v>1234</v>
      </c>
      <c r="E473" s="352"/>
      <c r="F473" s="352" t="s">
        <v>2300</v>
      </c>
      <c r="G473" s="352" t="s">
        <v>2300</v>
      </c>
      <c r="H473" s="78" t="s">
        <v>2166</v>
      </c>
      <c r="I473" s="78" t="s">
        <v>2262</v>
      </c>
    </row>
    <row r="474" spans="1:9" ht="15" customHeight="1">
      <c r="A474" s="78">
        <v>443</v>
      </c>
      <c r="B474" s="78">
        <v>44</v>
      </c>
      <c r="C474" s="352"/>
      <c r="D474" s="352" t="s">
        <v>1601</v>
      </c>
      <c r="E474" s="352"/>
      <c r="F474" s="352" t="s">
        <v>2301</v>
      </c>
      <c r="G474" s="352" t="s">
        <v>2301</v>
      </c>
      <c r="H474" s="78" t="s">
        <v>2166</v>
      </c>
      <c r="I474" s="78" t="s">
        <v>2262</v>
      </c>
    </row>
    <row r="475" spans="1:9" ht="15" customHeight="1">
      <c r="A475" s="78">
        <v>444</v>
      </c>
      <c r="B475" s="78">
        <v>45</v>
      </c>
      <c r="C475" s="352"/>
      <c r="D475" s="352" t="s">
        <v>1336</v>
      </c>
      <c r="E475" s="352"/>
      <c r="F475" s="352" t="s">
        <v>2301</v>
      </c>
      <c r="G475" s="352" t="s">
        <v>2301</v>
      </c>
      <c r="H475" s="78" t="s">
        <v>2166</v>
      </c>
      <c r="I475" s="78" t="s">
        <v>2262</v>
      </c>
    </row>
    <row r="476" spans="1:9" ht="15" customHeight="1">
      <c r="A476" s="78">
        <v>445</v>
      </c>
      <c r="B476" s="78">
        <v>46</v>
      </c>
      <c r="C476" s="352"/>
      <c r="D476" s="352" t="s">
        <v>1301</v>
      </c>
      <c r="E476" s="352"/>
      <c r="F476" s="352" t="s">
        <v>2301</v>
      </c>
      <c r="G476" s="352" t="s">
        <v>2301</v>
      </c>
      <c r="H476" s="78" t="s">
        <v>2166</v>
      </c>
      <c r="I476" s="78" t="s">
        <v>2262</v>
      </c>
    </row>
    <row r="477" spans="1:9" ht="15" customHeight="1">
      <c r="A477" s="78">
        <v>446</v>
      </c>
      <c r="B477" s="78">
        <v>47</v>
      </c>
      <c r="C477" s="352"/>
      <c r="D477" s="502" t="s">
        <v>1773</v>
      </c>
      <c r="E477" s="352"/>
      <c r="F477" s="352" t="s">
        <v>2302</v>
      </c>
      <c r="G477" s="352" t="s">
        <v>2302</v>
      </c>
      <c r="H477" s="78" t="s">
        <v>2166</v>
      </c>
      <c r="I477" s="78" t="s">
        <v>2262</v>
      </c>
    </row>
    <row r="478" spans="1:9" ht="15.75" customHeight="1">
      <c r="A478" s="78">
        <v>447</v>
      </c>
      <c r="B478" s="78">
        <v>48</v>
      </c>
      <c r="C478" s="352"/>
      <c r="D478" s="502" t="s">
        <v>1152</v>
      </c>
      <c r="E478" s="352"/>
      <c r="F478" s="352" t="s">
        <v>2302</v>
      </c>
      <c r="G478" s="352" t="s">
        <v>2302</v>
      </c>
      <c r="H478" s="78" t="s">
        <v>2166</v>
      </c>
      <c r="I478" s="78" t="s">
        <v>2262</v>
      </c>
    </row>
    <row r="479" spans="1:9" ht="15.75" customHeight="1">
      <c r="A479" s="78">
        <v>448</v>
      </c>
      <c r="B479" s="78">
        <v>49</v>
      </c>
      <c r="C479" s="352"/>
      <c r="D479" s="352" t="s">
        <v>1287</v>
      </c>
      <c r="E479" s="352"/>
      <c r="F479" s="352" t="s">
        <v>2302</v>
      </c>
      <c r="G479" s="352" t="s">
        <v>2302</v>
      </c>
      <c r="H479" s="78" t="s">
        <v>2166</v>
      </c>
      <c r="I479" s="78" t="s">
        <v>2262</v>
      </c>
    </row>
    <row r="480" spans="1:9" ht="15.75" customHeight="1">
      <c r="A480" s="78">
        <v>449</v>
      </c>
      <c r="B480" s="78">
        <v>50</v>
      </c>
      <c r="C480" s="352"/>
      <c r="D480" s="352" t="s">
        <v>1288</v>
      </c>
      <c r="E480" s="352"/>
      <c r="F480" s="352" t="s">
        <v>880</v>
      </c>
      <c r="G480" s="352" t="s">
        <v>880</v>
      </c>
      <c r="H480" s="78" t="s">
        <v>2166</v>
      </c>
      <c r="I480" s="78" t="s">
        <v>2262</v>
      </c>
    </row>
    <row r="481" spans="1:9" ht="15.75" customHeight="1">
      <c r="A481" s="503"/>
      <c r="B481" s="504" t="s">
        <v>2303</v>
      </c>
      <c r="C481" s="503"/>
      <c r="D481" s="503"/>
      <c r="E481" s="503"/>
      <c r="F481" s="505"/>
      <c r="G481" s="506"/>
      <c r="H481" s="506"/>
      <c r="I481" s="503"/>
    </row>
    <row r="482" spans="1:9" ht="15.75" customHeight="1">
      <c r="A482" s="78">
        <v>450</v>
      </c>
      <c r="B482" s="78">
        <v>1</v>
      </c>
      <c r="C482" s="78"/>
      <c r="D482" s="507" t="s">
        <v>1187</v>
      </c>
      <c r="E482" s="328"/>
      <c r="F482" s="328" t="s">
        <v>2304</v>
      </c>
      <c r="G482" s="328" t="s">
        <v>2304</v>
      </c>
      <c r="H482" s="78" t="s">
        <v>2166</v>
      </c>
      <c r="I482" s="78" t="s">
        <v>2262</v>
      </c>
    </row>
    <row r="483" spans="1:9" ht="15.75" customHeight="1">
      <c r="A483" s="78">
        <v>451</v>
      </c>
      <c r="B483" s="78">
        <v>2</v>
      </c>
      <c r="C483" s="78"/>
      <c r="D483" s="508" t="s">
        <v>1289</v>
      </c>
      <c r="E483" s="78"/>
      <c r="F483" s="328" t="s">
        <v>2304</v>
      </c>
      <c r="G483" s="328" t="s">
        <v>2304</v>
      </c>
      <c r="H483" s="78" t="s">
        <v>2166</v>
      </c>
      <c r="I483" s="78" t="s">
        <v>2262</v>
      </c>
    </row>
    <row r="484" spans="1:9" ht="15.75" customHeight="1">
      <c r="A484" s="78">
        <v>452</v>
      </c>
      <c r="B484" s="78">
        <v>3</v>
      </c>
      <c r="C484" s="78"/>
      <c r="D484" s="508" t="s">
        <v>1291</v>
      </c>
      <c r="E484" s="78"/>
      <c r="F484" s="328" t="s">
        <v>2304</v>
      </c>
      <c r="G484" s="328" t="s">
        <v>2304</v>
      </c>
      <c r="H484" s="78" t="s">
        <v>2166</v>
      </c>
      <c r="I484" s="78" t="s">
        <v>2262</v>
      </c>
    </row>
    <row r="485" spans="1:9" ht="15.75" customHeight="1">
      <c r="A485" s="78">
        <v>453</v>
      </c>
      <c r="B485" s="78">
        <v>4</v>
      </c>
      <c r="C485" s="157"/>
      <c r="D485" s="157" t="s">
        <v>1286</v>
      </c>
      <c r="E485" s="157"/>
      <c r="F485" s="157" t="s">
        <v>2305</v>
      </c>
      <c r="G485" s="157" t="s">
        <v>2305</v>
      </c>
      <c r="H485" s="157" t="s">
        <v>2166</v>
      </c>
      <c r="I485" s="157" t="s">
        <v>2262</v>
      </c>
    </row>
    <row r="486" spans="1:9" ht="15.75" customHeight="1">
      <c r="A486" s="78">
        <v>454</v>
      </c>
      <c r="B486" s="78">
        <v>5</v>
      </c>
      <c r="C486" s="78"/>
      <c r="D486" s="508" t="s">
        <v>1133</v>
      </c>
      <c r="E486" s="78"/>
      <c r="F486" s="78" t="s">
        <v>2306</v>
      </c>
      <c r="G486" s="78" t="s">
        <v>704</v>
      </c>
      <c r="H486" s="78" t="s">
        <v>2166</v>
      </c>
      <c r="I486" s="78" t="s">
        <v>2307</v>
      </c>
    </row>
    <row r="487" spans="1:9" ht="15.75" customHeight="1">
      <c r="A487" s="78">
        <v>455</v>
      </c>
      <c r="B487" s="78">
        <v>6</v>
      </c>
      <c r="C487" s="78"/>
      <c r="D487" s="78" t="s">
        <v>1309</v>
      </c>
      <c r="E487" s="78"/>
      <c r="F487" s="78" t="s">
        <v>2308</v>
      </c>
      <c r="G487" s="78" t="s">
        <v>2308</v>
      </c>
      <c r="H487" s="78" t="s">
        <v>2166</v>
      </c>
      <c r="I487" s="78" t="s">
        <v>2244</v>
      </c>
    </row>
    <row r="488" spans="1:9" ht="15.75" customHeight="1">
      <c r="A488" s="78">
        <v>456</v>
      </c>
      <c r="B488" s="78">
        <v>7</v>
      </c>
      <c r="C488" s="78"/>
      <c r="D488" s="508" t="s">
        <v>1306</v>
      </c>
      <c r="E488" s="78"/>
      <c r="F488" s="78" t="s">
        <v>687</v>
      </c>
      <c r="G488" s="78" t="s">
        <v>2309</v>
      </c>
      <c r="H488" s="78" t="s">
        <v>2166</v>
      </c>
      <c r="I488" s="78" t="s">
        <v>2244</v>
      </c>
    </row>
    <row r="489" spans="1:9" ht="15.75" customHeight="1">
      <c r="A489" s="78">
        <v>457</v>
      </c>
      <c r="B489" s="78">
        <v>8</v>
      </c>
      <c r="C489" s="483"/>
      <c r="D489" s="328" t="s">
        <v>1221</v>
      </c>
      <c r="E489" s="483"/>
      <c r="F489" s="78" t="s">
        <v>2310</v>
      </c>
      <c r="G489" s="78" t="s">
        <v>2310</v>
      </c>
      <c r="H489" s="78" t="s">
        <v>2166</v>
      </c>
      <c r="I489" s="328" t="s">
        <v>2244</v>
      </c>
    </row>
    <row r="490" spans="1:9" ht="15.75" customHeight="1">
      <c r="A490" s="78">
        <v>458</v>
      </c>
      <c r="B490" s="78">
        <v>9</v>
      </c>
      <c r="C490" s="483"/>
      <c r="D490" s="327" t="s">
        <v>1354</v>
      </c>
      <c r="E490" s="483"/>
      <c r="F490" s="78" t="s">
        <v>2309</v>
      </c>
      <c r="G490" s="78" t="s">
        <v>2310</v>
      </c>
      <c r="H490" s="78" t="s">
        <v>2166</v>
      </c>
      <c r="I490" s="328" t="s">
        <v>2311</v>
      </c>
    </row>
    <row r="491" spans="1:9" ht="15.75" customHeight="1">
      <c r="A491" s="78">
        <v>459</v>
      </c>
      <c r="B491" s="78">
        <v>10</v>
      </c>
      <c r="C491" s="483"/>
      <c r="D491" s="509" t="s">
        <v>1260</v>
      </c>
      <c r="E491" s="483"/>
      <c r="F491" s="78" t="s">
        <v>2310</v>
      </c>
      <c r="G491" s="78" t="s">
        <v>2310</v>
      </c>
      <c r="H491" s="78" t="s">
        <v>2166</v>
      </c>
      <c r="I491" s="328" t="s">
        <v>2311</v>
      </c>
    </row>
    <row r="492" spans="1:9" ht="15.75" customHeight="1">
      <c r="A492" s="78">
        <v>460</v>
      </c>
      <c r="B492" s="78">
        <v>11</v>
      </c>
      <c r="C492" s="1236"/>
      <c r="D492" s="1088" t="s">
        <v>1302</v>
      </c>
      <c r="E492" s="1088"/>
      <c r="F492" s="1088"/>
      <c r="G492" s="1088"/>
      <c r="H492" s="1024" t="s">
        <v>2166</v>
      </c>
      <c r="I492" s="1236"/>
    </row>
    <row r="493" spans="1:9" ht="15.75" customHeight="1">
      <c r="A493" s="78">
        <v>461</v>
      </c>
      <c r="B493" s="78">
        <v>12</v>
      </c>
      <c r="C493" s="1236"/>
      <c r="D493" s="1088" t="s">
        <v>1303</v>
      </c>
      <c r="E493" s="1088"/>
      <c r="F493" s="1088"/>
      <c r="G493" s="1088"/>
      <c r="H493" s="1024" t="s">
        <v>2166</v>
      </c>
      <c r="I493" s="1236"/>
    </row>
    <row r="494" spans="1:9" ht="15.75" customHeight="1">
      <c r="A494" s="78">
        <v>462</v>
      </c>
      <c r="B494" s="78">
        <v>13</v>
      </c>
      <c r="C494" s="1236"/>
      <c r="D494" s="1089" t="s">
        <v>1216</v>
      </c>
      <c r="E494" s="1088"/>
      <c r="F494" s="1088"/>
      <c r="G494" s="1088"/>
      <c r="H494" s="1024" t="s">
        <v>2166</v>
      </c>
      <c r="I494" s="1236"/>
    </row>
    <row r="495" spans="1:9" ht="15.75" customHeight="1">
      <c r="A495" s="78">
        <v>463</v>
      </c>
      <c r="B495" s="78">
        <v>14</v>
      </c>
      <c r="C495" s="1236"/>
      <c r="D495" s="1090" t="s">
        <v>1670</v>
      </c>
      <c r="E495" s="1088"/>
      <c r="F495" s="1088"/>
      <c r="G495" s="1088"/>
      <c r="H495" s="1024" t="s">
        <v>2166</v>
      </c>
      <c r="I495" s="1236"/>
    </row>
    <row r="496" spans="1:9" ht="15.75" customHeight="1">
      <c r="A496" s="78">
        <v>464</v>
      </c>
      <c r="B496" s="78">
        <v>15</v>
      </c>
      <c r="C496" s="1236"/>
      <c r="D496" s="1090" t="s">
        <v>1677</v>
      </c>
      <c r="E496" s="1088"/>
      <c r="F496" s="1088"/>
      <c r="G496" s="1088"/>
      <c r="H496" s="1024" t="s">
        <v>2166</v>
      </c>
      <c r="I496" s="1236"/>
    </row>
    <row r="497" spans="1:9" ht="15.75" customHeight="1">
      <c r="A497" s="78">
        <v>465</v>
      </c>
      <c r="B497" s="78">
        <v>16</v>
      </c>
      <c r="C497" s="1236"/>
      <c r="D497" s="1090" t="s">
        <v>1343</v>
      </c>
      <c r="E497" s="1088"/>
      <c r="F497" s="1088"/>
      <c r="G497" s="1088"/>
      <c r="H497" s="1024" t="s">
        <v>2166</v>
      </c>
      <c r="I497" s="1236"/>
    </row>
    <row r="498" spans="1:9" ht="15.75" customHeight="1">
      <c r="A498" s="78">
        <v>466</v>
      </c>
      <c r="B498" s="78">
        <v>17</v>
      </c>
      <c r="C498" s="1236"/>
      <c r="D498" s="1090" t="s">
        <v>1342</v>
      </c>
      <c r="E498" s="1088"/>
      <c r="F498" s="1088"/>
      <c r="G498" s="1088"/>
      <c r="H498" s="1024" t="s">
        <v>2166</v>
      </c>
      <c r="I498" s="1236"/>
    </row>
    <row r="499" spans="1:9" ht="15.75" customHeight="1">
      <c r="A499" s="78">
        <v>467</v>
      </c>
      <c r="B499" s="78">
        <v>18</v>
      </c>
      <c r="C499" s="1236"/>
      <c r="D499" s="1090" t="s">
        <v>1334</v>
      </c>
      <c r="E499" s="1088"/>
      <c r="F499" s="1088"/>
      <c r="G499" s="1088"/>
      <c r="H499" s="1024" t="s">
        <v>2166</v>
      </c>
      <c r="I499" s="1236"/>
    </row>
    <row r="500" spans="1:9" ht="15.75" customHeight="1">
      <c r="A500" s="78">
        <v>468</v>
      </c>
      <c r="B500" s="78">
        <v>19</v>
      </c>
      <c r="C500" s="1236"/>
      <c r="D500" s="1090" t="s">
        <v>1253</v>
      </c>
      <c r="E500" s="1088"/>
      <c r="F500" s="1088"/>
      <c r="G500" s="1088"/>
      <c r="H500" s="1024" t="s">
        <v>2166</v>
      </c>
      <c r="I500" s="1236"/>
    </row>
    <row r="501" spans="1:9" ht="15.75" customHeight="1">
      <c r="A501" s="78">
        <v>469</v>
      </c>
      <c r="B501" s="78">
        <v>20</v>
      </c>
      <c r="C501" s="1236"/>
      <c r="D501" s="1088" t="s">
        <v>1212</v>
      </c>
      <c r="E501" s="1088"/>
      <c r="F501" s="1088"/>
      <c r="G501" s="1088"/>
      <c r="H501" s="1024" t="s">
        <v>2166</v>
      </c>
      <c r="I501" s="1236"/>
    </row>
    <row r="502" spans="1:9" ht="15.75" customHeight="1">
      <c r="A502" s="78">
        <v>470</v>
      </c>
      <c r="B502" s="78">
        <v>21</v>
      </c>
      <c r="C502" s="1236"/>
      <c r="D502" s="1090" t="s">
        <v>1353</v>
      </c>
      <c r="E502" s="1088"/>
      <c r="F502" s="1088"/>
      <c r="G502" s="1088"/>
      <c r="H502" s="1024" t="s">
        <v>2166</v>
      </c>
      <c r="I502" s="1236"/>
    </row>
    <row r="503" spans="1:9" ht="15.75" customHeight="1">
      <c r="A503" s="78">
        <v>471</v>
      </c>
      <c r="B503" s="78">
        <v>22</v>
      </c>
      <c r="C503" s="1236"/>
      <c r="D503" s="1090" t="s">
        <v>1355</v>
      </c>
      <c r="E503" s="1088"/>
      <c r="F503" s="1088"/>
      <c r="G503" s="1088"/>
      <c r="H503" s="1024" t="s">
        <v>2166</v>
      </c>
      <c r="I503" s="1236"/>
    </row>
    <row r="504" spans="1:9" ht="15.75" customHeight="1">
      <c r="A504" s="78">
        <v>472</v>
      </c>
      <c r="B504" s="78">
        <v>23</v>
      </c>
      <c r="C504" s="1236"/>
      <c r="D504" s="1090" t="s">
        <v>1324</v>
      </c>
      <c r="E504" s="1088"/>
      <c r="F504" s="1088"/>
      <c r="G504" s="1088"/>
      <c r="H504" s="1024" t="s">
        <v>2166</v>
      </c>
      <c r="I504" s="1236"/>
    </row>
    <row r="505" spans="1:9" ht="15.75" customHeight="1">
      <c r="A505" s="78">
        <v>473</v>
      </c>
      <c r="B505" s="78">
        <v>24</v>
      </c>
      <c r="C505" s="483"/>
      <c r="D505" s="327" t="s">
        <v>1671</v>
      </c>
      <c r="E505" s="328"/>
      <c r="F505" s="328" t="s">
        <v>2310</v>
      </c>
      <c r="G505" s="328" t="s">
        <v>2312</v>
      </c>
      <c r="H505" s="78" t="s">
        <v>2166</v>
      </c>
      <c r="I505" s="78" t="s">
        <v>2307</v>
      </c>
    </row>
    <row r="506" spans="1:9" ht="15.75" customHeight="1">
      <c r="A506" s="78">
        <v>474</v>
      </c>
      <c r="B506" s="78">
        <v>25</v>
      </c>
      <c r="C506" s="328"/>
      <c r="D506" s="327" t="s">
        <v>1312</v>
      </c>
      <c r="E506" s="328"/>
      <c r="F506" s="328" t="s">
        <v>2312</v>
      </c>
      <c r="G506" s="510" t="s">
        <v>2313</v>
      </c>
      <c r="H506" s="78" t="s">
        <v>2166</v>
      </c>
      <c r="I506" s="328" t="s">
        <v>2311</v>
      </c>
    </row>
    <row r="507" spans="1:9" ht="15.75" customHeight="1">
      <c r="A507" s="78">
        <v>475</v>
      </c>
      <c r="B507" s="78">
        <v>26</v>
      </c>
      <c r="C507" s="328"/>
      <c r="D507" s="328" t="s">
        <v>1326</v>
      </c>
      <c r="E507" s="328"/>
      <c r="F507" s="328" t="s">
        <v>2313</v>
      </c>
      <c r="G507" s="328" t="s">
        <v>2313</v>
      </c>
      <c r="H507" s="78" t="s">
        <v>2166</v>
      </c>
      <c r="I507" s="328" t="s">
        <v>2244</v>
      </c>
    </row>
    <row r="508" spans="1:9" ht="15.75" customHeight="1">
      <c r="A508" s="78">
        <v>476</v>
      </c>
      <c r="B508" s="78">
        <v>27</v>
      </c>
      <c r="C508" s="511"/>
      <c r="D508" s="512" t="s">
        <v>1673</v>
      </c>
      <c r="E508" s="511"/>
      <c r="F508" s="511" t="s">
        <v>2314</v>
      </c>
      <c r="G508" s="511" t="s">
        <v>2314</v>
      </c>
      <c r="H508" s="78" t="s">
        <v>2166</v>
      </c>
      <c r="I508" s="511" t="s">
        <v>2311</v>
      </c>
    </row>
    <row r="509" spans="1:9" ht="15.75" customHeight="1">
      <c r="A509" s="78">
        <v>477</v>
      </c>
      <c r="B509" s="78">
        <v>28</v>
      </c>
      <c r="C509" s="1164"/>
      <c r="D509" s="1165" t="s">
        <v>1290</v>
      </c>
      <c r="E509" s="1164"/>
      <c r="F509" s="1164" t="s">
        <v>2920</v>
      </c>
      <c r="G509" s="1164" t="s">
        <v>2920</v>
      </c>
      <c r="H509" s="78" t="s">
        <v>2166</v>
      </c>
      <c r="I509" s="1088" t="s">
        <v>3764</v>
      </c>
    </row>
    <row r="510" spans="1:9" ht="15.75" customHeight="1">
      <c r="A510" s="78">
        <v>478</v>
      </c>
      <c r="B510" s="78">
        <v>29</v>
      </c>
      <c r="C510" s="1088"/>
      <c r="D510" s="1090" t="s">
        <v>1292</v>
      </c>
      <c r="E510" s="1088"/>
      <c r="F510" s="1088" t="s">
        <v>2304</v>
      </c>
      <c r="G510" s="1088" t="s">
        <v>2304</v>
      </c>
      <c r="H510" s="1168" t="s">
        <v>2166</v>
      </c>
      <c r="I510" s="1088" t="s">
        <v>3764</v>
      </c>
    </row>
    <row r="511" spans="1:9" ht="15.75" customHeight="1">
      <c r="A511" s="78">
        <v>479</v>
      </c>
      <c r="B511" s="78">
        <v>30</v>
      </c>
      <c r="C511" s="1088"/>
      <c r="D511" s="1089" t="s">
        <v>1340</v>
      </c>
      <c r="E511" s="1088"/>
      <c r="F511" s="1088" t="s">
        <v>3813</v>
      </c>
      <c r="G511" s="1088" t="s">
        <v>3813</v>
      </c>
      <c r="H511" s="1168" t="s">
        <v>2166</v>
      </c>
      <c r="I511" s="78" t="s">
        <v>2307</v>
      </c>
    </row>
    <row r="512" spans="1:9" ht="15.75" customHeight="1">
      <c r="A512" s="78">
        <v>480</v>
      </c>
      <c r="B512" s="78">
        <v>31</v>
      </c>
      <c r="C512" s="1169"/>
      <c r="D512" s="1170" t="s">
        <v>1657</v>
      </c>
      <c r="E512" s="1169"/>
      <c r="F512" s="1169" t="s">
        <v>2314</v>
      </c>
      <c r="G512" s="1169" t="s">
        <v>2315</v>
      </c>
      <c r="H512" s="78" t="s">
        <v>2166</v>
      </c>
      <c r="I512" s="78" t="s">
        <v>2307</v>
      </c>
    </row>
    <row r="513" spans="1:11" ht="15.75" customHeight="1">
      <c r="A513" s="78">
        <v>481</v>
      </c>
      <c r="B513" s="78">
        <v>32</v>
      </c>
      <c r="C513" s="328"/>
      <c r="D513" s="327" t="s">
        <v>1624</v>
      </c>
      <c r="E513" s="328"/>
      <c r="F513" s="328" t="s">
        <v>2314</v>
      </c>
      <c r="G513" s="328" t="s">
        <v>2314</v>
      </c>
      <c r="H513" s="78" t="s">
        <v>2166</v>
      </c>
      <c r="I513" s="328" t="s">
        <v>2244</v>
      </c>
    </row>
    <row r="514" spans="1:11" ht="15.75" customHeight="1">
      <c r="A514" s="78">
        <v>482</v>
      </c>
      <c r="B514" s="78">
        <v>33</v>
      </c>
      <c r="C514" s="328"/>
      <c r="D514" s="327" t="s">
        <v>1615</v>
      </c>
      <c r="E514" s="328"/>
      <c r="F514" s="328" t="s">
        <v>2316</v>
      </c>
      <c r="G514" s="328" t="s">
        <v>2317</v>
      </c>
      <c r="H514" s="78" t="s">
        <v>2166</v>
      </c>
      <c r="I514" s="328" t="s">
        <v>2244</v>
      </c>
    </row>
    <row r="515" spans="1:11" ht="15.75" customHeight="1">
      <c r="A515" s="78">
        <v>483</v>
      </c>
      <c r="B515" s="78">
        <v>34</v>
      </c>
      <c r="C515" s="328"/>
      <c r="D515" s="327" t="s">
        <v>1344</v>
      </c>
      <c r="E515" s="328"/>
      <c r="F515" s="328" t="s">
        <v>2314</v>
      </c>
      <c r="G515" s="328" t="s">
        <v>2315</v>
      </c>
      <c r="H515" s="78" t="s">
        <v>2166</v>
      </c>
      <c r="I515" s="328" t="s">
        <v>2244</v>
      </c>
    </row>
    <row r="516" spans="1:11" ht="15.75" customHeight="1">
      <c r="A516" s="78">
        <v>484</v>
      </c>
      <c r="B516" s="78">
        <v>35</v>
      </c>
      <c r="C516" s="328"/>
      <c r="D516" s="327" t="s">
        <v>1674</v>
      </c>
      <c r="E516" s="328"/>
      <c r="F516" s="328" t="s">
        <v>2318</v>
      </c>
      <c r="G516" s="328" t="s">
        <v>2318</v>
      </c>
      <c r="H516" s="78" t="s">
        <v>2166</v>
      </c>
      <c r="I516" s="328" t="s">
        <v>3812</v>
      </c>
    </row>
    <row r="517" spans="1:11" ht="15.75" customHeight="1">
      <c r="A517" s="78">
        <v>485</v>
      </c>
      <c r="B517" s="78">
        <v>36</v>
      </c>
      <c r="C517" s="513"/>
      <c r="D517" s="1016" t="s">
        <v>1676</v>
      </c>
      <c r="E517" s="513"/>
      <c r="F517" s="514" t="s">
        <v>2318</v>
      </c>
      <c r="G517" s="514" t="s">
        <v>2319</v>
      </c>
      <c r="H517" s="78" t="s">
        <v>2166</v>
      </c>
      <c r="I517" s="328" t="s">
        <v>2311</v>
      </c>
    </row>
    <row r="518" spans="1:11" ht="15.75" customHeight="1">
      <c r="A518" s="78">
        <v>486</v>
      </c>
      <c r="B518" s="78">
        <v>37</v>
      </c>
      <c r="C518" s="1088"/>
      <c r="D518" s="1090" t="s">
        <v>1243</v>
      </c>
      <c r="E518" s="1088"/>
      <c r="F518" s="1529" t="s">
        <v>2309</v>
      </c>
      <c r="G518" s="1529" t="s">
        <v>2309</v>
      </c>
      <c r="H518" s="1530" t="s">
        <v>2166</v>
      </c>
      <c r="I518" s="1531" t="s">
        <v>2244</v>
      </c>
    </row>
    <row r="519" spans="1:11" ht="15.75" customHeight="1">
      <c r="A519" s="78">
        <v>487</v>
      </c>
      <c r="B519" s="78">
        <v>38</v>
      </c>
      <c r="C519" s="1088"/>
      <c r="D519" s="1088" t="s">
        <v>1248</v>
      </c>
      <c r="E519" s="1088"/>
      <c r="F519" s="1529" t="s">
        <v>2318</v>
      </c>
      <c r="G519" s="1529" t="s">
        <v>2318</v>
      </c>
      <c r="H519" s="1530" t="s">
        <v>2166</v>
      </c>
      <c r="I519" s="1531" t="s">
        <v>2244</v>
      </c>
    </row>
    <row r="520" spans="1:11" ht="15.75" customHeight="1">
      <c r="A520" s="1017"/>
      <c r="B520" s="1018" t="s">
        <v>1965</v>
      </c>
      <c r="C520" s="1017"/>
      <c r="D520" s="1017"/>
      <c r="E520" s="1017"/>
      <c r="F520" s="1017"/>
      <c r="G520" s="1017"/>
      <c r="H520" s="1017"/>
      <c r="I520" s="1017"/>
    </row>
    <row r="521" spans="1:11" ht="15.75" customHeight="1">
      <c r="A521" s="1019">
        <v>488</v>
      </c>
      <c r="B521" s="1088">
        <v>1</v>
      </c>
      <c r="C521" s="1088"/>
      <c r="D521" s="1089" t="s">
        <v>1339</v>
      </c>
      <c r="E521" s="1088"/>
      <c r="F521" s="1088" t="s">
        <v>3762</v>
      </c>
      <c r="G521" s="1088" t="s">
        <v>3762</v>
      </c>
      <c r="H521" s="1024" t="s">
        <v>2166</v>
      </c>
      <c r="I521" s="1024" t="s">
        <v>2307</v>
      </c>
    </row>
    <row r="522" spans="1:11" ht="15.75" customHeight="1">
      <c r="A522" s="1019">
        <v>489</v>
      </c>
      <c r="B522" s="1088">
        <v>2</v>
      </c>
      <c r="C522" s="1088"/>
      <c r="D522" s="1090" t="s">
        <v>1584</v>
      </c>
      <c r="E522" s="1088"/>
      <c r="F522" s="1088" t="s">
        <v>3762</v>
      </c>
      <c r="G522" s="1088" t="s">
        <v>3763</v>
      </c>
      <c r="H522" s="1024" t="s">
        <v>2166</v>
      </c>
      <c r="I522" s="1088" t="s">
        <v>3764</v>
      </c>
    </row>
    <row r="523" spans="1:11" ht="15.75" customHeight="1">
      <c r="A523" s="1019">
        <v>490</v>
      </c>
      <c r="B523" s="1088">
        <v>3</v>
      </c>
      <c r="C523" s="1088"/>
      <c r="D523" s="1089" t="s">
        <v>1211</v>
      </c>
      <c r="E523" s="1088"/>
      <c r="F523" s="1088" t="s">
        <v>3762</v>
      </c>
      <c r="G523" s="1088" t="s">
        <v>3763</v>
      </c>
      <c r="H523" s="1024" t="s">
        <v>2166</v>
      </c>
      <c r="I523" s="1088" t="s">
        <v>2244</v>
      </c>
    </row>
    <row r="524" spans="1:11" ht="15.75" customHeight="1">
      <c r="A524" s="1019">
        <v>491</v>
      </c>
      <c r="B524" s="1088">
        <v>4</v>
      </c>
      <c r="C524" s="1088"/>
      <c r="D524" s="1090" t="s">
        <v>1257</v>
      </c>
      <c r="E524" s="1088"/>
      <c r="F524" s="1088" t="s">
        <v>3768</v>
      </c>
      <c r="G524" s="1088" t="s">
        <v>3771</v>
      </c>
      <c r="H524" s="1024" t="s">
        <v>2166</v>
      </c>
      <c r="I524" s="1088" t="s">
        <v>2244</v>
      </c>
    </row>
    <row r="525" spans="1:11" ht="15.75" customHeight="1">
      <c r="A525" s="1019">
        <v>492</v>
      </c>
      <c r="B525" s="1088">
        <v>5</v>
      </c>
      <c r="C525" s="1088"/>
      <c r="D525" s="1090" t="s">
        <v>1323</v>
      </c>
      <c r="E525" s="1088"/>
      <c r="F525" s="1088" t="s">
        <v>3773</v>
      </c>
      <c r="G525" s="1088" t="s">
        <v>3771</v>
      </c>
      <c r="H525" s="1024" t="s">
        <v>2166</v>
      </c>
      <c r="I525" s="1088" t="s">
        <v>2244</v>
      </c>
    </row>
    <row r="526" spans="1:11" ht="15.75" customHeight="1">
      <c r="A526" s="1019">
        <v>493</v>
      </c>
      <c r="B526" s="1088">
        <v>6</v>
      </c>
      <c r="C526" s="1088"/>
      <c r="D526" s="1090" t="s">
        <v>1321</v>
      </c>
      <c r="E526" s="1088"/>
      <c r="F526" s="1088" t="s">
        <v>3771</v>
      </c>
      <c r="G526" s="1088" t="s">
        <v>3771</v>
      </c>
      <c r="H526" s="1024" t="s">
        <v>2166</v>
      </c>
      <c r="I526" s="1088" t="s">
        <v>2244</v>
      </c>
    </row>
    <row r="527" spans="1:11" ht="15.75" customHeight="1">
      <c r="A527" s="1019">
        <v>494</v>
      </c>
      <c r="B527" s="1088">
        <v>7</v>
      </c>
      <c r="C527" s="1088"/>
      <c r="D527" s="1090" t="s">
        <v>1595</v>
      </c>
      <c r="E527" s="1088"/>
      <c r="F527" s="1088" t="s">
        <v>3771</v>
      </c>
      <c r="G527" s="1088" t="s">
        <v>3774</v>
      </c>
      <c r="H527" s="1024" t="s">
        <v>2166</v>
      </c>
      <c r="I527" s="1088" t="s">
        <v>2244</v>
      </c>
    </row>
    <row r="528" spans="1:11" ht="15.75" customHeight="1">
      <c r="A528" s="1019">
        <v>495</v>
      </c>
      <c r="B528" s="1088">
        <v>8</v>
      </c>
      <c r="C528" s="1088"/>
      <c r="D528" s="1090" t="s">
        <v>1230</v>
      </c>
      <c r="E528" s="1088"/>
      <c r="F528" s="1088" t="s">
        <v>3775</v>
      </c>
      <c r="G528" s="1088" t="s">
        <v>3775</v>
      </c>
      <c r="H528" s="1024" t="s">
        <v>2166</v>
      </c>
      <c r="I528" s="1088" t="s">
        <v>3779</v>
      </c>
      <c r="J528" s="1201"/>
      <c r="K528" s="1022"/>
    </row>
    <row r="529" spans="1:9" ht="15.75" customHeight="1">
      <c r="A529" s="1019">
        <v>496</v>
      </c>
      <c r="B529" s="1088">
        <v>9</v>
      </c>
      <c r="C529" s="1088"/>
      <c r="D529" s="1089" t="s">
        <v>1341</v>
      </c>
      <c r="E529" s="1088"/>
      <c r="F529" s="1088" t="s">
        <v>3776</v>
      </c>
      <c r="G529" s="1088" t="s">
        <v>3776</v>
      </c>
      <c r="H529" s="1024" t="s">
        <v>2166</v>
      </c>
      <c r="I529" s="1088" t="s">
        <v>3779</v>
      </c>
    </row>
    <row r="530" spans="1:9" ht="15.75" customHeight="1">
      <c r="A530" s="1019">
        <v>497</v>
      </c>
      <c r="B530" s="1088">
        <v>10</v>
      </c>
      <c r="C530" s="1126"/>
      <c r="D530" s="1127" t="s">
        <v>1205</v>
      </c>
      <c r="E530" s="1126"/>
      <c r="F530" s="1126" t="s">
        <v>3777</v>
      </c>
      <c r="G530" s="1126" t="s">
        <v>3777</v>
      </c>
      <c r="H530" s="1024" t="s">
        <v>2166</v>
      </c>
      <c r="I530" s="1126" t="s">
        <v>2244</v>
      </c>
    </row>
    <row r="531" spans="1:9" ht="15.75" customHeight="1">
      <c r="A531" s="1019">
        <v>498</v>
      </c>
      <c r="B531" s="1088">
        <v>11</v>
      </c>
      <c r="C531" s="1126"/>
      <c r="D531" s="1127" t="s">
        <v>1250</v>
      </c>
      <c r="E531" s="1126"/>
      <c r="F531" s="1126" t="s">
        <v>3781</v>
      </c>
      <c r="G531" s="1126" t="s">
        <v>3782</v>
      </c>
      <c r="H531" s="1024" t="s">
        <v>2166</v>
      </c>
      <c r="I531" s="1126" t="s">
        <v>2244</v>
      </c>
    </row>
    <row r="532" spans="1:9" ht="15.75" customHeight="1">
      <c r="A532" s="1019">
        <v>499</v>
      </c>
      <c r="B532" s="1088">
        <v>12</v>
      </c>
      <c r="C532" s="1088"/>
      <c r="D532" s="1090" t="s">
        <v>1002</v>
      </c>
      <c r="E532" s="1088"/>
      <c r="F532" s="1088" t="s">
        <v>3774</v>
      </c>
      <c r="G532" s="1088" t="s">
        <v>3774</v>
      </c>
      <c r="H532" s="1024" t="s">
        <v>2166</v>
      </c>
      <c r="I532" s="1024" t="s">
        <v>2307</v>
      </c>
    </row>
    <row r="533" spans="1:9" ht="15.75" customHeight="1">
      <c r="A533" s="1019">
        <v>500</v>
      </c>
      <c r="B533" s="1088">
        <v>13</v>
      </c>
      <c r="C533" s="1088"/>
      <c r="D533" s="1089" t="s">
        <v>1338</v>
      </c>
      <c r="E533" s="1088"/>
      <c r="F533" s="1088" t="s">
        <v>3771</v>
      </c>
      <c r="G533" s="1088" t="s">
        <v>3771</v>
      </c>
      <c r="H533" s="1024" t="s">
        <v>2166</v>
      </c>
      <c r="I533" s="1024" t="s">
        <v>2307</v>
      </c>
    </row>
    <row r="534" spans="1:9" ht="15.75" customHeight="1">
      <c r="A534" s="1019">
        <v>501</v>
      </c>
      <c r="B534" s="1088">
        <v>14</v>
      </c>
      <c r="C534" s="1126"/>
      <c r="D534" s="1127" t="s">
        <v>1296</v>
      </c>
      <c r="E534" s="1126"/>
      <c r="F534" s="1126" t="s">
        <v>3816</v>
      </c>
      <c r="G534" s="1126" t="s">
        <v>3816</v>
      </c>
      <c r="H534" s="1024" t="s">
        <v>2166</v>
      </c>
      <c r="I534" s="1088" t="s">
        <v>3764</v>
      </c>
    </row>
    <row r="535" spans="1:9" ht="15.75" customHeight="1">
      <c r="A535" s="1019">
        <v>502</v>
      </c>
      <c r="B535" s="1088">
        <v>15</v>
      </c>
      <c r="C535" s="1126"/>
      <c r="D535" s="1127" t="s">
        <v>1297</v>
      </c>
      <c r="E535" s="1126"/>
      <c r="F535" s="1126" t="s">
        <v>3820</v>
      </c>
      <c r="G535" s="1126" t="s">
        <v>3848</v>
      </c>
      <c r="H535" s="1024" t="s">
        <v>2166</v>
      </c>
      <c r="I535" s="1088" t="s">
        <v>3764</v>
      </c>
    </row>
    <row r="536" spans="1:9" ht="15.75" customHeight="1">
      <c r="A536" s="1019">
        <v>503</v>
      </c>
      <c r="B536" s="1088">
        <v>16</v>
      </c>
      <c r="C536" s="1126"/>
      <c r="D536" s="1127" t="s">
        <v>1593</v>
      </c>
      <c r="E536" s="1126"/>
      <c r="F536" s="1126" t="s">
        <v>3824</v>
      </c>
      <c r="G536" s="1126" t="s">
        <v>3824</v>
      </c>
      <c r="H536" s="1024" t="s">
        <v>2166</v>
      </c>
      <c r="I536" s="1088" t="s">
        <v>3764</v>
      </c>
    </row>
    <row r="537" spans="1:9" ht="15.75" customHeight="1">
      <c r="A537" s="1019">
        <v>504</v>
      </c>
      <c r="B537" s="1088">
        <v>17</v>
      </c>
      <c r="C537" s="1126"/>
      <c r="D537" s="1127" t="s">
        <v>1585</v>
      </c>
      <c r="E537" s="1126"/>
      <c r="F537" s="1126" t="s">
        <v>3783</v>
      </c>
      <c r="G537" s="1126" t="s">
        <v>3784</v>
      </c>
      <c r="H537" s="1024" t="s">
        <v>2166</v>
      </c>
      <c r="I537" s="1088" t="s">
        <v>3764</v>
      </c>
    </row>
    <row r="538" spans="1:9" ht="15.75" customHeight="1">
      <c r="A538" s="1019">
        <v>505</v>
      </c>
      <c r="B538" s="1088">
        <v>18</v>
      </c>
      <c r="C538" s="1126"/>
      <c r="D538" s="1127" t="s">
        <v>1345</v>
      </c>
      <c r="E538" s="1126"/>
      <c r="F538" s="1126" t="s">
        <v>3824</v>
      </c>
      <c r="G538" s="1126" t="s">
        <v>3824</v>
      </c>
      <c r="H538" s="1024" t="s">
        <v>2166</v>
      </c>
      <c r="I538" s="1088" t="s">
        <v>3764</v>
      </c>
    </row>
    <row r="539" spans="1:9" ht="15.75" customHeight="1">
      <c r="A539" s="1019">
        <v>506</v>
      </c>
      <c r="B539" s="1088">
        <v>19</v>
      </c>
      <c r="C539" s="1088"/>
      <c r="D539" s="1090" t="s">
        <v>1314</v>
      </c>
      <c r="E539" s="1088"/>
      <c r="F539" s="1529" t="s">
        <v>3823</v>
      </c>
      <c r="G539" s="1529" t="s">
        <v>3823</v>
      </c>
      <c r="H539" s="1530" t="s">
        <v>2166</v>
      </c>
      <c r="I539" s="1531" t="s">
        <v>2244</v>
      </c>
    </row>
    <row r="540" spans="1:9" ht="15.75" customHeight="1">
      <c r="A540" s="1019">
        <v>507</v>
      </c>
      <c r="B540" s="1088">
        <v>20</v>
      </c>
      <c r="C540" s="1088"/>
      <c r="D540" s="1088" t="s">
        <v>1325</v>
      </c>
      <c r="E540" s="1088"/>
      <c r="F540" s="1529" t="s">
        <v>3826</v>
      </c>
      <c r="G540" s="1529" t="s">
        <v>3826</v>
      </c>
      <c r="H540" s="1530" t="s">
        <v>2166</v>
      </c>
      <c r="I540" s="1531" t="s">
        <v>2244</v>
      </c>
    </row>
    <row r="541" spans="1:9" ht="15.75" customHeight="1">
      <c r="B541" s="1247" t="s">
        <v>3847</v>
      </c>
    </row>
    <row r="542" spans="1:9" ht="15.75" customHeight="1">
      <c r="A542" s="1126">
        <v>508</v>
      </c>
      <c r="B542" s="1127">
        <v>1</v>
      </c>
      <c r="C542" s="1126"/>
      <c r="D542" s="1127" t="s">
        <v>1333</v>
      </c>
      <c r="E542" s="1126"/>
      <c r="F542" s="1126" t="s">
        <v>3834</v>
      </c>
      <c r="G542" s="1126" t="s">
        <v>3834</v>
      </c>
      <c r="H542" s="1024" t="s">
        <v>2166</v>
      </c>
      <c r="I542" s="1088" t="s">
        <v>3764</v>
      </c>
    </row>
    <row r="543" spans="1:9" ht="15.75" customHeight="1">
      <c r="A543" s="1126">
        <v>509</v>
      </c>
      <c r="B543" s="1127">
        <v>2</v>
      </c>
      <c r="C543" s="1126"/>
      <c r="D543" s="1127" t="s">
        <v>1293</v>
      </c>
      <c r="E543" s="1126"/>
      <c r="F543" s="1126" t="s">
        <v>3839</v>
      </c>
      <c r="G543" s="1126" t="s">
        <v>3839</v>
      </c>
      <c r="H543" s="1024" t="s">
        <v>2166</v>
      </c>
      <c r="I543" s="1088" t="s">
        <v>3764</v>
      </c>
    </row>
    <row r="544" spans="1:9" ht="15.75" customHeight="1">
      <c r="D544" s="1527"/>
      <c r="E544" s="1527"/>
    </row>
    <row r="545" spans="4:4" ht="15.75" customHeight="1">
      <c r="D545" s="1528"/>
    </row>
    <row r="546" spans="4:4" ht="15.75" customHeight="1"/>
    <row r="547" spans="4:4" ht="15.75" customHeight="1">
      <c r="D547" s="1528"/>
    </row>
    <row r="548" spans="4:4" ht="15.75" customHeight="1">
      <c r="D548" s="1532"/>
    </row>
    <row r="549" spans="4:4" ht="15.75" customHeight="1">
      <c r="D549" s="1532"/>
    </row>
    <row r="550" spans="4:4" ht="15.75" customHeight="1"/>
    <row r="551" spans="4:4" ht="15.75" customHeight="1"/>
    <row r="552" spans="4:4" ht="15.75" customHeight="1"/>
    <row r="553" spans="4:4" ht="15.75" customHeight="1"/>
    <row r="554" spans="4:4" ht="15.75" customHeight="1"/>
    <row r="555" spans="4:4" ht="15.75" customHeight="1"/>
    <row r="556" spans="4:4" ht="15.75" customHeight="1"/>
    <row r="557" spans="4:4" ht="15.75" customHeight="1"/>
    <row r="558" spans="4:4" ht="15.75" customHeight="1"/>
    <row r="559" spans="4:4" ht="15.75" customHeight="1"/>
    <row r="560" spans="4:4"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D4:D358" xr:uid="{00000000-0009-0000-0000-000011000000}"/>
  <mergeCells count="10">
    <mergeCell ref="H4:H5"/>
    <mergeCell ref="I4:I5"/>
    <mergeCell ref="J4:J5"/>
    <mergeCell ref="A4:A5"/>
    <mergeCell ref="B4:B5"/>
    <mergeCell ref="C4:C5"/>
    <mergeCell ref="D4:D5"/>
    <mergeCell ref="E4:E5"/>
    <mergeCell ref="F4:F5"/>
    <mergeCell ref="G4:G5"/>
  </mergeCells>
  <phoneticPr fontId="124" type="noConversion"/>
  <conditionalFormatting sqref="D492:D504 D509:D511 D521:D533 D518:D519 D544:D545 D547:D1007 D2:D488 D539:D541">
    <cfRule type="expression" dxfId="446" priority="4">
      <formula>NOT(ISERROR(SEARCH((COUNTIF(D:D,D2)&gt;1),(D2))))</formula>
    </cfRule>
  </conditionalFormatting>
  <conditionalFormatting sqref="D492:D504 D509:D511 L467:L477 D521:D541 D518:D519 D544:D545 D547:D1007 D2:D488">
    <cfRule type="expression" dxfId="445" priority="3">
      <formula>UNIQUE</formula>
    </cfRule>
  </conditionalFormatting>
  <conditionalFormatting sqref="D7:D247 D255:D299 D316:D323 D330:D331 D339:D376 D388:D390 D397:D416 D434:D460 D470:D488 D492 D498:D504 D533 D550:D551 D553:D1007 L467:L468 L475 D540">
    <cfRule type="expression" dxfId="444" priority="5">
      <formula>COUNTIF(D:D,D1)&gt;1</formula>
    </cfRule>
  </conditionalFormatting>
  <conditionalFormatting sqref="D61:D64">
    <cfRule type="expression" dxfId="443" priority="6">
      <formula>IF(#REF!="TEN",TRUE,FALSE)</formula>
    </cfRule>
  </conditionalFormatting>
  <conditionalFormatting sqref="D62:D64">
    <cfRule type="expression" dxfId="442" priority="7" stopIfTrue="1">
      <formula>IF(#REF!="TEN",TRUE,FALSE)</formula>
    </cfRule>
  </conditionalFormatting>
  <conditionalFormatting sqref="D305:D307 L471">
    <cfRule type="expression" dxfId="441" priority="12">
      <formula>COUNTIF(D:D,D302)&gt;1</formula>
    </cfRule>
  </conditionalFormatting>
  <conditionalFormatting sqref="D308:D309">
    <cfRule type="expression" dxfId="440" priority="1200">
      <formula>COUNTIF(D:D,D418)&gt;1</formula>
    </cfRule>
  </conditionalFormatting>
  <conditionalFormatting sqref="D324:D329 D549">
    <cfRule type="expression" dxfId="439" priority="783">
      <formula>COUNTIF(D:D,D294)&gt;1</formula>
    </cfRule>
  </conditionalFormatting>
  <conditionalFormatting sqref="D377">
    <cfRule type="expression" dxfId="438" priority="1204">
      <formula>COUNTIF(D:D,D420)&gt;1</formula>
    </cfRule>
  </conditionalFormatting>
  <conditionalFormatting sqref="D382:D387">
    <cfRule type="expression" dxfId="437" priority="366">
      <formula>COUNTIF(D:D,D371)&gt;1</formula>
    </cfRule>
  </conditionalFormatting>
  <conditionalFormatting sqref="D249:D254 D333:D338 D391:D396 L477">
    <cfRule type="expression" dxfId="436" priority="677">
      <formula>COUNTIF(D:D,D242)&gt;1</formula>
    </cfRule>
  </conditionalFormatting>
  <conditionalFormatting sqref="D417">
    <cfRule type="expression" dxfId="435" priority="1207">
      <formula>COUNTIF(D:D,D378)&gt;1</formula>
    </cfRule>
  </conditionalFormatting>
  <conditionalFormatting sqref="D421:D424 D541">
    <cfRule type="expression" dxfId="434" priority="1062">
      <formula>COUNTIF(D:D,D379)&gt;1</formula>
    </cfRule>
  </conditionalFormatting>
  <conditionalFormatting sqref="D425:D426">
    <cfRule type="expression" dxfId="433" priority="1211">
      <formula>COUNTIF(D:D,D382)&gt;1</formula>
    </cfRule>
  </conditionalFormatting>
  <conditionalFormatting sqref="D427">
    <cfRule type="expression" dxfId="432" priority="1212">
      <formula>COUNTIF(D:D,D382)&gt;1</formula>
    </cfRule>
  </conditionalFormatting>
  <conditionalFormatting sqref="D428:D433">
    <cfRule type="expression" dxfId="431" priority="1172">
      <formula>COUNTIF(D:D,D411)&gt;1</formula>
    </cfRule>
  </conditionalFormatting>
  <conditionalFormatting sqref="D462">
    <cfRule type="expression" dxfId="430" priority="1215">
      <formula>COUNTIF(D:D,D377)&gt;1</formula>
    </cfRule>
  </conditionalFormatting>
  <conditionalFormatting sqref="D463">
    <cfRule type="expression" dxfId="429" priority="457">
      <formula>COUNTIF(D:D,D461)&gt;1</formula>
    </cfRule>
  </conditionalFormatting>
  <conditionalFormatting sqref="D464:D469">
    <cfRule type="expression" dxfId="428" priority="568">
      <formula>COUNTIF(D:D,D455)&gt;1</formula>
    </cfRule>
  </conditionalFormatting>
  <conditionalFormatting sqref="D509">
    <cfRule type="expression" dxfId="427" priority="1260">
      <formula>COUNTIF(D:D,D462)&gt;1</formula>
    </cfRule>
  </conditionalFormatting>
  <conditionalFormatting sqref="D510:D511">
    <cfRule type="expression" dxfId="426" priority="1261">
      <formula>COUNTIF(D:D,D417)&gt;1</formula>
    </cfRule>
  </conditionalFormatting>
  <conditionalFormatting sqref="D529:D531 L469">
    <cfRule type="expression" dxfId="425" priority="8">
      <formula>COUNTIF(D:D,D464)&gt;1</formula>
    </cfRule>
  </conditionalFormatting>
  <conditionalFormatting sqref="D532 L474 L476">
    <cfRule type="expression" dxfId="424" priority="880">
      <formula>COUNTIF(D:D,#REF!)&gt;1</formula>
    </cfRule>
  </conditionalFormatting>
  <conditionalFormatting sqref="L470">
    <cfRule type="expression" dxfId="423" priority="10">
      <formula>COUNTIF(L:L,L466)&gt;1</formula>
    </cfRule>
  </conditionalFormatting>
  <conditionalFormatting sqref="D539">
    <cfRule type="expression" dxfId="422" priority="1538">
      <formula>COUNTIF(D:D,D543)&gt;1</formula>
    </cfRule>
  </conditionalFormatting>
  <conditionalFormatting sqref="D418">
    <cfRule type="expression" dxfId="421" priority="1577">
      <formula>COUNTIF(D:D,D523)&gt;1</formula>
    </cfRule>
  </conditionalFormatting>
  <conditionalFormatting sqref="D492:D497">
    <cfRule type="expression" dxfId="420" priority="1587">
      <formula>COUNTIF(D:D,D528)&gt;1</formula>
    </cfRule>
  </conditionalFormatting>
  <conditionalFormatting sqref="D527:D528">
    <cfRule type="expression" dxfId="419" priority="1590">
      <formula>COUNTIF(D:D,D322)&gt;1</formula>
    </cfRule>
  </conditionalFormatting>
  <conditionalFormatting sqref="D518">
    <cfRule type="expression" dxfId="418" priority="1619">
      <formula>COUNTIF(D:D,D542)&gt;1</formula>
    </cfRule>
  </conditionalFormatting>
  <conditionalFormatting sqref="D519">
    <cfRule type="expression" dxfId="417" priority="1631">
      <formula>COUNTIF(D:D,D535)&gt;1</formula>
    </cfRule>
  </conditionalFormatting>
  <conditionalFormatting sqref="D310:D312">
    <cfRule type="expression" dxfId="416" priority="1752">
      <formula>COUNTIF(D:D,D421)&gt;1</formula>
    </cfRule>
  </conditionalFormatting>
  <conditionalFormatting sqref="D313">
    <cfRule type="expression" dxfId="415" priority="1753">
      <formula>COUNTIF(D:D,D463)&gt;1</formula>
    </cfRule>
  </conditionalFormatting>
  <conditionalFormatting sqref="D314:D315">
    <cfRule type="expression" dxfId="414" priority="1754">
      <formula>COUNTIF(D:D,D509)&gt;1</formula>
    </cfRule>
  </conditionalFormatting>
  <conditionalFormatting sqref="D378:D381">
    <cfRule type="expression" dxfId="413" priority="1757">
      <formula>COUNTIF(D:D,D305)&gt;1</formula>
    </cfRule>
  </conditionalFormatting>
  <conditionalFormatting sqref="D419:D420">
    <cfRule type="expression" dxfId="412" priority="1762">
      <formula>COUNTIF(D:D,D300)&gt;1</formula>
    </cfRule>
  </conditionalFormatting>
  <conditionalFormatting sqref="D461">
    <cfRule type="expression" dxfId="411" priority="1768">
      <formula>COUNTIF(D:D,D309)&gt;1</formula>
    </cfRule>
  </conditionalFormatting>
  <conditionalFormatting sqref="D303:D304">
    <cfRule type="expression" dxfId="410" priority="1787">
      <formula>COUNTIF(D:D,D521)&gt;1</formula>
    </cfRule>
  </conditionalFormatting>
  <conditionalFormatting sqref="D524:D526">
    <cfRule type="expression" dxfId="409" priority="1790">
      <formula>COUNTIF(D:D,D318)&gt;1</formula>
    </cfRule>
  </conditionalFormatting>
  <conditionalFormatting sqref="D332">
    <cfRule type="expression" dxfId="408" priority="1815">
      <formula>COUNTIF(D:D,D538)&gt;1</formula>
    </cfRule>
  </conditionalFormatting>
  <conditionalFormatting sqref="D544:D545 D547:D1048576 D1:D533 D539:D541">
    <cfRule type="duplicateValues" dxfId="407" priority="1846"/>
  </conditionalFormatting>
  <conditionalFormatting sqref="D547:D548 D544">
    <cfRule type="expression" dxfId="406" priority="1886">
      <formula>COUNTIF(D:D,D536)&gt;1</formula>
    </cfRule>
  </conditionalFormatting>
  <conditionalFormatting sqref="D545">
    <cfRule type="expression" dxfId="405" priority="1914">
      <formula>COUNTIF(D:D,D332)&gt;1</formula>
    </cfRule>
  </conditionalFormatting>
  <conditionalFormatting sqref="D547:D1048576 D1:D545">
    <cfRule type="duplicateValues" dxfId="404" priority="1"/>
  </conditionalFormatting>
  <conditionalFormatting sqref="D552">
    <cfRule type="expression" dxfId="403" priority="1938">
      <formula>COUNTIF(D:D,D248)&gt;1</formula>
    </cfRule>
  </conditionalFormatting>
  <conditionalFormatting sqref="D248">
    <cfRule type="expression" dxfId="402" priority="1991">
      <formula>COUNTIF(D:D,D518)&gt;1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8" workbookViewId="0">
      <selection activeCell="K102" sqref="K102"/>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3" t="s">
        <v>80</v>
      </c>
      <c r="B1" s="654"/>
      <c r="C1" s="654"/>
      <c r="D1" s="654"/>
      <c r="E1" s="654"/>
      <c r="F1" s="654"/>
      <c r="G1" s="654"/>
      <c r="H1" s="654"/>
      <c r="I1" s="654"/>
      <c r="J1" s="654"/>
      <c r="K1" s="654"/>
      <c r="L1" s="654"/>
      <c r="M1" s="654"/>
      <c r="N1" s="654"/>
      <c r="O1" s="654"/>
      <c r="P1" s="654"/>
      <c r="Q1" s="654"/>
    </row>
    <row r="2" spans="1:17" ht="15.5">
      <c r="A2" s="653" t="s">
        <v>82</v>
      </c>
      <c r="B2" s="654"/>
      <c r="C2" s="654"/>
      <c r="D2" s="654"/>
      <c r="E2" s="654"/>
      <c r="F2" s="654"/>
      <c r="G2" s="654"/>
      <c r="H2" s="654"/>
      <c r="I2" s="654"/>
      <c r="J2" s="654"/>
      <c r="K2" s="654"/>
      <c r="L2" s="654"/>
      <c r="M2" s="654"/>
      <c r="N2" s="654"/>
      <c r="O2" s="654"/>
      <c r="P2" s="654"/>
      <c r="Q2" s="654"/>
    </row>
    <row r="3" spans="1:17" ht="16.5" customHeight="1">
      <c r="A3" s="1343" t="s">
        <v>2856</v>
      </c>
      <c r="B3" s="1339"/>
      <c r="C3" s="1339"/>
      <c r="D3" s="1339"/>
      <c r="E3" s="1339"/>
      <c r="F3" s="1339"/>
      <c r="G3" s="1339"/>
      <c r="H3" s="1339"/>
      <c r="I3" s="1339"/>
      <c r="J3" s="1339"/>
      <c r="K3" s="1339"/>
      <c r="L3" s="1339"/>
      <c r="M3" s="655"/>
      <c r="N3" s="655"/>
      <c r="O3" s="655"/>
      <c r="P3" s="655"/>
      <c r="Q3" s="655"/>
    </row>
    <row r="4" spans="1:17" ht="16.5" customHeight="1">
      <c r="A4" s="1344" t="s">
        <v>2817</v>
      </c>
      <c r="B4" s="1345" t="s">
        <v>2818</v>
      </c>
      <c r="C4" s="1263"/>
      <c r="D4" s="1264"/>
      <c r="E4" s="1345" t="s">
        <v>2819</v>
      </c>
      <c r="F4" s="1263"/>
      <c r="G4" s="1264"/>
      <c r="H4" s="1345" t="s">
        <v>2820</v>
      </c>
      <c r="I4" s="1263"/>
      <c r="J4" s="1264"/>
      <c r="K4" s="1344" t="s">
        <v>2821</v>
      </c>
      <c r="L4" s="1346" t="s">
        <v>37</v>
      </c>
      <c r="M4" s="655"/>
      <c r="N4" s="655"/>
      <c r="O4" s="655"/>
      <c r="P4" s="655"/>
      <c r="Q4" s="655"/>
    </row>
    <row r="5" spans="1:17" ht="15.5">
      <c r="A5" s="1279"/>
      <c r="B5" s="656" t="s">
        <v>2822</v>
      </c>
      <c r="C5" s="656" t="s">
        <v>2823</v>
      </c>
      <c r="D5" s="657" t="s">
        <v>2824</v>
      </c>
      <c r="E5" s="656" t="s">
        <v>2719</v>
      </c>
      <c r="F5" s="656" t="s">
        <v>2826</v>
      </c>
      <c r="G5" s="656" t="s">
        <v>2827</v>
      </c>
      <c r="H5" s="656" t="s">
        <v>2719</v>
      </c>
      <c r="I5" s="656" t="s">
        <v>2826</v>
      </c>
      <c r="J5" s="656" t="s">
        <v>2827</v>
      </c>
      <c r="K5" s="1279"/>
      <c r="L5" s="1279"/>
      <c r="M5" s="655"/>
      <c r="N5" s="655"/>
      <c r="O5" s="655"/>
      <c r="P5" s="655"/>
      <c r="Q5" s="655"/>
    </row>
    <row r="6" spans="1:17" ht="18" customHeight="1">
      <c r="A6" s="554">
        <v>1</v>
      </c>
      <c r="B6" s="483" t="s">
        <v>284</v>
      </c>
      <c r="C6" s="483" t="s">
        <v>489</v>
      </c>
      <c r="D6" s="483">
        <v>3.141</v>
      </c>
      <c r="E6" s="483" t="s">
        <v>2857</v>
      </c>
      <c r="F6" s="483" t="s">
        <v>447</v>
      </c>
      <c r="G6" s="632">
        <v>45436</v>
      </c>
      <c r="H6" s="483" t="s">
        <v>459</v>
      </c>
      <c r="I6" s="483" t="s">
        <v>467</v>
      </c>
      <c r="J6" s="632">
        <v>45436</v>
      </c>
      <c r="K6" s="483" t="s">
        <v>2802</v>
      </c>
      <c r="L6" s="644" t="s">
        <v>2851</v>
      </c>
      <c r="M6" s="655"/>
      <c r="N6" s="655"/>
      <c r="O6" s="655"/>
      <c r="P6" s="654" t="str">
        <f t="shared" ref="P6:P75" si="0">B6&amp; " to " &amp;C6</f>
        <v>57/6 to 58/0</v>
      </c>
      <c r="Q6" s="655"/>
    </row>
    <row r="7" spans="1:17" ht="18" customHeight="1">
      <c r="A7" s="554">
        <v>2</v>
      </c>
      <c r="B7" s="483" t="s">
        <v>744</v>
      </c>
      <c r="C7" s="483" t="s">
        <v>284</v>
      </c>
      <c r="D7" s="483">
        <v>2.3439999999999999</v>
      </c>
      <c r="E7" s="483" t="s">
        <v>2180</v>
      </c>
      <c r="F7" s="483" t="s">
        <v>467</v>
      </c>
      <c r="G7" s="632">
        <v>45436</v>
      </c>
      <c r="H7" s="483" t="s">
        <v>2184</v>
      </c>
      <c r="I7" s="483" t="s">
        <v>481</v>
      </c>
      <c r="J7" s="632">
        <v>45467</v>
      </c>
      <c r="K7" s="483" t="s">
        <v>2802</v>
      </c>
      <c r="L7" s="644" t="s">
        <v>2851</v>
      </c>
      <c r="M7" s="655"/>
      <c r="N7" s="655"/>
      <c r="O7" s="655"/>
      <c r="P7" s="654" t="str">
        <f t="shared" si="0"/>
        <v>57/0 to 57/6</v>
      </c>
      <c r="Q7" s="655"/>
    </row>
    <row r="8" spans="1:17" ht="18" customHeight="1">
      <c r="A8" s="554">
        <v>3</v>
      </c>
      <c r="B8" s="483" t="s">
        <v>2858</v>
      </c>
      <c r="C8" s="483" t="s">
        <v>744</v>
      </c>
      <c r="D8" s="483">
        <v>4.1269999999999998</v>
      </c>
      <c r="E8" s="483" t="s">
        <v>2324</v>
      </c>
      <c r="F8" s="483" t="s">
        <v>481</v>
      </c>
      <c r="G8" s="632">
        <v>45467</v>
      </c>
      <c r="H8" s="483" t="s">
        <v>2859</v>
      </c>
      <c r="I8" s="483" t="s">
        <v>2772</v>
      </c>
      <c r="J8" s="632">
        <v>45497</v>
      </c>
      <c r="K8" s="483" t="s">
        <v>2802</v>
      </c>
      <c r="L8" s="644" t="s">
        <v>2851</v>
      </c>
      <c r="M8" s="655"/>
      <c r="N8" s="655"/>
      <c r="O8" s="655"/>
      <c r="P8" s="654" t="str">
        <f t="shared" si="0"/>
        <v>56/0  to 57/0</v>
      </c>
      <c r="Q8" s="655"/>
    </row>
    <row r="9" spans="1:17" ht="18" customHeight="1">
      <c r="A9" s="554">
        <v>4</v>
      </c>
      <c r="B9" s="483" t="s">
        <v>2860</v>
      </c>
      <c r="C9" s="483" t="s">
        <v>755</v>
      </c>
      <c r="D9" s="483">
        <v>4.9000000000000004</v>
      </c>
      <c r="E9" s="483" t="s">
        <v>2188</v>
      </c>
      <c r="F9" s="483" t="s">
        <v>2772</v>
      </c>
      <c r="G9" s="632">
        <v>45497</v>
      </c>
      <c r="H9" s="483" t="s">
        <v>1608</v>
      </c>
      <c r="I9" s="483" t="s">
        <v>488</v>
      </c>
      <c r="J9" s="632">
        <v>45497</v>
      </c>
      <c r="K9" s="483" t="s">
        <v>2802</v>
      </c>
      <c r="L9" s="644">
        <v>10.882999999999999</v>
      </c>
      <c r="M9" s="655"/>
      <c r="N9" s="655"/>
      <c r="O9" s="655"/>
      <c r="P9" s="654" t="str">
        <f t="shared" si="0"/>
        <v>55/0  to 56/0</v>
      </c>
      <c r="Q9" s="655"/>
    </row>
    <row r="10" spans="1:17" ht="18" customHeight="1">
      <c r="A10" s="554">
        <v>5</v>
      </c>
      <c r="B10" s="483" t="s">
        <v>670</v>
      </c>
      <c r="C10" s="483" t="s">
        <v>729</v>
      </c>
      <c r="D10" s="483">
        <v>2.0129999999999999</v>
      </c>
      <c r="E10" s="483" t="s">
        <v>1607</v>
      </c>
      <c r="F10" s="483" t="s">
        <v>488</v>
      </c>
      <c r="G10" s="632">
        <v>45497</v>
      </c>
      <c r="H10" s="483" t="s">
        <v>1637</v>
      </c>
      <c r="I10" s="554" t="s">
        <v>498</v>
      </c>
      <c r="J10" s="658">
        <v>45528</v>
      </c>
      <c r="K10" s="483" t="s">
        <v>2802</v>
      </c>
      <c r="L10" s="1123">
        <v>11.112</v>
      </c>
      <c r="M10" s="655"/>
      <c r="N10" s="655"/>
      <c r="O10" s="655"/>
      <c r="P10" s="654" t="str">
        <f t="shared" si="0"/>
        <v>53/0 to 55/0</v>
      </c>
      <c r="Q10" s="655"/>
    </row>
    <row r="11" spans="1:17" ht="18" customHeight="1">
      <c r="A11" s="554">
        <v>6</v>
      </c>
      <c r="B11" s="483" t="s">
        <v>688</v>
      </c>
      <c r="C11" s="483" t="s">
        <v>670</v>
      </c>
      <c r="D11" s="483">
        <v>2.3639999999999999</v>
      </c>
      <c r="E11" s="554" t="s">
        <v>500</v>
      </c>
      <c r="F11" s="554" t="s">
        <v>1645</v>
      </c>
      <c r="G11" s="658">
        <v>45528</v>
      </c>
      <c r="H11" s="554" t="s">
        <v>1661</v>
      </c>
      <c r="I11" s="554" t="s">
        <v>518</v>
      </c>
      <c r="J11" s="658">
        <v>45559</v>
      </c>
      <c r="K11" s="483" t="s">
        <v>2802</v>
      </c>
      <c r="L11" s="644" t="s">
        <v>2851</v>
      </c>
      <c r="M11" s="655"/>
      <c r="N11" s="655"/>
      <c r="O11" s="655"/>
      <c r="P11" s="654" t="str">
        <f t="shared" si="0"/>
        <v>52/0 to 53/0</v>
      </c>
      <c r="Q11" s="655"/>
    </row>
    <row r="12" spans="1:17" ht="18" customHeight="1">
      <c r="A12" s="554">
        <v>7</v>
      </c>
      <c r="B12" s="483" t="s">
        <v>478</v>
      </c>
      <c r="C12" s="483" t="s">
        <v>688</v>
      </c>
      <c r="D12" s="483">
        <v>4.4029999999999996</v>
      </c>
      <c r="E12" s="554" t="s">
        <v>520</v>
      </c>
      <c r="F12" s="554" t="s">
        <v>527</v>
      </c>
      <c r="G12" s="658">
        <v>45559</v>
      </c>
      <c r="H12" s="554" t="s">
        <v>572</v>
      </c>
      <c r="I12" s="554" t="s">
        <v>570</v>
      </c>
      <c r="J12" s="658">
        <v>45589</v>
      </c>
      <c r="K12" s="483" t="s">
        <v>2802</v>
      </c>
      <c r="L12" s="644" t="s">
        <v>2851</v>
      </c>
      <c r="M12" s="655"/>
      <c r="N12" s="655"/>
      <c r="O12" s="655"/>
      <c r="P12" s="654" t="str">
        <f t="shared" si="0"/>
        <v>51/0 to 52/0</v>
      </c>
      <c r="Q12" s="655"/>
    </row>
    <row r="13" spans="1:17" ht="18" customHeight="1">
      <c r="A13" s="554">
        <v>8</v>
      </c>
      <c r="B13" s="483" t="s">
        <v>484</v>
      </c>
      <c r="C13" s="483" t="s">
        <v>478</v>
      </c>
      <c r="D13" s="483">
        <v>1.9710000000000001</v>
      </c>
      <c r="E13" s="483" t="s">
        <v>553</v>
      </c>
      <c r="F13" s="554" t="s">
        <v>2781</v>
      </c>
      <c r="G13" s="658">
        <v>45589</v>
      </c>
      <c r="H13" s="554" t="s">
        <v>576</v>
      </c>
      <c r="I13" s="554" t="s">
        <v>579</v>
      </c>
      <c r="J13" s="658">
        <v>45589</v>
      </c>
      <c r="K13" s="483" t="s">
        <v>2802</v>
      </c>
      <c r="L13" s="644" t="s">
        <v>2851</v>
      </c>
      <c r="M13" s="655"/>
      <c r="N13" s="655"/>
      <c r="O13" s="655"/>
      <c r="P13" s="654" t="str">
        <f t="shared" si="0"/>
        <v>50/0 to 51/0</v>
      </c>
      <c r="Q13" s="655"/>
    </row>
    <row r="14" spans="1:17" ht="18" customHeight="1">
      <c r="A14" s="554">
        <v>9</v>
      </c>
      <c r="B14" s="483" t="s">
        <v>1633</v>
      </c>
      <c r="C14" s="483" t="s">
        <v>524</v>
      </c>
      <c r="D14" s="635">
        <v>0.49623</v>
      </c>
      <c r="E14" s="483" t="s">
        <v>600</v>
      </c>
      <c r="F14" s="554" t="s">
        <v>1707</v>
      </c>
      <c r="G14" s="658">
        <v>45620</v>
      </c>
      <c r="H14" s="554" t="s">
        <v>601</v>
      </c>
      <c r="I14" s="554" t="s">
        <v>604</v>
      </c>
      <c r="J14" s="658">
        <v>45620</v>
      </c>
      <c r="K14" s="483" t="s">
        <v>2804</v>
      </c>
      <c r="L14" s="644" t="s">
        <v>2851</v>
      </c>
      <c r="M14" s="655"/>
      <c r="N14" s="655"/>
      <c r="O14" s="655"/>
      <c r="P14" s="654" t="str">
        <f t="shared" si="0"/>
        <v>72/7 to 73/0</v>
      </c>
      <c r="Q14" s="655"/>
    </row>
    <row r="15" spans="1:17" ht="15.5">
      <c r="A15" s="554">
        <v>10</v>
      </c>
      <c r="B15" s="554" t="s">
        <v>489</v>
      </c>
      <c r="C15" s="554" t="s">
        <v>1495</v>
      </c>
      <c r="D15" s="554">
        <v>2.7970000000000002</v>
      </c>
      <c r="E15" s="483" t="s">
        <v>1710</v>
      </c>
      <c r="F15" s="554" t="s">
        <v>1720</v>
      </c>
      <c r="G15" s="658">
        <v>45620</v>
      </c>
      <c r="H15" s="554" t="s">
        <v>2861</v>
      </c>
      <c r="I15" s="554" t="s">
        <v>1734</v>
      </c>
      <c r="J15" s="658">
        <v>45650</v>
      </c>
      <c r="K15" s="554" t="s">
        <v>2862</v>
      </c>
      <c r="L15" s="644" t="s">
        <v>2851</v>
      </c>
      <c r="M15" s="654"/>
      <c r="N15" s="654"/>
      <c r="O15" s="654"/>
      <c r="P15" s="654" t="str">
        <f t="shared" si="0"/>
        <v>58/0 to 58/7</v>
      </c>
      <c r="Q15" s="654"/>
    </row>
    <row r="16" spans="1:17" ht="15.5">
      <c r="A16" s="554">
        <v>11</v>
      </c>
      <c r="B16" s="483" t="s">
        <v>2863</v>
      </c>
      <c r="C16" s="483" t="s">
        <v>1633</v>
      </c>
      <c r="D16" s="483">
        <v>2.589</v>
      </c>
      <c r="E16" s="483" t="s">
        <v>1713</v>
      </c>
      <c r="F16" s="554" t="s">
        <v>1720</v>
      </c>
      <c r="G16" s="658">
        <v>45620</v>
      </c>
      <c r="H16" s="554" t="s">
        <v>791</v>
      </c>
      <c r="I16" s="554" t="s">
        <v>616</v>
      </c>
      <c r="J16" s="658">
        <v>45650</v>
      </c>
      <c r="K16" s="483" t="s">
        <v>2804</v>
      </c>
      <c r="L16" s="644" t="s">
        <v>2851</v>
      </c>
      <c r="M16" s="654"/>
      <c r="N16" s="654"/>
      <c r="O16" s="654"/>
      <c r="P16" s="654" t="str">
        <f t="shared" si="0"/>
        <v>72/0  to 72/7</v>
      </c>
      <c r="Q16" s="654"/>
    </row>
    <row r="17" spans="1:17" ht="15.5">
      <c r="A17" s="554">
        <v>12</v>
      </c>
      <c r="B17" s="554" t="s">
        <v>330</v>
      </c>
      <c r="C17" s="554" t="s">
        <v>928</v>
      </c>
      <c r="D17" s="659">
        <v>0.42647000000000002</v>
      </c>
      <c r="E17" s="483" t="s">
        <v>628</v>
      </c>
      <c r="F17" s="554" t="s">
        <v>629</v>
      </c>
      <c r="G17" s="658">
        <v>45650</v>
      </c>
      <c r="H17" s="554" t="s">
        <v>629</v>
      </c>
      <c r="I17" s="554" t="s">
        <v>1766</v>
      </c>
      <c r="J17" s="658">
        <v>45650</v>
      </c>
      <c r="K17" s="554" t="s">
        <v>2864</v>
      </c>
      <c r="L17" s="644" t="s">
        <v>2851</v>
      </c>
      <c r="M17" s="654"/>
      <c r="N17" s="654"/>
      <c r="O17" s="654"/>
      <c r="P17" s="654" t="str">
        <f t="shared" si="0"/>
        <v>67/1 to 68/0</v>
      </c>
      <c r="Q17" s="654"/>
    </row>
    <row r="18" spans="1:17" ht="15.5">
      <c r="A18" s="554">
        <v>13</v>
      </c>
      <c r="B18" s="554" t="s">
        <v>682</v>
      </c>
      <c r="C18" s="554" t="s">
        <v>571</v>
      </c>
      <c r="D18" s="554">
        <v>2.855</v>
      </c>
      <c r="E18" s="483" t="s">
        <v>1744</v>
      </c>
      <c r="F18" s="554" t="s">
        <v>620</v>
      </c>
      <c r="G18" s="658">
        <v>45650</v>
      </c>
      <c r="H18" s="554" t="s">
        <v>2865</v>
      </c>
      <c r="I18" s="554" t="s">
        <v>1991</v>
      </c>
      <c r="J18" s="658">
        <v>45682</v>
      </c>
      <c r="K18" s="554" t="s">
        <v>2864</v>
      </c>
      <c r="L18" s="644" t="s">
        <v>2851</v>
      </c>
      <c r="M18" s="654"/>
      <c r="N18" s="654"/>
      <c r="O18" s="654"/>
      <c r="P18" s="654" t="str">
        <f t="shared" si="0"/>
        <v>68/0  to 69/0</v>
      </c>
      <c r="Q18" s="654"/>
    </row>
    <row r="19" spans="1:17" ht="15.5">
      <c r="A19" s="554">
        <v>14</v>
      </c>
      <c r="B19" s="554" t="s">
        <v>1495</v>
      </c>
      <c r="C19" s="554" t="s">
        <v>566</v>
      </c>
      <c r="D19" s="554">
        <v>3.8849999999999998</v>
      </c>
      <c r="E19" s="483" t="s">
        <v>640</v>
      </c>
      <c r="F19" s="554" t="s">
        <v>651</v>
      </c>
      <c r="G19" s="658">
        <v>45682</v>
      </c>
      <c r="H19" s="554" t="s">
        <v>660</v>
      </c>
      <c r="I19" s="554" t="s">
        <v>664</v>
      </c>
      <c r="J19" s="658">
        <v>45682</v>
      </c>
      <c r="K19" s="554" t="s">
        <v>2804</v>
      </c>
      <c r="L19" s="644" t="s">
        <v>2851</v>
      </c>
      <c r="M19" s="654"/>
      <c r="N19" s="654"/>
      <c r="O19" s="654"/>
      <c r="P19" s="654" t="str">
        <f t="shared" si="0"/>
        <v>58/7 to 59/0</v>
      </c>
      <c r="Q19" s="654"/>
    </row>
    <row r="20" spans="1:17" ht="15.5">
      <c r="A20" s="554">
        <v>15</v>
      </c>
      <c r="B20" s="554" t="s">
        <v>647</v>
      </c>
      <c r="C20" s="554" t="s">
        <v>626</v>
      </c>
      <c r="D20" s="554">
        <v>2.0920000000000001</v>
      </c>
      <c r="E20" s="483" t="s">
        <v>1749</v>
      </c>
      <c r="F20" s="554" t="s">
        <v>616</v>
      </c>
      <c r="G20" s="658">
        <v>45650</v>
      </c>
      <c r="H20" s="554" t="s">
        <v>704</v>
      </c>
      <c r="I20" s="554" t="s">
        <v>690</v>
      </c>
      <c r="J20" s="658">
        <v>45682</v>
      </c>
      <c r="K20" s="554" t="s">
        <v>2804</v>
      </c>
      <c r="L20" s="644" t="s">
        <v>2851</v>
      </c>
      <c r="M20" s="654"/>
      <c r="N20" s="654"/>
      <c r="O20" s="654">
        <f>121-76</f>
        <v>45</v>
      </c>
      <c r="P20" s="654" t="str">
        <f t="shared" si="0"/>
        <v>71/0 to 72/0</v>
      </c>
      <c r="Q20" s="654"/>
    </row>
    <row r="21" spans="1:17" ht="15.75" customHeight="1">
      <c r="A21" s="554">
        <v>16</v>
      </c>
      <c r="B21" s="554" t="s">
        <v>568</v>
      </c>
      <c r="C21" s="554" t="s">
        <v>330</v>
      </c>
      <c r="D21" s="659">
        <v>0.43754999999999999</v>
      </c>
      <c r="E21" s="483" t="s">
        <v>625</v>
      </c>
      <c r="F21" s="554" t="s">
        <v>628</v>
      </c>
      <c r="G21" s="658">
        <v>45650</v>
      </c>
      <c r="H21" s="554" t="s">
        <v>692</v>
      </c>
      <c r="I21" s="554" t="s">
        <v>695</v>
      </c>
      <c r="J21" s="658">
        <v>45682</v>
      </c>
      <c r="K21" s="554" t="s">
        <v>2864</v>
      </c>
      <c r="L21" s="644" t="s">
        <v>2851</v>
      </c>
      <c r="M21" s="654"/>
      <c r="N21" s="654"/>
      <c r="O21" s="654"/>
      <c r="P21" s="654" t="str">
        <f t="shared" si="0"/>
        <v>67/0 to 67/1</v>
      </c>
      <c r="Q21" s="654"/>
    </row>
    <row r="22" spans="1:17" ht="15.75" customHeight="1">
      <c r="A22" s="554">
        <v>17</v>
      </c>
      <c r="B22" s="554" t="s">
        <v>571</v>
      </c>
      <c r="C22" s="554" t="s">
        <v>794</v>
      </c>
      <c r="D22" s="554">
        <v>3.8809999999999998</v>
      </c>
      <c r="E22" s="483" t="s">
        <v>645</v>
      </c>
      <c r="F22" s="554" t="s">
        <v>1991</v>
      </c>
      <c r="G22" s="658">
        <v>45682</v>
      </c>
      <c r="H22" s="554" t="s">
        <v>710</v>
      </c>
      <c r="I22" s="554" t="s">
        <v>713</v>
      </c>
      <c r="J22" s="658">
        <v>45682</v>
      </c>
      <c r="K22" s="554" t="s">
        <v>2864</v>
      </c>
      <c r="L22" s="644" t="s">
        <v>2851</v>
      </c>
      <c r="M22" s="654"/>
      <c r="N22" s="654"/>
      <c r="O22" s="654"/>
      <c r="P22" s="654" t="str">
        <f t="shared" si="0"/>
        <v>69/0 to 70/0</v>
      </c>
      <c r="Q22" s="654"/>
    </row>
    <row r="23" spans="1:17" ht="15.75" customHeight="1">
      <c r="A23" s="554">
        <v>18</v>
      </c>
      <c r="B23" s="554" t="s">
        <v>1729</v>
      </c>
      <c r="C23" s="554" t="s">
        <v>1634</v>
      </c>
      <c r="D23" s="554">
        <v>4.9809999999999999</v>
      </c>
      <c r="E23" s="483" t="s">
        <v>1795</v>
      </c>
      <c r="F23" s="554" t="s">
        <v>2223</v>
      </c>
      <c r="G23" s="658">
        <v>45713</v>
      </c>
      <c r="H23" s="554" t="s">
        <v>738</v>
      </c>
      <c r="I23" s="554" t="s">
        <v>805</v>
      </c>
      <c r="J23" s="658">
        <v>45741</v>
      </c>
      <c r="K23" s="554" t="s">
        <v>2864</v>
      </c>
      <c r="L23" s="644" t="s">
        <v>2851</v>
      </c>
      <c r="M23" s="654" t="s">
        <v>2866</v>
      </c>
      <c r="N23" s="654"/>
      <c r="O23" s="654"/>
      <c r="P23" s="654" t="str">
        <f t="shared" si="0"/>
        <v>41/0 to 42/0</v>
      </c>
      <c r="Q23" s="654"/>
    </row>
    <row r="24" spans="1:17" ht="15.75" customHeight="1">
      <c r="A24" s="554">
        <v>19</v>
      </c>
      <c r="B24" s="554" t="s">
        <v>566</v>
      </c>
      <c r="C24" s="554" t="s">
        <v>396</v>
      </c>
      <c r="D24" s="554">
        <v>2.581</v>
      </c>
      <c r="E24" s="483" t="s">
        <v>692</v>
      </c>
      <c r="F24" s="554" t="s">
        <v>706</v>
      </c>
      <c r="G24" s="658">
        <v>45682</v>
      </c>
      <c r="H24" s="554" t="s">
        <v>2867</v>
      </c>
      <c r="I24" s="554" t="s">
        <v>1829</v>
      </c>
      <c r="J24" s="658">
        <v>45802</v>
      </c>
      <c r="K24" s="554" t="s">
        <v>2804</v>
      </c>
      <c r="L24" s="644" t="s">
        <v>2851</v>
      </c>
      <c r="M24" s="654" t="s">
        <v>2868</v>
      </c>
      <c r="N24" s="654"/>
      <c r="O24" s="654"/>
      <c r="P24" s="654" t="str">
        <f t="shared" si="0"/>
        <v>59/0 to 60/0</v>
      </c>
      <c r="Q24" s="654"/>
    </row>
    <row r="25" spans="1:17" ht="15.75" customHeight="1">
      <c r="A25" s="554">
        <v>20</v>
      </c>
      <c r="B25" s="554" t="s">
        <v>1634</v>
      </c>
      <c r="C25" s="554" t="s">
        <v>1647</v>
      </c>
      <c r="D25" s="554">
        <v>0.48899999999999999</v>
      </c>
      <c r="E25" s="483" t="s">
        <v>1829</v>
      </c>
      <c r="F25" s="554" t="s">
        <v>2495</v>
      </c>
      <c r="G25" s="658">
        <v>45802</v>
      </c>
      <c r="H25" s="554" t="s">
        <v>2494</v>
      </c>
      <c r="I25" s="554" t="s">
        <v>2495</v>
      </c>
      <c r="J25" s="658">
        <v>45802</v>
      </c>
      <c r="K25" s="554" t="s">
        <v>2806</v>
      </c>
      <c r="L25" s="644" t="s">
        <v>2851</v>
      </c>
      <c r="M25" s="654"/>
      <c r="N25" s="654"/>
      <c r="O25" s="654"/>
      <c r="P25" s="654" t="str">
        <f t="shared" si="0"/>
        <v>42/0 to 43/0</v>
      </c>
      <c r="Q25" s="654"/>
    </row>
    <row r="26" spans="1:17" ht="15.75" customHeight="1">
      <c r="A26" s="554">
        <v>21</v>
      </c>
      <c r="B26" s="554" t="s">
        <v>439</v>
      </c>
      <c r="C26" s="554" t="s">
        <v>484</v>
      </c>
      <c r="D26" s="554">
        <v>0.24099999999999999</v>
      </c>
      <c r="E26" s="483" t="s">
        <v>1840</v>
      </c>
      <c r="F26" s="554" t="s">
        <v>2501</v>
      </c>
      <c r="G26" s="658">
        <v>45802</v>
      </c>
      <c r="H26" s="554" t="s">
        <v>1840</v>
      </c>
      <c r="I26" s="554" t="s">
        <v>2501</v>
      </c>
      <c r="J26" s="658">
        <v>45802</v>
      </c>
      <c r="K26" s="554" t="s">
        <v>2806</v>
      </c>
      <c r="L26" s="644" t="s">
        <v>2851</v>
      </c>
      <c r="M26" s="654" t="s">
        <v>2869</v>
      </c>
      <c r="N26" s="654"/>
      <c r="O26" s="654"/>
      <c r="P26" s="654" t="str">
        <f t="shared" si="0"/>
        <v>49/0 to 50/0</v>
      </c>
      <c r="Q26" s="654"/>
    </row>
    <row r="27" spans="1:17" ht="15.75" customHeight="1">
      <c r="A27" s="554">
        <v>22</v>
      </c>
      <c r="B27" s="554" t="s">
        <v>418</v>
      </c>
      <c r="C27" s="554" t="s">
        <v>439</v>
      </c>
      <c r="D27" s="660">
        <v>1.1619999999999999</v>
      </c>
      <c r="E27" s="483" t="s">
        <v>2237</v>
      </c>
      <c r="F27" s="554" t="s">
        <v>2501</v>
      </c>
      <c r="G27" s="658">
        <v>45802</v>
      </c>
      <c r="H27" s="554" t="s">
        <v>2502</v>
      </c>
      <c r="I27" s="554" t="s">
        <v>2852</v>
      </c>
      <c r="J27" s="658">
        <v>45802</v>
      </c>
      <c r="K27" s="554" t="s">
        <v>2806</v>
      </c>
      <c r="L27" s="644" t="s">
        <v>2851</v>
      </c>
      <c r="M27" s="654"/>
      <c r="N27" s="654"/>
      <c r="O27" s="654"/>
      <c r="P27" s="654" t="str">
        <f t="shared" si="0"/>
        <v>48/0 to 49/0</v>
      </c>
      <c r="Q27" s="654"/>
    </row>
    <row r="28" spans="1:17" ht="15.75" customHeight="1">
      <c r="A28" s="554">
        <v>23</v>
      </c>
      <c r="B28" s="554" t="s">
        <v>758</v>
      </c>
      <c r="C28" s="554" t="s">
        <v>418</v>
      </c>
      <c r="D28" s="660">
        <v>1.274</v>
      </c>
      <c r="E28" s="483" t="s">
        <v>2502</v>
      </c>
      <c r="F28" s="554" t="s">
        <v>2852</v>
      </c>
      <c r="G28" s="658">
        <v>45802</v>
      </c>
      <c r="H28" s="554" t="s">
        <v>1839</v>
      </c>
      <c r="I28" s="554" t="s">
        <v>1841</v>
      </c>
      <c r="J28" s="658">
        <v>45802</v>
      </c>
      <c r="K28" s="554" t="s">
        <v>2806</v>
      </c>
      <c r="L28" s="644" t="s">
        <v>2851</v>
      </c>
      <c r="M28" s="654"/>
      <c r="N28" s="654"/>
      <c r="O28" s="654"/>
      <c r="P28" s="654" t="str">
        <f t="shared" si="0"/>
        <v>47/0 to 48/0</v>
      </c>
      <c r="Q28" s="654"/>
    </row>
    <row r="29" spans="1:17" ht="15.75" customHeight="1">
      <c r="A29" s="554">
        <v>24</v>
      </c>
      <c r="B29" s="554" t="s">
        <v>1560</v>
      </c>
      <c r="C29" s="554" t="s">
        <v>1743</v>
      </c>
      <c r="D29" s="660">
        <v>2.7109999999999999</v>
      </c>
      <c r="E29" s="554" t="s">
        <v>1958</v>
      </c>
      <c r="F29" s="554" t="s">
        <v>1845</v>
      </c>
      <c r="G29" s="658">
        <v>45802</v>
      </c>
      <c r="H29" s="554" t="s">
        <v>1856</v>
      </c>
      <c r="I29" s="554" t="s">
        <v>1859</v>
      </c>
      <c r="J29" s="658">
        <v>45833</v>
      </c>
      <c r="K29" s="554" t="s">
        <v>2806</v>
      </c>
      <c r="L29" s="644" t="s">
        <v>2851</v>
      </c>
      <c r="M29" s="654"/>
      <c r="N29" s="654"/>
      <c r="O29" s="654"/>
      <c r="P29" s="654" t="str">
        <f t="shared" si="0"/>
        <v>37/2 to 38/0</v>
      </c>
      <c r="Q29" s="654"/>
    </row>
    <row r="30" spans="1:17" ht="15.75" customHeight="1">
      <c r="A30" s="554">
        <v>25</v>
      </c>
      <c r="B30" s="554" t="s">
        <v>1647</v>
      </c>
      <c r="C30" s="554" t="s">
        <v>734</v>
      </c>
      <c r="D30" s="660">
        <v>2.8559999999999999</v>
      </c>
      <c r="E30" s="554" t="s">
        <v>2870</v>
      </c>
      <c r="F30" s="554" t="s">
        <v>1833</v>
      </c>
      <c r="G30" s="658">
        <v>45802</v>
      </c>
      <c r="H30" s="554" t="s">
        <v>2871</v>
      </c>
      <c r="I30" s="554" t="s">
        <v>2543</v>
      </c>
      <c r="J30" s="658">
        <v>45833</v>
      </c>
      <c r="K30" s="554" t="s">
        <v>2806</v>
      </c>
      <c r="L30" s="644" t="s">
        <v>2851</v>
      </c>
      <c r="M30" s="654" t="s">
        <v>2872</v>
      </c>
      <c r="N30" s="654"/>
      <c r="O30" s="654"/>
      <c r="P30" s="654" t="str">
        <f t="shared" si="0"/>
        <v>43/0 to 44/0</v>
      </c>
      <c r="Q30" s="654"/>
    </row>
    <row r="31" spans="1:17" ht="15.75" customHeight="1">
      <c r="A31" s="554">
        <v>26</v>
      </c>
      <c r="B31" s="554" t="s">
        <v>275</v>
      </c>
      <c r="C31" s="554" t="s">
        <v>385</v>
      </c>
      <c r="D31" s="660">
        <v>1.028</v>
      </c>
      <c r="E31" s="554" t="s">
        <v>1867</v>
      </c>
      <c r="F31" s="554" t="s">
        <v>2873</v>
      </c>
      <c r="G31" s="658">
        <v>45833</v>
      </c>
      <c r="H31" s="554" t="s">
        <v>1882</v>
      </c>
      <c r="I31" s="554" t="s">
        <v>2556</v>
      </c>
      <c r="J31" s="661" t="s">
        <v>2874</v>
      </c>
      <c r="K31" s="554" t="s">
        <v>2802</v>
      </c>
      <c r="L31" s="644" t="s">
        <v>2851</v>
      </c>
      <c r="M31" s="654" t="s">
        <v>2875</v>
      </c>
      <c r="N31" s="654"/>
      <c r="O31" s="654" t="s">
        <v>2876</v>
      </c>
      <c r="P31" s="654" t="str">
        <f t="shared" si="0"/>
        <v>61/0 to 62/0</v>
      </c>
      <c r="Q31" s="654"/>
    </row>
    <row r="32" spans="1:17" ht="15.75" customHeight="1">
      <c r="A32" s="554">
        <v>27</v>
      </c>
      <c r="B32" s="554" t="s">
        <v>385</v>
      </c>
      <c r="C32" s="554" t="s">
        <v>342</v>
      </c>
      <c r="D32" s="660">
        <v>0.221</v>
      </c>
      <c r="E32" s="554" t="s">
        <v>1882</v>
      </c>
      <c r="F32" s="554" t="s">
        <v>2556</v>
      </c>
      <c r="G32" s="658" t="s">
        <v>2874</v>
      </c>
      <c r="H32" s="554" t="s">
        <v>1882</v>
      </c>
      <c r="I32" s="554" t="s">
        <v>2556</v>
      </c>
      <c r="J32" s="661" t="s">
        <v>2874</v>
      </c>
      <c r="K32" s="554" t="s">
        <v>2802</v>
      </c>
      <c r="L32" s="644" t="s">
        <v>2851</v>
      </c>
      <c r="M32" s="654" t="s">
        <v>2877</v>
      </c>
      <c r="N32" s="654"/>
      <c r="O32" s="654"/>
      <c r="P32" s="654" t="str">
        <f t="shared" si="0"/>
        <v>62/0 to 63/0</v>
      </c>
      <c r="Q32" s="654"/>
    </row>
    <row r="33" spans="1:17" ht="15.75" customHeight="1">
      <c r="A33" s="554">
        <v>28</v>
      </c>
      <c r="B33" s="554" t="s">
        <v>1743</v>
      </c>
      <c r="C33" s="554" t="s">
        <v>1702</v>
      </c>
      <c r="D33" s="660">
        <v>3.2149999999999999</v>
      </c>
      <c r="E33" s="554" t="s">
        <v>2006</v>
      </c>
      <c r="F33" s="554" t="s">
        <v>1853</v>
      </c>
      <c r="G33" s="658">
        <v>45833</v>
      </c>
      <c r="H33" s="554" t="s">
        <v>1882</v>
      </c>
      <c r="I33" s="554" t="s">
        <v>2878</v>
      </c>
      <c r="J33" s="661" t="s">
        <v>2874</v>
      </c>
      <c r="K33" s="554" t="s">
        <v>2806</v>
      </c>
      <c r="L33" s="644" t="s">
        <v>2851</v>
      </c>
      <c r="M33" s="654" t="s">
        <v>2879</v>
      </c>
      <c r="N33" s="654"/>
      <c r="O33" s="654"/>
      <c r="P33" s="654" t="str">
        <f t="shared" si="0"/>
        <v>38/0 to 38/9</v>
      </c>
      <c r="Q33" s="654"/>
    </row>
    <row r="34" spans="1:17" ht="15.75" customHeight="1">
      <c r="A34" s="554">
        <v>29</v>
      </c>
      <c r="B34" s="554" t="s">
        <v>1553</v>
      </c>
      <c r="C34" s="554" t="s">
        <v>1729</v>
      </c>
      <c r="D34" s="554">
        <v>1.073</v>
      </c>
      <c r="E34" s="554" t="s">
        <v>1878</v>
      </c>
      <c r="F34" s="554" t="s">
        <v>1873</v>
      </c>
      <c r="G34" s="658" t="s">
        <v>2874</v>
      </c>
      <c r="H34" s="554" t="s">
        <v>2012</v>
      </c>
      <c r="I34" s="554" t="s">
        <v>1900</v>
      </c>
      <c r="J34" s="661" t="s">
        <v>2874</v>
      </c>
      <c r="K34" s="554" t="s">
        <v>2880</v>
      </c>
      <c r="L34" s="644" t="s">
        <v>2851</v>
      </c>
      <c r="M34" s="654"/>
      <c r="N34" s="654"/>
      <c r="O34" s="654"/>
      <c r="P34" s="654" t="str">
        <f t="shared" si="0"/>
        <v>40/10 to 41/0</v>
      </c>
      <c r="Q34" s="654"/>
    </row>
    <row r="35" spans="1:17" ht="15.75" customHeight="1">
      <c r="A35" s="554">
        <v>30</v>
      </c>
      <c r="B35" s="554" t="s">
        <v>342</v>
      </c>
      <c r="C35" s="554" t="s">
        <v>233</v>
      </c>
      <c r="D35" s="660">
        <v>2.879</v>
      </c>
      <c r="E35" s="554" t="s">
        <v>2012</v>
      </c>
      <c r="F35" s="554" t="s">
        <v>1900</v>
      </c>
      <c r="G35" s="658" t="s">
        <v>2874</v>
      </c>
      <c r="H35" s="554" t="s">
        <v>1904</v>
      </c>
      <c r="I35" s="554" t="s">
        <v>1908</v>
      </c>
      <c r="J35" s="554" t="s">
        <v>2881</v>
      </c>
      <c r="K35" s="554" t="s">
        <v>2802</v>
      </c>
      <c r="L35" s="644" t="s">
        <v>2851</v>
      </c>
      <c r="M35" s="662"/>
      <c r="N35" s="654"/>
      <c r="O35" s="654"/>
      <c r="P35" s="654" t="str">
        <f t="shared" si="0"/>
        <v>63/0 to 64/0</v>
      </c>
      <c r="Q35" s="654"/>
    </row>
    <row r="36" spans="1:17" ht="15.75" customHeight="1">
      <c r="A36" s="554">
        <v>31</v>
      </c>
      <c r="B36" s="554" t="s">
        <v>1692</v>
      </c>
      <c r="C36" s="554" t="s">
        <v>1755</v>
      </c>
      <c r="D36" s="660">
        <v>2.7440000000000002</v>
      </c>
      <c r="E36" s="554" t="s">
        <v>2247</v>
      </c>
      <c r="F36" s="554" t="s">
        <v>2248</v>
      </c>
      <c r="G36" s="658" t="s">
        <v>2881</v>
      </c>
      <c r="H36" s="554" t="s">
        <v>2608</v>
      </c>
      <c r="I36" s="554" t="s">
        <v>2252</v>
      </c>
      <c r="J36" s="554" t="s">
        <v>2881</v>
      </c>
      <c r="K36" s="554" t="s">
        <v>2882</v>
      </c>
      <c r="L36" s="644" t="s">
        <v>2851</v>
      </c>
      <c r="M36" s="662" t="s">
        <v>2883</v>
      </c>
      <c r="N36" s="654" t="s">
        <v>2884</v>
      </c>
      <c r="O36" s="654"/>
      <c r="P36" s="654" t="str">
        <f t="shared" si="0"/>
        <v>39/0 to 40/0</v>
      </c>
      <c r="Q36" s="654"/>
    </row>
    <row r="37" spans="1:17" ht="15.75" customHeight="1">
      <c r="A37" s="554">
        <v>32</v>
      </c>
      <c r="B37" s="554" t="s">
        <v>1554</v>
      </c>
      <c r="C37" s="554" t="s">
        <v>1553</v>
      </c>
      <c r="D37" s="660">
        <v>1.897</v>
      </c>
      <c r="E37" s="554" t="s">
        <v>2557</v>
      </c>
      <c r="F37" s="554" t="s">
        <v>1896</v>
      </c>
      <c r="G37" s="658" t="s">
        <v>2874</v>
      </c>
      <c r="H37" s="554" t="s">
        <v>1909</v>
      </c>
      <c r="I37" s="554" t="s">
        <v>1914</v>
      </c>
      <c r="J37" s="554" t="s">
        <v>2881</v>
      </c>
      <c r="K37" s="554" t="s">
        <v>2880</v>
      </c>
      <c r="L37" s="644" t="s">
        <v>2851</v>
      </c>
      <c r="M37" s="662">
        <f>48</f>
        <v>48</v>
      </c>
      <c r="N37" s="654"/>
      <c r="O37" s="654"/>
      <c r="P37" s="654" t="str">
        <f t="shared" si="0"/>
        <v>40/5 to 40/10</v>
      </c>
      <c r="Q37" s="654"/>
    </row>
    <row r="38" spans="1:17" ht="15.75" customHeight="1">
      <c r="A38" s="555">
        <v>33</v>
      </c>
      <c r="B38" s="555" t="s">
        <v>1702</v>
      </c>
      <c r="C38" s="555" t="s">
        <v>1692</v>
      </c>
      <c r="D38" s="555">
        <v>0.54400000000000004</v>
      </c>
      <c r="E38" s="555" t="s">
        <v>2008</v>
      </c>
      <c r="F38" s="555" t="s">
        <v>2557</v>
      </c>
      <c r="G38" s="663" t="s">
        <v>2874</v>
      </c>
      <c r="H38" s="555" t="s">
        <v>1917</v>
      </c>
      <c r="I38" s="555" t="s">
        <v>1921</v>
      </c>
      <c r="J38" s="555" t="s">
        <v>2881</v>
      </c>
      <c r="K38" s="642" t="s">
        <v>2885</v>
      </c>
      <c r="L38" s="664" t="s">
        <v>2851</v>
      </c>
      <c r="M38" s="662">
        <v>50</v>
      </c>
      <c r="N38" s="654"/>
      <c r="O38" s="654"/>
      <c r="P38" s="654" t="str">
        <f t="shared" si="0"/>
        <v>38/9 to 39/0</v>
      </c>
      <c r="Q38" s="654"/>
    </row>
    <row r="39" spans="1:17" ht="15.75" customHeight="1">
      <c r="A39" s="554">
        <v>34</v>
      </c>
      <c r="B39" s="554" t="s">
        <v>1755</v>
      </c>
      <c r="C39" s="554" t="s">
        <v>1603</v>
      </c>
      <c r="D39" s="659">
        <v>0.65200000000000002</v>
      </c>
      <c r="E39" s="554" t="s">
        <v>1900</v>
      </c>
      <c r="F39" s="554" t="s">
        <v>2016</v>
      </c>
      <c r="G39" s="658" t="s">
        <v>2881</v>
      </c>
      <c r="H39" s="555" t="s">
        <v>1921</v>
      </c>
      <c r="I39" s="554" t="s">
        <v>1926</v>
      </c>
      <c r="J39" s="555" t="s">
        <v>2881</v>
      </c>
      <c r="K39" s="554" t="s">
        <v>2381</v>
      </c>
      <c r="L39" s="644" t="s">
        <v>2851</v>
      </c>
      <c r="M39" s="654"/>
      <c r="N39" s="654"/>
      <c r="O39" s="654"/>
      <c r="P39" s="654" t="str">
        <f t="shared" si="0"/>
        <v>40/0 to 40/2</v>
      </c>
      <c r="Q39" s="654"/>
    </row>
    <row r="40" spans="1:17" ht="15.75" customHeight="1">
      <c r="A40" s="554">
        <v>35</v>
      </c>
      <c r="B40" s="554" t="s">
        <v>1603</v>
      </c>
      <c r="C40" s="554" t="s">
        <v>1554</v>
      </c>
      <c r="D40" s="659">
        <v>1.2190000000000001</v>
      </c>
      <c r="E40" s="554" t="s">
        <v>1913</v>
      </c>
      <c r="F40" s="554" t="s">
        <v>1910</v>
      </c>
      <c r="G40" s="658" t="s">
        <v>2881</v>
      </c>
      <c r="H40" s="555" t="s">
        <v>1921</v>
      </c>
      <c r="I40" s="554" t="s">
        <v>1926</v>
      </c>
      <c r="J40" s="555" t="s">
        <v>2881</v>
      </c>
      <c r="K40" s="554" t="s">
        <v>2381</v>
      </c>
      <c r="L40" s="644" t="s">
        <v>2851</v>
      </c>
      <c r="M40" s="654"/>
      <c r="N40" s="654"/>
      <c r="O40" s="654"/>
      <c r="P40" s="654" t="str">
        <f t="shared" si="0"/>
        <v>40/2 to 40/5</v>
      </c>
      <c r="Q40" s="654"/>
    </row>
    <row r="41" spans="1:17" ht="15.75" customHeight="1">
      <c r="A41" s="554">
        <v>36</v>
      </c>
      <c r="B41" s="554" t="s">
        <v>554</v>
      </c>
      <c r="C41" s="554" t="s">
        <v>568</v>
      </c>
      <c r="D41" s="660">
        <v>2.028</v>
      </c>
      <c r="E41" s="554" t="s">
        <v>2649</v>
      </c>
      <c r="F41" s="554" t="s">
        <v>1935</v>
      </c>
      <c r="G41" s="658">
        <v>45925</v>
      </c>
      <c r="H41" s="554" t="s">
        <v>2650</v>
      </c>
      <c r="I41" s="554" t="s">
        <v>2652</v>
      </c>
      <c r="J41" s="560" t="s">
        <v>2886</v>
      </c>
      <c r="K41" s="554" t="s">
        <v>2887</v>
      </c>
      <c r="L41" s="644" t="s">
        <v>2851</v>
      </c>
      <c r="M41" s="654"/>
      <c r="N41" s="654">
        <v>50</v>
      </c>
      <c r="O41" s="654"/>
      <c r="P41" s="654" t="str">
        <f t="shared" si="0"/>
        <v>66/0 to 67/0</v>
      </c>
      <c r="Q41" s="654"/>
    </row>
    <row r="42" spans="1:17" ht="15.75" customHeight="1">
      <c r="A42" s="554">
        <v>37</v>
      </c>
      <c r="B42" s="659" t="s">
        <v>1684</v>
      </c>
      <c r="C42" s="659" t="s">
        <v>1809</v>
      </c>
      <c r="D42" s="665">
        <v>3.6025700000000001</v>
      </c>
      <c r="E42" s="554" t="s">
        <v>2740</v>
      </c>
      <c r="F42" s="554" t="s">
        <v>1937</v>
      </c>
      <c r="G42" s="658">
        <v>45925</v>
      </c>
      <c r="H42" s="554" t="s">
        <v>1938</v>
      </c>
      <c r="I42" s="554" t="s">
        <v>2654</v>
      </c>
      <c r="J42" s="560" t="s">
        <v>2886</v>
      </c>
      <c r="K42" s="554" t="s">
        <v>2882</v>
      </c>
      <c r="L42" s="644" t="s">
        <v>2851</v>
      </c>
      <c r="M42" s="662"/>
      <c r="N42" s="654"/>
      <c r="O42" s="654"/>
      <c r="P42" s="654" t="str">
        <f t="shared" si="0"/>
        <v>35/0 to 36/0</v>
      </c>
      <c r="Q42" s="654"/>
    </row>
    <row r="43" spans="1:17" ht="15.75" customHeight="1">
      <c r="A43" s="554">
        <v>38</v>
      </c>
      <c r="B43" s="659" t="s">
        <v>750</v>
      </c>
      <c r="C43" s="659" t="s">
        <v>758</v>
      </c>
      <c r="D43" s="660">
        <v>1.728</v>
      </c>
      <c r="E43" s="554" t="s">
        <v>1865</v>
      </c>
      <c r="F43" s="554" t="s">
        <v>1867</v>
      </c>
      <c r="G43" s="658">
        <v>45833</v>
      </c>
      <c r="H43" s="554" t="s">
        <v>1946</v>
      </c>
      <c r="I43" s="554" t="s">
        <v>2659</v>
      </c>
      <c r="J43" s="658">
        <v>45955</v>
      </c>
      <c r="K43" s="554" t="s">
        <v>2806</v>
      </c>
      <c r="L43" s="644" t="s">
        <v>2851</v>
      </c>
      <c r="M43" s="662"/>
      <c r="N43" s="654"/>
      <c r="O43" s="654"/>
      <c r="P43" s="654" t="str">
        <f t="shared" si="0"/>
        <v>46/0 to 47/0</v>
      </c>
      <c r="Q43" s="654"/>
    </row>
    <row r="44" spans="1:17" ht="15.75" customHeight="1">
      <c r="A44" s="554">
        <v>39</v>
      </c>
      <c r="B44" s="666" t="s">
        <v>1697</v>
      </c>
      <c r="C44" s="666" t="s">
        <v>120</v>
      </c>
      <c r="D44" s="660">
        <v>1.6779999999999999</v>
      </c>
      <c r="E44" s="554" t="s">
        <v>1938</v>
      </c>
      <c r="F44" s="554" t="s">
        <v>2020</v>
      </c>
      <c r="G44" s="658">
        <v>45925</v>
      </c>
      <c r="H44" s="554" t="s">
        <v>1949</v>
      </c>
      <c r="I44" s="662" t="s">
        <v>2259</v>
      </c>
      <c r="J44" s="658">
        <v>45955</v>
      </c>
      <c r="K44" s="554" t="s">
        <v>2275</v>
      </c>
      <c r="L44" s="644" t="s">
        <v>2851</v>
      </c>
      <c r="M44" s="654"/>
      <c r="N44" s="654" t="s">
        <v>2888</v>
      </c>
      <c r="O44" s="654"/>
      <c r="P44" s="654" t="str">
        <f t="shared" si="0"/>
        <v>31/0 to 32/0</v>
      </c>
      <c r="Q44" s="654"/>
    </row>
    <row r="45" spans="1:17" ht="15.75" customHeight="1">
      <c r="A45" s="554">
        <v>40</v>
      </c>
      <c r="B45" s="659" t="s">
        <v>734</v>
      </c>
      <c r="C45" s="659" t="s">
        <v>666</v>
      </c>
      <c r="D45" s="660">
        <v>2.4590000000000001</v>
      </c>
      <c r="E45" s="554" t="s">
        <v>1858</v>
      </c>
      <c r="F45" s="554" t="s">
        <v>1860</v>
      </c>
      <c r="G45" s="658">
        <v>45833</v>
      </c>
      <c r="H45" s="554" t="s">
        <v>2027</v>
      </c>
      <c r="I45" s="554" t="s">
        <v>2685</v>
      </c>
      <c r="J45" s="658">
        <v>45955</v>
      </c>
      <c r="K45" s="554" t="s">
        <v>2806</v>
      </c>
      <c r="L45" s="644" t="s">
        <v>2851</v>
      </c>
      <c r="M45" s="654"/>
      <c r="N45" s="654"/>
      <c r="O45" s="654"/>
      <c r="P45" s="654" t="str">
        <f t="shared" si="0"/>
        <v>44/0 to 45/0</v>
      </c>
      <c r="Q45" s="654"/>
    </row>
    <row r="46" spans="1:17" ht="15.75" customHeight="1">
      <c r="A46" s="554">
        <v>41</v>
      </c>
      <c r="B46" s="666" t="s">
        <v>2889</v>
      </c>
      <c r="C46" s="666" t="s">
        <v>1265</v>
      </c>
      <c r="D46" s="659">
        <v>0.122933</v>
      </c>
      <c r="E46" s="554" t="s">
        <v>1954</v>
      </c>
      <c r="F46" s="554" t="s">
        <v>2685</v>
      </c>
      <c r="G46" s="658">
        <v>45955</v>
      </c>
      <c r="H46" s="554" t="s">
        <v>2659</v>
      </c>
      <c r="I46" s="554" t="s">
        <v>2685</v>
      </c>
      <c r="J46" s="658">
        <v>45955</v>
      </c>
      <c r="K46" s="554" t="s">
        <v>2890</v>
      </c>
      <c r="L46" s="644" t="s">
        <v>2851</v>
      </c>
      <c r="M46" s="654"/>
      <c r="N46" s="654"/>
      <c r="O46" s="654"/>
      <c r="P46" s="654" t="str">
        <f t="shared" si="0"/>
        <v>Gantry to 1/0</v>
      </c>
      <c r="Q46" s="654"/>
    </row>
    <row r="47" spans="1:17" ht="15.75" customHeight="1">
      <c r="A47" s="554">
        <v>42</v>
      </c>
      <c r="B47" s="666" t="s">
        <v>374</v>
      </c>
      <c r="C47" s="666" t="s">
        <v>554</v>
      </c>
      <c r="D47" s="660">
        <v>2.9660000000000002</v>
      </c>
      <c r="E47" s="554" t="s">
        <v>1946</v>
      </c>
      <c r="F47" s="554" t="s">
        <v>2258</v>
      </c>
      <c r="G47" s="658">
        <v>45955</v>
      </c>
      <c r="H47" s="554" t="s">
        <v>1955</v>
      </c>
      <c r="I47" s="554" t="s">
        <v>2663</v>
      </c>
      <c r="J47" s="658">
        <v>45955</v>
      </c>
      <c r="K47" s="554" t="s">
        <v>2887</v>
      </c>
      <c r="L47" s="644" t="s">
        <v>2851</v>
      </c>
      <c r="M47" s="654">
        <v>25</v>
      </c>
      <c r="N47" s="654"/>
      <c r="O47" s="654"/>
      <c r="P47" s="654" t="str">
        <f t="shared" si="0"/>
        <v>65/0 to 66/0</v>
      </c>
      <c r="Q47" s="654"/>
    </row>
    <row r="48" spans="1:17" ht="15.75" customHeight="1">
      <c r="A48" s="554">
        <v>43</v>
      </c>
      <c r="B48" s="666" t="s">
        <v>1265</v>
      </c>
      <c r="C48" s="666" t="s">
        <v>1266</v>
      </c>
      <c r="D48" s="659">
        <v>0.1</v>
      </c>
      <c r="E48" s="554" t="s">
        <v>1946</v>
      </c>
      <c r="F48" s="554" t="s">
        <v>2258</v>
      </c>
      <c r="G48" s="658">
        <v>45955</v>
      </c>
      <c r="H48" s="554" t="s">
        <v>2027</v>
      </c>
      <c r="I48" s="554" t="s">
        <v>1959</v>
      </c>
      <c r="J48" s="658">
        <v>45955</v>
      </c>
      <c r="K48" s="554" t="s">
        <v>2890</v>
      </c>
      <c r="L48" s="644" t="s">
        <v>2851</v>
      </c>
      <c r="M48" s="654"/>
      <c r="N48" s="654"/>
      <c r="O48" s="654"/>
      <c r="P48" s="654" t="str">
        <f t="shared" si="0"/>
        <v>1/0 to 1A/0</v>
      </c>
      <c r="Q48" s="654"/>
    </row>
    <row r="49" spans="1:17" ht="15.75" customHeight="1">
      <c r="A49" s="554">
        <v>44</v>
      </c>
      <c r="B49" s="666" t="s">
        <v>1266</v>
      </c>
      <c r="C49" s="666" t="s">
        <v>1274</v>
      </c>
      <c r="D49" s="554">
        <v>3.1869999999999998</v>
      </c>
      <c r="E49" s="554" t="s">
        <v>1953</v>
      </c>
      <c r="F49" s="554" t="s">
        <v>2685</v>
      </c>
      <c r="G49" s="658">
        <v>45955</v>
      </c>
      <c r="H49" s="554" t="s">
        <v>2669</v>
      </c>
      <c r="I49" s="554" t="s">
        <v>1960</v>
      </c>
      <c r="J49" s="658">
        <v>45955</v>
      </c>
      <c r="K49" s="554" t="s">
        <v>2890</v>
      </c>
      <c r="L49" s="644" t="s">
        <v>2851</v>
      </c>
      <c r="M49" s="654">
        <v>33</v>
      </c>
      <c r="N49" s="654"/>
      <c r="O49" s="654"/>
      <c r="P49" s="654" t="str">
        <f t="shared" si="0"/>
        <v>1A/0 to 2/0</v>
      </c>
      <c r="Q49" s="654"/>
    </row>
    <row r="50" spans="1:17" ht="15.75" customHeight="1">
      <c r="A50" s="554">
        <v>45</v>
      </c>
      <c r="B50" s="666" t="s">
        <v>2891</v>
      </c>
      <c r="C50" s="666" t="s">
        <v>374</v>
      </c>
      <c r="D50" s="659">
        <v>4.0789999999999997</v>
      </c>
      <c r="E50" s="554" t="s">
        <v>1953</v>
      </c>
      <c r="F50" s="554" t="s">
        <v>2663</v>
      </c>
      <c r="G50" s="658">
        <v>45955</v>
      </c>
      <c r="H50" s="554" t="s">
        <v>2669</v>
      </c>
      <c r="I50" s="554" t="s">
        <v>2028</v>
      </c>
      <c r="J50" s="658">
        <v>45955</v>
      </c>
      <c r="K50" s="554" t="s">
        <v>2887</v>
      </c>
      <c r="L50" s="644" t="s">
        <v>2851</v>
      </c>
      <c r="M50" s="654">
        <v>55</v>
      </c>
      <c r="N50" s="654" t="s">
        <v>2892</v>
      </c>
      <c r="O50" s="654"/>
      <c r="P50" s="654" t="str">
        <f t="shared" si="0"/>
        <v>64/0  to 65/0</v>
      </c>
      <c r="Q50" s="654"/>
    </row>
    <row r="51" spans="1:17" ht="15.75" customHeight="1">
      <c r="A51" s="554">
        <v>46</v>
      </c>
      <c r="B51" s="659" t="s">
        <v>120</v>
      </c>
      <c r="C51" s="659" t="s">
        <v>1785</v>
      </c>
      <c r="D51" s="660">
        <v>3.7469999999999999</v>
      </c>
      <c r="E51" s="554" t="s">
        <v>1946</v>
      </c>
      <c r="F51" s="554" t="s">
        <v>1955</v>
      </c>
      <c r="G51" s="658">
        <v>45955</v>
      </c>
      <c r="H51" s="554" t="s">
        <v>2669</v>
      </c>
      <c r="I51" s="554" t="s">
        <v>2261</v>
      </c>
      <c r="J51" s="658">
        <v>45955</v>
      </c>
      <c r="K51" s="554" t="s">
        <v>2275</v>
      </c>
      <c r="L51" s="644" t="s">
        <v>2851</v>
      </c>
      <c r="M51" s="654">
        <v>75</v>
      </c>
      <c r="N51" s="654" t="s">
        <v>2893</v>
      </c>
      <c r="O51" s="654"/>
      <c r="P51" s="654" t="str">
        <f t="shared" si="0"/>
        <v>32/0 to 33/0</v>
      </c>
      <c r="Q51" s="654"/>
    </row>
    <row r="52" spans="1:17" ht="15.75" customHeight="1">
      <c r="A52" s="554">
        <v>47</v>
      </c>
      <c r="B52" s="659" t="s">
        <v>1785</v>
      </c>
      <c r="C52" s="659" t="s">
        <v>1764</v>
      </c>
      <c r="D52" s="554">
        <v>3.3380000000000001</v>
      </c>
      <c r="E52" s="554" t="s">
        <v>1959</v>
      </c>
      <c r="F52" s="554" t="s">
        <v>2677</v>
      </c>
      <c r="G52" s="658">
        <v>45955</v>
      </c>
      <c r="H52" s="554" t="s">
        <v>2669</v>
      </c>
      <c r="I52" s="554" t="s">
        <v>2261</v>
      </c>
      <c r="J52" s="658">
        <v>45955</v>
      </c>
      <c r="K52" s="554" t="s">
        <v>2275</v>
      </c>
      <c r="L52" s="644" t="s">
        <v>2851</v>
      </c>
      <c r="M52" s="654"/>
      <c r="N52" s="654" t="s">
        <v>2894</v>
      </c>
      <c r="O52" s="654"/>
      <c r="P52" s="654" t="str">
        <f t="shared" si="0"/>
        <v>33/0 to 34/0</v>
      </c>
      <c r="Q52" s="654"/>
    </row>
    <row r="53" spans="1:17" ht="15.75" customHeight="1">
      <c r="A53" s="554">
        <v>48</v>
      </c>
      <c r="B53" s="659" t="s">
        <v>2895</v>
      </c>
      <c r="C53" s="659" t="s">
        <v>1802</v>
      </c>
      <c r="D53" s="554">
        <v>0.214</v>
      </c>
      <c r="E53" s="554" t="s">
        <v>2263</v>
      </c>
      <c r="F53" s="554" t="s">
        <v>2268</v>
      </c>
      <c r="G53" s="658">
        <v>45986</v>
      </c>
      <c r="H53" s="554" t="s">
        <v>2263</v>
      </c>
      <c r="I53" s="554" t="s">
        <v>2268</v>
      </c>
      <c r="J53" s="658">
        <v>45986</v>
      </c>
      <c r="K53" s="554" t="s">
        <v>2896</v>
      </c>
      <c r="L53" s="644" t="s">
        <v>2851</v>
      </c>
      <c r="M53" s="654"/>
      <c r="N53" s="654"/>
      <c r="O53" s="654">
        <v>65</v>
      </c>
      <c r="P53" s="654" t="str">
        <f t="shared" si="0"/>
        <v>36/0  to 37/0</v>
      </c>
      <c r="Q53" s="654"/>
    </row>
    <row r="54" spans="1:17" ht="15.75" customHeight="1">
      <c r="A54" s="554">
        <v>49</v>
      </c>
      <c r="B54" s="659" t="s">
        <v>396</v>
      </c>
      <c r="C54" s="659" t="s">
        <v>275</v>
      </c>
      <c r="D54" s="659">
        <v>0.20599999999999999</v>
      </c>
      <c r="E54" s="554" t="s">
        <v>2269</v>
      </c>
      <c r="F54" s="554" t="s">
        <v>2270</v>
      </c>
      <c r="G54" s="658">
        <v>45986</v>
      </c>
      <c r="H54" s="554" t="s">
        <v>2269</v>
      </c>
      <c r="I54" s="554" t="s">
        <v>2270</v>
      </c>
      <c r="J54" s="658">
        <v>45986</v>
      </c>
      <c r="K54" s="554" t="s">
        <v>2806</v>
      </c>
      <c r="L54" s="644" t="s">
        <v>2851</v>
      </c>
      <c r="M54" s="654"/>
      <c r="N54" s="654"/>
      <c r="O54" s="654"/>
      <c r="P54" s="654" t="str">
        <f t="shared" si="0"/>
        <v>60/0 to 61/0</v>
      </c>
      <c r="Q54" s="654"/>
    </row>
    <row r="55" spans="1:17" ht="15.75" customHeight="1">
      <c r="A55" s="554">
        <v>50</v>
      </c>
      <c r="B55" s="659" t="s">
        <v>1764</v>
      </c>
      <c r="C55" s="659" t="s">
        <v>1705</v>
      </c>
      <c r="D55" s="659">
        <v>2.056</v>
      </c>
      <c r="E55" s="554" t="s">
        <v>2865</v>
      </c>
      <c r="F55" s="554" t="s">
        <v>2897</v>
      </c>
      <c r="G55" s="658">
        <v>45986</v>
      </c>
      <c r="H55" s="554" t="s">
        <v>2691</v>
      </c>
      <c r="I55" s="554" t="s">
        <v>1962</v>
      </c>
      <c r="J55" s="658">
        <v>45986</v>
      </c>
      <c r="K55" s="554" t="s">
        <v>2275</v>
      </c>
      <c r="L55" s="644" t="s">
        <v>2851</v>
      </c>
      <c r="M55" s="654"/>
      <c r="N55" s="654"/>
      <c r="O55" s="654">
        <v>75</v>
      </c>
      <c r="P55" s="654" t="str">
        <f t="shared" si="0"/>
        <v>34/0 to 34/5</v>
      </c>
      <c r="Q55" s="654"/>
    </row>
    <row r="56" spans="1:17" ht="15.75" customHeight="1">
      <c r="A56" s="554">
        <v>51</v>
      </c>
      <c r="B56" s="659" t="s">
        <v>1705</v>
      </c>
      <c r="C56" s="659" t="s">
        <v>1684</v>
      </c>
      <c r="D56" s="659">
        <v>0.70499999999999996</v>
      </c>
      <c r="E56" s="554" t="s">
        <v>2269</v>
      </c>
      <c r="F56" s="554" t="s">
        <v>2273</v>
      </c>
      <c r="G56" s="658">
        <v>45986</v>
      </c>
      <c r="H56" s="554" t="s">
        <v>2691</v>
      </c>
      <c r="I56" s="554" t="s">
        <v>1963</v>
      </c>
      <c r="J56" s="658">
        <v>45986</v>
      </c>
      <c r="K56" s="554" t="s">
        <v>2275</v>
      </c>
      <c r="L56" s="644" t="s">
        <v>2851</v>
      </c>
      <c r="M56" s="654"/>
      <c r="N56" s="654" t="s">
        <v>2898</v>
      </c>
      <c r="O56" s="654"/>
      <c r="P56" s="654" t="str">
        <f t="shared" si="0"/>
        <v>34/5 to 35/0</v>
      </c>
      <c r="Q56" s="654"/>
    </row>
    <row r="57" spans="1:17" ht="15.75" customHeight="1">
      <c r="A57" s="554">
        <v>52</v>
      </c>
      <c r="B57" s="659" t="s">
        <v>666</v>
      </c>
      <c r="C57" s="659" t="s">
        <v>750</v>
      </c>
      <c r="D57" s="667">
        <v>0.23300000000000001</v>
      </c>
      <c r="E57" s="554" t="s">
        <v>2691</v>
      </c>
      <c r="F57" s="554" t="s">
        <v>2283</v>
      </c>
      <c r="G57" s="658">
        <v>45986</v>
      </c>
      <c r="H57" s="554" t="s">
        <v>2691</v>
      </c>
      <c r="I57" s="554" t="s">
        <v>2283</v>
      </c>
      <c r="J57" s="658">
        <v>45986</v>
      </c>
      <c r="K57" s="554" t="s">
        <v>2899</v>
      </c>
      <c r="L57" s="644" t="s">
        <v>2851</v>
      </c>
      <c r="M57" s="654"/>
      <c r="N57" s="654"/>
      <c r="O57" s="668"/>
      <c r="P57" s="654" t="str">
        <f t="shared" si="0"/>
        <v>45/0 to 46/0</v>
      </c>
      <c r="Q57" s="654"/>
    </row>
    <row r="58" spans="1:17" ht="15.75" customHeight="1">
      <c r="A58" s="554">
        <v>53</v>
      </c>
      <c r="B58" s="666" t="s">
        <v>1802</v>
      </c>
      <c r="C58" s="666" t="s">
        <v>1783</v>
      </c>
      <c r="D58" s="669">
        <v>0.317</v>
      </c>
      <c r="E58" s="554" t="s">
        <v>2692</v>
      </c>
      <c r="F58" s="670" t="s">
        <v>2694</v>
      </c>
      <c r="G58" s="658">
        <v>45986</v>
      </c>
      <c r="H58" s="554" t="s">
        <v>2692</v>
      </c>
      <c r="I58" s="670" t="s">
        <v>2694</v>
      </c>
      <c r="J58" s="658">
        <v>45986</v>
      </c>
      <c r="K58" s="554" t="s">
        <v>2806</v>
      </c>
      <c r="L58" s="644" t="s">
        <v>2851</v>
      </c>
      <c r="M58" s="671" t="s">
        <v>105</v>
      </c>
      <c r="N58" s="654"/>
      <c r="O58" s="654">
        <v>15</v>
      </c>
      <c r="P58" s="654" t="str">
        <f t="shared" si="0"/>
        <v>37/0 to 37/1</v>
      </c>
      <c r="Q58" s="654"/>
    </row>
    <row r="59" spans="1:17" ht="15.75" customHeight="1">
      <c r="A59" s="554">
        <v>54</v>
      </c>
      <c r="B59" s="666" t="s">
        <v>1783</v>
      </c>
      <c r="C59" s="666" t="s">
        <v>1560</v>
      </c>
      <c r="D59" s="669">
        <v>0.46800000000000003</v>
      </c>
      <c r="E59" s="554" t="s">
        <v>2692</v>
      </c>
      <c r="F59" s="670" t="s">
        <v>2694</v>
      </c>
      <c r="G59" s="658">
        <v>45986</v>
      </c>
      <c r="H59" s="554" t="s">
        <v>2692</v>
      </c>
      <c r="I59" s="670" t="s">
        <v>2694</v>
      </c>
      <c r="J59" s="658">
        <v>45986</v>
      </c>
      <c r="K59" s="554" t="s">
        <v>2806</v>
      </c>
      <c r="L59" s="644" t="s">
        <v>2851</v>
      </c>
      <c r="M59" s="671" t="s">
        <v>105</v>
      </c>
      <c r="N59" s="654"/>
      <c r="O59" s="654">
        <v>30</v>
      </c>
      <c r="P59" s="654" t="str">
        <f t="shared" si="0"/>
        <v>37/1 to 37/2</v>
      </c>
      <c r="Q59" s="654"/>
    </row>
    <row r="60" spans="1:17" ht="15.75" customHeight="1">
      <c r="A60" s="554">
        <v>55</v>
      </c>
      <c r="B60" s="666" t="s">
        <v>1035</v>
      </c>
      <c r="C60" s="666" t="s">
        <v>1059</v>
      </c>
      <c r="D60" s="672">
        <v>4.9649999999999999</v>
      </c>
      <c r="E60" s="554" t="s">
        <v>2273</v>
      </c>
      <c r="F60" s="554" t="s">
        <v>2281</v>
      </c>
      <c r="G60" s="658">
        <v>45986</v>
      </c>
      <c r="H60" s="670" t="s">
        <v>2692</v>
      </c>
      <c r="I60" s="670" t="s">
        <v>2694</v>
      </c>
      <c r="J60" s="658">
        <v>45986</v>
      </c>
      <c r="K60" s="554" t="s">
        <v>2900</v>
      </c>
      <c r="L60" s="644" t="s">
        <v>2851</v>
      </c>
      <c r="M60" s="654" t="s">
        <v>2901</v>
      </c>
      <c r="N60" s="654" t="s">
        <v>2902</v>
      </c>
      <c r="O60" s="668">
        <v>50</v>
      </c>
      <c r="P60" s="654" t="str">
        <f t="shared" si="0"/>
        <v>25/0 to 26/0</v>
      </c>
      <c r="Q60" s="654"/>
    </row>
    <row r="61" spans="1:17" ht="15.75" customHeight="1">
      <c r="A61" s="554">
        <v>56</v>
      </c>
      <c r="B61" s="666" t="s">
        <v>1274</v>
      </c>
      <c r="C61" s="666" t="s">
        <v>1279</v>
      </c>
      <c r="D61" s="672">
        <v>3.8180000000000001</v>
      </c>
      <c r="E61" s="554" t="s">
        <v>2263</v>
      </c>
      <c r="F61" s="554" t="s">
        <v>2678</v>
      </c>
      <c r="G61" s="658">
        <v>45986</v>
      </c>
      <c r="H61" s="670" t="s">
        <v>2694</v>
      </c>
      <c r="I61" s="670" t="s">
        <v>2694</v>
      </c>
      <c r="J61" s="658">
        <v>45986</v>
      </c>
      <c r="K61" s="554" t="s">
        <v>2890</v>
      </c>
      <c r="L61" s="644" t="s">
        <v>2851</v>
      </c>
      <c r="M61" s="654" t="s">
        <v>2903</v>
      </c>
      <c r="N61" s="654" t="s">
        <v>2904</v>
      </c>
      <c r="O61" s="668"/>
      <c r="P61" s="654" t="str">
        <f t="shared" si="0"/>
        <v>2/0 to 3/0</v>
      </c>
      <c r="Q61" s="654"/>
    </row>
    <row r="62" spans="1:17" ht="15.75" customHeight="1">
      <c r="A62" s="554">
        <v>57</v>
      </c>
      <c r="B62" s="666" t="s">
        <v>1084</v>
      </c>
      <c r="C62" s="666" t="s">
        <v>1697</v>
      </c>
      <c r="D62" s="672">
        <v>1.325</v>
      </c>
      <c r="E62" s="554" t="s">
        <v>1963</v>
      </c>
      <c r="F62" s="554" t="s">
        <v>2281</v>
      </c>
      <c r="G62" s="658">
        <v>45986</v>
      </c>
      <c r="H62" s="670" t="s">
        <v>2694</v>
      </c>
      <c r="I62" s="670" t="s">
        <v>2694</v>
      </c>
      <c r="J62" s="658">
        <v>45986</v>
      </c>
      <c r="K62" s="554" t="s">
        <v>2275</v>
      </c>
      <c r="L62" s="644" t="s">
        <v>2851</v>
      </c>
      <c r="M62" s="654" t="s">
        <v>2901</v>
      </c>
      <c r="N62" s="654"/>
      <c r="O62" s="668">
        <f>75+8</f>
        <v>83</v>
      </c>
      <c r="P62" s="654" t="str">
        <f t="shared" si="0"/>
        <v>30/0 to 31/0</v>
      </c>
      <c r="Q62" s="654"/>
    </row>
    <row r="63" spans="1:17" ht="15.75" customHeight="1">
      <c r="A63" s="554">
        <v>58</v>
      </c>
      <c r="B63" s="666" t="s">
        <v>1285</v>
      </c>
      <c r="C63" s="666" t="s">
        <v>1286</v>
      </c>
      <c r="D63" s="669">
        <v>0.23699999999999999</v>
      </c>
      <c r="E63" s="554" t="s">
        <v>2286</v>
      </c>
      <c r="F63" s="554" t="s">
        <v>2290</v>
      </c>
      <c r="G63" s="658">
        <v>46016</v>
      </c>
      <c r="H63" s="554" t="s">
        <v>2286</v>
      </c>
      <c r="I63" s="554" t="s">
        <v>2290</v>
      </c>
      <c r="J63" s="658">
        <v>46016</v>
      </c>
      <c r="K63" s="554" t="s">
        <v>2905</v>
      </c>
      <c r="L63" s="644" t="s">
        <v>2851</v>
      </c>
      <c r="M63" s="654"/>
      <c r="N63" s="654"/>
      <c r="O63" s="654"/>
      <c r="P63" s="654" t="str">
        <f t="shared" si="0"/>
        <v>5/0 to 6/0</v>
      </c>
      <c r="Q63" s="654"/>
    </row>
    <row r="64" spans="1:17" ht="15.75" customHeight="1">
      <c r="A64" s="554">
        <v>59</v>
      </c>
      <c r="B64" s="666" t="s">
        <v>1280</v>
      </c>
      <c r="C64" s="666" t="s">
        <v>1285</v>
      </c>
      <c r="D64" s="673">
        <v>1.867</v>
      </c>
      <c r="E64" s="554" t="s">
        <v>2286</v>
      </c>
      <c r="F64" s="554" t="s">
        <v>2288</v>
      </c>
      <c r="G64" s="658">
        <v>46016</v>
      </c>
      <c r="H64" s="554" t="s">
        <v>2708</v>
      </c>
      <c r="I64" s="554" t="s">
        <v>2704</v>
      </c>
      <c r="J64" s="658">
        <v>46016</v>
      </c>
      <c r="K64" s="554" t="s">
        <v>2890</v>
      </c>
      <c r="L64" s="644" t="s">
        <v>2851</v>
      </c>
      <c r="M64" s="654"/>
      <c r="N64" s="654"/>
      <c r="O64" s="654"/>
      <c r="P64" s="654" t="str">
        <f t="shared" si="0"/>
        <v>4/0 to 5/0</v>
      </c>
      <c r="Q64" s="654"/>
    </row>
    <row r="65" spans="1:17" ht="15.75" customHeight="1">
      <c r="A65" s="554">
        <v>60</v>
      </c>
      <c r="B65" s="666" t="s">
        <v>1599</v>
      </c>
      <c r="C65" s="666" t="s">
        <v>1653</v>
      </c>
      <c r="D65" s="673">
        <v>4.141</v>
      </c>
      <c r="E65" s="554" t="s">
        <v>2284</v>
      </c>
      <c r="F65" s="554" t="s">
        <v>2289</v>
      </c>
      <c r="G65" s="658">
        <v>46016</v>
      </c>
      <c r="H65" s="554" t="s">
        <v>2290</v>
      </c>
      <c r="I65" s="554" t="s">
        <v>1964</v>
      </c>
      <c r="J65" s="658">
        <v>46016</v>
      </c>
      <c r="K65" s="554" t="s">
        <v>2430</v>
      </c>
      <c r="L65" s="644" t="s">
        <v>2851</v>
      </c>
      <c r="M65" s="654">
        <v>20</v>
      </c>
      <c r="N65" s="654"/>
      <c r="O65" s="668">
        <v>20</v>
      </c>
      <c r="P65" s="654" t="str">
        <f t="shared" si="0"/>
        <v>15/0 to 16/0</v>
      </c>
      <c r="Q65" s="654"/>
    </row>
    <row r="66" spans="1:17" ht="15.75" customHeight="1">
      <c r="A66" s="554">
        <v>61</v>
      </c>
      <c r="B66" s="666" t="s">
        <v>1071</v>
      </c>
      <c r="C66" s="666" t="s">
        <v>1084</v>
      </c>
      <c r="D66" s="673">
        <v>4.45</v>
      </c>
      <c r="E66" s="554" t="s">
        <v>2702</v>
      </c>
      <c r="F66" s="554" t="s">
        <v>2288</v>
      </c>
      <c r="G66" s="658">
        <v>46016</v>
      </c>
      <c r="H66" s="554" t="s">
        <v>2290</v>
      </c>
      <c r="I66" s="554" t="s">
        <v>2291</v>
      </c>
      <c r="J66" s="658">
        <v>46016</v>
      </c>
      <c r="K66" s="554" t="s">
        <v>2275</v>
      </c>
      <c r="L66" s="644" t="s">
        <v>2851</v>
      </c>
      <c r="M66" s="654" t="s">
        <v>2906</v>
      </c>
      <c r="N66" s="654"/>
      <c r="O66" s="654"/>
      <c r="P66" s="654" t="str">
        <f t="shared" si="0"/>
        <v>29/0 to 30/0</v>
      </c>
      <c r="Q66" s="654"/>
    </row>
    <row r="67" spans="1:17" ht="15.75" customHeight="1">
      <c r="A67" s="554">
        <v>62</v>
      </c>
      <c r="B67" s="666" t="s">
        <v>1653</v>
      </c>
      <c r="C67" s="666" t="s">
        <v>1212</v>
      </c>
      <c r="D67" s="659">
        <v>2.8180000000000001</v>
      </c>
      <c r="E67" s="554" t="s">
        <v>2030</v>
      </c>
      <c r="F67" s="554" t="s">
        <v>2292</v>
      </c>
      <c r="G67" s="658">
        <v>46016</v>
      </c>
      <c r="H67" s="554" t="s">
        <v>2295</v>
      </c>
      <c r="I67" s="554" t="s">
        <v>2711</v>
      </c>
      <c r="J67" s="658">
        <v>46016</v>
      </c>
      <c r="K67" s="554" t="s">
        <v>2430</v>
      </c>
      <c r="L67" s="644" t="s">
        <v>2851</v>
      </c>
      <c r="M67" s="654" t="s">
        <v>2907</v>
      </c>
      <c r="N67" s="654"/>
      <c r="O67" s="654"/>
      <c r="P67" s="654" t="str">
        <f t="shared" si="0"/>
        <v>16/0 to 17/0</v>
      </c>
      <c r="Q67" s="654"/>
    </row>
    <row r="68" spans="1:17" ht="15.75" customHeight="1">
      <c r="A68" s="554">
        <v>63</v>
      </c>
      <c r="B68" s="666" t="s">
        <v>1022</v>
      </c>
      <c r="C68" s="666" t="s">
        <v>1035</v>
      </c>
      <c r="D68" s="673">
        <v>2.69</v>
      </c>
      <c r="E68" s="554" t="s">
        <v>2702</v>
      </c>
      <c r="F68" s="554" t="s">
        <v>2288</v>
      </c>
      <c r="G68" s="658">
        <v>46016</v>
      </c>
      <c r="H68" s="554" t="s">
        <v>1964</v>
      </c>
      <c r="I68" s="554" t="s">
        <v>2297</v>
      </c>
      <c r="J68" s="658">
        <v>46016</v>
      </c>
      <c r="K68" s="554" t="s">
        <v>2900</v>
      </c>
      <c r="L68" s="644" t="s">
        <v>2851</v>
      </c>
      <c r="M68" s="654"/>
      <c r="N68" s="654"/>
      <c r="O68" s="668"/>
      <c r="P68" s="654" t="str">
        <f t="shared" si="0"/>
        <v>24/0 to 25/0</v>
      </c>
      <c r="Q68" s="654" t="s">
        <v>2908</v>
      </c>
    </row>
    <row r="69" spans="1:17" ht="15.75" customHeight="1">
      <c r="A69" s="554">
        <v>64</v>
      </c>
      <c r="B69" s="659" t="s">
        <v>1117</v>
      </c>
      <c r="C69" s="659" t="s">
        <v>1071</v>
      </c>
      <c r="D69" s="673">
        <v>3.9140000000000001</v>
      </c>
      <c r="E69" s="554" t="s">
        <v>2291</v>
      </c>
      <c r="F69" s="554" t="s">
        <v>2711</v>
      </c>
      <c r="G69" s="658">
        <v>46016</v>
      </c>
      <c r="H69" s="554" t="s">
        <v>2297</v>
      </c>
      <c r="I69" s="554" t="s">
        <v>2300</v>
      </c>
      <c r="J69" s="658">
        <v>46016</v>
      </c>
      <c r="K69" s="554" t="s">
        <v>2275</v>
      </c>
      <c r="L69" s="644" t="s">
        <v>2851</v>
      </c>
      <c r="M69" s="654"/>
      <c r="N69" s="654"/>
      <c r="O69" s="654">
        <v>80</v>
      </c>
      <c r="P69" s="654" t="str">
        <f t="shared" si="0"/>
        <v>28/0 to 29/0</v>
      </c>
      <c r="Q69" s="654"/>
    </row>
    <row r="70" spans="1:17" ht="15.75" customHeight="1">
      <c r="A70" s="554">
        <v>65</v>
      </c>
      <c r="B70" s="659" t="s">
        <v>1131</v>
      </c>
      <c r="C70" s="659" t="s">
        <v>1022</v>
      </c>
      <c r="D70" s="673">
        <v>4.8090000000000002</v>
      </c>
      <c r="E70" s="554" t="s">
        <v>2704</v>
      </c>
      <c r="F70" s="554" t="s">
        <v>2296</v>
      </c>
      <c r="G70" s="658">
        <v>46016</v>
      </c>
      <c r="H70" s="554" t="s">
        <v>1766</v>
      </c>
      <c r="I70" s="554" t="s">
        <v>2300</v>
      </c>
      <c r="J70" s="658">
        <v>46016</v>
      </c>
      <c r="K70" s="554" t="s">
        <v>2900</v>
      </c>
      <c r="L70" s="644" t="s">
        <v>2851</v>
      </c>
      <c r="M70" s="654"/>
      <c r="N70" s="654"/>
      <c r="O70" s="668">
        <v>95</v>
      </c>
      <c r="P70" s="654" t="str">
        <f t="shared" si="0"/>
        <v>23/0 to 24/0</v>
      </c>
      <c r="Q70" s="654"/>
    </row>
    <row r="71" spans="1:17" ht="15.75" customHeight="1">
      <c r="A71" s="554">
        <v>66</v>
      </c>
      <c r="B71" s="659" t="s">
        <v>1279</v>
      </c>
      <c r="C71" s="659" t="s">
        <v>1280</v>
      </c>
      <c r="D71" s="674">
        <v>0.22700000000000001</v>
      </c>
      <c r="E71" s="554" t="s">
        <v>2297</v>
      </c>
      <c r="F71" s="554" t="s">
        <v>2299</v>
      </c>
      <c r="G71" s="658">
        <v>46016</v>
      </c>
      <c r="H71" s="554" t="s">
        <v>2297</v>
      </c>
      <c r="I71" s="554" t="s">
        <v>2299</v>
      </c>
      <c r="J71" s="658">
        <v>46016</v>
      </c>
      <c r="K71" s="554" t="s">
        <v>2899</v>
      </c>
      <c r="L71" s="644" t="s">
        <v>2851</v>
      </c>
      <c r="M71" s="654"/>
      <c r="N71" s="654"/>
      <c r="O71" s="654">
        <v>23</v>
      </c>
      <c r="P71" s="654" t="str">
        <f t="shared" si="0"/>
        <v>3/0 to 4/0</v>
      </c>
      <c r="Q71" s="654"/>
    </row>
    <row r="72" spans="1:17" ht="15.75" customHeight="1">
      <c r="A72" s="554">
        <v>67</v>
      </c>
      <c r="B72" s="659" t="s">
        <v>1286</v>
      </c>
      <c r="C72" s="659" t="s">
        <v>1287</v>
      </c>
      <c r="D72" s="675">
        <v>1.175</v>
      </c>
      <c r="E72" s="554" t="s">
        <v>2292</v>
      </c>
      <c r="F72" s="554" t="s">
        <v>2293</v>
      </c>
      <c r="G72" s="658">
        <v>46016</v>
      </c>
      <c r="H72" s="554" t="s">
        <v>2300</v>
      </c>
      <c r="I72" s="554" t="s">
        <v>880</v>
      </c>
      <c r="J72" s="658">
        <v>46016</v>
      </c>
      <c r="K72" s="554" t="s">
        <v>2890</v>
      </c>
      <c r="L72" s="644" t="s">
        <v>2851</v>
      </c>
      <c r="M72" s="654"/>
      <c r="N72" s="654"/>
      <c r="O72" s="654">
        <v>56</v>
      </c>
      <c r="P72" s="654" t="str">
        <f t="shared" si="0"/>
        <v>6/0 to 7/0</v>
      </c>
      <c r="Q72" s="654"/>
    </row>
    <row r="73" spans="1:17" ht="15.75" customHeight="1">
      <c r="A73" s="554">
        <v>68</v>
      </c>
      <c r="B73" s="659" t="s">
        <v>1112</v>
      </c>
      <c r="C73" s="659" t="s">
        <v>1117</v>
      </c>
      <c r="D73" s="675">
        <v>1.752</v>
      </c>
      <c r="E73" s="554" t="s">
        <v>2909</v>
      </c>
      <c r="F73" s="554" t="s">
        <v>2300</v>
      </c>
      <c r="G73" s="658">
        <v>46016</v>
      </c>
      <c r="H73" s="554" t="s">
        <v>880</v>
      </c>
      <c r="I73" s="554" t="s">
        <v>880</v>
      </c>
      <c r="J73" s="658">
        <v>46016</v>
      </c>
      <c r="K73" s="554" t="s">
        <v>2275</v>
      </c>
      <c r="L73" s="644" t="s">
        <v>2851</v>
      </c>
      <c r="M73" s="654"/>
      <c r="N73" s="654"/>
      <c r="O73" s="654"/>
      <c r="P73" s="654" t="str">
        <f t="shared" si="0"/>
        <v>27/1 to 28/0</v>
      </c>
      <c r="Q73" s="654"/>
    </row>
    <row r="74" spans="1:17" ht="15.75" customHeight="1">
      <c r="A74" s="554">
        <v>69</v>
      </c>
      <c r="B74" s="676" t="s">
        <v>2910</v>
      </c>
      <c r="C74" s="676" t="s">
        <v>1599</v>
      </c>
      <c r="D74" s="675">
        <v>2.6240000000000001</v>
      </c>
      <c r="E74" s="554" t="s">
        <v>2299</v>
      </c>
      <c r="F74" s="554" t="s">
        <v>880</v>
      </c>
      <c r="G74" s="658">
        <v>46016</v>
      </c>
      <c r="H74" s="554" t="s">
        <v>2304</v>
      </c>
      <c r="I74" s="554" t="s">
        <v>2911</v>
      </c>
      <c r="J74" s="658">
        <v>46048</v>
      </c>
      <c r="K74" s="554" t="s">
        <v>2430</v>
      </c>
      <c r="L74" s="644" t="s">
        <v>2851</v>
      </c>
      <c r="M74" s="654"/>
      <c r="N74" s="654"/>
      <c r="O74" s="654">
        <v>46</v>
      </c>
      <c r="P74" s="654" t="str">
        <f t="shared" si="0"/>
        <v>14/0  to 15/0</v>
      </c>
      <c r="Q74" s="654"/>
    </row>
    <row r="75" spans="1:17" ht="15.75" customHeight="1">
      <c r="A75" s="554">
        <v>70</v>
      </c>
      <c r="B75" s="676" t="s">
        <v>1140</v>
      </c>
      <c r="C75" s="676" t="s">
        <v>1601</v>
      </c>
      <c r="D75" s="675">
        <v>3.2080000000000002</v>
      </c>
      <c r="E75" s="554" t="s">
        <v>2301</v>
      </c>
      <c r="F75" s="554" t="s">
        <v>880</v>
      </c>
      <c r="G75" s="658">
        <v>46016</v>
      </c>
      <c r="H75" s="554" t="s">
        <v>2317</v>
      </c>
      <c r="I75" s="554" t="s">
        <v>2318</v>
      </c>
      <c r="J75" s="658">
        <v>46048</v>
      </c>
      <c r="K75" s="554" t="s">
        <v>2912</v>
      </c>
      <c r="L75" s="644" t="s">
        <v>2851</v>
      </c>
      <c r="M75" s="654" t="s">
        <v>2913</v>
      </c>
      <c r="N75" s="654"/>
      <c r="O75" s="654">
        <v>40</v>
      </c>
      <c r="P75" s="654" t="str">
        <f t="shared" si="0"/>
        <v>10/12 to 10/20</v>
      </c>
      <c r="Q75" s="654"/>
    </row>
    <row r="76" spans="1:17" ht="15.75" customHeight="1">
      <c r="A76" s="554">
        <v>71</v>
      </c>
      <c r="B76" s="676" t="s">
        <v>1294</v>
      </c>
      <c r="C76" s="676" t="s">
        <v>1295</v>
      </c>
      <c r="D76" s="674">
        <v>0.23400000000000001</v>
      </c>
      <c r="E76" s="554" t="s">
        <v>2914</v>
      </c>
      <c r="F76" s="554" t="s">
        <v>2911</v>
      </c>
      <c r="G76" s="658">
        <v>46048</v>
      </c>
      <c r="H76" s="554" t="s">
        <v>2914</v>
      </c>
      <c r="I76" s="554" t="s">
        <v>2911</v>
      </c>
      <c r="J76" s="658">
        <v>46048</v>
      </c>
      <c r="K76" s="554" t="s">
        <v>2899</v>
      </c>
      <c r="L76" s="644" t="s">
        <v>2851</v>
      </c>
      <c r="M76" s="654"/>
      <c r="N76" s="654"/>
      <c r="O76" s="654"/>
      <c r="P76" s="654"/>
      <c r="Q76" s="654"/>
    </row>
    <row r="77" spans="1:17" ht="15.75" customHeight="1">
      <c r="A77" s="554">
        <v>72</v>
      </c>
      <c r="B77" s="676" t="s">
        <v>1111</v>
      </c>
      <c r="C77" s="676" t="s">
        <v>1112</v>
      </c>
      <c r="D77" s="665">
        <v>0.372</v>
      </c>
      <c r="E77" s="554" t="s">
        <v>880</v>
      </c>
      <c r="F77" s="554" t="s">
        <v>2915</v>
      </c>
      <c r="G77" s="658">
        <v>46048</v>
      </c>
      <c r="H77" s="554" t="s">
        <v>2915</v>
      </c>
      <c r="I77" s="554" t="s">
        <v>2713</v>
      </c>
      <c r="J77" s="658">
        <v>46048</v>
      </c>
      <c r="K77" s="554" t="s">
        <v>2275</v>
      </c>
      <c r="L77" s="644" t="s">
        <v>2851</v>
      </c>
      <c r="M77" s="654"/>
      <c r="N77" s="654"/>
      <c r="O77" s="654"/>
      <c r="P77" s="654"/>
      <c r="Q77" s="654"/>
    </row>
    <row r="78" spans="1:17" ht="15.75" customHeight="1">
      <c r="A78" s="554">
        <v>73</v>
      </c>
      <c r="B78" s="676" t="s">
        <v>1696</v>
      </c>
      <c r="C78" s="676" t="s">
        <v>1257</v>
      </c>
      <c r="D78" s="665">
        <v>1.9285099999999999</v>
      </c>
      <c r="E78" s="554" t="s">
        <v>2916</v>
      </c>
      <c r="F78" s="554" t="s">
        <v>1991</v>
      </c>
      <c r="G78" s="658">
        <v>46048</v>
      </c>
      <c r="H78" s="554" t="s">
        <v>2305</v>
      </c>
      <c r="I78" s="554" t="s">
        <v>2713</v>
      </c>
      <c r="J78" s="658">
        <v>46048</v>
      </c>
      <c r="K78" s="554" t="s">
        <v>2430</v>
      </c>
      <c r="L78" s="644" t="s">
        <v>2851</v>
      </c>
      <c r="M78" s="654"/>
      <c r="N78" s="654"/>
      <c r="O78" s="654"/>
      <c r="P78" s="654" t="str">
        <f>B78&amp; " to " &amp;C78</f>
        <v>13/0 to 14/0</v>
      </c>
      <c r="Q78" s="654"/>
    </row>
    <row r="79" spans="1:17" ht="15.75" customHeight="1">
      <c r="A79" s="554">
        <v>74</v>
      </c>
      <c r="B79" s="676" t="s">
        <v>1059</v>
      </c>
      <c r="C79" s="676" t="s">
        <v>1111</v>
      </c>
      <c r="D79" s="665">
        <v>3.1451229999999999</v>
      </c>
      <c r="E79" s="554" t="s">
        <v>2916</v>
      </c>
      <c r="F79" s="554" t="s">
        <v>2713</v>
      </c>
      <c r="G79" s="658">
        <v>46048</v>
      </c>
      <c r="H79" s="554" t="s">
        <v>2917</v>
      </c>
      <c r="I79" s="554" t="s">
        <v>2306</v>
      </c>
      <c r="J79" s="658">
        <v>46048</v>
      </c>
      <c r="K79" s="554" t="s">
        <v>2275</v>
      </c>
      <c r="L79" s="644" t="s">
        <v>2851</v>
      </c>
      <c r="M79" s="654"/>
      <c r="N79" s="654"/>
      <c r="O79" s="654"/>
      <c r="P79" s="654"/>
      <c r="Q79" s="654"/>
    </row>
    <row r="80" spans="1:17" ht="15.75" customHeight="1">
      <c r="A80" s="554">
        <v>75</v>
      </c>
      <c r="B80" s="676" t="s">
        <v>1212</v>
      </c>
      <c r="C80" s="676" t="s">
        <v>1309</v>
      </c>
      <c r="D80" s="677">
        <v>2.5074999999999998</v>
      </c>
      <c r="E80" s="678" t="s">
        <v>2917</v>
      </c>
      <c r="F80" s="678" t="s">
        <v>2918</v>
      </c>
      <c r="G80" s="679">
        <v>46048</v>
      </c>
      <c r="H80" s="678" t="s">
        <v>2919</v>
      </c>
      <c r="I80" s="678" t="s">
        <v>2341</v>
      </c>
      <c r="J80" s="679">
        <v>46048</v>
      </c>
      <c r="K80" s="678" t="s">
        <v>2430</v>
      </c>
      <c r="L80" s="644" t="s">
        <v>2851</v>
      </c>
      <c r="M80" s="654"/>
      <c r="N80" s="654"/>
      <c r="O80" s="654"/>
      <c r="P80" s="654" t="str">
        <f>B80&amp; " to " &amp;C80</f>
        <v>17/0 to 18/0</v>
      </c>
      <c r="Q80" s="654"/>
    </row>
    <row r="81" spans="1:17" ht="15.75" customHeight="1">
      <c r="A81" s="554">
        <v>76</v>
      </c>
      <c r="B81" s="676" t="s">
        <v>1327</v>
      </c>
      <c r="C81" s="676" t="s">
        <v>1131</v>
      </c>
      <c r="D81" s="680">
        <v>4.0350000000000001</v>
      </c>
      <c r="E81" s="681" t="s">
        <v>2911</v>
      </c>
      <c r="F81" s="681" t="s">
        <v>2306</v>
      </c>
      <c r="G81" s="658">
        <v>46048</v>
      </c>
      <c r="H81" s="681" t="s">
        <v>2917</v>
      </c>
      <c r="I81" s="681" t="s">
        <v>2308</v>
      </c>
      <c r="J81" s="658">
        <v>46048</v>
      </c>
      <c r="K81" s="681" t="s">
        <v>2900</v>
      </c>
      <c r="L81" s="644" t="s">
        <v>2851</v>
      </c>
      <c r="M81" s="654"/>
      <c r="N81" s="654"/>
      <c r="O81" s="654"/>
      <c r="P81" s="654"/>
      <c r="Q81" s="654"/>
    </row>
    <row r="82" spans="1:17" ht="15" customHeight="1">
      <c r="A82" s="554">
        <v>77</v>
      </c>
      <c r="B82" s="554" t="s">
        <v>1248</v>
      </c>
      <c r="C82" s="554" t="s">
        <v>1696</v>
      </c>
      <c r="D82" s="554">
        <v>0.217</v>
      </c>
      <c r="E82" s="483" t="s">
        <v>2309</v>
      </c>
      <c r="F82" s="483" t="s">
        <v>2315</v>
      </c>
      <c r="G82" s="658">
        <v>46048</v>
      </c>
      <c r="H82" s="483" t="s">
        <v>2309</v>
      </c>
      <c r="I82" s="483" t="s">
        <v>2315</v>
      </c>
      <c r="J82" s="658">
        <v>46048</v>
      </c>
      <c r="K82" s="483" t="s">
        <v>2899</v>
      </c>
      <c r="L82" s="644" t="s">
        <v>2851</v>
      </c>
    </row>
    <row r="83" spans="1:17" ht="15.75" customHeight="1">
      <c r="A83" s="554">
        <v>78</v>
      </c>
      <c r="B83" s="554" t="s">
        <v>1601</v>
      </c>
      <c r="C83" s="554" t="s">
        <v>1302</v>
      </c>
      <c r="D83" s="659">
        <v>1.653044</v>
      </c>
      <c r="E83" s="554" t="s">
        <v>2316</v>
      </c>
      <c r="F83" s="554" t="s">
        <v>2920</v>
      </c>
      <c r="G83" s="658">
        <v>46048</v>
      </c>
      <c r="H83" s="554" t="s">
        <v>2317</v>
      </c>
      <c r="I83" s="554" t="s">
        <v>2920</v>
      </c>
      <c r="J83" s="658">
        <v>46048</v>
      </c>
      <c r="K83" s="554" t="s">
        <v>2921</v>
      </c>
      <c r="L83" s="644" t="s">
        <v>2851</v>
      </c>
      <c r="M83" s="654"/>
      <c r="N83" s="654"/>
      <c r="O83" s="654"/>
      <c r="P83" s="654"/>
      <c r="Q83" s="654"/>
    </row>
    <row r="84" spans="1:17" ht="15.75" customHeight="1">
      <c r="A84" s="554">
        <v>79</v>
      </c>
      <c r="B84" s="682" t="s">
        <v>1324</v>
      </c>
      <c r="C84" s="554" t="s">
        <v>1325</v>
      </c>
      <c r="D84" s="554">
        <v>1.2</v>
      </c>
      <c r="E84" s="684" t="s">
        <v>2318</v>
      </c>
      <c r="F84" s="554" t="s">
        <v>2920</v>
      </c>
      <c r="G84" s="685">
        <v>46048</v>
      </c>
      <c r="H84" s="684" t="s">
        <v>2914</v>
      </c>
      <c r="I84" s="554" t="s">
        <v>3768</v>
      </c>
      <c r="J84" s="658">
        <v>46079</v>
      </c>
      <c r="K84" s="554" t="s">
        <v>2430</v>
      </c>
      <c r="L84" s="644" t="s">
        <v>2851</v>
      </c>
      <c r="M84" s="654"/>
      <c r="N84" s="654"/>
      <c r="O84" s="654"/>
      <c r="P84" s="654"/>
      <c r="Q84" s="654"/>
    </row>
    <row r="85" spans="1:17" ht="15.75" customHeight="1">
      <c r="A85" s="554">
        <v>80</v>
      </c>
      <c r="B85" s="659" t="s">
        <v>794</v>
      </c>
      <c r="C85" s="659" t="s">
        <v>647</v>
      </c>
      <c r="D85" s="665">
        <v>0.25800000000000001</v>
      </c>
      <c r="E85" s="554" t="s">
        <v>3761</v>
      </c>
      <c r="F85" s="554" t="s">
        <v>3768</v>
      </c>
      <c r="G85" s="658">
        <v>46079</v>
      </c>
      <c r="H85" s="554" t="s">
        <v>3761</v>
      </c>
      <c r="I85" s="554" t="s">
        <v>3768</v>
      </c>
      <c r="J85" s="658">
        <v>46079</v>
      </c>
      <c r="K85" s="554" t="s">
        <v>3831</v>
      </c>
      <c r="L85" s="644" t="s">
        <v>2851</v>
      </c>
      <c r="M85" s="662"/>
      <c r="N85" s="654"/>
      <c r="O85" s="668"/>
      <c r="P85" s="654" t="str">
        <f>B85&amp; " to " &amp;C85</f>
        <v>70/0 to 71/0</v>
      </c>
      <c r="Q85" s="654"/>
    </row>
    <row r="86" spans="1:17" ht="15.75" customHeight="1">
      <c r="A86" s="554">
        <v>81</v>
      </c>
      <c r="B86" s="513" t="s">
        <v>1325</v>
      </c>
      <c r="C86" s="513" t="s">
        <v>1326</v>
      </c>
      <c r="D86" s="513">
        <v>0.27300000000000002</v>
      </c>
      <c r="E86" s="513" t="s">
        <v>2318</v>
      </c>
      <c r="F86" s="554" t="s">
        <v>3768</v>
      </c>
      <c r="G86" s="658">
        <v>46079</v>
      </c>
      <c r="H86" s="513" t="s">
        <v>2318</v>
      </c>
      <c r="I86" s="554" t="s">
        <v>3768</v>
      </c>
      <c r="J86" s="658">
        <v>46079</v>
      </c>
      <c r="K86" s="513" t="s">
        <v>2899</v>
      </c>
      <c r="L86" s="644" t="s">
        <v>2851</v>
      </c>
    </row>
    <row r="87" spans="1:17" ht="15.75" customHeight="1">
      <c r="A87" s="554">
        <v>82</v>
      </c>
      <c r="B87" s="1113" t="s">
        <v>1287</v>
      </c>
      <c r="C87" s="1113" t="s">
        <v>1288</v>
      </c>
      <c r="D87" s="1100">
        <v>0.26100000000000001</v>
      </c>
      <c r="E87" s="1122" t="s">
        <v>3775</v>
      </c>
      <c r="F87" s="1124" t="s">
        <v>3781</v>
      </c>
      <c r="G87" s="1107">
        <v>46079</v>
      </c>
      <c r="H87" s="1122" t="s">
        <v>3775</v>
      </c>
      <c r="I87" s="1124" t="s">
        <v>3781</v>
      </c>
      <c r="J87" s="1107">
        <v>46079</v>
      </c>
      <c r="K87" s="1100" t="s">
        <v>3772</v>
      </c>
      <c r="L87" s="644" t="s">
        <v>2851</v>
      </c>
    </row>
    <row r="88" spans="1:17" ht="15.75" customHeight="1">
      <c r="A88" s="554">
        <v>83</v>
      </c>
      <c r="B88" s="682" t="s">
        <v>1344</v>
      </c>
      <c r="C88" s="554" t="s">
        <v>1248</v>
      </c>
      <c r="D88" s="659">
        <v>2.27976</v>
      </c>
      <c r="E88" s="554" t="s">
        <v>2922</v>
      </c>
      <c r="F88" s="554" t="s">
        <v>2312</v>
      </c>
      <c r="G88" s="658">
        <v>46048</v>
      </c>
      <c r="H88" s="554" t="s">
        <v>3771</v>
      </c>
      <c r="I88" s="554" t="s">
        <v>3782</v>
      </c>
      <c r="J88" s="658">
        <v>46079</v>
      </c>
      <c r="K88" s="554" t="s">
        <v>2890</v>
      </c>
      <c r="L88" s="644" t="s">
        <v>2851</v>
      </c>
      <c r="M88" s="654"/>
      <c r="N88" s="654"/>
      <c r="O88" s="654"/>
      <c r="P88" s="654"/>
      <c r="Q88" s="654"/>
    </row>
    <row r="89" spans="1:17" ht="15.75" customHeight="1">
      <c r="A89" s="554">
        <v>84</v>
      </c>
      <c r="B89" s="1105" t="s">
        <v>1302</v>
      </c>
      <c r="C89" s="1106" t="s">
        <v>1344</v>
      </c>
      <c r="D89" s="1105">
        <v>4.1100000000000003</v>
      </c>
      <c r="E89" s="1105" t="s">
        <v>3771</v>
      </c>
      <c r="F89" s="554" t="s">
        <v>3782</v>
      </c>
      <c r="G89" s="1107">
        <v>46079</v>
      </c>
      <c r="H89" s="1105" t="s">
        <v>3775</v>
      </c>
      <c r="I89" s="554" t="s">
        <v>3782</v>
      </c>
      <c r="J89" s="1107">
        <v>46079</v>
      </c>
      <c r="K89" s="1105" t="s">
        <v>2890</v>
      </c>
      <c r="L89" s="644" t="s">
        <v>2851</v>
      </c>
      <c r="M89" s="654"/>
      <c r="N89" s="654"/>
      <c r="O89" s="654"/>
      <c r="P89" s="654"/>
      <c r="Q89" s="654"/>
    </row>
    <row r="90" spans="1:17" ht="15.75" customHeight="1">
      <c r="A90" s="554">
        <v>85</v>
      </c>
      <c r="B90" s="1103" t="s">
        <v>1326</v>
      </c>
      <c r="C90" s="1102" t="s">
        <v>1679</v>
      </c>
      <c r="D90" s="1110">
        <v>2.8730000000000002</v>
      </c>
      <c r="E90" s="1103" t="s">
        <v>2920</v>
      </c>
      <c r="F90" s="1103" t="s">
        <v>3768</v>
      </c>
      <c r="G90" s="1104">
        <v>46079</v>
      </c>
      <c r="H90" s="1103" t="s">
        <v>3775</v>
      </c>
      <c r="I90" s="1103" t="s">
        <v>3783</v>
      </c>
      <c r="J90" s="1104">
        <v>46079</v>
      </c>
      <c r="K90" s="1111" t="s">
        <v>2900</v>
      </c>
      <c r="L90" s="644" t="s">
        <v>2851</v>
      </c>
      <c r="M90" s="654"/>
      <c r="N90" s="654"/>
      <c r="O90" s="654"/>
      <c r="P90" s="654"/>
      <c r="Q90" s="654"/>
    </row>
    <row r="91" spans="1:17" ht="15.75" customHeight="1">
      <c r="A91" s="554">
        <v>86</v>
      </c>
      <c r="B91" s="683" t="s">
        <v>1246</v>
      </c>
      <c r="C91" s="683" t="s">
        <v>1324</v>
      </c>
      <c r="D91" s="1014">
        <v>1.6784699999999999</v>
      </c>
      <c r="E91" s="684" t="s">
        <v>2318</v>
      </c>
      <c r="F91" s="684" t="s">
        <v>2920</v>
      </c>
      <c r="G91" s="1207">
        <v>46048</v>
      </c>
      <c r="H91" s="684" t="s">
        <v>3784</v>
      </c>
      <c r="I91" s="684" t="s">
        <v>3814</v>
      </c>
      <c r="J91" s="658">
        <v>46079</v>
      </c>
      <c r="K91" s="684" t="s">
        <v>2430</v>
      </c>
      <c r="L91" s="644" t="s">
        <v>2851</v>
      </c>
      <c r="M91" s="654"/>
      <c r="N91" s="654"/>
      <c r="O91" s="654"/>
      <c r="P91" s="654"/>
      <c r="Q91" s="654"/>
    </row>
    <row r="92" spans="1:17" ht="15.75" customHeight="1">
      <c r="A92" s="554">
        <v>87</v>
      </c>
      <c r="B92" s="1105" t="s">
        <v>1320</v>
      </c>
      <c r="C92" s="1106" t="s">
        <v>1246</v>
      </c>
      <c r="D92" s="1105">
        <v>3.3380000000000001</v>
      </c>
      <c r="E92" s="1105" t="s">
        <v>3777</v>
      </c>
      <c r="F92" s="1105" t="s">
        <v>3814</v>
      </c>
      <c r="G92" s="1107">
        <v>46079</v>
      </c>
      <c r="H92" s="1105" t="s">
        <v>3814</v>
      </c>
      <c r="I92" s="1190" t="s">
        <v>3820</v>
      </c>
      <c r="J92" s="1107">
        <v>46079</v>
      </c>
      <c r="K92" s="1105" t="s">
        <v>2430</v>
      </c>
      <c r="L92" s="644" t="s">
        <v>2851</v>
      </c>
      <c r="M92" s="654"/>
      <c r="N92" s="654"/>
      <c r="O92" s="654"/>
      <c r="P92" s="654"/>
      <c r="Q92" s="654"/>
    </row>
    <row r="93" spans="1:17" ht="15.75" customHeight="1">
      <c r="A93" s="554">
        <v>88</v>
      </c>
      <c r="B93" s="1101" t="s">
        <v>1295</v>
      </c>
      <c r="C93" s="1109" t="s">
        <v>1140</v>
      </c>
      <c r="D93" s="1100">
        <v>4.9950000000000001</v>
      </c>
      <c r="E93" s="1134" t="s">
        <v>3784</v>
      </c>
      <c r="F93" s="1100" t="s">
        <v>3816</v>
      </c>
      <c r="G93" s="1107">
        <v>46079</v>
      </c>
      <c r="H93" s="1134" t="s">
        <v>3788</v>
      </c>
      <c r="I93" s="1190" t="s">
        <v>3820</v>
      </c>
      <c r="J93" s="1107">
        <v>46079</v>
      </c>
      <c r="K93" s="1101" t="s">
        <v>2912</v>
      </c>
      <c r="L93" s="644" t="s">
        <v>2851</v>
      </c>
    </row>
    <row r="94" spans="1:17" ht="15.75" customHeight="1">
      <c r="A94" s="554">
        <v>89</v>
      </c>
      <c r="B94" s="1132" t="s">
        <v>1335</v>
      </c>
      <c r="C94" s="1132" t="s">
        <v>1294</v>
      </c>
      <c r="D94" s="1100">
        <v>2.4409999999999998</v>
      </c>
      <c r="E94" s="1163" t="s">
        <v>3811</v>
      </c>
      <c r="F94" s="1190" t="s">
        <v>3820</v>
      </c>
      <c r="G94" s="1107">
        <v>46079</v>
      </c>
      <c r="H94" s="1100" t="s">
        <v>3823</v>
      </c>
      <c r="I94" s="1100" t="s">
        <v>3834</v>
      </c>
      <c r="J94" s="1131">
        <v>46107</v>
      </c>
      <c r="K94" s="1133" t="s">
        <v>2890</v>
      </c>
      <c r="L94" s="644" t="s">
        <v>2851</v>
      </c>
    </row>
    <row r="95" spans="1:17" ht="15.75" customHeight="1">
      <c r="A95" s="554">
        <v>90</v>
      </c>
      <c r="B95" s="1128" t="s">
        <v>1288</v>
      </c>
      <c r="C95" s="1129" t="s">
        <v>1335</v>
      </c>
      <c r="D95" s="1173">
        <v>2.8765299999999998</v>
      </c>
      <c r="E95" s="1130" t="s">
        <v>3821</v>
      </c>
      <c r="F95" s="1212" t="s">
        <v>3834</v>
      </c>
      <c r="G95" s="1131">
        <v>46107</v>
      </c>
      <c r="H95" s="1212" t="s">
        <v>3823</v>
      </c>
      <c r="I95" s="1130" t="s">
        <v>3834</v>
      </c>
      <c r="J95" s="1131">
        <v>46107</v>
      </c>
      <c r="K95" s="1180" t="s">
        <v>2890</v>
      </c>
      <c r="L95" s="644" t="s">
        <v>2851</v>
      </c>
    </row>
    <row r="96" spans="1:17" ht="15.5">
      <c r="A96" s="554">
        <v>91</v>
      </c>
      <c r="B96" s="1240" t="s">
        <v>1679</v>
      </c>
      <c r="C96" s="1108" t="s">
        <v>1327</v>
      </c>
      <c r="D96" s="1108">
        <v>3.1720000000000002</v>
      </c>
      <c r="E96" s="1241" t="s">
        <v>3843</v>
      </c>
      <c r="F96" s="1534" t="s">
        <v>3854</v>
      </c>
      <c r="G96" s="1224">
        <v>46107</v>
      </c>
      <c r="H96" s="1257" t="s">
        <v>3851</v>
      </c>
      <c r="I96" s="1108"/>
      <c r="J96" s="1224">
        <v>46107</v>
      </c>
      <c r="K96" s="1105" t="s">
        <v>2900</v>
      </c>
      <c r="L96" s="1533" t="s">
        <v>3856</v>
      </c>
      <c r="M96" s="1235" t="s">
        <v>3844</v>
      </c>
    </row>
    <row r="97" spans="1:12" ht="15.75" customHeight="1">
      <c r="A97" s="554">
        <v>92</v>
      </c>
      <c r="B97" s="1163" t="s">
        <v>1309</v>
      </c>
      <c r="C97" s="1163" t="s">
        <v>1320</v>
      </c>
      <c r="D97" s="1100">
        <v>4.5430000000000001</v>
      </c>
      <c r="E97" s="1534" t="s">
        <v>3854</v>
      </c>
      <c r="F97" s="1100"/>
      <c r="G97" s="1224">
        <v>46107</v>
      </c>
      <c r="H97" s="1100"/>
      <c r="I97" s="1100"/>
      <c r="J97" s="1224">
        <v>46107</v>
      </c>
      <c r="K97" s="1163" t="s">
        <v>2430</v>
      </c>
      <c r="L97" s="1539" t="s">
        <v>3855</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5"/>
  <sheetViews>
    <sheetView topLeftCell="A52" workbookViewId="0">
      <selection activeCell="I67" sqref="I67"/>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2" customWidth="1"/>
    <col min="10" max="10" width="13.81640625" style="1061" customWidth="1"/>
    <col min="11" max="11" width="12.81640625" style="1022" customWidth="1"/>
    <col min="12" max="12" width="13.7265625" style="1077" customWidth="1"/>
    <col min="13" max="13" width="23.7265625" style="1061" customWidth="1"/>
    <col min="14" max="14" width="11.26953125" customWidth="1"/>
  </cols>
  <sheetData>
    <row r="1" spans="1:14" ht="14.25" customHeight="1">
      <c r="A1" s="1350" t="s">
        <v>2923</v>
      </c>
      <c r="B1" s="1328"/>
      <c r="C1" s="1328"/>
      <c r="D1" s="1328"/>
      <c r="E1" s="1328"/>
      <c r="F1" s="1328"/>
      <c r="G1" s="1328"/>
      <c r="H1" s="1328"/>
      <c r="I1" s="1328"/>
      <c r="J1" s="1328"/>
      <c r="K1" s="1328"/>
      <c r="L1" s="1328"/>
      <c r="M1" s="1069"/>
      <c r="N1" s="188"/>
    </row>
    <row r="2" spans="1:14" ht="15.75" customHeight="1">
      <c r="A2" s="1351" t="s">
        <v>82</v>
      </c>
      <c r="B2" s="1328"/>
      <c r="C2" s="1328"/>
      <c r="D2" s="1328"/>
      <c r="E2" s="1328"/>
      <c r="F2" s="1328"/>
      <c r="G2" s="1328"/>
      <c r="H2" s="1328"/>
      <c r="I2" s="1328"/>
      <c r="J2" s="1328"/>
      <c r="K2" s="1328"/>
      <c r="L2" s="1328"/>
      <c r="M2" s="1069"/>
      <c r="N2" s="188"/>
    </row>
    <row r="3" spans="1:14" ht="14.25" customHeight="1" thickBot="1">
      <c r="A3" s="1352" t="s">
        <v>2924</v>
      </c>
      <c r="B3" s="1328"/>
      <c r="C3" s="1328"/>
      <c r="D3" s="1328"/>
      <c r="E3" s="1328"/>
      <c r="F3" s="1328"/>
      <c r="G3" s="1328"/>
      <c r="H3" s="1328"/>
      <c r="I3" s="1328"/>
      <c r="J3" s="1328"/>
      <c r="K3" s="1328"/>
      <c r="L3" s="1328"/>
      <c r="M3" s="1069"/>
      <c r="N3" s="188"/>
    </row>
    <row r="4" spans="1:14" ht="60.75" customHeight="1" thickBot="1">
      <c r="A4" s="686" t="s">
        <v>2925</v>
      </c>
      <c r="B4" s="1353" t="s">
        <v>2818</v>
      </c>
      <c r="C4" s="1354"/>
      <c r="D4" s="688" t="s">
        <v>2926</v>
      </c>
      <c r="E4" s="688" t="s">
        <v>2927</v>
      </c>
      <c r="F4" s="688" t="s">
        <v>2928</v>
      </c>
      <c r="G4" s="688" t="s">
        <v>2929</v>
      </c>
      <c r="H4" s="687" t="s">
        <v>2930</v>
      </c>
      <c r="I4" s="689" t="s">
        <v>2931</v>
      </c>
      <c r="J4" s="1054" t="s">
        <v>2932</v>
      </c>
      <c r="K4" s="1062" t="s">
        <v>2933</v>
      </c>
      <c r="L4" s="1070" t="s">
        <v>2934</v>
      </c>
      <c r="M4" s="1087" t="s">
        <v>37</v>
      </c>
      <c r="N4" s="164"/>
    </row>
    <row r="5" spans="1:14" ht="15.75" customHeight="1">
      <c r="A5" s="694">
        <v>1</v>
      </c>
      <c r="B5" s="695" t="s">
        <v>478</v>
      </c>
      <c r="C5" s="695" t="s">
        <v>688</v>
      </c>
      <c r="D5" s="696">
        <v>4.4029999999999996</v>
      </c>
      <c r="E5" s="695">
        <v>4.6529999999999996</v>
      </c>
      <c r="F5" s="697" t="s">
        <v>675</v>
      </c>
      <c r="G5" s="697" t="s">
        <v>672</v>
      </c>
      <c r="H5" s="711" t="s">
        <v>2166</v>
      </c>
      <c r="I5" s="1048"/>
      <c r="J5" s="1055" t="s">
        <v>2935</v>
      </c>
      <c r="K5" s="1063"/>
      <c r="L5" s="1071"/>
      <c r="M5" s="1086" t="s">
        <v>2829</v>
      </c>
      <c r="N5" s="164" t="str">
        <f t="shared" ref="N5:N28" si="0">B5&amp; " to " &amp;C5</f>
        <v>51/0 to 52/0</v>
      </c>
    </row>
    <row r="6" spans="1:14" ht="15.75" customHeight="1">
      <c r="A6" s="694">
        <v>2</v>
      </c>
      <c r="B6" s="695" t="s">
        <v>688</v>
      </c>
      <c r="C6" s="695" t="s">
        <v>729</v>
      </c>
      <c r="D6" s="702">
        <v>4.3769999999999998</v>
      </c>
      <c r="E6" s="695">
        <v>4.6269999999999998</v>
      </c>
      <c r="F6" s="162" t="s">
        <v>683</v>
      </c>
      <c r="G6" s="162" t="s">
        <v>687</v>
      </c>
      <c r="H6" s="711" t="s">
        <v>2166</v>
      </c>
      <c r="I6" s="1048"/>
      <c r="J6" s="1055" t="s">
        <v>2935</v>
      </c>
      <c r="K6" s="1063"/>
      <c r="L6" s="1072"/>
      <c r="M6" s="1078" t="s">
        <v>2829</v>
      </c>
      <c r="N6" s="164" t="str">
        <f t="shared" si="0"/>
        <v>52/0 to 55/0</v>
      </c>
    </row>
    <row r="7" spans="1:14" ht="15.75" customHeight="1">
      <c r="A7" s="694">
        <v>3</v>
      </c>
      <c r="B7" s="705" t="s">
        <v>729</v>
      </c>
      <c r="C7" s="705" t="s">
        <v>755</v>
      </c>
      <c r="D7" s="702">
        <v>4.9000000000000004</v>
      </c>
      <c r="E7" s="705">
        <v>5.16</v>
      </c>
      <c r="F7" s="162" t="s">
        <v>692</v>
      </c>
      <c r="G7" s="162" t="s">
        <v>695</v>
      </c>
      <c r="H7" s="711" t="s">
        <v>2166</v>
      </c>
      <c r="I7" s="1048"/>
      <c r="J7" s="1055" t="s">
        <v>2935</v>
      </c>
      <c r="K7" s="1064"/>
      <c r="L7" s="1072" t="s">
        <v>2936</v>
      </c>
      <c r="M7" s="1078" t="s">
        <v>2829</v>
      </c>
      <c r="N7" s="164" t="str">
        <f t="shared" si="0"/>
        <v>55/0 to 56/0</v>
      </c>
    </row>
    <row r="8" spans="1:14" ht="15.75" customHeight="1">
      <c r="A8" s="694">
        <v>4</v>
      </c>
      <c r="B8" s="695" t="s">
        <v>755</v>
      </c>
      <c r="C8" s="695" t="s">
        <v>744</v>
      </c>
      <c r="D8" s="702">
        <v>4.1269999999999998</v>
      </c>
      <c r="E8" s="695">
        <v>4.3719999999999999</v>
      </c>
      <c r="F8" s="162" t="s">
        <v>702</v>
      </c>
      <c r="G8" s="162" t="s">
        <v>709</v>
      </c>
      <c r="H8" s="711" t="s">
        <v>2166</v>
      </c>
      <c r="I8" s="1048"/>
      <c r="J8" s="1055" t="s">
        <v>2935</v>
      </c>
      <c r="K8" s="1064"/>
      <c r="L8" s="1072" t="s">
        <v>2936</v>
      </c>
      <c r="M8" s="1078" t="s">
        <v>2829</v>
      </c>
      <c r="N8" s="164" t="str">
        <f t="shared" si="0"/>
        <v>56/0 to 57/0</v>
      </c>
    </row>
    <row r="9" spans="1:14" ht="15.75" customHeight="1">
      <c r="A9" s="694">
        <v>5</v>
      </c>
      <c r="B9" s="695" t="s">
        <v>744</v>
      </c>
      <c r="C9" s="695" t="s">
        <v>284</v>
      </c>
      <c r="D9" s="702">
        <v>2.3439999999999999</v>
      </c>
      <c r="E9" s="695">
        <v>2.5529999999999999</v>
      </c>
      <c r="F9" s="162" t="s">
        <v>710</v>
      </c>
      <c r="G9" s="162" t="s">
        <v>713</v>
      </c>
      <c r="H9" s="711" t="s">
        <v>2166</v>
      </c>
      <c r="I9" s="1048"/>
      <c r="J9" s="1055" t="s">
        <v>2935</v>
      </c>
      <c r="K9" s="1064"/>
      <c r="L9" s="1072" t="s">
        <v>2936</v>
      </c>
      <c r="M9" s="1078" t="s">
        <v>2829</v>
      </c>
      <c r="N9" s="164" t="str">
        <f t="shared" si="0"/>
        <v>57/0 to 57/6</v>
      </c>
    </row>
    <row r="10" spans="1:14" ht="15.75" customHeight="1">
      <c r="A10" s="694">
        <v>6</v>
      </c>
      <c r="B10" s="695" t="s">
        <v>284</v>
      </c>
      <c r="C10" s="695" t="s">
        <v>489</v>
      </c>
      <c r="D10" s="702">
        <v>3.141</v>
      </c>
      <c r="E10" s="695">
        <v>3.3650000000000002</v>
      </c>
      <c r="F10" s="162" t="s">
        <v>795</v>
      </c>
      <c r="G10" s="162" t="s">
        <v>716</v>
      </c>
      <c r="H10" s="706" t="s">
        <v>2166</v>
      </c>
      <c r="I10" s="1048"/>
      <c r="J10" s="1055" t="s">
        <v>2935</v>
      </c>
      <c r="K10" s="1064"/>
      <c r="L10" s="1072" t="s">
        <v>2936</v>
      </c>
      <c r="M10" s="1078" t="s">
        <v>2829</v>
      </c>
      <c r="N10" s="164" t="str">
        <f t="shared" si="0"/>
        <v>57/6 to 58/0</v>
      </c>
    </row>
    <row r="11" spans="1:14" ht="15.75" customHeight="1">
      <c r="A11" s="694">
        <v>7</v>
      </c>
      <c r="B11" s="695" t="s">
        <v>489</v>
      </c>
      <c r="C11" s="695" t="s">
        <v>1495</v>
      </c>
      <c r="D11" s="702">
        <v>2.7970000000000002</v>
      </c>
      <c r="E11" s="695">
        <v>3.0150000000000001</v>
      </c>
      <c r="F11" s="162" t="s">
        <v>722</v>
      </c>
      <c r="G11" s="162" t="s">
        <v>1784</v>
      </c>
      <c r="H11" s="706" t="s">
        <v>2166</v>
      </c>
      <c r="I11" s="1048"/>
      <c r="J11" s="1055" t="s">
        <v>2935</v>
      </c>
      <c r="K11" s="1064"/>
      <c r="L11" s="1072" t="s">
        <v>2936</v>
      </c>
      <c r="M11" s="1078" t="s">
        <v>2829</v>
      </c>
      <c r="N11" s="164" t="str">
        <f t="shared" si="0"/>
        <v>58/0 to 58/7</v>
      </c>
    </row>
    <row r="12" spans="1:14" ht="15.75" customHeight="1">
      <c r="A12" s="694">
        <v>8</v>
      </c>
      <c r="B12" s="695" t="s">
        <v>1495</v>
      </c>
      <c r="C12" s="695" t="s">
        <v>566</v>
      </c>
      <c r="D12" s="702">
        <v>3.8849999999999998</v>
      </c>
      <c r="E12" s="695">
        <v>4.1239999999999997</v>
      </c>
      <c r="F12" s="162" t="s">
        <v>1787</v>
      </c>
      <c r="G12" s="162" t="s">
        <v>1792</v>
      </c>
      <c r="H12" s="706" t="s">
        <v>2166</v>
      </c>
      <c r="I12" s="1048"/>
      <c r="J12" s="1055" t="s">
        <v>2935</v>
      </c>
      <c r="K12" s="1064"/>
      <c r="L12" s="1072" t="s">
        <v>2936</v>
      </c>
      <c r="M12" s="1078" t="s">
        <v>2829</v>
      </c>
      <c r="N12" s="164" t="str">
        <f t="shared" si="0"/>
        <v>58/7 to 59/0</v>
      </c>
    </row>
    <row r="13" spans="1:14" ht="15.75" customHeight="1">
      <c r="A13" s="694">
        <v>9</v>
      </c>
      <c r="B13" s="708" t="s">
        <v>1729</v>
      </c>
      <c r="C13" s="708" t="s">
        <v>1634</v>
      </c>
      <c r="D13" s="709">
        <v>4.9800000000000004</v>
      </c>
      <c r="E13" s="708">
        <v>5.242</v>
      </c>
      <c r="F13" s="710" t="s">
        <v>2246</v>
      </c>
      <c r="G13" s="710" t="s">
        <v>1902</v>
      </c>
      <c r="H13" s="711" t="s">
        <v>2166</v>
      </c>
      <c r="I13" s="1044"/>
      <c r="J13" s="1055" t="s">
        <v>2935</v>
      </c>
      <c r="K13" s="1043"/>
      <c r="L13" s="1072" t="s">
        <v>2936</v>
      </c>
      <c r="M13" s="1078" t="s">
        <v>2829</v>
      </c>
      <c r="N13" s="164" t="str">
        <f t="shared" si="0"/>
        <v>41/0 to 42/0</v>
      </c>
    </row>
    <row r="14" spans="1:14" ht="15.75" customHeight="1">
      <c r="A14" s="694">
        <v>10</v>
      </c>
      <c r="B14" s="708" t="s">
        <v>1634</v>
      </c>
      <c r="C14" s="708" t="s">
        <v>734</v>
      </c>
      <c r="D14" s="709">
        <v>3.3450000000000002</v>
      </c>
      <c r="E14" s="708">
        <v>3.5739999999999998</v>
      </c>
      <c r="F14" s="710" t="s">
        <v>2248</v>
      </c>
      <c r="G14" s="710" t="s">
        <v>2248</v>
      </c>
      <c r="H14" s="713" t="s">
        <v>2166</v>
      </c>
      <c r="I14" s="1044"/>
      <c r="J14" s="1055" t="s">
        <v>2935</v>
      </c>
      <c r="K14" s="1043"/>
      <c r="L14" s="1072" t="s">
        <v>2936</v>
      </c>
      <c r="M14" s="1078" t="s">
        <v>2829</v>
      </c>
      <c r="N14" s="164" t="str">
        <f t="shared" si="0"/>
        <v>42/0 to 44/0</v>
      </c>
    </row>
    <row r="15" spans="1:14" ht="15.75" customHeight="1">
      <c r="A15" s="694">
        <v>11</v>
      </c>
      <c r="B15" s="708" t="s">
        <v>418</v>
      </c>
      <c r="C15" s="708" t="s">
        <v>478</v>
      </c>
      <c r="D15" s="709">
        <v>3.3740000000000001</v>
      </c>
      <c r="E15" s="708">
        <v>3.6030000000000002</v>
      </c>
      <c r="F15" s="710" t="s">
        <v>1909</v>
      </c>
      <c r="G15" s="710" t="s">
        <v>1909</v>
      </c>
      <c r="H15" s="713" t="s">
        <v>2166</v>
      </c>
      <c r="I15" s="1044"/>
      <c r="J15" s="1055" t="s">
        <v>2935</v>
      </c>
      <c r="K15" s="1043"/>
      <c r="L15" s="1072" t="s">
        <v>2936</v>
      </c>
      <c r="M15" s="1078" t="s">
        <v>2829</v>
      </c>
      <c r="N15" s="164" t="str">
        <f t="shared" si="0"/>
        <v>48/0 to 51/0</v>
      </c>
    </row>
    <row r="16" spans="1:14" ht="15.75" customHeight="1">
      <c r="A16" s="694">
        <v>12</v>
      </c>
      <c r="B16" s="708" t="s">
        <v>1692</v>
      </c>
      <c r="C16" s="708" t="s">
        <v>1603</v>
      </c>
      <c r="D16" s="709">
        <v>3.395</v>
      </c>
      <c r="E16" s="708">
        <v>3.6030000000000002</v>
      </c>
      <c r="F16" s="710" t="s">
        <v>2252</v>
      </c>
      <c r="G16" s="710" t="s">
        <v>2338</v>
      </c>
      <c r="H16" s="713" t="s">
        <v>2166</v>
      </c>
      <c r="I16" s="1044"/>
      <c r="J16" s="1055" t="s">
        <v>2935</v>
      </c>
      <c r="K16" s="1043"/>
      <c r="L16" s="1072" t="s">
        <v>2936</v>
      </c>
      <c r="M16" s="1078" t="s">
        <v>2829</v>
      </c>
      <c r="N16" s="164" t="str">
        <f t="shared" si="0"/>
        <v>39/0 to 40/2</v>
      </c>
    </row>
    <row r="17" spans="1:14" ht="15.75" customHeight="1">
      <c r="A17" s="694">
        <v>13</v>
      </c>
      <c r="B17" s="708" t="s">
        <v>1743</v>
      </c>
      <c r="C17" s="708" t="s">
        <v>1692</v>
      </c>
      <c r="D17" s="709">
        <v>3.7589999999999999</v>
      </c>
      <c r="E17" s="708">
        <v>4.0060000000000002</v>
      </c>
      <c r="F17" s="710" t="s">
        <v>1915</v>
      </c>
      <c r="G17" s="710" t="s">
        <v>1915</v>
      </c>
      <c r="H17" s="711" t="s">
        <v>2166</v>
      </c>
      <c r="I17" s="1044"/>
      <c r="J17" s="1055" t="s">
        <v>2935</v>
      </c>
      <c r="K17" s="1043"/>
      <c r="L17" s="1072" t="s">
        <v>2936</v>
      </c>
      <c r="M17" s="1078" t="s">
        <v>2829</v>
      </c>
      <c r="N17" s="164" t="str">
        <f t="shared" si="0"/>
        <v>38/0 to 39/0</v>
      </c>
    </row>
    <row r="18" spans="1:14" ht="15.75" customHeight="1">
      <c r="A18" s="694">
        <v>14</v>
      </c>
      <c r="B18" s="708" t="s">
        <v>342</v>
      </c>
      <c r="C18" s="708" t="s">
        <v>233</v>
      </c>
      <c r="D18" s="709">
        <v>2.879</v>
      </c>
      <c r="E18" s="708">
        <v>2.879</v>
      </c>
      <c r="F18" s="710" t="s">
        <v>2695</v>
      </c>
      <c r="G18" s="710" t="s">
        <v>2694</v>
      </c>
      <c r="H18" s="711" t="s">
        <v>2166</v>
      </c>
      <c r="I18" s="1044"/>
      <c r="J18" s="1055" t="s">
        <v>2935</v>
      </c>
      <c r="K18" s="1043"/>
      <c r="L18" s="1072" t="s">
        <v>1754</v>
      </c>
      <c r="M18" s="1078" t="s">
        <v>2829</v>
      </c>
      <c r="N18" s="164" t="str">
        <f t="shared" si="0"/>
        <v>63/0 to 64/0</v>
      </c>
    </row>
    <row r="19" spans="1:14" ht="15.75" customHeight="1">
      <c r="A19" s="694">
        <v>15</v>
      </c>
      <c r="B19" s="708" t="s">
        <v>233</v>
      </c>
      <c r="C19" s="708" t="s">
        <v>374</v>
      </c>
      <c r="D19" s="709">
        <v>4.0789999999999997</v>
      </c>
      <c r="E19" s="708">
        <v>4.3220000000000001</v>
      </c>
      <c r="F19" s="710" t="s">
        <v>2702</v>
      </c>
      <c r="G19" s="710" t="s">
        <v>2284</v>
      </c>
      <c r="H19" s="711" t="s">
        <v>2166</v>
      </c>
      <c r="I19" s="1044"/>
      <c r="J19" s="1055" t="s">
        <v>2935</v>
      </c>
      <c r="K19" s="1043"/>
      <c r="L19" s="1072" t="s">
        <v>1754</v>
      </c>
      <c r="M19" s="1078" t="s">
        <v>2829</v>
      </c>
      <c r="N19" s="164" t="str">
        <f t="shared" si="0"/>
        <v>64/0 to 65/0</v>
      </c>
    </row>
    <row r="20" spans="1:14" ht="15.75" customHeight="1">
      <c r="A20" s="694">
        <v>16</v>
      </c>
      <c r="B20" s="708" t="s">
        <v>374</v>
      </c>
      <c r="C20" s="708" t="s">
        <v>568</v>
      </c>
      <c r="D20" s="709">
        <v>4.9939999999999998</v>
      </c>
      <c r="E20" s="708">
        <v>5.266</v>
      </c>
      <c r="F20" s="710" t="s">
        <v>2287</v>
      </c>
      <c r="G20" s="710" t="s">
        <v>2937</v>
      </c>
      <c r="H20" s="711" t="s">
        <v>2166</v>
      </c>
      <c r="I20" s="1044"/>
      <c r="J20" s="1055" t="s">
        <v>2935</v>
      </c>
      <c r="K20" s="1043"/>
      <c r="L20" s="1072" t="s">
        <v>1754</v>
      </c>
      <c r="M20" s="1078" t="s">
        <v>2829</v>
      </c>
      <c r="N20" s="164" t="str">
        <f t="shared" si="0"/>
        <v>65/0 to 67/0</v>
      </c>
    </row>
    <row r="21" spans="1:14" ht="15.75" customHeight="1">
      <c r="A21" s="694">
        <v>17</v>
      </c>
      <c r="B21" s="708" t="s">
        <v>568</v>
      </c>
      <c r="C21" s="708" t="s">
        <v>571</v>
      </c>
      <c r="D21" s="709">
        <v>3.7189999999999999</v>
      </c>
      <c r="E21" s="708">
        <v>3.9649999999999999</v>
      </c>
      <c r="F21" s="710" t="s">
        <v>2289</v>
      </c>
      <c r="G21" s="710" t="s">
        <v>2289</v>
      </c>
      <c r="H21" s="711" t="s">
        <v>2166</v>
      </c>
      <c r="I21" s="1044"/>
      <c r="J21" s="1055" t="s">
        <v>2935</v>
      </c>
      <c r="K21" s="1043"/>
      <c r="L21" s="1072" t="s">
        <v>1754</v>
      </c>
      <c r="M21" s="1078" t="s">
        <v>2829</v>
      </c>
      <c r="N21" s="164" t="str">
        <f t="shared" si="0"/>
        <v>67/0 to 69/0</v>
      </c>
    </row>
    <row r="22" spans="1:14" ht="15.75" customHeight="1">
      <c r="A22" s="694">
        <v>18</v>
      </c>
      <c r="B22" s="708" t="s">
        <v>571</v>
      </c>
      <c r="C22" s="708" t="s">
        <v>794</v>
      </c>
      <c r="D22" s="709">
        <v>3.8809999999999998</v>
      </c>
      <c r="E22" s="708">
        <v>4.1310000000000002</v>
      </c>
      <c r="F22" s="710" t="s">
        <v>2704</v>
      </c>
      <c r="G22" s="710" t="s">
        <v>1964</v>
      </c>
      <c r="H22" s="711" t="s">
        <v>2166</v>
      </c>
      <c r="I22" s="1044"/>
      <c r="J22" s="1055" t="s">
        <v>2935</v>
      </c>
      <c r="K22" s="1043"/>
      <c r="L22" s="1072" t="s">
        <v>1754</v>
      </c>
      <c r="M22" s="1078" t="s">
        <v>2829</v>
      </c>
      <c r="N22" s="164" t="str">
        <f t="shared" si="0"/>
        <v>69/0 to 70/0</v>
      </c>
    </row>
    <row r="23" spans="1:14" ht="15.75" customHeight="1">
      <c r="A23" s="694">
        <v>19</v>
      </c>
      <c r="B23" s="708" t="s">
        <v>2863</v>
      </c>
      <c r="C23" s="708" t="s">
        <v>524</v>
      </c>
      <c r="D23" s="709">
        <v>3.085</v>
      </c>
      <c r="E23" s="708">
        <v>3.319</v>
      </c>
      <c r="F23" s="710" t="s">
        <v>2291</v>
      </c>
      <c r="G23" s="710" t="s">
        <v>2938</v>
      </c>
      <c r="H23" s="711" t="s">
        <v>2166</v>
      </c>
      <c r="I23" s="1044"/>
      <c r="J23" s="1055" t="s">
        <v>2935</v>
      </c>
      <c r="K23" s="1043"/>
      <c r="L23" s="1072" t="s">
        <v>1754</v>
      </c>
      <c r="M23" s="1078" t="s">
        <v>2829</v>
      </c>
      <c r="N23" s="164" t="str">
        <f t="shared" si="0"/>
        <v>72/0  to 73/0</v>
      </c>
    </row>
    <row r="24" spans="1:14" ht="15.75" customHeight="1">
      <c r="A24" s="694">
        <v>20</v>
      </c>
      <c r="B24" s="708" t="s">
        <v>1084</v>
      </c>
      <c r="C24" s="708" t="s">
        <v>120</v>
      </c>
      <c r="D24" s="709">
        <v>3.0030000000000001</v>
      </c>
      <c r="E24" s="708">
        <v>3.2349999999999999</v>
      </c>
      <c r="F24" s="710" t="s">
        <v>2299</v>
      </c>
      <c r="G24" s="710" t="s">
        <v>2300</v>
      </c>
      <c r="H24" s="711" t="s">
        <v>2166</v>
      </c>
      <c r="I24" s="1044"/>
      <c r="J24" s="1055" t="s">
        <v>2935</v>
      </c>
      <c r="K24" s="1043"/>
      <c r="L24" s="1072" t="s">
        <v>2522</v>
      </c>
      <c r="M24" s="1078" t="s">
        <v>2829</v>
      </c>
      <c r="N24" s="164" t="str">
        <f t="shared" si="0"/>
        <v>30/0 to 32/0</v>
      </c>
    </row>
    <row r="25" spans="1:14" ht="15.75" customHeight="1">
      <c r="A25" s="694">
        <v>21</v>
      </c>
      <c r="B25" s="708" t="s">
        <v>566</v>
      </c>
      <c r="C25" s="708" t="s">
        <v>342</v>
      </c>
      <c r="D25" s="709">
        <v>4.0359999999999996</v>
      </c>
      <c r="E25" s="708">
        <v>4.2880000000000003</v>
      </c>
      <c r="F25" s="710" t="s">
        <v>2300</v>
      </c>
      <c r="G25" s="710" t="s">
        <v>2302</v>
      </c>
      <c r="H25" s="711" t="s">
        <v>2166</v>
      </c>
      <c r="I25" s="1044"/>
      <c r="J25" s="1055" t="s">
        <v>2935</v>
      </c>
      <c r="K25" s="1043"/>
      <c r="L25" s="1072" t="s">
        <v>1754</v>
      </c>
      <c r="M25" s="1078" t="s">
        <v>2829</v>
      </c>
      <c r="N25" s="164" t="str">
        <f t="shared" si="0"/>
        <v>59/0 to 63/0</v>
      </c>
    </row>
    <row r="26" spans="1:14" ht="15.75" customHeight="1">
      <c r="A26" s="694">
        <v>22</v>
      </c>
      <c r="B26" s="708" t="s">
        <v>120</v>
      </c>
      <c r="C26" s="708" t="s">
        <v>1785</v>
      </c>
      <c r="D26" s="660">
        <v>3.746</v>
      </c>
      <c r="E26" s="708">
        <v>3.984</v>
      </c>
      <c r="F26" s="710" t="s">
        <v>2302</v>
      </c>
      <c r="G26" s="710" t="s">
        <v>880</v>
      </c>
      <c r="H26" s="711" t="s">
        <v>2166</v>
      </c>
      <c r="I26" s="1044"/>
      <c r="J26" s="1055" t="s">
        <v>2935</v>
      </c>
      <c r="K26" s="1043"/>
      <c r="L26" s="1072" t="s">
        <v>2522</v>
      </c>
      <c r="M26" s="1078" t="s">
        <v>2829</v>
      </c>
      <c r="N26" s="164" t="str">
        <f t="shared" si="0"/>
        <v>32/0 to 33/0</v>
      </c>
    </row>
    <row r="27" spans="1:14" ht="15.75" customHeight="1">
      <c r="A27" s="694">
        <v>23</v>
      </c>
      <c r="B27" s="708" t="s">
        <v>1071</v>
      </c>
      <c r="C27" s="708" t="s">
        <v>1084</v>
      </c>
      <c r="D27" s="709">
        <v>4.45</v>
      </c>
      <c r="E27" s="708">
        <v>4.7009999999999996</v>
      </c>
      <c r="F27" s="710" t="s">
        <v>2939</v>
      </c>
      <c r="G27" s="710" t="s">
        <v>2914</v>
      </c>
      <c r="H27" s="711" t="s">
        <v>2166</v>
      </c>
      <c r="I27" s="1044"/>
      <c r="J27" s="1055" t="s">
        <v>2935</v>
      </c>
      <c r="K27" s="1043"/>
      <c r="L27" s="1072" t="s">
        <v>2522</v>
      </c>
      <c r="M27" s="1078" t="s">
        <v>2829</v>
      </c>
      <c r="N27" s="164" t="str">
        <f t="shared" si="0"/>
        <v>29/0 to 30/0</v>
      </c>
    </row>
    <row r="28" spans="1:14" ht="15.75" customHeight="1">
      <c r="A28" s="694">
        <v>24</v>
      </c>
      <c r="B28" s="715" t="s">
        <v>1117</v>
      </c>
      <c r="C28" s="715" t="s">
        <v>1071</v>
      </c>
      <c r="D28" s="709">
        <v>3.9140000000000001</v>
      </c>
      <c r="E28" s="716">
        <v>4.1559999999999997</v>
      </c>
      <c r="F28" s="715" t="s">
        <v>2915</v>
      </c>
      <c r="G28" s="715" t="s">
        <v>2911</v>
      </c>
      <c r="H28" s="711" t="s">
        <v>2166</v>
      </c>
      <c r="I28" s="1044"/>
      <c r="J28" s="1055" t="s">
        <v>2935</v>
      </c>
      <c r="K28" s="1043"/>
      <c r="L28" s="1072" t="s">
        <v>2522</v>
      </c>
      <c r="M28" s="1078" t="s">
        <v>2829</v>
      </c>
      <c r="N28" s="164" t="str">
        <f t="shared" si="0"/>
        <v>28/0 to 29/0</v>
      </c>
    </row>
    <row r="29" spans="1:14" ht="15.75" customHeight="1">
      <c r="A29" s="694">
        <v>25</v>
      </c>
      <c r="B29" s="715" t="s">
        <v>1111</v>
      </c>
      <c r="C29" s="715" t="s">
        <v>1117</v>
      </c>
      <c r="D29" s="717">
        <v>2.1240000000000001</v>
      </c>
      <c r="E29" s="716">
        <v>2.339</v>
      </c>
      <c r="F29" s="715" t="s">
        <v>2305</v>
      </c>
      <c r="G29" s="715" t="s">
        <v>2712</v>
      </c>
      <c r="H29" s="711" t="s">
        <v>2166</v>
      </c>
      <c r="I29" s="1044"/>
      <c r="J29" s="1055" t="s">
        <v>2935</v>
      </c>
      <c r="K29" s="1043"/>
      <c r="L29" s="1072" t="s">
        <v>2940</v>
      </c>
      <c r="M29" s="1078" t="s">
        <v>2829</v>
      </c>
      <c r="N29" s="164" t="s">
        <v>2941</v>
      </c>
    </row>
    <row r="30" spans="1:14" ht="15.75" customHeight="1">
      <c r="A30" s="694">
        <v>26</v>
      </c>
      <c r="B30" s="715" t="s">
        <v>734</v>
      </c>
      <c r="C30" s="715" t="s">
        <v>750</v>
      </c>
      <c r="D30" s="717">
        <v>2.6920000000000002</v>
      </c>
      <c r="E30" s="716">
        <v>2.9409999999999998</v>
      </c>
      <c r="F30" s="715" t="s">
        <v>2712</v>
      </c>
      <c r="G30" s="715" t="s">
        <v>2713</v>
      </c>
      <c r="H30" s="711" t="s">
        <v>2166</v>
      </c>
      <c r="I30" s="1037"/>
      <c r="J30" s="1055" t="s">
        <v>2935</v>
      </c>
      <c r="K30" s="1043"/>
      <c r="L30" s="1072" t="s">
        <v>1754</v>
      </c>
      <c r="M30" s="1078" t="s">
        <v>2829</v>
      </c>
      <c r="N30" s="164" t="s">
        <v>2942</v>
      </c>
    </row>
    <row r="31" spans="1:14" ht="15.75" customHeight="1">
      <c r="A31" s="694">
        <v>27</v>
      </c>
      <c r="B31" s="715" t="s">
        <v>1059</v>
      </c>
      <c r="C31" s="715" t="s">
        <v>1111</v>
      </c>
      <c r="D31" s="665">
        <v>3.1451229999999999</v>
      </c>
      <c r="E31" s="716">
        <v>3.38</v>
      </c>
      <c r="F31" s="715" t="s">
        <v>2713</v>
      </c>
      <c r="G31" s="715" t="s">
        <v>2917</v>
      </c>
      <c r="H31" s="711" t="s">
        <v>2166</v>
      </c>
      <c r="I31" s="1037"/>
      <c r="J31" s="1055" t="s">
        <v>2935</v>
      </c>
      <c r="K31" s="1043"/>
      <c r="L31" s="1072" t="s">
        <v>2940</v>
      </c>
      <c r="M31" s="1078" t="s">
        <v>2829</v>
      </c>
      <c r="N31" s="164" t="s">
        <v>2943</v>
      </c>
    </row>
    <row r="32" spans="1:14" ht="15.75" customHeight="1">
      <c r="A32" s="694">
        <v>28</v>
      </c>
      <c r="B32" s="715" t="s">
        <v>750</v>
      </c>
      <c r="C32" s="715" t="s">
        <v>418</v>
      </c>
      <c r="D32" s="717">
        <v>3.0019999999999998</v>
      </c>
      <c r="E32" s="719"/>
      <c r="F32" s="715" t="s">
        <v>2944</v>
      </c>
      <c r="G32" s="715" t="s">
        <v>2917</v>
      </c>
      <c r="H32" s="711" t="s">
        <v>2166</v>
      </c>
      <c r="I32" s="1037"/>
      <c r="J32" s="1055" t="s">
        <v>2935</v>
      </c>
      <c r="K32" s="1043"/>
      <c r="L32" s="1072" t="s">
        <v>1754</v>
      </c>
      <c r="M32" s="1078" t="s">
        <v>2829</v>
      </c>
      <c r="N32" s="164"/>
    </row>
    <row r="33" spans="1:14" ht="15.75" customHeight="1">
      <c r="A33" s="694">
        <v>29</v>
      </c>
      <c r="B33" s="715" t="s">
        <v>1035</v>
      </c>
      <c r="C33" s="715" t="s">
        <v>1059</v>
      </c>
      <c r="D33" s="672">
        <v>4.9649999999999999</v>
      </c>
      <c r="E33" s="719"/>
      <c r="F33" s="715" t="s">
        <v>2945</v>
      </c>
      <c r="G33" s="715" t="s">
        <v>2341</v>
      </c>
      <c r="H33" s="711" t="s">
        <v>2166</v>
      </c>
      <c r="I33" s="1037"/>
      <c r="J33" s="1055" t="s">
        <v>2935</v>
      </c>
      <c r="K33" s="1043"/>
      <c r="L33" s="1072" t="s">
        <v>2940</v>
      </c>
      <c r="M33" s="1078" t="s">
        <v>2829</v>
      </c>
      <c r="N33" s="164"/>
    </row>
    <row r="34" spans="1:14" ht="15.75" customHeight="1">
      <c r="A34" s="694">
        <v>30</v>
      </c>
      <c r="B34" s="715" t="s">
        <v>1603</v>
      </c>
      <c r="C34" s="715" t="s">
        <v>1729</v>
      </c>
      <c r="D34" s="717">
        <v>4.1879999999999997</v>
      </c>
      <c r="E34" s="719"/>
      <c r="F34" s="715" t="s">
        <v>2945</v>
      </c>
      <c r="G34" s="715" t="s">
        <v>2918</v>
      </c>
      <c r="H34" s="711" t="s">
        <v>2166</v>
      </c>
      <c r="I34" s="1037"/>
      <c r="J34" s="1055" t="s">
        <v>2935</v>
      </c>
      <c r="K34" s="1043"/>
      <c r="L34" s="1072" t="s">
        <v>1754</v>
      </c>
      <c r="M34" s="1078" t="s">
        <v>2829</v>
      </c>
      <c r="N34" s="164"/>
    </row>
    <row r="35" spans="1:14" ht="15.75" customHeight="1">
      <c r="A35" s="694">
        <v>31</v>
      </c>
      <c r="B35" s="715" t="s">
        <v>1785</v>
      </c>
      <c r="C35" s="715" t="s">
        <v>1764</v>
      </c>
      <c r="D35" s="554">
        <v>3.3380000000000001</v>
      </c>
      <c r="E35" s="719"/>
      <c r="F35" s="715" t="s">
        <v>2341</v>
      </c>
      <c r="G35" s="715" t="s">
        <v>2922</v>
      </c>
      <c r="H35" s="711" t="s">
        <v>2166</v>
      </c>
      <c r="I35" s="1037"/>
      <c r="J35" s="1055" t="s">
        <v>2935</v>
      </c>
      <c r="K35" s="1043"/>
      <c r="L35" s="1072" t="s">
        <v>1754</v>
      </c>
      <c r="M35" s="1078" t="s">
        <v>2829</v>
      </c>
      <c r="N35" s="164"/>
    </row>
    <row r="36" spans="1:14" ht="15.75" customHeight="1">
      <c r="A36" s="694">
        <v>32</v>
      </c>
      <c r="B36" s="715" t="s">
        <v>1802</v>
      </c>
      <c r="C36" s="715" t="s">
        <v>1743</v>
      </c>
      <c r="D36" s="717">
        <v>3.4969999999999999</v>
      </c>
      <c r="E36" s="719"/>
      <c r="F36" s="715" t="s">
        <v>2341</v>
      </c>
      <c r="G36" s="715" t="s">
        <v>2306</v>
      </c>
      <c r="H36" s="711" t="s">
        <v>2166</v>
      </c>
      <c r="I36" s="1037"/>
      <c r="J36" s="1055" t="s">
        <v>2935</v>
      </c>
      <c r="K36" s="1043"/>
      <c r="L36" s="1072" t="s">
        <v>1754</v>
      </c>
      <c r="M36" s="1078" t="s">
        <v>2829</v>
      </c>
      <c r="N36" s="164"/>
    </row>
    <row r="37" spans="1:14" ht="15.75" customHeight="1">
      <c r="A37" s="694">
        <v>33</v>
      </c>
      <c r="B37" s="715" t="s">
        <v>1764</v>
      </c>
      <c r="C37" s="715" t="s">
        <v>1684</v>
      </c>
      <c r="D37" s="717">
        <v>2.7610000000000001</v>
      </c>
      <c r="E37" s="719"/>
      <c r="F37" s="715" t="s">
        <v>2309</v>
      </c>
      <c r="G37" s="715" t="s">
        <v>2312</v>
      </c>
      <c r="H37" s="711" t="s">
        <v>2166</v>
      </c>
      <c r="I37" s="1037"/>
      <c r="J37" s="1055" t="s">
        <v>2935</v>
      </c>
      <c r="K37" s="1043"/>
      <c r="L37" s="1072" t="s">
        <v>1754</v>
      </c>
      <c r="M37" s="1078" t="s">
        <v>2829</v>
      </c>
      <c r="N37" s="164"/>
    </row>
    <row r="38" spans="1:14" ht="15.75" customHeight="1">
      <c r="A38" s="694">
        <v>34</v>
      </c>
      <c r="B38" s="715" t="s">
        <v>1684</v>
      </c>
      <c r="C38" s="715" t="s">
        <v>1802</v>
      </c>
      <c r="D38" s="717">
        <v>3.8159999999999998</v>
      </c>
      <c r="E38" s="719"/>
      <c r="F38" s="715" t="s">
        <v>2308</v>
      </c>
      <c r="G38" s="715" t="s">
        <v>2310</v>
      </c>
      <c r="H38" s="711" t="s">
        <v>2166</v>
      </c>
      <c r="I38" s="1037"/>
      <c r="J38" s="1055" t="s">
        <v>2935</v>
      </c>
      <c r="K38" s="1043"/>
      <c r="L38" s="1072" t="s">
        <v>1754</v>
      </c>
      <c r="M38" s="1078" t="s">
        <v>2829</v>
      </c>
      <c r="N38" s="164"/>
    </row>
    <row r="39" spans="1:14" ht="15.75" customHeight="1">
      <c r="A39" s="694">
        <v>35</v>
      </c>
      <c r="B39" s="715" t="s">
        <v>1212</v>
      </c>
      <c r="C39" s="715" t="s">
        <v>1309</v>
      </c>
      <c r="D39" s="677">
        <v>2.5070000000000001</v>
      </c>
      <c r="E39" s="719"/>
      <c r="F39" s="715" t="s">
        <v>2309</v>
      </c>
      <c r="G39" s="715" t="s">
        <v>2316</v>
      </c>
      <c r="H39" s="711" t="s">
        <v>2166</v>
      </c>
      <c r="I39" s="1037"/>
      <c r="J39" s="1055" t="s">
        <v>2935</v>
      </c>
      <c r="K39" s="1043"/>
      <c r="L39" s="1072"/>
      <c r="M39" s="1078" t="s">
        <v>2829</v>
      </c>
      <c r="N39" s="164"/>
    </row>
    <row r="40" spans="1:14" ht="15.75" customHeight="1">
      <c r="A40" s="694">
        <v>36</v>
      </c>
      <c r="B40" s="715" t="s">
        <v>1022</v>
      </c>
      <c r="C40" s="715" t="s">
        <v>1035</v>
      </c>
      <c r="D40" s="673">
        <v>2.69</v>
      </c>
      <c r="E40" s="719"/>
      <c r="F40" s="715" t="s">
        <v>2312</v>
      </c>
      <c r="G40" s="715" t="s">
        <v>2316</v>
      </c>
      <c r="H40" s="711" t="s">
        <v>2166</v>
      </c>
      <c r="I40" s="1037"/>
      <c r="J40" s="1055" t="s">
        <v>2935</v>
      </c>
      <c r="K40" s="1043"/>
      <c r="L40" s="1072"/>
      <c r="M40" s="1078" t="s">
        <v>2829</v>
      </c>
      <c r="N40" s="164"/>
    </row>
    <row r="41" spans="1:14" ht="15.75" customHeight="1">
      <c r="A41" s="694">
        <v>37</v>
      </c>
      <c r="B41" s="715" t="s">
        <v>1653</v>
      </c>
      <c r="C41" s="715" t="s">
        <v>1212</v>
      </c>
      <c r="D41" s="717">
        <v>2.8180000000000001</v>
      </c>
      <c r="E41" s="718"/>
      <c r="F41" s="160" t="s">
        <v>2317</v>
      </c>
      <c r="G41" s="720" t="s">
        <v>2315</v>
      </c>
      <c r="H41" s="711" t="s">
        <v>2166</v>
      </c>
      <c r="I41" s="1037"/>
      <c r="J41" s="1055" t="s">
        <v>2935</v>
      </c>
      <c r="K41" s="1043"/>
      <c r="L41" s="1072"/>
      <c r="M41" s="1078" t="s">
        <v>2829</v>
      </c>
      <c r="N41" s="164"/>
    </row>
    <row r="42" spans="1:14" ht="15.75" customHeight="1">
      <c r="A42" s="694">
        <v>38</v>
      </c>
      <c r="B42" s="715" t="s">
        <v>1131</v>
      </c>
      <c r="C42" s="715" t="s">
        <v>1022</v>
      </c>
      <c r="D42" s="673">
        <v>4.8090000000000002</v>
      </c>
      <c r="E42" s="721"/>
      <c r="F42" s="483" t="s">
        <v>2317</v>
      </c>
      <c r="G42" s="720" t="s">
        <v>2318</v>
      </c>
      <c r="H42" s="711" t="s">
        <v>2166</v>
      </c>
      <c r="I42" s="1037"/>
      <c r="J42" s="1055" t="s">
        <v>2935</v>
      </c>
      <c r="K42" s="1043"/>
      <c r="L42" s="1072"/>
      <c r="M42" s="1078" t="s">
        <v>2829</v>
      </c>
      <c r="N42" s="164"/>
    </row>
    <row r="43" spans="1:14" ht="15.75" customHeight="1">
      <c r="A43" s="694">
        <v>39</v>
      </c>
      <c r="B43" s="715" t="s">
        <v>2889</v>
      </c>
      <c r="C43" s="715" t="s">
        <v>1274</v>
      </c>
      <c r="D43" s="717">
        <v>3.41</v>
      </c>
      <c r="E43" s="721"/>
      <c r="F43" s="160" t="s">
        <v>2313</v>
      </c>
      <c r="G43" s="720" t="s">
        <v>2318</v>
      </c>
      <c r="H43" s="718"/>
      <c r="I43" s="1037"/>
      <c r="J43" s="1055" t="s">
        <v>2946</v>
      </c>
      <c r="K43" s="1043"/>
      <c r="L43" s="1072"/>
      <c r="M43" s="1078" t="s">
        <v>2829</v>
      </c>
      <c r="N43" s="164"/>
    </row>
    <row r="44" spans="1:14" ht="15.75" customHeight="1">
      <c r="A44" s="694">
        <v>40</v>
      </c>
      <c r="B44" s="715" t="s">
        <v>1327</v>
      </c>
      <c r="C44" s="715" t="s">
        <v>1131</v>
      </c>
      <c r="D44" s="680">
        <v>4.0350000000000001</v>
      </c>
      <c r="E44" s="722"/>
      <c r="F44" s="160" t="s">
        <v>2318</v>
      </c>
      <c r="G44" s="720" t="s">
        <v>2920</v>
      </c>
      <c r="H44" s="711" t="s">
        <v>2166</v>
      </c>
      <c r="I44" s="1037"/>
      <c r="J44" s="1056" t="s">
        <v>2935</v>
      </c>
      <c r="K44" s="1043"/>
      <c r="L44" s="1072"/>
      <c r="M44" s="1079" t="s">
        <v>2829</v>
      </c>
      <c r="N44" s="164"/>
    </row>
    <row r="45" spans="1:14" ht="15.75" customHeight="1">
      <c r="A45" s="694">
        <v>41</v>
      </c>
      <c r="B45" s="723" t="s">
        <v>1240</v>
      </c>
      <c r="C45" s="715" t="s">
        <v>1326</v>
      </c>
      <c r="D45" s="724">
        <v>2.7440000000000002</v>
      </c>
      <c r="E45" s="722"/>
      <c r="F45" s="160" t="s">
        <v>2319</v>
      </c>
      <c r="G45" s="1043" t="s">
        <v>3761</v>
      </c>
      <c r="H45" s="711" t="s">
        <v>2166</v>
      </c>
      <c r="I45" s="1049"/>
      <c r="J45" s="1057" t="s">
        <v>2935</v>
      </c>
      <c r="K45" s="1065"/>
      <c r="L45" s="1073"/>
      <c r="M45" s="1080" t="s">
        <v>2829</v>
      </c>
      <c r="N45" s="164"/>
    </row>
    <row r="46" spans="1:14" ht="15.75" customHeight="1">
      <c r="A46" s="694">
        <v>42</v>
      </c>
      <c r="B46" s="715" t="s">
        <v>1274</v>
      </c>
      <c r="C46" s="1112" t="s">
        <v>1277</v>
      </c>
      <c r="D46" s="717">
        <v>3.4079999999999999</v>
      </c>
      <c r="E46" s="718"/>
      <c r="F46" s="715" t="s">
        <v>2318</v>
      </c>
      <c r="G46" s="1043" t="s">
        <v>3771</v>
      </c>
      <c r="H46" s="1040"/>
      <c r="I46" s="1049"/>
      <c r="J46" s="1057" t="s">
        <v>2946</v>
      </c>
      <c r="K46" s="1065"/>
      <c r="L46" s="1073"/>
      <c r="M46" s="1080" t="s">
        <v>2829</v>
      </c>
      <c r="N46" s="164"/>
    </row>
    <row r="47" spans="1:14" ht="15.75" customHeight="1">
      <c r="A47" s="694">
        <v>43</v>
      </c>
      <c r="B47" s="1039" t="s">
        <v>1140</v>
      </c>
      <c r="C47" s="1038" t="s">
        <v>1302</v>
      </c>
      <c r="D47" s="1036">
        <v>4.8609999999999998</v>
      </c>
      <c r="E47" s="1037"/>
      <c r="F47" s="1035" t="s">
        <v>3762</v>
      </c>
      <c r="G47" s="1043" t="s">
        <v>3770</v>
      </c>
      <c r="H47" s="711" t="s">
        <v>2166</v>
      </c>
      <c r="I47" s="1049"/>
      <c r="J47" s="1057" t="s">
        <v>2935</v>
      </c>
      <c r="K47" s="1065"/>
      <c r="L47" s="1073"/>
      <c r="M47" s="1080" t="s">
        <v>2829</v>
      </c>
      <c r="N47" s="164"/>
    </row>
    <row r="48" spans="1:14" ht="15.75" customHeight="1">
      <c r="A48" s="694">
        <v>44</v>
      </c>
      <c r="B48" s="1039" t="s">
        <v>794</v>
      </c>
      <c r="C48" s="1038" t="s">
        <v>626</v>
      </c>
      <c r="D48" s="1036">
        <v>2.35</v>
      </c>
      <c r="E48" s="1037"/>
      <c r="F48" s="1035" t="s">
        <v>3771</v>
      </c>
      <c r="G48" s="1043" t="s">
        <v>3774</v>
      </c>
      <c r="H48" s="711" t="s">
        <v>2166</v>
      </c>
      <c r="I48" s="1049"/>
      <c r="J48" s="1057" t="s">
        <v>2935</v>
      </c>
      <c r="K48" s="1065"/>
      <c r="L48" s="1073"/>
      <c r="M48" s="1080" t="s">
        <v>2829</v>
      </c>
      <c r="N48" s="164"/>
    </row>
    <row r="49" spans="1:14" ht="15.75" customHeight="1">
      <c r="A49" s="694">
        <v>45</v>
      </c>
      <c r="B49" s="1039" t="s">
        <v>1257</v>
      </c>
      <c r="C49" s="1038" t="s">
        <v>1599</v>
      </c>
      <c r="D49" s="659">
        <v>2.6240000000000001</v>
      </c>
      <c r="E49" s="1037"/>
      <c r="F49" s="1035" t="s">
        <v>3775</v>
      </c>
      <c r="G49" s="1043" t="s">
        <v>3777</v>
      </c>
      <c r="H49" s="711" t="s">
        <v>2166</v>
      </c>
      <c r="I49" s="1049"/>
      <c r="J49" s="1057" t="s">
        <v>2935</v>
      </c>
      <c r="K49" s="1065"/>
      <c r="L49" s="1073"/>
      <c r="M49" s="1080" t="s">
        <v>2829</v>
      </c>
      <c r="N49" s="164"/>
    </row>
    <row r="50" spans="1:14" ht="15.75" customHeight="1">
      <c r="A50" s="694">
        <v>46</v>
      </c>
      <c r="B50" s="1039" t="s">
        <v>1326</v>
      </c>
      <c r="C50" s="1039" t="s">
        <v>1679</v>
      </c>
      <c r="D50" s="1110">
        <v>2.8730000000000002</v>
      </c>
      <c r="E50" s="1037"/>
      <c r="F50" s="1035" t="s">
        <v>3775</v>
      </c>
      <c r="G50" s="1043" t="s">
        <v>3777</v>
      </c>
      <c r="H50" s="711" t="s">
        <v>2166</v>
      </c>
      <c r="I50" s="1049"/>
      <c r="J50" s="1057" t="s">
        <v>2935</v>
      </c>
      <c r="K50" s="1065"/>
      <c r="L50" s="1073"/>
      <c r="M50" s="1080" t="s">
        <v>2829</v>
      </c>
      <c r="N50" s="164"/>
    </row>
    <row r="51" spans="1:14" ht="15.75" customHeight="1">
      <c r="A51" s="694">
        <v>47</v>
      </c>
      <c r="B51" s="1039" t="s">
        <v>1679</v>
      </c>
      <c r="C51" s="1038" t="s">
        <v>1327</v>
      </c>
      <c r="D51" s="1108">
        <v>3.1720000000000002</v>
      </c>
      <c r="E51" s="1037"/>
      <c r="F51" s="1035" t="s">
        <v>3777</v>
      </c>
      <c r="G51" s="1043" t="s">
        <v>3780</v>
      </c>
      <c r="H51" s="711" t="s">
        <v>2166</v>
      </c>
      <c r="I51" s="1049"/>
      <c r="J51" s="1057" t="s">
        <v>2935</v>
      </c>
      <c r="K51" s="1065"/>
      <c r="L51" s="1073"/>
      <c r="M51" s="1080" t="s">
        <v>2829</v>
      </c>
      <c r="N51" s="164"/>
    </row>
    <row r="52" spans="1:14" ht="15.75" customHeight="1">
      <c r="A52" s="694">
        <v>48</v>
      </c>
      <c r="B52" s="1039" t="s">
        <v>1280</v>
      </c>
      <c r="C52" s="1038" t="s">
        <v>1288</v>
      </c>
      <c r="D52" s="1036">
        <v>3.54</v>
      </c>
      <c r="E52" s="1037"/>
      <c r="F52" s="1035" t="s">
        <v>3771</v>
      </c>
      <c r="G52" s="1043" t="s">
        <v>3782</v>
      </c>
      <c r="H52" s="711"/>
      <c r="I52" s="1049"/>
      <c r="J52" s="1057" t="s">
        <v>2946</v>
      </c>
      <c r="K52" s="1057"/>
      <c r="L52" s="1073"/>
      <c r="M52" s="1080" t="s">
        <v>2829</v>
      </c>
      <c r="N52" s="164"/>
    </row>
    <row r="53" spans="1:14" ht="15.75" customHeight="1">
      <c r="A53" s="694">
        <v>49</v>
      </c>
      <c r="B53" s="1039" t="s">
        <v>1302</v>
      </c>
      <c r="C53" s="1038" t="s">
        <v>1344</v>
      </c>
      <c r="D53" s="1105">
        <v>4.1100000000000003</v>
      </c>
      <c r="E53" s="1037"/>
      <c r="F53" s="1035" t="s">
        <v>3782</v>
      </c>
      <c r="G53" s="1043" t="s">
        <v>3784</v>
      </c>
      <c r="H53" s="711" t="s">
        <v>2166</v>
      </c>
      <c r="I53" s="1049"/>
      <c r="J53" s="1057" t="s">
        <v>2935</v>
      </c>
      <c r="K53" s="1065"/>
      <c r="L53" s="1073"/>
      <c r="M53" s="1080" t="s">
        <v>2829</v>
      </c>
      <c r="N53" s="164"/>
    </row>
    <row r="54" spans="1:14" ht="15.75" customHeight="1">
      <c r="A54" s="694">
        <v>50</v>
      </c>
      <c r="B54" s="1039" t="s">
        <v>1344</v>
      </c>
      <c r="C54" s="1038" t="s">
        <v>1334</v>
      </c>
      <c r="D54" s="1036">
        <v>4.0750000000000002</v>
      </c>
      <c r="E54" s="1037"/>
      <c r="F54" s="1035" t="s">
        <v>3783</v>
      </c>
      <c r="G54" s="1043" t="s">
        <v>3788</v>
      </c>
      <c r="H54" s="711" t="s">
        <v>2166</v>
      </c>
      <c r="I54" s="1049"/>
      <c r="J54" s="1057" t="s">
        <v>2935</v>
      </c>
      <c r="K54" s="1065"/>
      <c r="L54" s="1073"/>
      <c r="M54" s="1080" t="s">
        <v>2829</v>
      </c>
      <c r="N54" s="164"/>
    </row>
    <row r="55" spans="1:14" ht="15.75" customHeight="1">
      <c r="A55" s="694">
        <v>51</v>
      </c>
      <c r="B55" s="1039" t="s">
        <v>1334</v>
      </c>
      <c r="C55" s="1038" t="s">
        <v>1257</v>
      </c>
      <c r="D55" s="1036">
        <v>0.35</v>
      </c>
      <c r="E55" s="1037"/>
      <c r="F55" s="1035" t="s">
        <v>3783</v>
      </c>
      <c r="G55" s="1043" t="s">
        <v>3788</v>
      </c>
      <c r="H55" s="711" t="s">
        <v>2166</v>
      </c>
      <c r="I55" s="1049"/>
      <c r="J55" s="1057" t="s">
        <v>2935</v>
      </c>
      <c r="K55" s="1065"/>
      <c r="L55" s="1073"/>
      <c r="M55" s="1080" t="s">
        <v>2829</v>
      </c>
      <c r="N55" s="164"/>
    </row>
    <row r="56" spans="1:14" ht="15.75" customHeight="1">
      <c r="A56" s="694">
        <v>52</v>
      </c>
      <c r="B56" s="1039" t="s">
        <v>1320</v>
      </c>
      <c r="C56" s="1039" t="s">
        <v>1240</v>
      </c>
      <c r="D56" s="1036">
        <v>3.7469999999999999</v>
      </c>
      <c r="E56" s="1037"/>
      <c r="F56" s="1035" t="s">
        <v>3811</v>
      </c>
      <c r="G56" s="1043" t="s">
        <v>3820</v>
      </c>
      <c r="H56" s="1174"/>
      <c r="I56" s="1037"/>
      <c r="J56" s="1057" t="s">
        <v>2935</v>
      </c>
      <c r="K56" s="1065"/>
      <c r="L56" s="1073"/>
      <c r="M56" s="1080" t="s">
        <v>2829</v>
      </c>
      <c r="N56" s="164"/>
    </row>
    <row r="57" spans="1:14" ht="15.75" customHeight="1">
      <c r="A57" s="694">
        <v>53</v>
      </c>
      <c r="B57" s="1039" t="s">
        <v>1295</v>
      </c>
      <c r="C57" s="1038" t="s">
        <v>1140</v>
      </c>
      <c r="D57" s="1100">
        <v>4.9950000000000001</v>
      </c>
      <c r="E57" s="1037"/>
      <c r="F57" s="1035" t="s">
        <v>3821</v>
      </c>
      <c r="G57" s="1043" t="s">
        <v>3823</v>
      </c>
      <c r="H57" s="711" t="s">
        <v>2166</v>
      </c>
      <c r="I57" s="1049"/>
      <c r="J57" s="1057" t="s">
        <v>2935</v>
      </c>
      <c r="K57" s="1065"/>
      <c r="L57" s="1073"/>
      <c r="M57" s="1080" t="s">
        <v>2829</v>
      </c>
      <c r="N57" s="164"/>
    </row>
    <row r="58" spans="1:14" ht="15.75" customHeight="1">
      <c r="A58" s="694">
        <v>54</v>
      </c>
      <c r="B58" s="1039" t="s">
        <v>1599</v>
      </c>
      <c r="C58" s="1038" t="s">
        <v>1653</v>
      </c>
      <c r="D58" s="659">
        <v>4.141</v>
      </c>
      <c r="E58" s="1037"/>
      <c r="F58" s="1035" t="s">
        <v>3823</v>
      </c>
      <c r="G58" s="1043" t="s">
        <v>3826</v>
      </c>
      <c r="H58" s="711" t="s">
        <v>2166</v>
      </c>
      <c r="I58" s="1049"/>
      <c r="J58" s="1057" t="s">
        <v>2935</v>
      </c>
      <c r="K58" s="1065"/>
      <c r="L58" s="1073"/>
      <c r="M58" s="1080" t="s">
        <v>2829</v>
      </c>
      <c r="N58" s="164"/>
    </row>
    <row r="59" spans="1:14" ht="15.75" customHeight="1">
      <c r="A59" s="694">
        <v>55</v>
      </c>
      <c r="B59" s="1039" t="s">
        <v>1288</v>
      </c>
      <c r="C59" s="1038" t="s">
        <v>1335</v>
      </c>
      <c r="D59" s="1173">
        <v>2.8765299999999998</v>
      </c>
      <c r="E59" s="1037"/>
      <c r="F59" s="1035" t="s">
        <v>3834</v>
      </c>
      <c r="G59" s="1043" t="s">
        <v>3836</v>
      </c>
      <c r="H59" s="1173"/>
      <c r="I59" s="1049"/>
      <c r="J59" s="1057" t="s">
        <v>2935</v>
      </c>
      <c r="K59" s="1065"/>
      <c r="L59" s="1073"/>
      <c r="M59" s="1080" t="s">
        <v>2829</v>
      </c>
      <c r="N59" s="164"/>
    </row>
    <row r="60" spans="1:14" ht="15.75" customHeight="1">
      <c r="A60" s="694">
        <v>56</v>
      </c>
      <c r="B60" s="1039" t="s">
        <v>1335</v>
      </c>
      <c r="C60" s="1038" t="s">
        <v>1295</v>
      </c>
      <c r="D60" s="1217">
        <v>2.6749999999999998</v>
      </c>
      <c r="E60" s="1037"/>
      <c r="F60" s="1035" t="s">
        <v>3834</v>
      </c>
      <c r="G60" s="1043" t="s">
        <v>3836</v>
      </c>
      <c r="H60" s="711" t="s">
        <v>2166</v>
      </c>
      <c r="I60" s="1049"/>
      <c r="J60" s="1057" t="s">
        <v>2935</v>
      </c>
      <c r="K60" s="1065"/>
      <c r="L60" s="1073"/>
      <c r="M60" s="1080" t="s">
        <v>2829</v>
      </c>
      <c r="N60" s="164"/>
    </row>
    <row r="61" spans="1:14" ht="15.75" customHeight="1">
      <c r="A61" s="694">
        <v>57</v>
      </c>
      <c r="B61" s="723" t="s">
        <v>1277</v>
      </c>
      <c r="C61" s="715" t="s">
        <v>1280</v>
      </c>
      <c r="D61" s="724">
        <v>0.63600000000000001</v>
      </c>
      <c r="E61" s="1227"/>
      <c r="F61" s="1035" t="s">
        <v>3838</v>
      </c>
      <c r="G61" s="1043" t="s">
        <v>3842</v>
      </c>
      <c r="H61" s="1217"/>
      <c r="I61" s="1049"/>
      <c r="J61" s="1057" t="s">
        <v>2935</v>
      </c>
      <c r="K61" s="1065"/>
      <c r="L61" s="1073"/>
      <c r="M61" s="1080" t="s">
        <v>2829</v>
      </c>
      <c r="N61" s="164"/>
    </row>
    <row r="62" spans="1:14" ht="15.75" customHeight="1">
      <c r="A62" s="714">
        <v>58</v>
      </c>
      <c r="B62" s="1038" t="s">
        <v>1309</v>
      </c>
      <c r="C62" s="1035" t="s">
        <v>1320</v>
      </c>
      <c r="D62" s="1036"/>
      <c r="E62" s="1040"/>
      <c r="F62" s="1228" t="s">
        <v>3851</v>
      </c>
      <c r="G62" s="1043"/>
      <c r="H62" s="1173">
        <v>4.5430000000000001</v>
      </c>
      <c r="I62" s="1226"/>
      <c r="J62" s="1057" t="s">
        <v>2935</v>
      </c>
      <c r="K62" s="1066"/>
      <c r="L62" s="1074"/>
      <c r="M62" s="1081" t="s">
        <v>3852</v>
      </c>
      <c r="N62" s="164"/>
    </row>
    <row r="63" spans="1:14" ht="15.75" customHeight="1" thickBot="1">
      <c r="A63" s="714"/>
      <c r="B63" s="715"/>
      <c r="C63" s="715"/>
      <c r="D63" s="1037"/>
      <c r="E63" s="1229"/>
      <c r="F63" s="1230"/>
      <c r="G63" s="1043"/>
      <c r="H63" s="1045"/>
      <c r="I63" s="1050"/>
      <c r="J63" s="1058"/>
      <c r="K63" s="1066"/>
      <c r="L63" s="1074"/>
      <c r="M63" s="1081"/>
      <c r="N63" s="164"/>
    </row>
    <row r="64" spans="1:14" ht="17.25" customHeight="1">
      <c r="A64" s="1355" t="s">
        <v>2947</v>
      </c>
      <c r="B64" s="1260"/>
      <c r="C64" s="1260"/>
      <c r="D64" s="1237">
        <f>SUM(D5:D63)</f>
        <v>197.58765299999993</v>
      </c>
      <c r="E64" s="1231">
        <f>SUM(E5:E63)</f>
        <v>104.803</v>
      </c>
      <c r="F64" s="1046"/>
      <c r="G64" s="1232"/>
      <c r="H64" s="1084"/>
      <c r="I64" s="1051"/>
      <c r="J64" s="1059"/>
      <c r="K64" s="1067"/>
      <c r="L64" s="1075"/>
      <c r="M64" s="1082"/>
      <c r="N64" s="164"/>
    </row>
    <row r="65" spans="1:14" ht="16.5" customHeight="1" thickBot="1">
      <c r="A65" s="1347" t="s">
        <v>2948</v>
      </c>
      <c r="B65" s="1348"/>
      <c r="C65" s="1349"/>
      <c r="D65" s="1238">
        <f t="shared" ref="D65:E65" si="1">D64</f>
        <v>197.58765299999993</v>
      </c>
      <c r="E65" s="1233">
        <f t="shared" si="1"/>
        <v>104.803</v>
      </c>
      <c r="F65" s="1047"/>
      <c r="G65" s="1234"/>
      <c r="H65" s="1085"/>
      <c r="I65" s="1052"/>
      <c r="J65" s="1060"/>
      <c r="K65" s="1068"/>
      <c r="L65" s="1076"/>
      <c r="M65" s="1083"/>
      <c r="N65" s="164"/>
    </row>
    <row r="66" spans="1:14" ht="14.25" customHeight="1">
      <c r="A66" s="627"/>
      <c r="B66" s="627"/>
      <c r="C66" s="627"/>
      <c r="D66" s="188"/>
      <c r="E66" s="188"/>
      <c r="F66" s="188"/>
      <c r="G66" s="164"/>
      <c r="H66" s="277"/>
      <c r="I66" s="1053"/>
      <c r="J66" s="1041"/>
      <c r="K66" s="1041"/>
      <c r="L66" s="1042"/>
      <c r="M66" s="1069"/>
      <c r="N66" s="188"/>
    </row>
    <row r="67" spans="1:14" ht="14.25" customHeight="1">
      <c r="A67" s="627"/>
      <c r="B67" s="627"/>
      <c r="C67" s="627"/>
      <c r="D67" s="1239">
        <f>202.13-D65</f>
        <v>4.5423470000000634</v>
      </c>
      <c r="E67" s="559"/>
      <c r="F67" s="559"/>
      <c r="G67" s="164"/>
      <c r="H67" s="277"/>
      <c r="I67" s="1053"/>
      <c r="J67" s="1041"/>
      <c r="K67" s="1041"/>
      <c r="L67" s="1042"/>
      <c r="M67" s="1069"/>
      <c r="N67" s="188"/>
    </row>
    <row r="68" spans="1:14" ht="14.25" customHeight="1">
      <c r="A68" s="627"/>
      <c r="B68" s="627"/>
      <c r="C68" s="627"/>
      <c r="D68" s="188"/>
      <c r="E68" s="188"/>
      <c r="F68" s="559"/>
      <c r="G68" s="164"/>
      <c r="H68" s="277"/>
      <c r="I68" s="1041"/>
      <c r="J68" s="1041"/>
      <c r="K68" s="1041"/>
      <c r="L68" s="1042"/>
      <c r="M68" s="1069"/>
      <c r="N68" s="188"/>
    </row>
    <row r="69" spans="1:14" ht="14.25" customHeight="1">
      <c r="A69" s="627"/>
      <c r="B69" s="627"/>
      <c r="C69" s="627"/>
      <c r="D69" s="188"/>
      <c r="E69" s="188"/>
      <c r="F69" s="188"/>
      <c r="G69" s="164"/>
      <c r="H69" s="277"/>
      <c r="I69" s="1041"/>
      <c r="J69" s="1041"/>
      <c r="K69" s="1041"/>
      <c r="L69" s="1042"/>
      <c r="M69" s="1069"/>
      <c r="N69" s="188"/>
    </row>
    <row r="70" spans="1:14" ht="14.25" customHeight="1">
      <c r="A70" s="627"/>
      <c r="B70" s="627"/>
      <c r="C70" s="627"/>
      <c r="D70" s="188"/>
      <c r="E70" s="188"/>
      <c r="F70" s="188"/>
      <c r="G70" s="164"/>
      <c r="H70" s="277"/>
      <c r="I70" s="1041"/>
      <c r="J70" s="1041"/>
      <c r="K70" s="1041"/>
      <c r="L70" s="1042"/>
      <c r="M70" s="1069"/>
      <c r="N70" s="188"/>
    </row>
    <row r="71" spans="1:14" ht="15.75" customHeight="1">
      <c r="J71" s="1022"/>
      <c r="L71" s="1022"/>
      <c r="M71" s="1022"/>
    </row>
    <row r="72" spans="1:14" ht="15.75" customHeight="1">
      <c r="J72" s="1022"/>
      <c r="L72" s="1022"/>
      <c r="M72" s="1022"/>
    </row>
    <row r="73" spans="1:14" ht="15.75" customHeight="1">
      <c r="J73" s="1022"/>
      <c r="L73" s="1022"/>
      <c r="M73" s="1022"/>
    </row>
    <row r="74" spans="1:14" ht="15.75" customHeight="1">
      <c r="J74" s="1022"/>
      <c r="L74" s="1022"/>
      <c r="M74" s="1022"/>
    </row>
    <row r="75" spans="1:14" ht="15.75" customHeight="1">
      <c r="J75" s="1022"/>
      <c r="L75" s="1022"/>
      <c r="M75" s="1022"/>
    </row>
    <row r="76" spans="1:14" ht="15.75" customHeight="1">
      <c r="J76" s="1022"/>
      <c r="L76" s="1022"/>
      <c r="M76" s="1022"/>
    </row>
    <row r="77" spans="1:14" ht="15.75" customHeight="1">
      <c r="J77" s="1022"/>
      <c r="L77" s="1022"/>
      <c r="M77" s="1022"/>
    </row>
    <row r="78" spans="1:14" ht="15.75" customHeight="1">
      <c r="J78" s="1022"/>
      <c r="L78" s="1022"/>
      <c r="M78" s="1022"/>
    </row>
    <row r="79" spans="1:14" ht="15.75" customHeight="1">
      <c r="J79" s="1022"/>
      <c r="L79" s="1022"/>
      <c r="M79" s="1022"/>
    </row>
    <row r="80" spans="1:14" ht="15.75" customHeight="1">
      <c r="J80" s="1022"/>
      <c r="L80" s="1022"/>
      <c r="M80" s="1022"/>
    </row>
    <row r="81" spans="10:13" ht="15.75" customHeight="1">
      <c r="J81" s="1022"/>
      <c r="L81" s="1022"/>
      <c r="M81" s="1022"/>
    </row>
    <row r="82" spans="10:13" ht="15.75" customHeight="1">
      <c r="J82" s="1022"/>
      <c r="L82" s="1022"/>
      <c r="M82" s="1022"/>
    </row>
    <row r="83" spans="10:13" ht="15.75" customHeight="1">
      <c r="J83" s="1022"/>
      <c r="L83" s="1022"/>
      <c r="M83" s="1022"/>
    </row>
    <row r="84" spans="10:13" ht="15.75" customHeight="1">
      <c r="J84" s="1022"/>
      <c r="L84" s="1022"/>
      <c r="M84" s="1022"/>
    </row>
    <row r="85" spans="10:13" ht="15.75" customHeight="1">
      <c r="J85" s="1022"/>
      <c r="L85" s="1022"/>
      <c r="M85" s="1022"/>
    </row>
    <row r="86" spans="10:13" ht="15.75" customHeight="1">
      <c r="J86" s="1022"/>
      <c r="L86" s="1022"/>
      <c r="M86" s="1022"/>
    </row>
    <row r="87" spans="10:13" ht="15.75" customHeight="1">
      <c r="J87" s="1022"/>
      <c r="L87" s="1022"/>
      <c r="M87" s="1022"/>
    </row>
    <row r="88" spans="10:13" ht="15.75" customHeight="1">
      <c r="J88" s="1022"/>
      <c r="L88" s="1022"/>
      <c r="M88" s="1022"/>
    </row>
    <row r="89" spans="10:13" ht="15.75" customHeight="1">
      <c r="J89" s="1022"/>
      <c r="L89" s="1022"/>
      <c r="M89" s="1022"/>
    </row>
    <row r="90" spans="10:13" ht="15.75" customHeight="1">
      <c r="J90" s="1022"/>
      <c r="L90" s="1022"/>
      <c r="M90" s="1022"/>
    </row>
    <row r="91" spans="10:13" ht="15.75" customHeight="1">
      <c r="J91" s="1022"/>
      <c r="L91" s="1022"/>
      <c r="M91" s="1022"/>
    </row>
    <row r="92" spans="10:13" ht="15.75" customHeight="1">
      <c r="J92" s="1022"/>
      <c r="L92" s="1022"/>
      <c r="M92" s="1022"/>
    </row>
    <row r="93" spans="10:13" ht="15.75" customHeight="1">
      <c r="J93" s="1022"/>
      <c r="L93" s="1022"/>
      <c r="M93" s="1022"/>
    </row>
    <row r="94" spans="10:13" ht="15.75" customHeight="1">
      <c r="J94" s="1022"/>
      <c r="L94" s="1022"/>
      <c r="M94" s="1022"/>
    </row>
    <row r="95" spans="10:13" ht="15.75" customHeight="1">
      <c r="J95" s="1022"/>
      <c r="L95" s="1022"/>
      <c r="M95" s="1022"/>
    </row>
    <row r="96" spans="10:13" ht="15.75" customHeight="1">
      <c r="J96" s="1022"/>
      <c r="L96" s="1022"/>
      <c r="M96" s="1022"/>
    </row>
    <row r="97" spans="10:13" ht="15.75" customHeight="1">
      <c r="J97" s="1022"/>
      <c r="L97" s="1022"/>
      <c r="M97" s="1022"/>
    </row>
    <row r="98" spans="10:13" ht="15.75" customHeight="1">
      <c r="J98" s="1022"/>
      <c r="L98" s="1022"/>
      <c r="M98" s="1022"/>
    </row>
    <row r="99" spans="10:13" ht="15.75" customHeight="1">
      <c r="J99" s="1022"/>
      <c r="L99" s="1022"/>
      <c r="M99" s="1022"/>
    </row>
    <row r="100" spans="10:13" ht="15.75" customHeight="1">
      <c r="J100" s="1022"/>
      <c r="L100" s="1022"/>
      <c r="M100" s="1022"/>
    </row>
    <row r="101" spans="10:13" ht="15.75" customHeight="1">
      <c r="J101" s="1022"/>
      <c r="L101" s="1022"/>
      <c r="M101" s="1022"/>
    </row>
    <row r="102" spans="10:13" ht="15.75" customHeight="1">
      <c r="J102" s="1022"/>
      <c r="L102" s="1022"/>
      <c r="M102" s="1022"/>
    </row>
    <row r="103" spans="10:13" ht="15.75" customHeight="1">
      <c r="J103" s="1022"/>
      <c r="L103" s="1022"/>
      <c r="M103" s="1022"/>
    </row>
    <row r="104" spans="10:13" ht="15.75" customHeight="1">
      <c r="J104" s="1022"/>
      <c r="L104" s="1022"/>
      <c r="M104" s="1022"/>
    </row>
    <row r="105" spans="10:13" ht="15.75" customHeight="1">
      <c r="J105" s="1022"/>
      <c r="L105" s="1022"/>
      <c r="M105" s="1022"/>
    </row>
    <row r="106" spans="10:13" ht="15.75" customHeight="1">
      <c r="J106" s="1022"/>
      <c r="L106" s="1022"/>
      <c r="M106" s="1022"/>
    </row>
    <row r="107" spans="10:13" ht="15.75" customHeight="1">
      <c r="J107" s="1022"/>
      <c r="L107" s="1022"/>
      <c r="M107" s="1022"/>
    </row>
    <row r="108" spans="10:13" ht="15.75" customHeight="1">
      <c r="J108" s="1022"/>
      <c r="L108" s="1022"/>
      <c r="M108" s="1022"/>
    </row>
    <row r="109" spans="10:13" ht="15.75" customHeight="1">
      <c r="J109" s="1022"/>
      <c r="L109" s="1022"/>
      <c r="M109" s="1022"/>
    </row>
    <row r="110" spans="10:13" ht="15.75" customHeight="1">
      <c r="J110" s="1022"/>
      <c r="L110" s="1022"/>
      <c r="M110" s="1022"/>
    </row>
    <row r="111" spans="10:13" ht="15.75" customHeight="1">
      <c r="J111" s="1022"/>
      <c r="L111" s="1022"/>
      <c r="M111" s="1022"/>
    </row>
    <row r="112" spans="10:13" ht="15.75" customHeight="1">
      <c r="J112" s="1022"/>
      <c r="L112" s="1022"/>
      <c r="M112" s="1022"/>
    </row>
    <row r="113" spans="10:13" ht="15.75" customHeight="1">
      <c r="J113" s="1022"/>
      <c r="L113" s="1022"/>
      <c r="M113" s="1022"/>
    </row>
    <row r="114" spans="10:13" ht="15.75" customHeight="1">
      <c r="J114" s="1022"/>
      <c r="L114" s="1022"/>
      <c r="M114" s="1022"/>
    </row>
    <row r="115" spans="10:13" ht="15.75" customHeight="1">
      <c r="J115" s="1022"/>
      <c r="L115" s="1022"/>
      <c r="M115" s="1022"/>
    </row>
    <row r="116" spans="10:13" ht="15.75" customHeight="1">
      <c r="J116" s="1022"/>
      <c r="L116" s="1022"/>
      <c r="M116" s="1022"/>
    </row>
    <row r="117" spans="10:13" ht="15.75" customHeight="1">
      <c r="J117" s="1022"/>
      <c r="L117" s="1022"/>
      <c r="M117" s="1022"/>
    </row>
    <row r="118" spans="10:13" ht="15.75" customHeight="1">
      <c r="J118" s="1022"/>
      <c r="L118" s="1022"/>
      <c r="M118" s="1022"/>
    </row>
    <row r="119" spans="10:13" ht="15.75" customHeight="1">
      <c r="J119" s="1022"/>
      <c r="L119" s="1022"/>
      <c r="M119" s="1022"/>
    </row>
    <row r="120" spans="10:13" ht="15.75" customHeight="1">
      <c r="J120" s="1022"/>
      <c r="L120" s="1022"/>
      <c r="M120" s="1022"/>
    </row>
    <row r="121" spans="10:13" ht="15.75" customHeight="1">
      <c r="J121" s="1022"/>
      <c r="L121" s="1022"/>
      <c r="M121" s="1022"/>
    </row>
    <row r="122" spans="10:13" ht="15.75" customHeight="1">
      <c r="J122" s="1022"/>
      <c r="L122" s="1022"/>
      <c r="M122" s="1022"/>
    </row>
    <row r="123" spans="10:13" ht="15.75" customHeight="1">
      <c r="J123" s="1022"/>
      <c r="L123" s="1022"/>
      <c r="M123" s="1022"/>
    </row>
    <row r="124" spans="10:13" ht="15.75" customHeight="1">
      <c r="J124" s="1022"/>
      <c r="L124" s="1022"/>
      <c r="M124" s="1022"/>
    </row>
    <row r="125" spans="10:13" ht="15.75" customHeight="1">
      <c r="J125" s="1022"/>
      <c r="L125" s="1022"/>
      <c r="M125" s="1022"/>
    </row>
    <row r="126" spans="10:13" ht="15.75" customHeight="1">
      <c r="J126" s="1022"/>
      <c r="L126" s="1022"/>
      <c r="M126" s="1022"/>
    </row>
    <row r="127" spans="10:13" ht="15.75" customHeight="1">
      <c r="J127" s="1022"/>
      <c r="L127" s="1022"/>
      <c r="M127" s="1022"/>
    </row>
    <row r="128" spans="10:13" ht="15.75" customHeight="1">
      <c r="J128" s="1022"/>
      <c r="L128" s="1022"/>
      <c r="M128" s="1022"/>
    </row>
    <row r="129" spans="10:13" ht="15.75" customHeight="1">
      <c r="J129" s="1022"/>
      <c r="L129" s="1022"/>
      <c r="M129" s="1022"/>
    </row>
    <row r="130" spans="10:13" ht="15.75" customHeight="1">
      <c r="J130" s="1022"/>
      <c r="L130" s="1022"/>
      <c r="M130" s="1022"/>
    </row>
    <row r="131" spans="10:13" ht="15.75" customHeight="1">
      <c r="J131" s="1022"/>
      <c r="L131" s="1022"/>
      <c r="M131" s="1022"/>
    </row>
    <row r="132" spans="10:13" ht="15.75" customHeight="1">
      <c r="J132" s="1022"/>
      <c r="L132" s="1022"/>
      <c r="M132" s="1022"/>
    </row>
    <row r="133" spans="10:13" ht="15.75" customHeight="1">
      <c r="J133" s="1022"/>
      <c r="L133" s="1022"/>
      <c r="M133" s="1022"/>
    </row>
    <row r="134" spans="10:13" ht="15.75" customHeight="1">
      <c r="J134" s="1022"/>
      <c r="L134" s="1022"/>
      <c r="M134" s="1022"/>
    </row>
    <row r="135" spans="10:13" ht="15.75" customHeight="1">
      <c r="J135" s="1022"/>
      <c r="L135" s="1022"/>
      <c r="M135" s="1022"/>
    </row>
    <row r="136" spans="10:13" ht="15.75" customHeight="1">
      <c r="J136" s="1022"/>
      <c r="L136" s="1022"/>
      <c r="M136" s="1022"/>
    </row>
    <row r="137" spans="10:13" ht="15.75" customHeight="1">
      <c r="J137" s="1022"/>
      <c r="L137" s="1022"/>
      <c r="M137" s="1022"/>
    </row>
    <row r="138" spans="10:13" ht="15.75" customHeight="1">
      <c r="J138" s="1022"/>
      <c r="L138" s="1022"/>
      <c r="M138" s="1022"/>
    </row>
    <row r="139" spans="10:13" ht="15.75" customHeight="1">
      <c r="J139" s="1022"/>
      <c r="L139" s="1022"/>
      <c r="M139" s="1022"/>
    </row>
    <row r="140" spans="10:13" ht="15.75" customHeight="1">
      <c r="J140" s="1022"/>
      <c r="L140" s="1022"/>
      <c r="M140" s="1022"/>
    </row>
    <row r="141" spans="10:13" ht="15.75" customHeight="1">
      <c r="J141" s="1022"/>
      <c r="L141" s="1022"/>
      <c r="M141" s="1022"/>
    </row>
    <row r="142" spans="10:13" ht="15.75" customHeight="1">
      <c r="J142" s="1022"/>
      <c r="L142" s="1022"/>
      <c r="M142" s="1022"/>
    </row>
    <row r="143" spans="10:13" ht="15.75" customHeight="1">
      <c r="J143" s="1022"/>
      <c r="L143" s="1022"/>
      <c r="M143" s="1022"/>
    </row>
    <row r="144" spans="10:13" ht="15.75" customHeight="1">
      <c r="J144" s="1022"/>
      <c r="L144" s="1022"/>
      <c r="M144" s="1022"/>
    </row>
    <row r="145" spans="10:13" ht="15.75" customHeight="1">
      <c r="J145" s="1022"/>
      <c r="L145" s="1022"/>
      <c r="M145" s="1022"/>
    </row>
    <row r="146" spans="10:13" ht="15.75" customHeight="1">
      <c r="J146" s="1022"/>
      <c r="L146" s="1022"/>
      <c r="M146" s="1022"/>
    </row>
    <row r="147" spans="10:13" ht="15.75" customHeight="1">
      <c r="J147" s="1022"/>
      <c r="L147" s="1022"/>
      <c r="M147" s="1022"/>
    </row>
    <row r="148" spans="10:13" ht="15.75" customHeight="1">
      <c r="J148" s="1022"/>
      <c r="L148" s="1022"/>
      <c r="M148" s="1022"/>
    </row>
    <row r="149" spans="10:13" ht="15.75" customHeight="1">
      <c r="J149" s="1022"/>
      <c r="L149" s="1022"/>
      <c r="M149" s="1022"/>
    </row>
    <row r="150" spans="10:13" ht="15.75" customHeight="1">
      <c r="J150" s="1022"/>
      <c r="L150" s="1022"/>
      <c r="M150" s="1022"/>
    </row>
    <row r="151" spans="10:13" ht="15.75" customHeight="1">
      <c r="J151" s="1022"/>
      <c r="L151" s="1022"/>
      <c r="M151" s="1022"/>
    </row>
    <row r="152" spans="10:13" ht="15.75" customHeight="1">
      <c r="J152" s="1022"/>
      <c r="L152" s="1022"/>
      <c r="M152" s="1022"/>
    </row>
    <row r="153" spans="10:13" ht="15.75" customHeight="1">
      <c r="J153" s="1022"/>
      <c r="L153" s="1022"/>
      <c r="M153" s="1022"/>
    </row>
    <row r="154" spans="10:13" ht="15.75" customHeight="1">
      <c r="J154" s="1022"/>
      <c r="L154" s="1022"/>
      <c r="M154" s="1022"/>
    </row>
    <row r="155" spans="10:13" ht="15.75" customHeight="1">
      <c r="J155" s="1022"/>
      <c r="L155" s="1022"/>
      <c r="M155" s="1022"/>
    </row>
    <row r="156" spans="10:13" ht="15.75" customHeight="1">
      <c r="J156" s="1022"/>
      <c r="L156" s="1022"/>
      <c r="M156" s="1022"/>
    </row>
    <row r="157" spans="10:13" ht="15.75" customHeight="1">
      <c r="J157" s="1022"/>
      <c r="L157" s="1022"/>
      <c r="M157" s="1022"/>
    </row>
    <row r="158" spans="10:13" ht="15.75" customHeight="1">
      <c r="J158" s="1022"/>
      <c r="L158" s="1022"/>
      <c r="M158" s="1022"/>
    </row>
    <row r="159" spans="10:13" ht="15.75" customHeight="1">
      <c r="J159" s="1022"/>
      <c r="L159" s="1022"/>
      <c r="M159" s="1022"/>
    </row>
    <row r="160" spans="10:13" ht="15.75" customHeight="1">
      <c r="J160" s="1022"/>
      <c r="L160" s="1022"/>
      <c r="M160" s="1022"/>
    </row>
    <row r="161" spans="10:13" ht="15.75" customHeight="1">
      <c r="J161" s="1022"/>
      <c r="L161" s="1022"/>
      <c r="M161" s="1022"/>
    </row>
    <row r="162" spans="10:13" ht="15.75" customHeight="1">
      <c r="J162" s="1022"/>
      <c r="L162" s="1022"/>
      <c r="M162" s="1022"/>
    </row>
    <row r="163" spans="10:13" ht="15.75" customHeight="1">
      <c r="J163" s="1022"/>
      <c r="L163" s="1022"/>
      <c r="M163" s="1022"/>
    </row>
    <row r="164" spans="10:13" ht="15.75" customHeight="1">
      <c r="J164" s="1022"/>
      <c r="L164" s="1022"/>
      <c r="M164" s="1022"/>
    </row>
    <row r="165" spans="10:13" ht="15.75" customHeight="1">
      <c r="J165" s="1022"/>
      <c r="L165" s="1022"/>
      <c r="M165" s="1022"/>
    </row>
    <row r="166" spans="10:13" ht="15.75" customHeight="1">
      <c r="J166" s="1022"/>
      <c r="L166" s="1022"/>
      <c r="M166" s="1022"/>
    </row>
    <row r="167" spans="10:13" ht="15.75" customHeight="1">
      <c r="J167" s="1022"/>
      <c r="L167" s="1022"/>
      <c r="M167" s="1022"/>
    </row>
    <row r="168" spans="10:13" ht="15.75" customHeight="1">
      <c r="J168" s="1022"/>
      <c r="L168" s="1022"/>
      <c r="M168" s="1022"/>
    </row>
    <row r="169" spans="10:13" ht="15.75" customHeight="1">
      <c r="J169" s="1022"/>
      <c r="L169" s="1022"/>
      <c r="M169" s="1022"/>
    </row>
    <row r="170" spans="10:13" ht="15.75" customHeight="1">
      <c r="J170" s="1022"/>
      <c r="L170" s="1022"/>
      <c r="M170" s="1022"/>
    </row>
    <row r="171" spans="10:13" ht="15.75" customHeight="1">
      <c r="J171" s="1022"/>
      <c r="L171" s="1022"/>
      <c r="M171" s="1022"/>
    </row>
    <row r="172" spans="10:13" ht="15.75" customHeight="1">
      <c r="J172" s="1022"/>
      <c r="L172" s="1022"/>
      <c r="M172" s="1022"/>
    </row>
    <row r="173" spans="10:13" ht="15.75" customHeight="1">
      <c r="J173" s="1022"/>
      <c r="L173" s="1022"/>
      <c r="M173" s="1022"/>
    </row>
    <row r="174" spans="10:13" ht="15.75" customHeight="1">
      <c r="J174" s="1022"/>
      <c r="L174" s="1022"/>
      <c r="M174" s="1022"/>
    </row>
    <row r="175" spans="10:13" ht="15.75" customHeight="1">
      <c r="J175" s="1022"/>
      <c r="L175" s="1022"/>
      <c r="M175" s="1022"/>
    </row>
    <row r="176" spans="10:13" ht="15.75" customHeight="1">
      <c r="J176" s="1022"/>
      <c r="L176" s="1022"/>
      <c r="M176" s="1022"/>
    </row>
    <row r="177" spans="10:13" ht="15.75" customHeight="1">
      <c r="J177" s="1022"/>
      <c r="L177" s="1022"/>
      <c r="M177" s="1022"/>
    </row>
    <row r="178" spans="10:13" ht="15.75" customHeight="1">
      <c r="J178" s="1022"/>
      <c r="L178" s="1022"/>
      <c r="M178" s="1022"/>
    </row>
    <row r="179" spans="10:13" ht="15.75" customHeight="1">
      <c r="J179" s="1022"/>
      <c r="L179" s="1022"/>
      <c r="M179" s="1022"/>
    </row>
    <row r="180" spans="10:13" ht="15.75" customHeight="1">
      <c r="J180" s="1022"/>
      <c r="L180" s="1022"/>
      <c r="M180" s="1022"/>
    </row>
    <row r="181" spans="10:13" ht="15.75" customHeight="1">
      <c r="J181" s="1022"/>
      <c r="L181" s="1022"/>
      <c r="M181" s="1022"/>
    </row>
    <row r="182" spans="10:13" ht="15.75" customHeight="1">
      <c r="J182" s="1022"/>
      <c r="L182" s="1022"/>
      <c r="M182" s="1022"/>
    </row>
    <row r="183" spans="10:13" ht="15.75" customHeight="1">
      <c r="J183" s="1022"/>
      <c r="L183" s="1022"/>
      <c r="M183" s="1022"/>
    </row>
    <row r="184" spans="10:13" ht="15.75" customHeight="1">
      <c r="J184" s="1022"/>
      <c r="L184" s="1022"/>
      <c r="M184" s="1022"/>
    </row>
    <row r="185" spans="10:13" ht="15.75" customHeight="1">
      <c r="J185" s="1022"/>
      <c r="L185" s="1022"/>
      <c r="M185" s="1022"/>
    </row>
    <row r="186" spans="10:13" ht="15.75" customHeight="1">
      <c r="J186" s="1022"/>
      <c r="L186" s="1022"/>
      <c r="M186" s="1022"/>
    </row>
    <row r="187" spans="10:13" ht="15.75" customHeight="1">
      <c r="J187" s="1022"/>
      <c r="L187" s="1022"/>
      <c r="M187" s="1022"/>
    </row>
    <row r="188" spans="10:13" ht="15.75" customHeight="1">
      <c r="J188" s="1022"/>
      <c r="L188" s="1022"/>
      <c r="M188" s="1022"/>
    </row>
    <row r="189" spans="10:13" ht="15.75" customHeight="1">
      <c r="J189" s="1022"/>
      <c r="L189" s="1022"/>
      <c r="M189" s="1022"/>
    </row>
    <row r="190" spans="10:13" ht="15.75" customHeight="1">
      <c r="J190" s="1022"/>
      <c r="L190" s="1022"/>
      <c r="M190" s="1022"/>
    </row>
    <row r="191" spans="10:13" ht="15.75" customHeight="1">
      <c r="J191" s="1022"/>
      <c r="L191" s="1022"/>
      <c r="M191" s="1022"/>
    </row>
    <row r="192" spans="10:13" ht="15.75" customHeight="1">
      <c r="J192" s="1022"/>
      <c r="L192" s="1022"/>
      <c r="M192" s="1022"/>
    </row>
    <row r="193" spans="10:13" ht="15.75" customHeight="1">
      <c r="J193" s="1022"/>
      <c r="L193" s="1022"/>
      <c r="M193" s="1022"/>
    </row>
    <row r="194" spans="10:13" ht="15.75" customHeight="1">
      <c r="J194" s="1022"/>
      <c r="L194" s="1022"/>
      <c r="M194" s="1022"/>
    </row>
    <row r="195" spans="10:13" ht="15.75" customHeight="1">
      <c r="J195" s="1022"/>
      <c r="L195" s="1022"/>
      <c r="M195" s="1022"/>
    </row>
    <row r="196" spans="10:13" ht="15.75" customHeight="1">
      <c r="J196" s="1022"/>
      <c r="L196" s="1022"/>
      <c r="M196" s="1022"/>
    </row>
    <row r="197" spans="10:13" ht="15.75" customHeight="1">
      <c r="J197" s="1022"/>
      <c r="L197" s="1022"/>
      <c r="M197" s="1022"/>
    </row>
    <row r="198" spans="10:13" ht="15.75" customHeight="1">
      <c r="J198" s="1022"/>
      <c r="L198" s="1022"/>
      <c r="M198" s="1022"/>
    </row>
    <row r="199" spans="10:13" ht="15.75" customHeight="1">
      <c r="J199" s="1022"/>
      <c r="L199" s="1022"/>
      <c r="M199" s="1022"/>
    </row>
    <row r="200" spans="10:13" ht="15.75" customHeight="1">
      <c r="J200" s="1022"/>
      <c r="L200" s="1022"/>
      <c r="M200" s="1022"/>
    </row>
    <row r="201" spans="10:13" ht="15.75" customHeight="1">
      <c r="J201" s="1022"/>
      <c r="L201" s="1022"/>
      <c r="M201" s="1022"/>
    </row>
    <row r="202" spans="10:13" ht="15.75" customHeight="1">
      <c r="J202" s="1022"/>
      <c r="L202" s="1022"/>
      <c r="M202" s="1022"/>
    </row>
    <row r="203" spans="10:13" ht="15.75" customHeight="1">
      <c r="J203" s="1022"/>
      <c r="L203" s="1022"/>
      <c r="M203" s="1022"/>
    </row>
    <row r="204" spans="10:13" ht="15.75" customHeight="1">
      <c r="J204" s="1022"/>
      <c r="L204" s="1022"/>
      <c r="M204" s="1022"/>
    </row>
    <row r="205" spans="10:13" ht="15.75" customHeight="1">
      <c r="J205" s="1022"/>
      <c r="L205" s="1022"/>
      <c r="M205" s="1022"/>
    </row>
    <row r="206" spans="10:13" ht="15.75" customHeight="1">
      <c r="J206" s="1022"/>
      <c r="L206" s="1022"/>
      <c r="M206" s="1022"/>
    </row>
    <row r="207" spans="10:13" ht="15.75" customHeight="1">
      <c r="J207" s="1022"/>
      <c r="L207" s="1022"/>
      <c r="M207" s="1022"/>
    </row>
    <row r="208" spans="10:13" ht="15.75" customHeight="1">
      <c r="J208" s="1022"/>
      <c r="L208" s="1022"/>
      <c r="M208" s="1022"/>
    </row>
    <row r="209" spans="10:13" ht="15.75" customHeight="1">
      <c r="J209" s="1022"/>
      <c r="L209" s="1022"/>
      <c r="M209" s="1022"/>
    </row>
    <row r="210" spans="10:13" ht="15.75" customHeight="1">
      <c r="J210" s="1022"/>
      <c r="L210" s="1022"/>
      <c r="M210" s="1022"/>
    </row>
    <row r="211" spans="10:13" ht="15.75" customHeight="1">
      <c r="J211" s="1022"/>
      <c r="L211" s="1022"/>
      <c r="M211" s="1022"/>
    </row>
    <row r="212" spans="10:13" ht="15.75" customHeight="1">
      <c r="J212" s="1022"/>
      <c r="L212" s="1022"/>
      <c r="M212" s="1022"/>
    </row>
    <row r="213" spans="10:13" ht="15.75" customHeight="1">
      <c r="J213" s="1022"/>
      <c r="L213" s="1022"/>
      <c r="M213" s="1022"/>
    </row>
    <row r="214" spans="10:13" ht="15.75" customHeight="1">
      <c r="J214" s="1022"/>
      <c r="L214" s="1022"/>
      <c r="M214" s="1022"/>
    </row>
    <row r="215" spans="10:13" ht="15.75" customHeight="1">
      <c r="J215" s="1022"/>
      <c r="L215" s="1022"/>
      <c r="M215" s="1022"/>
    </row>
    <row r="216" spans="10:13" ht="15.75" customHeight="1">
      <c r="J216" s="1022"/>
      <c r="L216" s="1022"/>
      <c r="M216" s="1022"/>
    </row>
    <row r="217" spans="10:13" ht="15.75" customHeight="1">
      <c r="J217" s="1022"/>
      <c r="L217" s="1022"/>
      <c r="M217" s="1022"/>
    </row>
    <row r="218" spans="10:13" ht="15.75" customHeight="1">
      <c r="J218" s="1022"/>
      <c r="L218" s="1022"/>
      <c r="M218" s="1022"/>
    </row>
    <row r="219" spans="10:13" ht="15.75" customHeight="1">
      <c r="J219" s="1022"/>
      <c r="L219" s="1022"/>
      <c r="M219" s="1022"/>
    </row>
    <row r="220" spans="10:13" ht="15.75" customHeight="1">
      <c r="J220" s="1022"/>
      <c r="L220" s="1022"/>
      <c r="M220" s="1022"/>
    </row>
    <row r="221" spans="10:13" ht="15.75" customHeight="1">
      <c r="J221" s="1022"/>
      <c r="L221" s="1022"/>
      <c r="M221" s="1022"/>
    </row>
    <row r="222" spans="10:13" ht="15.75" customHeight="1">
      <c r="J222" s="1022"/>
      <c r="L222" s="1022"/>
      <c r="M222" s="1022"/>
    </row>
    <row r="223" spans="10:13" ht="15.75" customHeight="1">
      <c r="J223" s="1022"/>
      <c r="L223" s="1022"/>
      <c r="M223" s="1022"/>
    </row>
    <row r="224" spans="10:13" ht="15.75" customHeight="1">
      <c r="J224" s="1022"/>
      <c r="L224" s="1022"/>
      <c r="M224" s="1022"/>
    </row>
    <row r="225" spans="10:13" ht="15.75" customHeight="1">
      <c r="J225" s="1022"/>
      <c r="L225" s="1022"/>
      <c r="M225" s="1022"/>
    </row>
    <row r="226" spans="10:13" ht="15.75" customHeight="1">
      <c r="J226" s="1022"/>
      <c r="L226" s="1022"/>
      <c r="M226" s="1022"/>
    </row>
    <row r="227" spans="10:13" ht="15.75" customHeight="1">
      <c r="J227" s="1022"/>
      <c r="L227" s="1022"/>
      <c r="M227" s="1022"/>
    </row>
    <row r="228" spans="10:13" ht="15.75" customHeight="1">
      <c r="J228" s="1022"/>
      <c r="L228" s="1022"/>
      <c r="M228" s="1022"/>
    </row>
    <row r="229" spans="10:13" ht="15.75" customHeight="1">
      <c r="J229" s="1022"/>
      <c r="L229" s="1022"/>
      <c r="M229" s="1022"/>
    </row>
    <row r="230" spans="10:13" ht="15.75" customHeight="1">
      <c r="J230" s="1022"/>
      <c r="L230" s="1022"/>
      <c r="M230" s="1022"/>
    </row>
    <row r="231" spans="10:13" ht="15.75" customHeight="1">
      <c r="J231" s="1022"/>
      <c r="L231" s="1022"/>
      <c r="M231" s="1022"/>
    </row>
    <row r="232" spans="10:13" ht="15.75" customHeight="1">
      <c r="J232" s="1022"/>
      <c r="L232" s="1022"/>
      <c r="M232" s="1022"/>
    </row>
    <row r="233" spans="10:13" ht="15.75" customHeight="1">
      <c r="J233" s="1022"/>
      <c r="L233" s="1022"/>
      <c r="M233" s="1022"/>
    </row>
    <row r="234" spans="10:13" ht="15.75" customHeight="1">
      <c r="J234" s="1022"/>
      <c r="L234" s="1022"/>
      <c r="M234" s="1022"/>
    </row>
    <row r="235" spans="10:13" ht="15.75" customHeight="1">
      <c r="J235" s="1022"/>
      <c r="L235" s="1022"/>
      <c r="M235" s="1022"/>
    </row>
    <row r="236" spans="10:13" ht="15.75" customHeight="1">
      <c r="J236" s="1022"/>
      <c r="L236" s="1022"/>
      <c r="M236" s="1022"/>
    </row>
    <row r="237" spans="10:13" ht="15.75" customHeight="1">
      <c r="J237" s="1022"/>
      <c r="L237" s="1022"/>
      <c r="M237" s="1022"/>
    </row>
    <row r="238" spans="10:13" ht="15.75" customHeight="1">
      <c r="J238" s="1022"/>
      <c r="L238" s="1022"/>
      <c r="M238" s="1022"/>
    </row>
    <row r="239" spans="10:13" ht="15.75" customHeight="1">
      <c r="J239" s="1022"/>
      <c r="L239" s="1022"/>
      <c r="M239" s="1022"/>
    </row>
    <row r="240" spans="10:13" ht="15.75" customHeight="1">
      <c r="J240" s="1022"/>
      <c r="L240" s="1022"/>
      <c r="M240" s="1022"/>
    </row>
    <row r="241" spans="10:13" ht="15.75" customHeight="1">
      <c r="J241" s="1022"/>
      <c r="L241" s="1022"/>
      <c r="M241" s="1022"/>
    </row>
    <row r="242" spans="10:13" ht="15.75" customHeight="1">
      <c r="J242" s="1022"/>
      <c r="L242" s="1022"/>
      <c r="M242" s="1022"/>
    </row>
    <row r="243" spans="10:13" ht="15.75" customHeight="1">
      <c r="J243" s="1022"/>
      <c r="L243" s="1022"/>
      <c r="M243" s="1022"/>
    </row>
    <row r="244" spans="10:13" ht="15.75" customHeight="1">
      <c r="J244" s="1022"/>
      <c r="L244" s="1022"/>
      <c r="M244" s="1022"/>
    </row>
    <row r="245" spans="10:13" ht="15.75" customHeight="1">
      <c r="J245" s="1022"/>
      <c r="L245" s="1022"/>
      <c r="M245" s="1022"/>
    </row>
    <row r="246" spans="10:13" ht="15.75" customHeight="1">
      <c r="J246" s="1022"/>
      <c r="L246" s="1022"/>
      <c r="M246" s="1022"/>
    </row>
    <row r="247" spans="10:13" ht="15.75" customHeight="1">
      <c r="J247" s="1022"/>
      <c r="L247" s="1022"/>
      <c r="M247" s="1022"/>
    </row>
    <row r="248" spans="10:13" ht="15.75" customHeight="1">
      <c r="J248" s="1022"/>
      <c r="L248" s="1022"/>
      <c r="M248" s="1022"/>
    </row>
    <row r="249" spans="10:13" ht="15.75" customHeight="1">
      <c r="J249" s="1022"/>
      <c r="L249" s="1022"/>
      <c r="M249" s="1022"/>
    </row>
    <row r="250" spans="10:13" ht="15.75" customHeight="1">
      <c r="J250" s="1022"/>
      <c r="L250" s="1022"/>
      <c r="M250" s="1022"/>
    </row>
    <row r="251" spans="10:13" ht="15.75" customHeight="1">
      <c r="J251" s="1022"/>
      <c r="L251" s="1022"/>
      <c r="M251" s="1022"/>
    </row>
    <row r="252" spans="10:13" ht="15.75" customHeight="1">
      <c r="J252" s="1022"/>
      <c r="L252" s="1022"/>
      <c r="M252" s="1022"/>
    </row>
    <row r="253" spans="10:13" ht="15.75" customHeight="1">
      <c r="J253" s="1022"/>
      <c r="L253" s="1022"/>
      <c r="M253" s="1022"/>
    </row>
    <row r="254" spans="10:13" ht="15.75" customHeight="1">
      <c r="J254" s="1022"/>
      <c r="L254" s="1022"/>
      <c r="M254" s="1022"/>
    </row>
    <row r="255" spans="10:13" ht="15.75" customHeight="1">
      <c r="J255" s="1022"/>
      <c r="L255" s="1022"/>
      <c r="M255" s="1022"/>
    </row>
    <row r="256" spans="10:13" ht="15.75" customHeight="1">
      <c r="J256" s="1022"/>
      <c r="L256" s="1022"/>
      <c r="M256" s="1022"/>
    </row>
    <row r="257" spans="10:13" ht="15.75" customHeight="1">
      <c r="J257" s="1022"/>
      <c r="L257" s="1022"/>
      <c r="M257" s="1022"/>
    </row>
    <row r="258" spans="10:13" ht="15.75" customHeight="1">
      <c r="J258" s="1022"/>
      <c r="L258" s="1022"/>
      <c r="M258" s="1022"/>
    </row>
    <row r="259" spans="10:13" ht="15.75" customHeight="1">
      <c r="J259" s="1022"/>
      <c r="L259" s="1022"/>
      <c r="M259" s="1022"/>
    </row>
    <row r="260" spans="10:13" ht="15.75" customHeight="1">
      <c r="J260" s="1022"/>
      <c r="L260" s="1022"/>
      <c r="M260" s="1022"/>
    </row>
    <row r="261" spans="10:13" ht="15.75" customHeight="1">
      <c r="J261" s="1022"/>
      <c r="L261" s="1022"/>
      <c r="M261" s="1022"/>
    </row>
    <row r="262" spans="10:13" ht="15.75" customHeight="1">
      <c r="J262" s="1022"/>
      <c r="L262" s="1022"/>
      <c r="M262" s="1022"/>
    </row>
    <row r="263" spans="10:13" ht="15.75" customHeight="1">
      <c r="J263" s="1022"/>
      <c r="L263" s="1022"/>
      <c r="M263" s="1022"/>
    </row>
    <row r="264" spans="10:13" ht="15.75" customHeight="1">
      <c r="J264" s="1022"/>
      <c r="L264" s="1022"/>
      <c r="M264" s="1022"/>
    </row>
    <row r="265" spans="10:13" ht="15.75" customHeight="1">
      <c r="J265" s="1022"/>
      <c r="L265" s="1022"/>
      <c r="M265" s="1022"/>
    </row>
    <row r="266" spans="10:13" ht="15.75" customHeight="1">
      <c r="J266" s="1022"/>
      <c r="L266" s="1022"/>
      <c r="M266" s="1022"/>
    </row>
    <row r="267" spans="10:13" ht="15.75" customHeight="1">
      <c r="J267" s="1022"/>
      <c r="L267" s="1022"/>
      <c r="M267" s="1022"/>
    </row>
    <row r="268" spans="10:13" ht="15.75" customHeight="1">
      <c r="J268" s="1022"/>
      <c r="L268" s="1022"/>
      <c r="M268" s="1022"/>
    </row>
    <row r="269" spans="10:13" ht="15.75" customHeight="1">
      <c r="J269" s="1022"/>
      <c r="L269" s="1022"/>
      <c r="M269" s="1022"/>
    </row>
    <row r="270" spans="10:13" ht="15.75" customHeight="1">
      <c r="J270" s="1022"/>
      <c r="L270" s="1022"/>
      <c r="M270" s="1022"/>
    </row>
    <row r="271" spans="10:13" ht="15.75" customHeight="1">
      <c r="J271" s="1022"/>
      <c r="L271" s="1022"/>
      <c r="M271" s="1022"/>
    </row>
    <row r="272" spans="10:13" ht="15.75" customHeight="1">
      <c r="J272" s="1022"/>
      <c r="L272" s="1022"/>
      <c r="M272" s="1022"/>
    </row>
    <row r="273" spans="10:13" ht="15.75" customHeight="1">
      <c r="J273" s="1022"/>
      <c r="L273" s="1022"/>
      <c r="M273" s="1022"/>
    </row>
    <row r="274" spans="10:13" ht="15.75" customHeight="1">
      <c r="J274" s="1022"/>
      <c r="L274" s="1022"/>
      <c r="M274" s="1022"/>
    </row>
    <row r="275" spans="10:13" ht="15.75" customHeight="1">
      <c r="J275" s="1022"/>
      <c r="L275" s="1022"/>
      <c r="M275" s="1022"/>
    </row>
    <row r="276" spans="10:13" ht="15.75" customHeight="1">
      <c r="J276" s="1022"/>
      <c r="L276" s="1022"/>
      <c r="M276" s="1022"/>
    </row>
    <row r="277" spans="10:13" ht="15.75" customHeight="1">
      <c r="J277" s="1022"/>
      <c r="L277" s="1022"/>
      <c r="M277" s="1022"/>
    </row>
    <row r="278" spans="10:13" ht="15.75" customHeight="1">
      <c r="J278" s="1022"/>
      <c r="L278" s="1022"/>
      <c r="M278" s="1022"/>
    </row>
    <row r="279" spans="10:13" ht="15.75" customHeight="1">
      <c r="J279" s="1022"/>
      <c r="L279" s="1022"/>
      <c r="M279" s="1022"/>
    </row>
    <row r="280" spans="10:13" ht="15.75" customHeight="1">
      <c r="J280" s="1022"/>
      <c r="L280" s="1022"/>
      <c r="M280" s="1022"/>
    </row>
    <row r="281" spans="10:13" ht="15.75" customHeight="1">
      <c r="J281" s="1022"/>
      <c r="L281" s="1022"/>
      <c r="M281" s="1022"/>
    </row>
    <row r="282" spans="10:13" ht="15.75" customHeight="1">
      <c r="J282" s="1022"/>
      <c r="L282" s="1022"/>
      <c r="M282" s="1022"/>
    </row>
    <row r="283" spans="10:13" ht="15.75" customHeight="1">
      <c r="J283" s="1022"/>
      <c r="L283" s="1022"/>
      <c r="M283" s="1022"/>
    </row>
    <row r="284" spans="10:13" ht="15.75" customHeight="1">
      <c r="J284" s="1022"/>
      <c r="L284" s="1022"/>
      <c r="M284" s="1022"/>
    </row>
    <row r="285" spans="10:13" ht="15.75" customHeight="1">
      <c r="J285" s="1022"/>
      <c r="L285" s="1022"/>
      <c r="M285" s="1022"/>
    </row>
    <row r="286" spans="10:13" ht="15.75" customHeight="1">
      <c r="J286" s="1022"/>
      <c r="L286" s="1022"/>
      <c r="M286" s="1022"/>
    </row>
    <row r="287" spans="10:13" ht="15.75" customHeight="1">
      <c r="J287" s="1022"/>
      <c r="L287" s="1022"/>
      <c r="M287" s="1022"/>
    </row>
    <row r="288" spans="10:13" ht="15.75" customHeight="1">
      <c r="J288" s="1022"/>
      <c r="L288" s="1022"/>
      <c r="M288" s="1022"/>
    </row>
    <row r="289" spans="10:13" ht="15.75" customHeight="1">
      <c r="J289" s="1022"/>
      <c r="L289" s="1022"/>
      <c r="M289" s="1022"/>
    </row>
    <row r="290" spans="10:13" ht="15.75" customHeight="1">
      <c r="J290" s="1022"/>
      <c r="L290" s="1022"/>
      <c r="M290" s="1022"/>
    </row>
    <row r="291" spans="10:13" ht="15.75" customHeight="1">
      <c r="J291" s="1022"/>
      <c r="L291" s="1022"/>
      <c r="M291" s="1022"/>
    </row>
    <row r="292" spans="10:13" ht="15.75" customHeight="1">
      <c r="J292" s="1022"/>
      <c r="L292" s="1022"/>
      <c r="M292" s="1022"/>
    </row>
    <row r="293" spans="10:13" ht="15.75" customHeight="1">
      <c r="J293" s="1022"/>
      <c r="L293" s="1022"/>
      <c r="M293" s="1022"/>
    </row>
    <row r="294" spans="10:13" ht="15.75" customHeight="1">
      <c r="J294" s="1022"/>
      <c r="L294" s="1022"/>
      <c r="M294" s="1022"/>
    </row>
    <row r="295" spans="10:13" ht="15.75" customHeight="1">
      <c r="J295" s="1022"/>
      <c r="L295" s="1022"/>
      <c r="M295" s="1022"/>
    </row>
    <row r="296" spans="10:13" ht="15.75" customHeight="1">
      <c r="J296" s="1022"/>
      <c r="L296" s="1022"/>
      <c r="M296" s="1022"/>
    </row>
    <row r="297" spans="10:13" ht="15.75" customHeight="1">
      <c r="J297" s="1022"/>
      <c r="L297" s="1022"/>
      <c r="M297" s="1022"/>
    </row>
    <row r="298" spans="10:13" ht="15.75" customHeight="1">
      <c r="J298" s="1022"/>
      <c r="L298" s="1022"/>
      <c r="M298" s="1022"/>
    </row>
    <row r="299" spans="10:13" ht="15.75" customHeight="1">
      <c r="J299" s="1022"/>
      <c r="L299" s="1022"/>
      <c r="M299" s="1022"/>
    </row>
    <row r="300" spans="10:13" ht="15.75" customHeight="1">
      <c r="J300" s="1022"/>
      <c r="L300" s="1022"/>
      <c r="M300" s="1022"/>
    </row>
    <row r="301" spans="10:13" ht="15.75" customHeight="1">
      <c r="J301" s="1022"/>
      <c r="L301" s="1022"/>
      <c r="M301" s="1022"/>
    </row>
    <row r="302" spans="10:13" ht="15.75" customHeight="1">
      <c r="J302" s="1022"/>
      <c r="L302" s="1022"/>
      <c r="M302" s="1022"/>
    </row>
    <row r="303" spans="10:13" ht="15.75" customHeight="1">
      <c r="J303" s="1022"/>
      <c r="L303" s="1022"/>
      <c r="M303" s="1022"/>
    </row>
    <row r="304" spans="10:13" ht="15.75" customHeight="1">
      <c r="J304" s="1022"/>
      <c r="L304" s="1022"/>
      <c r="M304" s="1022"/>
    </row>
    <row r="305" spans="10:13" ht="15.75" customHeight="1">
      <c r="J305" s="1022"/>
      <c r="L305" s="1022"/>
      <c r="M305" s="1022"/>
    </row>
    <row r="306" spans="10:13" ht="15.75" customHeight="1">
      <c r="J306" s="1022"/>
      <c r="L306" s="1022"/>
      <c r="M306" s="1022"/>
    </row>
    <row r="307" spans="10:13" ht="15.75" customHeight="1">
      <c r="J307" s="1022"/>
      <c r="L307" s="1022"/>
      <c r="M307" s="1022"/>
    </row>
    <row r="308" spans="10:13" ht="15.75" customHeight="1">
      <c r="J308" s="1022"/>
      <c r="L308" s="1022"/>
      <c r="M308" s="1022"/>
    </row>
    <row r="309" spans="10:13" ht="15.75" customHeight="1">
      <c r="J309" s="1022"/>
      <c r="L309" s="1022"/>
      <c r="M309" s="1022"/>
    </row>
    <row r="310" spans="10:13" ht="15.75" customHeight="1">
      <c r="J310" s="1022"/>
      <c r="L310" s="1022"/>
      <c r="M310" s="1022"/>
    </row>
    <row r="311" spans="10:13" ht="15.75" customHeight="1">
      <c r="J311" s="1022"/>
      <c r="L311" s="1022"/>
      <c r="M311" s="1022"/>
    </row>
    <row r="312" spans="10:13" ht="15.75" customHeight="1">
      <c r="J312" s="1022"/>
      <c r="L312" s="1022"/>
      <c r="M312" s="1022"/>
    </row>
    <row r="313" spans="10:13" ht="15.75" customHeight="1">
      <c r="J313" s="1022"/>
      <c r="L313" s="1022"/>
      <c r="M313" s="1022"/>
    </row>
    <row r="314" spans="10:13" ht="15.75" customHeight="1">
      <c r="J314" s="1022"/>
      <c r="L314" s="1022"/>
      <c r="M314" s="1022"/>
    </row>
    <row r="315" spans="10:13" ht="15.75" customHeight="1">
      <c r="J315" s="1022"/>
      <c r="L315" s="1022"/>
      <c r="M315" s="1022"/>
    </row>
    <row r="316" spans="10:13" ht="15.75" customHeight="1">
      <c r="J316" s="1022"/>
      <c r="L316" s="1022"/>
      <c r="M316" s="1022"/>
    </row>
    <row r="317" spans="10:13" ht="15.75" customHeight="1">
      <c r="J317" s="1022"/>
      <c r="L317" s="1022"/>
      <c r="M317" s="1022"/>
    </row>
    <row r="318" spans="10:13" ht="15.75" customHeight="1">
      <c r="J318" s="1022"/>
      <c r="L318" s="1022"/>
      <c r="M318" s="1022"/>
    </row>
    <row r="319" spans="10:13" ht="15.75" customHeight="1">
      <c r="J319" s="1022"/>
      <c r="L319" s="1022"/>
      <c r="M319" s="1022"/>
    </row>
    <row r="320" spans="10:13" ht="15.75" customHeight="1">
      <c r="J320" s="1022"/>
      <c r="L320" s="1022"/>
      <c r="M320" s="1022"/>
    </row>
    <row r="321" spans="10:13" ht="15.75" customHeight="1">
      <c r="J321" s="1022"/>
      <c r="L321" s="1022"/>
      <c r="M321" s="1022"/>
    </row>
    <row r="322" spans="10:13" ht="15.75" customHeight="1">
      <c r="J322" s="1022"/>
      <c r="L322" s="1022"/>
      <c r="M322" s="1022"/>
    </row>
    <row r="323" spans="10:13" ht="15.75" customHeight="1">
      <c r="J323" s="1022"/>
      <c r="L323" s="1022"/>
      <c r="M323" s="1022"/>
    </row>
    <row r="324" spans="10:13" ht="15.75" customHeight="1">
      <c r="J324" s="1022"/>
      <c r="L324" s="1022"/>
      <c r="M324" s="1022"/>
    </row>
    <row r="325" spans="10:13" ht="15.75" customHeight="1">
      <c r="J325" s="1022"/>
      <c r="L325" s="1022"/>
      <c r="M325" s="1022"/>
    </row>
    <row r="326" spans="10:13" ht="15.75" customHeight="1">
      <c r="J326" s="1022"/>
      <c r="L326" s="1022"/>
      <c r="M326" s="1022"/>
    </row>
    <row r="327" spans="10:13" ht="15.75" customHeight="1">
      <c r="J327" s="1022"/>
      <c r="L327" s="1022"/>
      <c r="M327" s="1022"/>
    </row>
    <row r="328" spans="10:13" ht="15.75" customHeight="1">
      <c r="J328" s="1022"/>
      <c r="L328" s="1022"/>
      <c r="M328" s="1022"/>
    </row>
    <row r="329" spans="10:13" ht="15.75" customHeight="1">
      <c r="J329" s="1022"/>
      <c r="L329" s="1022"/>
      <c r="M329" s="1022"/>
    </row>
    <row r="330" spans="10:13" ht="15.75" customHeight="1">
      <c r="J330" s="1022"/>
      <c r="L330" s="1022"/>
      <c r="M330" s="1022"/>
    </row>
    <row r="331" spans="10:13" ht="15.75" customHeight="1">
      <c r="J331" s="1022"/>
      <c r="L331" s="1022"/>
      <c r="M331" s="1022"/>
    </row>
    <row r="332" spans="10:13" ht="15.75" customHeight="1">
      <c r="J332" s="1022"/>
      <c r="L332" s="1022"/>
      <c r="M332" s="1022"/>
    </row>
    <row r="333" spans="10:13" ht="15.75" customHeight="1">
      <c r="J333" s="1022"/>
      <c r="L333" s="1022"/>
      <c r="M333" s="1022"/>
    </row>
    <row r="334" spans="10:13" ht="15.75" customHeight="1">
      <c r="J334" s="1022"/>
      <c r="L334" s="1022"/>
      <c r="M334" s="1022"/>
    </row>
    <row r="335" spans="10:13" ht="15.75" customHeight="1">
      <c r="J335" s="1022"/>
      <c r="L335" s="1022"/>
      <c r="M335" s="1022"/>
    </row>
    <row r="336" spans="10:13" ht="15.75" customHeight="1">
      <c r="J336" s="1022"/>
      <c r="L336" s="1022"/>
      <c r="M336" s="1022"/>
    </row>
    <row r="337" spans="10:13" ht="15.75" customHeight="1">
      <c r="J337" s="1022"/>
      <c r="L337" s="1022"/>
      <c r="M337" s="1022"/>
    </row>
    <row r="338" spans="10:13" ht="15.75" customHeight="1">
      <c r="J338" s="1022"/>
      <c r="L338" s="1022"/>
      <c r="M338" s="1022"/>
    </row>
    <row r="339" spans="10:13" ht="15.75" customHeight="1">
      <c r="J339" s="1022"/>
      <c r="L339" s="1022"/>
      <c r="M339" s="1022"/>
    </row>
    <row r="340" spans="10:13" ht="15.75" customHeight="1">
      <c r="J340" s="1022"/>
      <c r="L340" s="1022"/>
      <c r="M340" s="1022"/>
    </row>
    <row r="341" spans="10:13" ht="15.75" customHeight="1">
      <c r="J341" s="1022"/>
      <c r="L341" s="1022"/>
      <c r="M341" s="1022"/>
    </row>
    <row r="342" spans="10:13" ht="15.75" customHeight="1">
      <c r="J342" s="1022"/>
      <c r="L342" s="1022"/>
      <c r="M342" s="1022"/>
    </row>
    <row r="343" spans="10:13" ht="15.75" customHeight="1">
      <c r="J343" s="1022"/>
      <c r="L343" s="1022"/>
      <c r="M343" s="1022"/>
    </row>
    <row r="344" spans="10:13" ht="15.75" customHeight="1">
      <c r="J344" s="1022"/>
      <c r="L344" s="1022"/>
      <c r="M344" s="1022"/>
    </row>
    <row r="345" spans="10:13" ht="15.75" customHeight="1">
      <c r="J345" s="1022"/>
      <c r="L345" s="1022"/>
      <c r="M345" s="1022"/>
    </row>
    <row r="346" spans="10:13" ht="15.75" customHeight="1">
      <c r="J346" s="1022"/>
      <c r="L346" s="1022"/>
      <c r="M346" s="1022"/>
    </row>
    <row r="347" spans="10:13" ht="15.75" customHeight="1">
      <c r="J347" s="1022"/>
      <c r="L347" s="1022"/>
      <c r="M347" s="1022"/>
    </row>
    <row r="348" spans="10:13" ht="15.75" customHeight="1">
      <c r="J348" s="1022"/>
      <c r="L348" s="1022"/>
      <c r="M348" s="1022"/>
    </row>
    <row r="349" spans="10:13" ht="15.75" customHeight="1">
      <c r="J349" s="1022"/>
      <c r="L349" s="1022"/>
      <c r="M349" s="1022"/>
    </row>
    <row r="350" spans="10:13" ht="15.75" customHeight="1">
      <c r="J350" s="1022"/>
      <c r="L350" s="1022"/>
      <c r="M350" s="1022"/>
    </row>
    <row r="351" spans="10:13" ht="15.75" customHeight="1">
      <c r="J351" s="1022"/>
      <c r="L351" s="1022"/>
      <c r="M351" s="1022"/>
    </row>
    <row r="352" spans="10:13" ht="15.75" customHeight="1">
      <c r="J352" s="1022"/>
      <c r="L352" s="1022"/>
      <c r="M352" s="1022"/>
    </row>
    <row r="353" spans="10:13" ht="15.75" customHeight="1">
      <c r="J353" s="1022"/>
      <c r="L353" s="1022"/>
      <c r="M353" s="1022"/>
    </row>
    <row r="354" spans="10:13" ht="15.75" customHeight="1">
      <c r="J354" s="1022"/>
      <c r="L354" s="1022"/>
      <c r="M354" s="1022"/>
    </row>
    <row r="355" spans="10:13" ht="15.75" customHeight="1">
      <c r="J355" s="1022"/>
      <c r="L355" s="1022"/>
      <c r="M355" s="1022"/>
    </row>
    <row r="356" spans="10:13" ht="15.75" customHeight="1">
      <c r="J356" s="1022"/>
      <c r="L356" s="1022"/>
      <c r="M356" s="1022"/>
    </row>
    <row r="357" spans="10:13" ht="15.75" customHeight="1">
      <c r="J357" s="1022"/>
      <c r="L357" s="1022"/>
      <c r="M357" s="1022"/>
    </row>
    <row r="358" spans="10:13" ht="15.75" customHeight="1">
      <c r="J358" s="1022"/>
      <c r="L358" s="1022"/>
      <c r="M358" s="1022"/>
    </row>
    <row r="359" spans="10:13" ht="15.75" customHeight="1">
      <c r="J359" s="1022"/>
      <c r="L359" s="1022"/>
      <c r="M359" s="1022"/>
    </row>
    <row r="360" spans="10:13" ht="15.75" customHeight="1">
      <c r="J360" s="1022"/>
      <c r="L360" s="1022"/>
      <c r="M360" s="1022"/>
    </row>
    <row r="361" spans="10:13" ht="15.75" customHeight="1">
      <c r="J361" s="1022"/>
      <c r="L361" s="1022"/>
      <c r="M361" s="1022"/>
    </row>
    <row r="362" spans="10:13" ht="15.75" customHeight="1">
      <c r="J362" s="1022"/>
      <c r="L362" s="1022"/>
      <c r="M362" s="1022"/>
    </row>
    <row r="363" spans="10:13" ht="15.75" customHeight="1">
      <c r="J363" s="1022"/>
      <c r="L363" s="1022"/>
      <c r="M363" s="1022"/>
    </row>
    <row r="364" spans="10:13" ht="15.75" customHeight="1">
      <c r="J364" s="1022"/>
      <c r="L364" s="1022"/>
      <c r="M364" s="1022"/>
    </row>
    <row r="365" spans="10:13" ht="15.75" customHeight="1">
      <c r="J365" s="1022"/>
      <c r="L365" s="1022"/>
      <c r="M365" s="1022"/>
    </row>
    <row r="366" spans="10:13" ht="15.75" customHeight="1">
      <c r="J366" s="1022"/>
      <c r="L366" s="1022"/>
      <c r="M366" s="1022"/>
    </row>
    <row r="367" spans="10:13" ht="15.75" customHeight="1">
      <c r="J367" s="1022"/>
      <c r="L367" s="1022"/>
      <c r="M367" s="1022"/>
    </row>
    <row r="368" spans="10:13" ht="15.75" customHeight="1">
      <c r="J368" s="1022"/>
      <c r="L368" s="1022"/>
      <c r="M368" s="1022"/>
    </row>
    <row r="369" spans="10:13" ht="15.75" customHeight="1">
      <c r="J369" s="1022"/>
      <c r="L369" s="1022"/>
      <c r="M369" s="1022"/>
    </row>
    <row r="370" spans="10:13" ht="15.75" customHeight="1">
      <c r="J370" s="1022"/>
      <c r="L370" s="1022"/>
      <c r="M370" s="1022"/>
    </row>
    <row r="371" spans="10:13" ht="15.75" customHeight="1">
      <c r="J371" s="1022"/>
      <c r="L371" s="1022"/>
      <c r="M371" s="1022"/>
    </row>
    <row r="372" spans="10:13" ht="15.75" customHeight="1">
      <c r="J372" s="1022"/>
      <c r="L372" s="1022"/>
      <c r="M372" s="1022"/>
    </row>
    <row r="373" spans="10:13" ht="15.75" customHeight="1">
      <c r="J373" s="1022"/>
      <c r="L373" s="1022"/>
      <c r="M373" s="1022"/>
    </row>
    <row r="374" spans="10:13" ht="15.75" customHeight="1">
      <c r="J374" s="1022"/>
      <c r="L374" s="1022"/>
      <c r="M374" s="1022"/>
    </row>
    <row r="375" spans="10:13" ht="15.75" customHeight="1">
      <c r="J375" s="1022"/>
      <c r="L375" s="1022"/>
      <c r="M375" s="1022"/>
    </row>
    <row r="376" spans="10:13" ht="15.75" customHeight="1">
      <c r="J376" s="1022"/>
      <c r="L376" s="1022"/>
      <c r="M376" s="1022"/>
    </row>
    <row r="377" spans="10:13" ht="15.75" customHeight="1">
      <c r="J377" s="1022"/>
      <c r="L377" s="1022"/>
      <c r="M377" s="1022"/>
    </row>
    <row r="378" spans="10:13" ht="15.75" customHeight="1">
      <c r="J378" s="1022"/>
      <c r="L378" s="1022"/>
      <c r="M378" s="1022"/>
    </row>
    <row r="379" spans="10:13" ht="15.75" customHeight="1">
      <c r="J379" s="1022"/>
      <c r="L379" s="1022"/>
      <c r="M379" s="1022"/>
    </row>
    <row r="380" spans="10:13" ht="15.75" customHeight="1">
      <c r="J380" s="1022"/>
      <c r="L380" s="1022"/>
      <c r="M380" s="1022"/>
    </row>
    <row r="381" spans="10:13" ht="15.75" customHeight="1">
      <c r="J381" s="1022"/>
      <c r="L381" s="1022"/>
      <c r="M381" s="1022"/>
    </row>
    <row r="382" spans="10:13" ht="15.75" customHeight="1">
      <c r="J382" s="1022"/>
      <c r="L382" s="1022"/>
      <c r="M382" s="1022"/>
    </row>
    <row r="383" spans="10:13" ht="15.75" customHeight="1">
      <c r="J383" s="1022"/>
      <c r="L383" s="1022"/>
      <c r="M383" s="1022"/>
    </row>
    <row r="384" spans="10:13" ht="15.75" customHeight="1">
      <c r="J384" s="1022"/>
      <c r="L384" s="1022"/>
      <c r="M384" s="1022"/>
    </row>
    <row r="385" spans="10:13" ht="15.75" customHeight="1">
      <c r="J385" s="1022"/>
      <c r="L385" s="1022"/>
      <c r="M385" s="1022"/>
    </row>
    <row r="386" spans="10:13" ht="15.75" customHeight="1">
      <c r="J386" s="1022"/>
      <c r="L386" s="1022"/>
      <c r="M386" s="1022"/>
    </row>
    <row r="387" spans="10:13" ht="15.75" customHeight="1">
      <c r="J387" s="1022"/>
      <c r="L387" s="1022"/>
      <c r="M387" s="1022"/>
    </row>
    <row r="388" spans="10:13" ht="15.75" customHeight="1">
      <c r="J388" s="1022"/>
      <c r="L388" s="1022"/>
      <c r="M388" s="1022"/>
    </row>
    <row r="389" spans="10:13" ht="15.75" customHeight="1">
      <c r="J389" s="1022"/>
      <c r="L389" s="1022"/>
      <c r="M389" s="1022"/>
    </row>
    <row r="390" spans="10:13" ht="15.75" customHeight="1">
      <c r="J390" s="1022"/>
      <c r="L390" s="1022"/>
      <c r="M390" s="1022"/>
    </row>
    <row r="391" spans="10:13" ht="15.75" customHeight="1">
      <c r="J391" s="1022"/>
      <c r="L391" s="1022"/>
      <c r="M391" s="1022"/>
    </row>
    <row r="392" spans="10:13" ht="15.75" customHeight="1">
      <c r="J392" s="1022"/>
      <c r="L392" s="1022"/>
      <c r="M392" s="1022"/>
    </row>
    <row r="393" spans="10:13" ht="15.75" customHeight="1">
      <c r="J393" s="1022"/>
      <c r="L393" s="1022"/>
      <c r="M393" s="1022"/>
    </row>
    <row r="394" spans="10:13" ht="15.75" customHeight="1">
      <c r="J394" s="1022"/>
      <c r="L394" s="1022"/>
      <c r="M394" s="1022"/>
    </row>
    <row r="395" spans="10:13" ht="15.75" customHeight="1">
      <c r="J395" s="1022"/>
      <c r="L395" s="1022"/>
      <c r="M395" s="1022"/>
    </row>
    <row r="396" spans="10:13" ht="15.75" customHeight="1">
      <c r="J396" s="1022"/>
      <c r="L396" s="1022"/>
      <c r="M396" s="1022"/>
    </row>
    <row r="397" spans="10:13" ht="15.75" customHeight="1">
      <c r="J397" s="1022"/>
      <c r="L397" s="1022"/>
      <c r="M397" s="1022"/>
    </row>
    <row r="398" spans="10:13" ht="15.75" customHeight="1">
      <c r="J398" s="1022"/>
      <c r="L398" s="1022"/>
      <c r="M398" s="1022"/>
    </row>
    <row r="399" spans="10:13" ht="15.75" customHeight="1">
      <c r="J399" s="1022"/>
      <c r="L399" s="1022"/>
      <c r="M399" s="1022"/>
    </row>
    <row r="400" spans="10:13" ht="15.75" customHeight="1">
      <c r="J400" s="1022"/>
      <c r="L400" s="1022"/>
      <c r="M400" s="1022"/>
    </row>
    <row r="401" spans="10:13" ht="15.75" customHeight="1">
      <c r="J401" s="1022"/>
      <c r="L401" s="1022"/>
      <c r="M401" s="1022"/>
    </row>
    <row r="402" spans="10:13" ht="15.75" customHeight="1">
      <c r="J402" s="1022"/>
      <c r="L402" s="1022"/>
      <c r="M402" s="1022"/>
    </row>
    <row r="403" spans="10:13" ht="15.75" customHeight="1">
      <c r="J403" s="1022"/>
      <c r="L403" s="1022"/>
      <c r="M403" s="1022"/>
    </row>
    <row r="404" spans="10:13" ht="15.75" customHeight="1">
      <c r="J404" s="1022"/>
      <c r="L404" s="1022"/>
      <c r="M404" s="1022"/>
    </row>
    <row r="405" spans="10:13" ht="15.75" customHeight="1">
      <c r="J405" s="1022"/>
      <c r="L405" s="1022"/>
      <c r="M405" s="1022"/>
    </row>
    <row r="406" spans="10:13" ht="15.75" customHeight="1">
      <c r="J406" s="1022"/>
      <c r="L406" s="1022"/>
      <c r="M406" s="1022"/>
    </row>
    <row r="407" spans="10:13" ht="15.75" customHeight="1">
      <c r="J407" s="1022"/>
      <c r="L407" s="1022"/>
      <c r="M407" s="1022"/>
    </row>
    <row r="408" spans="10:13" ht="15.75" customHeight="1">
      <c r="J408" s="1022"/>
      <c r="L408" s="1022"/>
      <c r="M408" s="1022"/>
    </row>
    <row r="409" spans="10:13" ht="15.75" customHeight="1">
      <c r="J409" s="1022"/>
      <c r="L409" s="1022"/>
      <c r="M409" s="1022"/>
    </row>
    <row r="410" spans="10:13" ht="15.75" customHeight="1">
      <c r="J410" s="1022"/>
      <c r="L410" s="1022"/>
      <c r="M410" s="1022"/>
    </row>
    <row r="411" spans="10:13" ht="15.75" customHeight="1">
      <c r="J411" s="1022"/>
      <c r="L411" s="1022"/>
      <c r="M411" s="1022"/>
    </row>
    <row r="412" spans="10:13" ht="15.75" customHeight="1">
      <c r="J412" s="1022"/>
      <c r="L412" s="1022"/>
      <c r="M412" s="1022"/>
    </row>
    <row r="413" spans="10:13" ht="15.75" customHeight="1">
      <c r="J413" s="1022"/>
      <c r="L413" s="1022"/>
      <c r="M413" s="1022"/>
    </row>
    <row r="414" spans="10:13" ht="15.75" customHeight="1">
      <c r="J414" s="1022"/>
      <c r="L414" s="1022"/>
      <c r="M414" s="1022"/>
    </row>
    <row r="415" spans="10:13" ht="15.75" customHeight="1">
      <c r="J415" s="1022"/>
      <c r="L415" s="1022"/>
      <c r="M415" s="1022"/>
    </row>
    <row r="416" spans="10:13" ht="15.75" customHeight="1">
      <c r="J416" s="1022"/>
      <c r="L416" s="1022"/>
      <c r="M416" s="1022"/>
    </row>
    <row r="417" spans="10:13" ht="15.75" customHeight="1">
      <c r="J417" s="1022"/>
      <c r="L417" s="1022"/>
      <c r="M417" s="1022"/>
    </row>
    <row r="418" spans="10:13" ht="15.75" customHeight="1">
      <c r="J418" s="1022"/>
      <c r="L418" s="1022"/>
      <c r="M418" s="1022"/>
    </row>
    <row r="419" spans="10:13" ht="15.75" customHeight="1">
      <c r="J419" s="1022"/>
      <c r="L419" s="1022"/>
      <c r="M419" s="1022"/>
    </row>
    <row r="420" spans="10:13" ht="15.75" customHeight="1">
      <c r="J420" s="1022"/>
      <c r="L420" s="1022"/>
      <c r="M420" s="1022"/>
    </row>
    <row r="421" spans="10:13" ht="15.75" customHeight="1">
      <c r="J421" s="1022"/>
      <c r="L421" s="1022"/>
      <c r="M421" s="1022"/>
    </row>
    <row r="422" spans="10:13" ht="15.75" customHeight="1">
      <c r="J422" s="1022"/>
      <c r="L422" s="1022"/>
      <c r="M422" s="1022"/>
    </row>
    <row r="423" spans="10:13" ht="15.75" customHeight="1">
      <c r="J423" s="1022"/>
      <c r="L423" s="1022"/>
      <c r="M423" s="1022"/>
    </row>
    <row r="424" spans="10:13" ht="15.75" customHeight="1">
      <c r="J424" s="1022"/>
      <c r="L424" s="1022"/>
      <c r="M424" s="1022"/>
    </row>
    <row r="425" spans="10:13" ht="15.75" customHeight="1">
      <c r="J425" s="1022"/>
      <c r="L425" s="1022"/>
      <c r="M425" s="1022"/>
    </row>
    <row r="426" spans="10:13" ht="15.75" customHeight="1">
      <c r="J426" s="1022"/>
      <c r="L426" s="1022"/>
      <c r="M426" s="1022"/>
    </row>
    <row r="427" spans="10:13" ht="15.75" customHeight="1">
      <c r="J427" s="1022"/>
      <c r="L427" s="1022"/>
      <c r="M427" s="1022"/>
    </row>
    <row r="428" spans="10:13" ht="15.75" customHeight="1">
      <c r="J428" s="1022"/>
      <c r="L428" s="1022"/>
      <c r="M428" s="1022"/>
    </row>
    <row r="429" spans="10:13" ht="15.75" customHeight="1">
      <c r="J429" s="1022"/>
      <c r="L429" s="1022"/>
      <c r="M429" s="1022"/>
    </row>
    <row r="430" spans="10:13" ht="15.75" customHeight="1">
      <c r="J430" s="1022"/>
      <c r="L430" s="1022"/>
      <c r="M430" s="1022"/>
    </row>
    <row r="431" spans="10:13" ht="15.75" customHeight="1">
      <c r="J431" s="1022"/>
      <c r="L431" s="1022"/>
      <c r="M431" s="1022"/>
    </row>
    <row r="432" spans="10:13" ht="15.75" customHeight="1">
      <c r="J432" s="1022"/>
      <c r="L432" s="1022"/>
      <c r="M432" s="1022"/>
    </row>
    <row r="433" spans="10:13" ht="15.75" customHeight="1">
      <c r="J433" s="1022"/>
      <c r="L433" s="1022"/>
      <c r="M433" s="1022"/>
    </row>
    <row r="434" spans="10:13" ht="15.75" customHeight="1">
      <c r="J434" s="1022"/>
      <c r="L434" s="1022"/>
      <c r="M434" s="1022"/>
    </row>
    <row r="435" spans="10:13" ht="15.75" customHeight="1">
      <c r="J435" s="1022"/>
      <c r="L435" s="1022"/>
      <c r="M435" s="1022"/>
    </row>
    <row r="436" spans="10:13" ht="15.75" customHeight="1">
      <c r="J436" s="1022"/>
      <c r="L436" s="1022"/>
      <c r="M436" s="1022"/>
    </row>
    <row r="437" spans="10:13" ht="15.75" customHeight="1">
      <c r="J437" s="1022"/>
      <c r="L437" s="1022"/>
      <c r="M437" s="1022"/>
    </row>
    <row r="438" spans="10:13" ht="15.75" customHeight="1">
      <c r="J438" s="1022"/>
      <c r="L438" s="1022"/>
      <c r="M438" s="1022"/>
    </row>
    <row r="439" spans="10:13" ht="15.75" customHeight="1">
      <c r="J439" s="1022"/>
      <c r="L439" s="1022"/>
      <c r="M439" s="1022"/>
    </row>
    <row r="440" spans="10:13" ht="15.75" customHeight="1">
      <c r="J440" s="1022"/>
      <c r="L440" s="1022"/>
      <c r="M440" s="1022"/>
    </row>
    <row r="441" spans="10:13" ht="15.75" customHeight="1">
      <c r="J441" s="1022"/>
      <c r="L441" s="1022"/>
      <c r="M441" s="1022"/>
    </row>
    <row r="442" spans="10:13" ht="15.75" customHeight="1">
      <c r="J442" s="1022"/>
      <c r="L442" s="1022"/>
      <c r="M442" s="1022"/>
    </row>
    <row r="443" spans="10:13" ht="15.75" customHeight="1">
      <c r="J443" s="1022"/>
      <c r="L443" s="1022"/>
      <c r="M443" s="1022"/>
    </row>
    <row r="444" spans="10:13" ht="15.75" customHeight="1">
      <c r="J444" s="1022"/>
      <c r="L444" s="1022"/>
      <c r="M444" s="1022"/>
    </row>
    <row r="445" spans="10:13" ht="15.75" customHeight="1">
      <c r="J445" s="1022"/>
      <c r="L445" s="1022"/>
      <c r="M445" s="1022"/>
    </row>
    <row r="446" spans="10:13" ht="15.75" customHeight="1">
      <c r="J446" s="1022"/>
      <c r="L446" s="1022"/>
      <c r="M446" s="1022"/>
    </row>
    <row r="447" spans="10:13" ht="15.75" customHeight="1">
      <c r="J447" s="1022"/>
      <c r="L447" s="1022"/>
      <c r="M447" s="1022"/>
    </row>
    <row r="448" spans="10:13" ht="15.75" customHeight="1">
      <c r="J448" s="1022"/>
      <c r="L448" s="1022"/>
      <c r="M448" s="1022"/>
    </row>
    <row r="449" spans="10:13" ht="15.75" customHeight="1">
      <c r="J449" s="1022"/>
      <c r="L449" s="1022"/>
      <c r="M449" s="1022"/>
    </row>
    <row r="450" spans="10:13" ht="15.75" customHeight="1">
      <c r="J450" s="1022"/>
      <c r="L450" s="1022"/>
      <c r="M450" s="1022"/>
    </row>
    <row r="451" spans="10:13" ht="15.75" customHeight="1">
      <c r="J451" s="1022"/>
      <c r="L451" s="1022"/>
      <c r="M451" s="1022"/>
    </row>
    <row r="452" spans="10:13" ht="15.75" customHeight="1">
      <c r="J452" s="1022"/>
      <c r="L452" s="1022"/>
      <c r="M452" s="1022"/>
    </row>
    <row r="453" spans="10:13" ht="15.75" customHeight="1">
      <c r="J453" s="1022"/>
      <c r="L453" s="1022"/>
      <c r="M453" s="1022"/>
    </row>
    <row r="454" spans="10:13" ht="15.75" customHeight="1">
      <c r="J454" s="1022"/>
      <c r="L454" s="1022"/>
      <c r="M454" s="1022"/>
    </row>
    <row r="455" spans="10:13" ht="15.75" customHeight="1">
      <c r="J455" s="1022"/>
      <c r="L455" s="1022"/>
      <c r="M455" s="1022"/>
    </row>
    <row r="456" spans="10:13" ht="15.75" customHeight="1">
      <c r="J456" s="1022"/>
      <c r="L456" s="1022"/>
      <c r="M456" s="1022"/>
    </row>
    <row r="457" spans="10:13" ht="15.75" customHeight="1">
      <c r="J457" s="1022"/>
      <c r="L457" s="1022"/>
      <c r="M457" s="1022"/>
    </row>
    <row r="458" spans="10:13" ht="15.75" customHeight="1">
      <c r="J458" s="1022"/>
      <c r="L458" s="1022"/>
      <c r="M458" s="1022"/>
    </row>
    <row r="459" spans="10:13" ht="15.75" customHeight="1">
      <c r="J459" s="1022"/>
      <c r="L459" s="1022"/>
      <c r="M459" s="1022"/>
    </row>
    <row r="460" spans="10:13" ht="15.75" customHeight="1">
      <c r="J460" s="1022"/>
      <c r="L460" s="1022"/>
      <c r="M460" s="1022"/>
    </row>
    <row r="461" spans="10:13" ht="15.75" customHeight="1">
      <c r="J461" s="1022"/>
      <c r="L461" s="1022"/>
      <c r="M461" s="1022"/>
    </row>
    <row r="462" spans="10:13" ht="15.75" customHeight="1">
      <c r="J462" s="1022"/>
      <c r="L462" s="1022"/>
      <c r="M462" s="1022"/>
    </row>
    <row r="463" spans="10:13" ht="15.75" customHeight="1">
      <c r="J463" s="1022"/>
      <c r="L463" s="1022"/>
      <c r="M463" s="1022"/>
    </row>
    <row r="464" spans="10:13" ht="15.75" customHeight="1">
      <c r="J464" s="1022"/>
      <c r="L464" s="1022"/>
      <c r="M464" s="1022"/>
    </row>
    <row r="465" spans="10:13" ht="15.75" customHeight="1">
      <c r="J465" s="1022"/>
      <c r="L465" s="1022"/>
      <c r="M465" s="1022"/>
    </row>
    <row r="466" spans="10:13" ht="15.75" customHeight="1">
      <c r="J466" s="1022"/>
      <c r="L466" s="1022"/>
      <c r="M466" s="1022"/>
    </row>
    <row r="467" spans="10:13" ht="15.75" customHeight="1">
      <c r="J467" s="1022"/>
      <c r="L467" s="1022"/>
      <c r="M467" s="1022"/>
    </row>
    <row r="468" spans="10:13" ht="15.75" customHeight="1">
      <c r="J468" s="1022"/>
      <c r="L468" s="1022"/>
      <c r="M468" s="1022"/>
    </row>
    <row r="469" spans="10:13" ht="15.75" customHeight="1">
      <c r="J469" s="1022"/>
      <c r="L469" s="1022"/>
      <c r="M469" s="1022"/>
    </row>
    <row r="470" spans="10:13" ht="15.75" customHeight="1">
      <c r="J470" s="1022"/>
      <c r="L470" s="1022"/>
      <c r="M470" s="1022"/>
    </row>
    <row r="471" spans="10:13" ht="15.75" customHeight="1">
      <c r="J471" s="1022"/>
      <c r="L471" s="1022"/>
      <c r="M471" s="1022"/>
    </row>
    <row r="472" spans="10:13" ht="15.75" customHeight="1">
      <c r="J472" s="1022"/>
      <c r="L472" s="1022"/>
      <c r="M472" s="1022"/>
    </row>
    <row r="473" spans="10:13" ht="15.75" customHeight="1">
      <c r="J473" s="1022"/>
      <c r="L473" s="1022"/>
      <c r="M473" s="1022"/>
    </row>
    <row r="474" spans="10:13" ht="15.75" customHeight="1">
      <c r="J474" s="1022"/>
      <c r="L474" s="1022"/>
      <c r="M474" s="1022"/>
    </row>
    <row r="475" spans="10:13" ht="15.75" customHeight="1">
      <c r="J475" s="1022"/>
      <c r="L475" s="1022"/>
      <c r="M475" s="1022"/>
    </row>
    <row r="476" spans="10:13" ht="15.75" customHeight="1">
      <c r="J476" s="1022"/>
      <c r="L476" s="1022"/>
      <c r="M476" s="1022"/>
    </row>
    <row r="477" spans="10:13" ht="15.75" customHeight="1">
      <c r="J477" s="1022"/>
      <c r="L477" s="1022"/>
      <c r="M477" s="1022"/>
    </row>
    <row r="478" spans="10:13" ht="15.75" customHeight="1">
      <c r="J478" s="1022"/>
      <c r="L478" s="1022"/>
      <c r="M478" s="1022"/>
    </row>
    <row r="479" spans="10:13" ht="15.75" customHeight="1">
      <c r="J479" s="1022"/>
      <c r="L479" s="1022"/>
      <c r="M479" s="1022"/>
    </row>
    <row r="480" spans="10:13" ht="15.75" customHeight="1">
      <c r="J480" s="1022"/>
      <c r="L480" s="1022"/>
      <c r="M480" s="1022"/>
    </row>
    <row r="481" spans="10:13" ht="15.75" customHeight="1">
      <c r="J481" s="1022"/>
      <c r="L481" s="1022"/>
      <c r="M481" s="1022"/>
    </row>
    <row r="482" spans="10:13" ht="15.75" customHeight="1">
      <c r="J482" s="1022"/>
      <c r="L482" s="1022"/>
      <c r="M482" s="1022"/>
    </row>
    <row r="483" spans="10:13" ht="15.75" customHeight="1">
      <c r="J483" s="1022"/>
      <c r="L483" s="1022"/>
      <c r="M483" s="1022"/>
    </row>
    <row r="484" spans="10:13" ht="15.75" customHeight="1">
      <c r="J484" s="1022"/>
      <c r="L484" s="1022"/>
      <c r="M484" s="1022"/>
    </row>
    <row r="485" spans="10:13" ht="15.75" customHeight="1">
      <c r="J485" s="1022"/>
      <c r="L485" s="1022"/>
      <c r="M485" s="1022"/>
    </row>
    <row r="486" spans="10:13" ht="15.75" customHeight="1">
      <c r="J486" s="1022"/>
      <c r="L486" s="1022"/>
      <c r="M486" s="1022"/>
    </row>
    <row r="487" spans="10:13" ht="15.75" customHeight="1">
      <c r="J487" s="1022"/>
      <c r="L487" s="1022"/>
      <c r="M487" s="1022"/>
    </row>
    <row r="488" spans="10:13" ht="15.75" customHeight="1">
      <c r="J488" s="1022"/>
      <c r="L488" s="1022"/>
      <c r="M488" s="1022"/>
    </row>
    <row r="489" spans="10:13" ht="15.75" customHeight="1">
      <c r="J489" s="1022"/>
      <c r="L489" s="1022"/>
      <c r="M489" s="1022"/>
    </row>
    <row r="490" spans="10:13" ht="15.75" customHeight="1">
      <c r="J490" s="1022"/>
      <c r="L490" s="1022"/>
      <c r="M490" s="1022"/>
    </row>
    <row r="491" spans="10:13" ht="15.75" customHeight="1">
      <c r="J491" s="1022"/>
      <c r="L491" s="1022"/>
      <c r="M491" s="1022"/>
    </row>
    <row r="492" spans="10:13" ht="15.75" customHeight="1">
      <c r="J492" s="1022"/>
      <c r="L492" s="1022"/>
      <c r="M492" s="1022"/>
    </row>
    <row r="493" spans="10:13" ht="15.75" customHeight="1">
      <c r="J493" s="1022"/>
      <c r="L493" s="1022"/>
      <c r="M493" s="1022"/>
    </row>
    <row r="494" spans="10:13" ht="15.75" customHeight="1">
      <c r="J494" s="1022"/>
      <c r="L494" s="1022"/>
      <c r="M494" s="1022"/>
    </row>
    <row r="495" spans="10:13" ht="15.75" customHeight="1">
      <c r="J495" s="1022"/>
      <c r="L495" s="1022"/>
      <c r="M495" s="1022"/>
    </row>
    <row r="496" spans="10:13" ht="15.75" customHeight="1">
      <c r="J496" s="1022"/>
      <c r="L496" s="1022"/>
      <c r="M496" s="1022"/>
    </row>
    <row r="497" spans="10:13" ht="15.75" customHeight="1">
      <c r="J497" s="1022"/>
      <c r="L497" s="1022"/>
      <c r="M497" s="1022"/>
    </row>
    <row r="498" spans="10:13" ht="15.75" customHeight="1">
      <c r="J498" s="1022"/>
      <c r="L498" s="1022"/>
      <c r="M498" s="1022"/>
    </row>
    <row r="499" spans="10:13" ht="15.75" customHeight="1">
      <c r="J499" s="1022"/>
      <c r="L499" s="1022"/>
      <c r="M499" s="1022"/>
    </row>
    <row r="500" spans="10:13" ht="15.75" customHeight="1">
      <c r="J500" s="1022"/>
      <c r="L500" s="1022"/>
      <c r="M500" s="1022"/>
    </row>
    <row r="501" spans="10:13" ht="15.75" customHeight="1">
      <c r="J501" s="1022"/>
      <c r="L501" s="1022"/>
      <c r="M501" s="1022"/>
    </row>
    <row r="502" spans="10:13" ht="15.75" customHeight="1">
      <c r="J502" s="1022"/>
      <c r="L502" s="1022"/>
      <c r="M502" s="1022"/>
    </row>
    <row r="503" spans="10:13" ht="15.75" customHeight="1">
      <c r="J503" s="1022"/>
      <c r="L503" s="1022"/>
      <c r="M503" s="1022"/>
    </row>
    <row r="504" spans="10:13" ht="15.75" customHeight="1">
      <c r="J504" s="1022"/>
      <c r="L504" s="1022"/>
      <c r="M504" s="1022"/>
    </row>
    <row r="505" spans="10:13" ht="15.75" customHeight="1">
      <c r="J505" s="1022"/>
      <c r="L505" s="1022"/>
      <c r="M505" s="1022"/>
    </row>
    <row r="506" spans="10:13" ht="15.75" customHeight="1">
      <c r="J506" s="1022"/>
      <c r="L506" s="1022"/>
      <c r="M506" s="1022"/>
    </row>
    <row r="507" spans="10:13" ht="15.75" customHeight="1">
      <c r="J507" s="1022"/>
      <c r="L507" s="1022"/>
      <c r="M507" s="1022"/>
    </row>
    <row r="508" spans="10:13" ht="15.75" customHeight="1">
      <c r="J508" s="1022"/>
      <c r="L508" s="1022"/>
      <c r="M508" s="1022"/>
    </row>
    <row r="509" spans="10:13" ht="15.75" customHeight="1">
      <c r="J509" s="1022"/>
      <c r="L509" s="1022"/>
      <c r="M509" s="1022"/>
    </row>
    <row r="510" spans="10:13" ht="15.75" customHeight="1">
      <c r="J510" s="1022"/>
      <c r="L510" s="1022"/>
      <c r="M510" s="1022"/>
    </row>
    <row r="511" spans="10:13" ht="15.75" customHeight="1">
      <c r="J511" s="1022"/>
      <c r="L511" s="1022"/>
      <c r="M511" s="1022"/>
    </row>
    <row r="512" spans="10:13" ht="15.75" customHeight="1">
      <c r="J512" s="1022"/>
      <c r="L512" s="1022"/>
      <c r="M512" s="1022"/>
    </row>
    <row r="513" spans="10:13" ht="15.75" customHeight="1">
      <c r="J513" s="1022"/>
      <c r="L513" s="1022"/>
      <c r="M513" s="1022"/>
    </row>
    <row r="514" spans="10:13" ht="15.75" customHeight="1">
      <c r="J514" s="1022"/>
      <c r="L514" s="1022"/>
      <c r="M514" s="1022"/>
    </row>
    <row r="515" spans="10:13" ht="15.75" customHeight="1">
      <c r="J515" s="1022"/>
      <c r="L515" s="1022"/>
      <c r="M515" s="1022"/>
    </row>
    <row r="516" spans="10:13" ht="15.75" customHeight="1">
      <c r="J516" s="1022"/>
      <c r="L516" s="1022"/>
      <c r="M516" s="1022"/>
    </row>
    <row r="517" spans="10:13" ht="15.75" customHeight="1">
      <c r="J517" s="1022"/>
      <c r="L517" s="1022"/>
      <c r="M517" s="1022"/>
    </row>
    <row r="518" spans="10:13" ht="15.75" customHeight="1">
      <c r="J518" s="1022"/>
      <c r="L518" s="1022"/>
      <c r="M518" s="1022"/>
    </row>
    <row r="519" spans="10:13" ht="15.75" customHeight="1">
      <c r="J519" s="1022"/>
      <c r="L519" s="1022"/>
      <c r="M519" s="1022"/>
    </row>
    <row r="520" spans="10:13" ht="15.75" customHeight="1">
      <c r="J520" s="1022"/>
      <c r="L520" s="1022"/>
      <c r="M520" s="1022"/>
    </row>
    <row r="521" spans="10:13" ht="15.75" customHeight="1">
      <c r="J521" s="1022"/>
      <c r="L521" s="1022"/>
      <c r="M521" s="1022"/>
    </row>
    <row r="522" spans="10:13" ht="15.75" customHeight="1">
      <c r="J522" s="1022"/>
      <c r="L522" s="1022"/>
      <c r="M522" s="1022"/>
    </row>
    <row r="523" spans="10:13" ht="15.75" customHeight="1">
      <c r="J523" s="1022"/>
      <c r="L523" s="1022"/>
      <c r="M523" s="1022"/>
    </row>
    <row r="524" spans="10:13" ht="15.75" customHeight="1">
      <c r="J524" s="1022"/>
      <c r="L524" s="1022"/>
      <c r="M524" s="1022"/>
    </row>
    <row r="525" spans="10:13" ht="15.75" customHeight="1">
      <c r="J525" s="1022"/>
      <c r="L525" s="1022"/>
      <c r="M525" s="1022"/>
    </row>
    <row r="526" spans="10:13" ht="15.75" customHeight="1">
      <c r="J526" s="1022"/>
      <c r="L526" s="1022"/>
      <c r="M526" s="1022"/>
    </row>
    <row r="527" spans="10:13" ht="15.75" customHeight="1">
      <c r="J527" s="1022"/>
      <c r="L527" s="1022"/>
      <c r="M527" s="1022"/>
    </row>
    <row r="528" spans="10:13" ht="15.75" customHeight="1">
      <c r="J528" s="1022"/>
      <c r="L528" s="1022"/>
      <c r="M528" s="1022"/>
    </row>
    <row r="529" spans="10:13" ht="15.75" customHeight="1">
      <c r="J529" s="1022"/>
      <c r="L529" s="1022"/>
      <c r="M529" s="1022"/>
    </row>
    <row r="530" spans="10:13" ht="15.75" customHeight="1">
      <c r="J530" s="1022"/>
      <c r="L530" s="1022"/>
      <c r="M530" s="1022"/>
    </row>
    <row r="531" spans="10:13" ht="15.75" customHeight="1">
      <c r="J531" s="1022"/>
      <c r="L531" s="1022"/>
      <c r="M531" s="1022"/>
    </row>
    <row r="532" spans="10:13" ht="15.75" customHeight="1">
      <c r="J532" s="1022"/>
      <c r="L532" s="1022"/>
      <c r="M532" s="1022"/>
    </row>
    <row r="533" spans="10:13" ht="15.75" customHeight="1">
      <c r="J533" s="1022"/>
      <c r="L533" s="1022"/>
      <c r="M533" s="1022"/>
    </row>
    <row r="534" spans="10:13" ht="15.75" customHeight="1">
      <c r="J534" s="1022"/>
      <c r="L534" s="1022"/>
      <c r="M534" s="1022"/>
    </row>
    <row r="535" spans="10:13" ht="15.75" customHeight="1">
      <c r="J535" s="1022"/>
      <c r="L535" s="1022"/>
      <c r="M535" s="1022"/>
    </row>
    <row r="536" spans="10:13" ht="15.75" customHeight="1">
      <c r="J536" s="1022"/>
      <c r="L536" s="1022"/>
      <c r="M536" s="1022"/>
    </row>
    <row r="537" spans="10:13" ht="15.75" customHeight="1">
      <c r="J537" s="1022"/>
      <c r="L537" s="1022"/>
      <c r="M537" s="1022"/>
    </row>
    <row r="538" spans="10:13" ht="15.75" customHeight="1">
      <c r="J538" s="1022"/>
      <c r="L538" s="1022"/>
      <c r="M538" s="1022"/>
    </row>
    <row r="539" spans="10:13" ht="15.75" customHeight="1">
      <c r="J539" s="1022"/>
      <c r="L539" s="1022"/>
      <c r="M539" s="1022"/>
    </row>
    <row r="540" spans="10:13" ht="15.75" customHeight="1">
      <c r="J540" s="1022"/>
      <c r="L540" s="1022"/>
      <c r="M540" s="1022"/>
    </row>
    <row r="541" spans="10:13" ht="15.75" customHeight="1">
      <c r="J541" s="1022"/>
      <c r="L541" s="1022"/>
      <c r="M541" s="1022"/>
    </row>
    <row r="542" spans="10:13" ht="15.75" customHeight="1">
      <c r="J542" s="1022"/>
      <c r="L542" s="1022"/>
      <c r="M542" s="1022"/>
    </row>
    <row r="543" spans="10:13" ht="15.75" customHeight="1">
      <c r="J543" s="1022"/>
      <c r="L543" s="1022"/>
      <c r="M543" s="1022"/>
    </row>
    <row r="544" spans="10:13" ht="15.75" customHeight="1">
      <c r="J544" s="1022"/>
      <c r="L544" s="1022"/>
      <c r="M544" s="1022"/>
    </row>
    <row r="545" spans="10:13" ht="15.75" customHeight="1">
      <c r="J545" s="1022"/>
      <c r="L545" s="1022"/>
      <c r="M545" s="1022"/>
    </row>
    <row r="546" spans="10:13" ht="15.75" customHeight="1">
      <c r="J546" s="1022"/>
      <c r="L546" s="1022"/>
      <c r="M546" s="1022"/>
    </row>
    <row r="547" spans="10:13" ht="15.75" customHeight="1">
      <c r="J547" s="1022"/>
      <c r="L547" s="1022"/>
      <c r="M547" s="1022"/>
    </row>
    <row r="548" spans="10:13" ht="15.75" customHeight="1">
      <c r="J548" s="1022"/>
      <c r="L548" s="1022"/>
      <c r="M548" s="1022"/>
    </row>
    <row r="549" spans="10:13" ht="15.75" customHeight="1">
      <c r="J549" s="1022"/>
      <c r="L549" s="1022"/>
      <c r="M549" s="1022"/>
    </row>
    <row r="550" spans="10:13" ht="15.75" customHeight="1">
      <c r="J550" s="1022"/>
      <c r="L550" s="1022"/>
      <c r="M550" s="1022"/>
    </row>
    <row r="551" spans="10:13" ht="15.75" customHeight="1">
      <c r="J551" s="1022"/>
      <c r="L551" s="1022"/>
      <c r="M551" s="1022"/>
    </row>
    <row r="552" spans="10:13" ht="15.75" customHeight="1">
      <c r="J552" s="1022"/>
      <c r="L552" s="1022"/>
      <c r="M552" s="1022"/>
    </row>
    <row r="553" spans="10:13" ht="15.75" customHeight="1">
      <c r="J553" s="1022"/>
      <c r="L553" s="1022"/>
      <c r="M553" s="1022"/>
    </row>
    <row r="554" spans="10:13" ht="15.75" customHeight="1">
      <c r="J554" s="1022"/>
      <c r="L554" s="1022"/>
      <c r="M554" s="1022"/>
    </row>
    <row r="555" spans="10:13" ht="15.75" customHeight="1">
      <c r="J555" s="1022"/>
      <c r="L555" s="1022"/>
      <c r="M555" s="1022"/>
    </row>
    <row r="556" spans="10:13" ht="15.75" customHeight="1">
      <c r="J556" s="1022"/>
      <c r="L556" s="1022"/>
      <c r="M556" s="1022"/>
    </row>
    <row r="557" spans="10:13" ht="15.75" customHeight="1">
      <c r="J557" s="1022"/>
      <c r="L557" s="1022"/>
      <c r="M557" s="1022"/>
    </row>
    <row r="558" spans="10:13" ht="15.75" customHeight="1">
      <c r="J558" s="1022"/>
      <c r="L558" s="1022"/>
      <c r="M558" s="1022"/>
    </row>
    <row r="559" spans="10:13" ht="15.75" customHeight="1">
      <c r="J559" s="1022"/>
      <c r="L559" s="1022"/>
      <c r="M559" s="1022"/>
    </row>
    <row r="560" spans="10:13" ht="15.75" customHeight="1">
      <c r="J560" s="1022"/>
      <c r="L560" s="1022"/>
      <c r="M560" s="1022"/>
    </row>
    <row r="561" spans="10:13" ht="15.75" customHeight="1">
      <c r="J561" s="1022"/>
      <c r="L561" s="1022"/>
      <c r="M561" s="1022"/>
    </row>
    <row r="562" spans="10:13" ht="15.75" customHeight="1">
      <c r="J562" s="1022"/>
      <c r="L562" s="1022"/>
      <c r="M562" s="1022"/>
    </row>
    <row r="563" spans="10:13" ht="15.75" customHeight="1">
      <c r="J563" s="1022"/>
      <c r="L563" s="1022"/>
      <c r="M563" s="1022"/>
    </row>
    <row r="564" spans="10:13" ht="15.75" customHeight="1">
      <c r="J564" s="1022"/>
      <c r="L564" s="1022"/>
      <c r="M564" s="1022"/>
    </row>
    <row r="565" spans="10:13" ht="15.75" customHeight="1">
      <c r="J565" s="1022"/>
      <c r="L565" s="1022"/>
      <c r="M565" s="1022"/>
    </row>
    <row r="566" spans="10:13" ht="15.75" customHeight="1">
      <c r="J566" s="1022"/>
      <c r="L566" s="1022"/>
      <c r="M566" s="1022"/>
    </row>
    <row r="567" spans="10:13" ht="15.75" customHeight="1">
      <c r="J567" s="1022"/>
      <c r="L567" s="1022"/>
      <c r="M567" s="1022"/>
    </row>
    <row r="568" spans="10:13" ht="15.75" customHeight="1">
      <c r="J568" s="1022"/>
      <c r="L568" s="1022"/>
      <c r="M568" s="1022"/>
    </row>
    <row r="569" spans="10:13" ht="15.75" customHeight="1">
      <c r="J569" s="1022"/>
      <c r="L569" s="1022"/>
      <c r="M569" s="1022"/>
    </row>
    <row r="570" spans="10:13" ht="15.75" customHeight="1">
      <c r="J570" s="1022"/>
      <c r="L570" s="1022"/>
      <c r="M570" s="1022"/>
    </row>
    <row r="571" spans="10:13" ht="15.75" customHeight="1">
      <c r="J571" s="1022"/>
      <c r="L571" s="1022"/>
      <c r="M571" s="1022"/>
    </row>
    <row r="572" spans="10:13" ht="15.75" customHeight="1">
      <c r="J572" s="1022"/>
      <c r="L572" s="1022"/>
      <c r="M572" s="1022"/>
    </row>
    <row r="573" spans="10:13" ht="15.75" customHeight="1">
      <c r="J573" s="1022"/>
      <c r="L573" s="1022"/>
      <c r="M573" s="1022"/>
    </row>
    <row r="574" spans="10:13" ht="15.75" customHeight="1">
      <c r="J574" s="1022"/>
      <c r="L574" s="1022"/>
      <c r="M574" s="1022"/>
    </row>
    <row r="575" spans="10:13" ht="15.75" customHeight="1">
      <c r="J575" s="1022"/>
      <c r="L575" s="1022"/>
      <c r="M575" s="1022"/>
    </row>
    <row r="576" spans="10:13" ht="15.75" customHeight="1">
      <c r="J576" s="1022"/>
      <c r="L576" s="1022"/>
      <c r="M576" s="1022"/>
    </row>
    <row r="577" spans="10:13" ht="15.75" customHeight="1">
      <c r="J577" s="1022"/>
      <c r="L577" s="1022"/>
      <c r="M577" s="1022"/>
    </row>
    <row r="578" spans="10:13" ht="15.75" customHeight="1">
      <c r="J578" s="1022"/>
      <c r="L578" s="1022"/>
      <c r="M578" s="1022"/>
    </row>
    <row r="579" spans="10:13" ht="15.75" customHeight="1">
      <c r="J579" s="1022"/>
      <c r="L579" s="1022"/>
      <c r="M579" s="1022"/>
    </row>
    <row r="580" spans="10:13" ht="15.75" customHeight="1">
      <c r="J580" s="1022"/>
      <c r="L580" s="1022"/>
      <c r="M580" s="1022"/>
    </row>
    <row r="581" spans="10:13" ht="15.75" customHeight="1">
      <c r="J581" s="1022"/>
      <c r="L581" s="1022"/>
      <c r="M581" s="1022"/>
    </row>
    <row r="582" spans="10:13" ht="15.75" customHeight="1">
      <c r="J582" s="1022"/>
      <c r="L582" s="1022"/>
      <c r="M582" s="1022"/>
    </row>
    <row r="583" spans="10:13" ht="15.75" customHeight="1">
      <c r="J583" s="1022"/>
      <c r="L583" s="1022"/>
      <c r="M583" s="1022"/>
    </row>
    <row r="584" spans="10:13" ht="15.75" customHeight="1">
      <c r="J584" s="1022"/>
      <c r="L584" s="1022"/>
      <c r="M584" s="1022"/>
    </row>
    <row r="585" spans="10:13" ht="15.75" customHeight="1">
      <c r="J585" s="1022"/>
      <c r="L585" s="1022"/>
      <c r="M585" s="1022"/>
    </row>
    <row r="586" spans="10:13" ht="15.75" customHeight="1">
      <c r="J586" s="1022"/>
      <c r="L586" s="1022"/>
      <c r="M586" s="1022"/>
    </row>
    <row r="587" spans="10:13" ht="15.75" customHeight="1">
      <c r="J587" s="1022"/>
      <c r="L587" s="1022"/>
      <c r="M587" s="1022"/>
    </row>
    <row r="588" spans="10:13" ht="15.75" customHeight="1">
      <c r="J588" s="1022"/>
      <c r="L588" s="1022"/>
      <c r="M588" s="1022"/>
    </row>
    <row r="589" spans="10:13" ht="15.75" customHeight="1">
      <c r="J589" s="1022"/>
      <c r="L589" s="1022"/>
      <c r="M589" s="1022"/>
    </row>
    <row r="590" spans="10:13" ht="15.75" customHeight="1">
      <c r="J590" s="1022"/>
      <c r="L590" s="1022"/>
      <c r="M590" s="1022"/>
    </row>
    <row r="591" spans="10:13" ht="15.75" customHeight="1">
      <c r="J591" s="1022"/>
      <c r="L591" s="1022"/>
      <c r="M591" s="1022"/>
    </row>
    <row r="592" spans="10:13" ht="15.75" customHeight="1">
      <c r="J592" s="1022"/>
      <c r="L592" s="1022"/>
      <c r="M592" s="1022"/>
    </row>
    <row r="593" spans="10:13" ht="15.75" customHeight="1">
      <c r="J593" s="1022"/>
      <c r="L593" s="1022"/>
      <c r="M593" s="1022"/>
    </row>
    <row r="594" spans="10:13" ht="15.75" customHeight="1">
      <c r="J594" s="1022"/>
      <c r="L594" s="1022"/>
      <c r="M594" s="1022"/>
    </row>
    <row r="595" spans="10:13" ht="15.75" customHeight="1">
      <c r="J595" s="1022"/>
      <c r="L595" s="1022"/>
      <c r="M595" s="1022"/>
    </row>
    <row r="596" spans="10:13" ht="15.75" customHeight="1">
      <c r="J596" s="1022"/>
      <c r="L596" s="1022"/>
      <c r="M596" s="1022"/>
    </row>
    <row r="597" spans="10:13" ht="15.75" customHeight="1">
      <c r="J597" s="1022"/>
      <c r="L597" s="1022"/>
      <c r="M597" s="1022"/>
    </row>
    <row r="598" spans="10:13" ht="15.75" customHeight="1">
      <c r="J598" s="1022"/>
      <c r="L598" s="1022"/>
      <c r="M598" s="1022"/>
    </row>
    <row r="599" spans="10:13" ht="15.75" customHeight="1">
      <c r="J599" s="1022"/>
      <c r="L599" s="1022"/>
      <c r="M599" s="1022"/>
    </row>
    <row r="600" spans="10:13" ht="15.75" customHeight="1">
      <c r="J600" s="1022"/>
      <c r="L600" s="1022"/>
      <c r="M600" s="1022"/>
    </row>
    <row r="601" spans="10:13" ht="15.75" customHeight="1">
      <c r="J601" s="1022"/>
      <c r="L601" s="1022"/>
      <c r="M601" s="1022"/>
    </row>
    <row r="602" spans="10:13" ht="15.75" customHeight="1">
      <c r="J602" s="1022"/>
      <c r="L602" s="1022"/>
      <c r="M602" s="1022"/>
    </row>
    <row r="603" spans="10:13" ht="15.75" customHeight="1">
      <c r="J603" s="1022"/>
      <c r="L603" s="1022"/>
      <c r="M603" s="1022"/>
    </row>
    <row r="604" spans="10:13" ht="15.75" customHeight="1">
      <c r="J604" s="1022"/>
      <c r="L604" s="1022"/>
      <c r="M604" s="1022"/>
    </row>
    <row r="605" spans="10:13" ht="15.75" customHeight="1">
      <c r="J605" s="1022"/>
      <c r="L605" s="1022"/>
      <c r="M605" s="1022"/>
    </row>
    <row r="606" spans="10:13" ht="15.75" customHeight="1">
      <c r="J606" s="1022"/>
      <c r="L606" s="1022"/>
      <c r="M606" s="1022"/>
    </row>
    <row r="607" spans="10:13" ht="15.75" customHeight="1">
      <c r="J607" s="1022"/>
      <c r="L607" s="1022"/>
      <c r="M607" s="1022"/>
    </row>
    <row r="608" spans="10:13" ht="15.75" customHeight="1">
      <c r="J608" s="1022"/>
      <c r="L608" s="1022"/>
      <c r="M608" s="1022"/>
    </row>
    <row r="609" spans="10:13" ht="15.75" customHeight="1">
      <c r="J609" s="1022"/>
      <c r="L609" s="1022"/>
      <c r="M609" s="1022"/>
    </row>
    <row r="610" spans="10:13" ht="15.75" customHeight="1">
      <c r="J610" s="1022"/>
      <c r="L610" s="1022"/>
      <c r="M610" s="1022"/>
    </row>
    <row r="611" spans="10:13" ht="15.75" customHeight="1">
      <c r="J611" s="1022"/>
      <c r="L611" s="1022"/>
      <c r="M611" s="1022"/>
    </row>
    <row r="612" spans="10:13" ht="15.75" customHeight="1">
      <c r="J612" s="1022"/>
      <c r="L612" s="1022"/>
      <c r="M612" s="1022"/>
    </row>
    <row r="613" spans="10:13" ht="15.75" customHeight="1">
      <c r="J613" s="1022"/>
      <c r="L613" s="1022"/>
      <c r="M613" s="1022"/>
    </row>
    <row r="614" spans="10:13" ht="15.75" customHeight="1">
      <c r="J614" s="1022"/>
      <c r="L614" s="1022"/>
      <c r="M614" s="1022"/>
    </row>
    <row r="615" spans="10:13" ht="15.75" customHeight="1">
      <c r="J615" s="1022"/>
      <c r="L615" s="1022"/>
      <c r="M615" s="1022"/>
    </row>
    <row r="616" spans="10:13" ht="15.75" customHeight="1">
      <c r="J616" s="1022"/>
      <c r="L616" s="1022"/>
      <c r="M616" s="1022"/>
    </row>
    <row r="617" spans="10:13" ht="15.75" customHeight="1">
      <c r="J617" s="1022"/>
      <c r="L617" s="1022"/>
      <c r="M617" s="1022"/>
    </row>
    <row r="618" spans="10:13" ht="15.75" customHeight="1">
      <c r="J618" s="1022"/>
      <c r="L618" s="1022"/>
      <c r="M618" s="1022"/>
    </row>
    <row r="619" spans="10:13" ht="15.75" customHeight="1">
      <c r="J619" s="1022"/>
      <c r="L619" s="1022"/>
      <c r="M619" s="1022"/>
    </row>
    <row r="620" spans="10:13" ht="15.75" customHeight="1">
      <c r="J620" s="1022"/>
      <c r="L620" s="1022"/>
      <c r="M620" s="1022"/>
    </row>
    <row r="621" spans="10:13" ht="15.75" customHeight="1">
      <c r="J621" s="1022"/>
      <c r="L621" s="1022"/>
      <c r="M621" s="1022"/>
    </row>
    <row r="622" spans="10:13" ht="15.75" customHeight="1">
      <c r="J622" s="1022"/>
      <c r="L622" s="1022"/>
      <c r="M622" s="1022"/>
    </row>
    <row r="623" spans="10:13" ht="15.75" customHeight="1">
      <c r="J623" s="1022"/>
      <c r="L623" s="1022"/>
      <c r="M623" s="1022"/>
    </row>
    <row r="624" spans="10:13" ht="15.75" customHeight="1">
      <c r="J624" s="1022"/>
      <c r="L624" s="1022"/>
      <c r="M624" s="1022"/>
    </row>
    <row r="625" spans="10:13" ht="15.75" customHeight="1">
      <c r="J625" s="1022"/>
      <c r="L625" s="1022"/>
      <c r="M625" s="1022"/>
    </row>
    <row r="626" spans="10:13" ht="15.75" customHeight="1">
      <c r="J626" s="1022"/>
      <c r="L626" s="1022"/>
      <c r="M626" s="1022"/>
    </row>
    <row r="627" spans="10:13" ht="15.75" customHeight="1">
      <c r="J627" s="1022"/>
      <c r="L627" s="1022"/>
      <c r="M627" s="1022"/>
    </row>
    <row r="628" spans="10:13" ht="15.75" customHeight="1">
      <c r="J628" s="1022"/>
      <c r="L628" s="1022"/>
      <c r="M628" s="1022"/>
    </row>
    <row r="629" spans="10:13" ht="15.75" customHeight="1">
      <c r="J629" s="1022"/>
      <c r="L629" s="1022"/>
      <c r="M629" s="1022"/>
    </row>
    <row r="630" spans="10:13" ht="15.75" customHeight="1">
      <c r="J630" s="1022"/>
      <c r="L630" s="1022"/>
      <c r="M630" s="1022"/>
    </row>
    <row r="631" spans="10:13" ht="15.75" customHeight="1">
      <c r="J631" s="1022"/>
      <c r="L631" s="1022"/>
      <c r="M631" s="1022"/>
    </row>
    <row r="632" spans="10:13" ht="15.75" customHeight="1">
      <c r="J632" s="1022"/>
      <c r="L632" s="1022"/>
      <c r="M632" s="1022"/>
    </row>
    <row r="633" spans="10:13" ht="15.75" customHeight="1">
      <c r="J633" s="1022"/>
      <c r="L633" s="1022"/>
      <c r="M633" s="1022"/>
    </row>
    <row r="634" spans="10:13" ht="15.75" customHeight="1">
      <c r="J634" s="1022"/>
      <c r="L634" s="1022"/>
      <c r="M634" s="1022"/>
    </row>
    <row r="635" spans="10:13" ht="15.75" customHeight="1">
      <c r="J635" s="1022"/>
      <c r="L635" s="1022"/>
      <c r="M635" s="1022"/>
    </row>
    <row r="636" spans="10:13" ht="15.75" customHeight="1">
      <c r="J636" s="1022"/>
      <c r="L636" s="1022"/>
      <c r="M636" s="1022"/>
    </row>
    <row r="637" spans="10:13" ht="15.75" customHeight="1">
      <c r="J637" s="1022"/>
      <c r="L637" s="1022"/>
      <c r="M637" s="1022"/>
    </row>
    <row r="638" spans="10:13" ht="15.75" customHeight="1">
      <c r="J638" s="1022"/>
      <c r="L638" s="1022"/>
      <c r="M638" s="1022"/>
    </row>
    <row r="639" spans="10:13" ht="15.75" customHeight="1">
      <c r="J639" s="1022"/>
      <c r="L639" s="1022"/>
      <c r="M639" s="1022"/>
    </row>
    <row r="640" spans="10:13" ht="15.75" customHeight="1">
      <c r="J640" s="1022"/>
      <c r="L640" s="1022"/>
      <c r="M640" s="1022"/>
    </row>
    <row r="641" spans="10:13" ht="15.75" customHeight="1">
      <c r="J641" s="1022"/>
      <c r="L641" s="1022"/>
      <c r="M641" s="1022"/>
    </row>
    <row r="642" spans="10:13" ht="15.75" customHeight="1">
      <c r="J642" s="1022"/>
      <c r="L642" s="1022"/>
      <c r="M642" s="1022"/>
    </row>
    <row r="643" spans="10:13" ht="15.75" customHeight="1">
      <c r="J643" s="1022"/>
      <c r="L643" s="1022"/>
      <c r="M643" s="1022"/>
    </row>
    <row r="644" spans="10:13" ht="15.75" customHeight="1">
      <c r="J644" s="1022"/>
      <c r="L644" s="1022"/>
      <c r="M644" s="1022"/>
    </row>
    <row r="645" spans="10:13" ht="15.75" customHeight="1">
      <c r="J645" s="1022"/>
      <c r="L645" s="1022"/>
      <c r="M645" s="1022"/>
    </row>
    <row r="646" spans="10:13" ht="15.75" customHeight="1">
      <c r="J646" s="1022"/>
      <c r="L646" s="1022"/>
      <c r="M646" s="1022"/>
    </row>
    <row r="647" spans="10:13" ht="15.75" customHeight="1">
      <c r="J647" s="1022"/>
      <c r="L647" s="1022"/>
      <c r="M647" s="1022"/>
    </row>
    <row r="648" spans="10:13" ht="15.75" customHeight="1">
      <c r="J648" s="1022"/>
      <c r="L648" s="1022"/>
      <c r="M648" s="1022"/>
    </row>
    <row r="649" spans="10:13" ht="15.75" customHeight="1">
      <c r="J649" s="1022"/>
      <c r="L649" s="1022"/>
      <c r="M649" s="1022"/>
    </row>
    <row r="650" spans="10:13" ht="15.75" customHeight="1">
      <c r="J650" s="1022"/>
      <c r="L650" s="1022"/>
      <c r="M650" s="1022"/>
    </row>
    <row r="651" spans="10:13" ht="15.75" customHeight="1">
      <c r="J651" s="1022"/>
      <c r="L651" s="1022"/>
      <c r="M651" s="1022"/>
    </row>
    <row r="652" spans="10:13" ht="15.75" customHeight="1">
      <c r="J652" s="1022"/>
      <c r="L652" s="1022"/>
      <c r="M652" s="1022"/>
    </row>
    <row r="653" spans="10:13" ht="15.75" customHeight="1">
      <c r="J653" s="1022"/>
      <c r="L653" s="1022"/>
      <c r="M653" s="1022"/>
    </row>
    <row r="654" spans="10:13" ht="15.75" customHeight="1">
      <c r="J654" s="1022"/>
      <c r="L654" s="1022"/>
      <c r="M654" s="1022"/>
    </row>
    <row r="655" spans="10:13" ht="15.75" customHeight="1">
      <c r="J655" s="1022"/>
      <c r="L655" s="1022"/>
      <c r="M655" s="1022"/>
    </row>
    <row r="656" spans="10:13" ht="15.75" customHeight="1">
      <c r="J656" s="1022"/>
      <c r="L656" s="1022"/>
      <c r="M656" s="1022"/>
    </row>
    <row r="657" spans="10:13" ht="15.75" customHeight="1">
      <c r="J657" s="1022"/>
      <c r="L657" s="1022"/>
      <c r="M657" s="1022"/>
    </row>
    <row r="658" spans="10:13" ht="15.75" customHeight="1">
      <c r="J658" s="1022"/>
      <c r="L658" s="1022"/>
      <c r="M658" s="1022"/>
    </row>
    <row r="659" spans="10:13" ht="15.75" customHeight="1">
      <c r="J659" s="1022"/>
      <c r="L659" s="1022"/>
      <c r="M659" s="1022"/>
    </row>
    <row r="660" spans="10:13" ht="15.75" customHeight="1">
      <c r="J660" s="1022"/>
      <c r="L660" s="1022"/>
      <c r="M660" s="1022"/>
    </row>
    <row r="661" spans="10:13" ht="15.75" customHeight="1">
      <c r="J661" s="1022"/>
      <c r="L661" s="1022"/>
      <c r="M661" s="1022"/>
    </row>
    <row r="662" spans="10:13" ht="15.75" customHeight="1">
      <c r="J662" s="1022"/>
      <c r="L662" s="1022"/>
      <c r="M662" s="1022"/>
    </row>
    <row r="663" spans="10:13" ht="15.75" customHeight="1">
      <c r="J663" s="1022"/>
      <c r="L663" s="1022"/>
      <c r="M663" s="1022"/>
    </row>
    <row r="664" spans="10:13" ht="15.75" customHeight="1">
      <c r="J664" s="1022"/>
      <c r="L664" s="1022"/>
      <c r="M664" s="1022"/>
    </row>
    <row r="665" spans="10:13" ht="15.75" customHeight="1">
      <c r="J665" s="1022"/>
      <c r="L665" s="1022"/>
      <c r="M665" s="1022"/>
    </row>
    <row r="666" spans="10:13" ht="15.75" customHeight="1">
      <c r="J666" s="1022"/>
      <c r="L666" s="1022"/>
      <c r="M666" s="1022"/>
    </row>
    <row r="667" spans="10:13" ht="15.75" customHeight="1">
      <c r="J667" s="1022"/>
      <c r="L667" s="1022"/>
      <c r="M667" s="1022"/>
    </row>
    <row r="668" spans="10:13" ht="15.75" customHeight="1">
      <c r="J668" s="1022"/>
      <c r="L668" s="1022"/>
      <c r="M668" s="1022"/>
    </row>
    <row r="669" spans="10:13" ht="15.75" customHeight="1">
      <c r="J669" s="1022"/>
      <c r="L669" s="1022"/>
      <c r="M669" s="1022"/>
    </row>
    <row r="670" spans="10:13" ht="15.75" customHeight="1">
      <c r="J670" s="1022"/>
      <c r="L670" s="1022"/>
      <c r="M670" s="1022"/>
    </row>
    <row r="671" spans="10:13" ht="15.75" customHeight="1">
      <c r="J671" s="1022"/>
      <c r="L671" s="1022"/>
      <c r="M671" s="1022"/>
    </row>
    <row r="672" spans="10:13" ht="15.75" customHeight="1">
      <c r="J672" s="1022"/>
      <c r="L672" s="1022"/>
      <c r="M672" s="1022"/>
    </row>
    <row r="673" spans="10:13" ht="15.75" customHeight="1">
      <c r="J673" s="1022"/>
      <c r="L673" s="1022"/>
      <c r="M673" s="1022"/>
    </row>
    <row r="674" spans="10:13" ht="15.75" customHeight="1">
      <c r="J674" s="1022"/>
      <c r="L674" s="1022"/>
      <c r="M674" s="1022"/>
    </row>
    <row r="675" spans="10:13" ht="15.75" customHeight="1">
      <c r="J675" s="1022"/>
      <c r="L675" s="1022"/>
      <c r="M675" s="1022"/>
    </row>
    <row r="676" spans="10:13" ht="15.75" customHeight="1">
      <c r="J676" s="1022"/>
      <c r="L676" s="1022"/>
      <c r="M676" s="1022"/>
    </row>
    <row r="677" spans="10:13" ht="15.75" customHeight="1">
      <c r="J677" s="1022"/>
      <c r="L677" s="1022"/>
      <c r="M677" s="1022"/>
    </row>
    <row r="678" spans="10:13" ht="15.75" customHeight="1">
      <c r="J678" s="1022"/>
      <c r="L678" s="1022"/>
      <c r="M678" s="1022"/>
    </row>
    <row r="679" spans="10:13" ht="15.75" customHeight="1">
      <c r="J679" s="1022"/>
      <c r="L679" s="1022"/>
      <c r="M679" s="1022"/>
    </row>
    <row r="680" spans="10:13" ht="15.75" customHeight="1">
      <c r="J680" s="1022"/>
      <c r="L680" s="1022"/>
      <c r="M680" s="1022"/>
    </row>
    <row r="681" spans="10:13" ht="15.75" customHeight="1">
      <c r="J681" s="1022"/>
      <c r="L681" s="1022"/>
      <c r="M681" s="1022"/>
    </row>
    <row r="682" spans="10:13" ht="15.75" customHeight="1">
      <c r="J682" s="1022"/>
      <c r="L682" s="1022"/>
      <c r="M682" s="1022"/>
    </row>
    <row r="683" spans="10:13" ht="15.75" customHeight="1">
      <c r="J683" s="1022"/>
      <c r="L683" s="1022"/>
      <c r="M683" s="1022"/>
    </row>
    <row r="684" spans="10:13" ht="15.75" customHeight="1">
      <c r="J684" s="1022"/>
      <c r="L684" s="1022"/>
      <c r="M684" s="1022"/>
    </row>
    <row r="685" spans="10:13" ht="15.75" customHeight="1">
      <c r="J685" s="1022"/>
      <c r="L685" s="1022"/>
      <c r="M685" s="1022"/>
    </row>
    <row r="686" spans="10:13" ht="15.75" customHeight="1">
      <c r="J686" s="1022"/>
      <c r="L686" s="1022"/>
      <c r="M686" s="1022"/>
    </row>
    <row r="687" spans="10:13" ht="15.75" customHeight="1">
      <c r="J687" s="1022"/>
      <c r="L687" s="1022"/>
      <c r="M687" s="1022"/>
    </row>
    <row r="688" spans="10:13" ht="15.75" customHeight="1">
      <c r="J688" s="1022"/>
      <c r="L688" s="1022"/>
      <c r="M688" s="1022"/>
    </row>
    <row r="689" spans="10:13" ht="15.75" customHeight="1">
      <c r="J689" s="1022"/>
      <c r="L689" s="1022"/>
      <c r="M689" s="1022"/>
    </row>
    <row r="690" spans="10:13" ht="15.75" customHeight="1">
      <c r="J690" s="1022"/>
      <c r="L690" s="1022"/>
      <c r="M690" s="1022"/>
    </row>
    <row r="691" spans="10:13" ht="15.75" customHeight="1">
      <c r="J691" s="1022"/>
      <c r="L691" s="1022"/>
      <c r="M691" s="1022"/>
    </row>
    <row r="692" spans="10:13" ht="15.75" customHeight="1">
      <c r="J692" s="1022"/>
      <c r="L692" s="1022"/>
      <c r="M692" s="1022"/>
    </row>
    <row r="693" spans="10:13" ht="15.75" customHeight="1">
      <c r="J693" s="1022"/>
      <c r="L693" s="1022"/>
      <c r="M693" s="1022"/>
    </row>
    <row r="694" spans="10:13" ht="15.75" customHeight="1">
      <c r="J694" s="1022"/>
      <c r="L694" s="1022"/>
      <c r="M694" s="1022"/>
    </row>
    <row r="695" spans="10:13" ht="15.75" customHeight="1">
      <c r="J695" s="1022"/>
      <c r="L695" s="1022"/>
      <c r="M695" s="1022"/>
    </row>
    <row r="696" spans="10:13" ht="15.75" customHeight="1">
      <c r="J696" s="1022"/>
      <c r="L696" s="1022"/>
      <c r="M696" s="1022"/>
    </row>
    <row r="697" spans="10:13" ht="15.75" customHeight="1">
      <c r="J697" s="1022"/>
      <c r="L697" s="1022"/>
      <c r="M697" s="1022"/>
    </row>
    <row r="698" spans="10:13" ht="15.75" customHeight="1">
      <c r="J698" s="1022"/>
      <c r="L698" s="1022"/>
      <c r="M698" s="1022"/>
    </row>
    <row r="699" spans="10:13" ht="15.75" customHeight="1">
      <c r="J699" s="1022"/>
      <c r="L699" s="1022"/>
      <c r="M699" s="1022"/>
    </row>
    <row r="700" spans="10:13" ht="15.75" customHeight="1">
      <c r="J700" s="1022"/>
      <c r="L700" s="1022"/>
      <c r="M700" s="1022"/>
    </row>
    <row r="701" spans="10:13" ht="15.75" customHeight="1">
      <c r="J701" s="1022"/>
      <c r="L701" s="1022"/>
      <c r="M701" s="1022"/>
    </row>
    <row r="702" spans="10:13" ht="15.75" customHeight="1">
      <c r="J702" s="1022"/>
      <c r="L702" s="1022"/>
      <c r="M702" s="1022"/>
    </row>
    <row r="703" spans="10:13" ht="15.75" customHeight="1">
      <c r="J703" s="1022"/>
      <c r="L703" s="1022"/>
      <c r="M703" s="1022"/>
    </row>
    <row r="704" spans="10:13" ht="15.75" customHeight="1">
      <c r="J704" s="1022"/>
      <c r="L704" s="1022"/>
      <c r="M704" s="1022"/>
    </row>
    <row r="705" spans="10:13" ht="15.75" customHeight="1">
      <c r="J705" s="1022"/>
      <c r="L705" s="1022"/>
      <c r="M705" s="1022"/>
    </row>
    <row r="706" spans="10:13" ht="15.75" customHeight="1">
      <c r="J706" s="1022"/>
      <c r="L706" s="1022"/>
      <c r="M706" s="1022"/>
    </row>
    <row r="707" spans="10:13" ht="15.75" customHeight="1">
      <c r="J707" s="1022"/>
      <c r="L707" s="1022"/>
      <c r="M707" s="1022"/>
    </row>
    <row r="708" spans="10:13" ht="15.75" customHeight="1">
      <c r="J708" s="1022"/>
      <c r="L708" s="1022"/>
      <c r="M708" s="1022"/>
    </row>
    <row r="709" spans="10:13" ht="15.75" customHeight="1">
      <c r="J709" s="1022"/>
      <c r="L709" s="1022"/>
      <c r="M709" s="1022"/>
    </row>
    <row r="710" spans="10:13" ht="15.75" customHeight="1">
      <c r="J710" s="1022"/>
      <c r="L710" s="1022"/>
      <c r="M710" s="1022"/>
    </row>
    <row r="711" spans="10:13" ht="15.75" customHeight="1">
      <c r="J711" s="1022"/>
      <c r="L711" s="1022"/>
      <c r="M711" s="1022"/>
    </row>
    <row r="712" spans="10:13" ht="15.75" customHeight="1">
      <c r="J712" s="1022"/>
      <c r="L712" s="1022"/>
      <c r="M712" s="1022"/>
    </row>
    <row r="713" spans="10:13" ht="15.75" customHeight="1">
      <c r="J713" s="1022"/>
      <c r="L713" s="1022"/>
      <c r="M713" s="1022"/>
    </row>
    <row r="714" spans="10:13" ht="15.75" customHeight="1">
      <c r="J714" s="1022"/>
      <c r="L714" s="1022"/>
      <c r="M714" s="1022"/>
    </row>
    <row r="715" spans="10:13" ht="15.75" customHeight="1">
      <c r="J715" s="1022"/>
      <c r="L715" s="1022"/>
      <c r="M715" s="1022"/>
    </row>
    <row r="716" spans="10:13" ht="15.75" customHeight="1">
      <c r="J716" s="1022"/>
      <c r="L716" s="1022"/>
      <c r="M716" s="1022"/>
    </row>
    <row r="717" spans="10:13" ht="15.75" customHeight="1">
      <c r="J717" s="1022"/>
      <c r="L717" s="1022"/>
      <c r="M717" s="1022"/>
    </row>
    <row r="718" spans="10:13" ht="15.75" customHeight="1">
      <c r="J718" s="1022"/>
      <c r="L718" s="1022"/>
      <c r="M718" s="1022"/>
    </row>
    <row r="719" spans="10:13" ht="15.75" customHeight="1">
      <c r="J719" s="1022"/>
      <c r="L719" s="1022"/>
      <c r="M719" s="1022"/>
    </row>
    <row r="720" spans="10:13" ht="15.75" customHeight="1">
      <c r="J720" s="1022"/>
      <c r="L720" s="1022"/>
      <c r="M720" s="1022"/>
    </row>
    <row r="721" spans="10:13" ht="15.75" customHeight="1">
      <c r="J721" s="1022"/>
      <c r="L721" s="1022"/>
      <c r="M721" s="1022"/>
    </row>
    <row r="722" spans="10:13" ht="15.75" customHeight="1">
      <c r="J722" s="1022"/>
      <c r="L722" s="1022"/>
      <c r="M722" s="1022"/>
    </row>
    <row r="723" spans="10:13" ht="15.75" customHeight="1">
      <c r="J723" s="1022"/>
      <c r="L723" s="1022"/>
      <c r="M723" s="1022"/>
    </row>
    <row r="724" spans="10:13" ht="15.75" customHeight="1">
      <c r="J724" s="1022"/>
      <c r="L724" s="1022"/>
      <c r="M724" s="1022"/>
    </row>
    <row r="725" spans="10:13" ht="15.75" customHeight="1">
      <c r="J725" s="1022"/>
      <c r="L725" s="1022"/>
      <c r="M725" s="1022"/>
    </row>
    <row r="726" spans="10:13" ht="15.75" customHeight="1">
      <c r="J726" s="1022"/>
      <c r="L726" s="1022"/>
      <c r="M726" s="1022"/>
    </row>
    <row r="727" spans="10:13" ht="15.75" customHeight="1">
      <c r="J727" s="1022"/>
      <c r="L727" s="1022"/>
      <c r="M727" s="1022"/>
    </row>
    <row r="728" spans="10:13" ht="15.75" customHeight="1">
      <c r="J728" s="1022"/>
      <c r="L728" s="1022"/>
      <c r="M728" s="1022"/>
    </row>
    <row r="729" spans="10:13" ht="15.75" customHeight="1">
      <c r="J729" s="1022"/>
      <c r="L729" s="1022"/>
      <c r="M729" s="1022"/>
    </row>
    <row r="730" spans="10:13" ht="15.75" customHeight="1">
      <c r="J730" s="1022"/>
      <c r="L730" s="1022"/>
      <c r="M730" s="1022"/>
    </row>
    <row r="731" spans="10:13" ht="15.75" customHeight="1">
      <c r="J731" s="1022"/>
      <c r="L731" s="1022"/>
      <c r="M731" s="1022"/>
    </row>
    <row r="732" spans="10:13" ht="15.75" customHeight="1">
      <c r="J732" s="1022"/>
      <c r="L732" s="1022"/>
      <c r="M732" s="1022"/>
    </row>
    <row r="733" spans="10:13" ht="15.75" customHeight="1">
      <c r="J733" s="1022"/>
      <c r="L733" s="1022"/>
      <c r="M733" s="1022"/>
    </row>
    <row r="734" spans="10:13" ht="15.75" customHeight="1">
      <c r="J734" s="1022"/>
      <c r="L734" s="1022"/>
      <c r="M734" s="1022"/>
    </row>
    <row r="735" spans="10:13" ht="15.75" customHeight="1">
      <c r="J735" s="1022"/>
      <c r="L735" s="1022"/>
      <c r="M735" s="1022"/>
    </row>
    <row r="736" spans="10:13" ht="15.75" customHeight="1">
      <c r="J736" s="1022"/>
      <c r="L736" s="1022"/>
      <c r="M736" s="1022"/>
    </row>
    <row r="737" spans="10:13" ht="15.75" customHeight="1">
      <c r="J737" s="1022"/>
      <c r="L737" s="1022"/>
      <c r="M737" s="1022"/>
    </row>
    <row r="738" spans="10:13" ht="15.75" customHeight="1">
      <c r="J738" s="1022"/>
      <c r="L738" s="1022"/>
      <c r="M738" s="1022"/>
    </row>
    <row r="739" spans="10:13" ht="15.75" customHeight="1">
      <c r="J739" s="1022"/>
      <c r="L739" s="1022"/>
      <c r="M739" s="1022"/>
    </row>
    <row r="740" spans="10:13" ht="15.75" customHeight="1">
      <c r="J740" s="1022"/>
      <c r="L740" s="1022"/>
      <c r="M740" s="1022"/>
    </row>
    <row r="741" spans="10:13" ht="15.75" customHeight="1">
      <c r="J741" s="1022"/>
      <c r="L741" s="1022"/>
      <c r="M741" s="1022"/>
    </row>
    <row r="742" spans="10:13" ht="15.75" customHeight="1">
      <c r="J742" s="1022"/>
      <c r="L742" s="1022"/>
      <c r="M742" s="1022"/>
    </row>
    <row r="743" spans="10:13" ht="15.75" customHeight="1">
      <c r="J743" s="1022"/>
      <c r="L743" s="1022"/>
      <c r="M743" s="1022"/>
    </row>
    <row r="744" spans="10:13" ht="15.75" customHeight="1">
      <c r="J744" s="1022"/>
      <c r="L744" s="1022"/>
      <c r="M744" s="1022"/>
    </row>
    <row r="745" spans="10:13" ht="15.75" customHeight="1">
      <c r="J745" s="1022"/>
      <c r="L745" s="1022"/>
      <c r="M745" s="1022"/>
    </row>
    <row r="746" spans="10:13" ht="15.75" customHeight="1">
      <c r="J746" s="1022"/>
      <c r="L746" s="1022"/>
      <c r="M746" s="1022"/>
    </row>
    <row r="747" spans="10:13" ht="15.75" customHeight="1">
      <c r="J747" s="1022"/>
      <c r="L747" s="1022"/>
      <c r="M747" s="1022"/>
    </row>
    <row r="748" spans="10:13" ht="15.75" customHeight="1">
      <c r="J748" s="1022"/>
      <c r="L748" s="1022"/>
      <c r="M748" s="1022"/>
    </row>
    <row r="749" spans="10:13" ht="15.75" customHeight="1">
      <c r="J749" s="1022"/>
      <c r="L749" s="1022"/>
      <c r="M749" s="1022"/>
    </row>
    <row r="750" spans="10:13" ht="15.75" customHeight="1">
      <c r="J750" s="1022"/>
      <c r="L750" s="1022"/>
      <c r="M750" s="1022"/>
    </row>
    <row r="751" spans="10:13" ht="15.75" customHeight="1">
      <c r="J751" s="1022"/>
      <c r="L751" s="1022"/>
      <c r="M751" s="1022"/>
    </row>
    <row r="752" spans="10:13" ht="15.75" customHeight="1">
      <c r="J752" s="1022"/>
      <c r="L752" s="1022"/>
      <c r="M752" s="1022"/>
    </row>
    <row r="753" spans="10:13" ht="15.75" customHeight="1">
      <c r="J753" s="1022"/>
      <c r="L753" s="1022"/>
      <c r="M753" s="1022"/>
    </row>
    <row r="754" spans="10:13" ht="15.75" customHeight="1">
      <c r="J754" s="1022"/>
      <c r="L754" s="1022"/>
      <c r="M754" s="1022"/>
    </row>
    <row r="755" spans="10:13" ht="15.75" customHeight="1">
      <c r="J755" s="1022"/>
      <c r="L755" s="1022"/>
      <c r="M755" s="1022"/>
    </row>
    <row r="756" spans="10:13" ht="15.75" customHeight="1">
      <c r="J756" s="1022"/>
      <c r="L756" s="1022"/>
      <c r="M756" s="1022"/>
    </row>
    <row r="757" spans="10:13" ht="15.75" customHeight="1">
      <c r="J757" s="1022"/>
      <c r="L757" s="1022"/>
      <c r="M757" s="1022"/>
    </row>
    <row r="758" spans="10:13" ht="15.75" customHeight="1">
      <c r="J758" s="1022"/>
      <c r="L758" s="1022"/>
      <c r="M758" s="1022"/>
    </row>
    <row r="759" spans="10:13" ht="15.75" customHeight="1">
      <c r="J759" s="1022"/>
      <c r="L759" s="1022"/>
      <c r="M759" s="1022"/>
    </row>
    <row r="760" spans="10:13" ht="15.75" customHeight="1">
      <c r="J760" s="1022"/>
      <c r="L760" s="1022"/>
      <c r="M760" s="1022"/>
    </row>
    <row r="761" spans="10:13" ht="15.75" customHeight="1">
      <c r="J761" s="1022"/>
      <c r="L761" s="1022"/>
      <c r="M761" s="1022"/>
    </row>
    <row r="762" spans="10:13" ht="15.75" customHeight="1">
      <c r="J762" s="1022"/>
      <c r="L762" s="1022"/>
      <c r="M762" s="1022"/>
    </row>
    <row r="763" spans="10:13" ht="15.75" customHeight="1">
      <c r="J763" s="1022"/>
      <c r="L763" s="1022"/>
      <c r="M763" s="1022"/>
    </row>
    <row r="764" spans="10:13" ht="15.75" customHeight="1">
      <c r="J764" s="1022"/>
      <c r="L764" s="1022"/>
      <c r="M764" s="1022"/>
    </row>
    <row r="765" spans="10:13" ht="15.75" customHeight="1">
      <c r="J765" s="1022"/>
      <c r="L765" s="1022"/>
      <c r="M765" s="1022"/>
    </row>
    <row r="766" spans="10:13" ht="15.75" customHeight="1">
      <c r="J766" s="1022"/>
      <c r="L766" s="1022"/>
      <c r="M766" s="1022"/>
    </row>
    <row r="767" spans="10:13" ht="15.75" customHeight="1">
      <c r="J767" s="1022"/>
      <c r="L767" s="1022"/>
      <c r="M767" s="1022"/>
    </row>
    <row r="768" spans="10:13" ht="15.75" customHeight="1">
      <c r="J768" s="1022"/>
      <c r="L768" s="1022"/>
      <c r="M768" s="1022"/>
    </row>
    <row r="769" spans="10:13" ht="15.75" customHeight="1">
      <c r="J769" s="1022"/>
      <c r="L769" s="1022"/>
      <c r="M769" s="1022"/>
    </row>
    <row r="770" spans="10:13" ht="15.75" customHeight="1">
      <c r="J770" s="1022"/>
      <c r="L770" s="1022"/>
      <c r="M770" s="1022"/>
    </row>
    <row r="771" spans="10:13" ht="15.75" customHeight="1">
      <c r="J771" s="1022"/>
      <c r="L771" s="1022"/>
      <c r="M771" s="1022"/>
    </row>
    <row r="772" spans="10:13" ht="15.75" customHeight="1">
      <c r="J772" s="1022"/>
      <c r="L772" s="1022"/>
      <c r="M772" s="1022"/>
    </row>
    <row r="773" spans="10:13" ht="15.75" customHeight="1">
      <c r="J773" s="1022"/>
      <c r="L773" s="1022"/>
      <c r="M773" s="1022"/>
    </row>
    <row r="774" spans="10:13" ht="15.75" customHeight="1">
      <c r="J774" s="1022"/>
      <c r="L774" s="1022"/>
      <c r="M774" s="1022"/>
    </row>
    <row r="775" spans="10:13" ht="15.75" customHeight="1">
      <c r="J775" s="1022"/>
      <c r="L775" s="1022"/>
      <c r="M775" s="1022"/>
    </row>
    <row r="776" spans="10:13" ht="15.75" customHeight="1">
      <c r="J776" s="1022"/>
      <c r="L776" s="1022"/>
      <c r="M776" s="1022"/>
    </row>
    <row r="777" spans="10:13" ht="15.75" customHeight="1">
      <c r="J777" s="1022"/>
      <c r="L777" s="1022"/>
      <c r="M777" s="1022"/>
    </row>
    <row r="778" spans="10:13" ht="15.75" customHeight="1">
      <c r="J778" s="1022"/>
      <c r="L778" s="1022"/>
      <c r="M778" s="1022"/>
    </row>
    <row r="779" spans="10:13" ht="15.75" customHeight="1">
      <c r="J779" s="1022"/>
      <c r="L779" s="1022"/>
      <c r="M779" s="1022"/>
    </row>
    <row r="780" spans="10:13" ht="15.75" customHeight="1">
      <c r="J780" s="1022"/>
      <c r="L780" s="1022"/>
      <c r="M780" s="1022"/>
    </row>
    <row r="781" spans="10:13" ht="15.75" customHeight="1">
      <c r="J781" s="1022"/>
      <c r="L781" s="1022"/>
      <c r="M781" s="1022"/>
    </row>
    <row r="782" spans="10:13" ht="15.75" customHeight="1">
      <c r="J782" s="1022"/>
      <c r="L782" s="1022"/>
      <c r="M782" s="1022"/>
    </row>
    <row r="783" spans="10:13" ht="15.75" customHeight="1">
      <c r="J783" s="1022"/>
      <c r="L783" s="1022"/>
      <c r="M783" s="1022"/>
    </row>
    <row r="784" spans="10:13" ht="15.75" customHeight="1">
      <c r="J784" s="1022"/>
      <c r="L784" s="1022"/>
      <c r="M784" s="1022"/>
    </row>
    <row r="785" spans="10:13" ht="15.75" customHeight="1">
      <c r="J785" s="1022"/>
      <c r="L785" s="1022"/>
      <c r="M785" s="1022"/>
    </row>
    <row r="786" spans="10:13" ht="15.75" customHeight="1">
      <c r="J786" s="1022"/>
      <c r="L786" s="1022"/>
      <c r="M786" s="1022"/>
    </row>
    <row r="787" spans="10:13" ht="15.75" customHeight="1">
      <c r="J787" s="1022"/>
      <c r="L787" s="1022"/>
      <c r="M787" s="1022"/>
    </row>
    <row r="788" spans="10:13" ht="15.75" customHeight="1">
      <c r="J788" s="1022"/>
      <c r="L788" s="1022"/>
      <c r="M788" s="1022"/>
    </row>
    <row r="789" spans="10:13" ht="15.75" customHeight="1">
      <c r="J789" s="1022"/>
      <c r="L789" s="1022"/>
      <c r="M789" s="1022"/>
    </row>
    <row r="790" spans="10:13" ht="15.75" customHeight="1">
      <c r="J790" s="1022"/>
      <c r="L790" s="1022"/>
      <c r="M790" s="1022"/>
    </row>
    <row r="791" spans="10:13" ht="15.75" customHeight="1">
      <c r="J791" s="1022"/>
      <c r="L791" s="1022"/>
      <c r="M791" s="1022"/>
    </row>
    <row r="792" spans="10:13" ht="15.75" customHeight="1">
      <c r="J792" s="1022"/>
      <c r="L792" s="1022"/>
      <c r="M792" s="1022"/>
    </row>
    <row r="793" spans="10:13" ht="15.75" customHeight="1">
      <c r="J793" s="1022"/>
      <c r="L793" s="1022"/>
      <c r="M793" s="1022"/>
    </row>
    <row r="794" spans="10:13" ht="15.75" customHeight="1">
      <c r="J794" s="1022"/>
      <c r="L794" s="1022"/>
      <c r="M794" s="1022"/>
    </row>
    <row r="795" spans="10:13" ht="15.75" customHeight="1">
      <c r="J795" s="1022"/>
      <c r="L795" s="1022"/>
      <c r="M795" s="1022"/>
    </row>
    <row r="796" spans="10:13" ht="15.75" customHeight="1">
      <c r="J796" s="1022"/>
      <c r="L796" s="1022"/>
      <c r="M796" s="1022"/>
    </row>
    <row r="797" spans="10:13" ht="15.75" customHeight="1">
      <c r="J797" s="1022"/>
      <c r="L797" s="1022"/>
      <c r="M797" s="1022"/>
    </row>
    <row r="798" spans="10:13" ht="15.75" customHeight="1">
      <c r="J798" s="1022"/>
      <c r="L798" s="1022"/>
      <c r="M798" s="1022"/>
    </row>
    <row r="799" spans="10:13" ht="15.75" customHeight="1">
      <c r="J799" s="1022"/>
      <c r="L799" s="1022"/>
      <c r="M799" s="1022"/>
    </row>
    <row r="800" spans="10:13" ht="15.75" customHeight="1">
      <c r="J800" s="1022"/>
      <c r="L800" s="1022"/>
      <c r="M800" s="1022"/>
    </row>
    <row r="801" spans="10:13" ht="15.75" customHeight="1">
      <c r="J801" s="1022"/>
      <c r="L801" s="1022"/>
      <c r="M801" s="1022"/>
    </row>
    <row r="802" spans="10:13" ht="15.75" customHeight="1">
      <c r="J802" s="1022"/>
      <c r="L802" s="1022"/>
      <c r="M802" s="1022"/>
    </row>
    <row r="803" spans="10:13" ht="15.75" customHeight="1">
      <c r="J803" s="1022"/>
      <c r="L803" s="1022"/>
      <c r="M803" s="1022"/>
    </row>
    <row r="804" spans="10:13" ht="15.75" customHeight="1">
      <c r="J804" s="1022"/>
      <c r="L804" s="1022"/>
      <c r="M804" s="1022"/>
    </row>
    <row r="805" spans="10:13" ht="15.75" customHeight="1">
      <c r="J805" s="1022"/>
      <c r="L805" s="1022"/>
      <c r="M805" s="1022"/>
    </row>
    <row r="806" spans="10:13" ht="15.75" customHeight="1">
      <c r="J806" s="1022"/>
      <c r="L806" s="1022"/>
      <c r="M806" s="1022"/>
    </row>
    <row r="807" spans="10:13" ht="15.75" customHeight="1">
      <c r="J807" s="1022"/>
      <c r="L807" s="1022"/>
      <c r="M807" s="1022"/>
    </row>
    <row r="808" spans="10:13" ht="15.75" customHeight="1">
      <c r="J808" s="1022"/>
      <c r="L808" s="1022"/>
      <c r="M808" s="1022"/>
    </row>
    <row r="809" spans="10:13" ht="15.75" customHeight="1">
      <c r="J809" s="1022"/>
      <c r="L809" s="1022"/>
      <c r="M809" s="1022"/>
    </row>
    <row r="810" spans="10:13" ht="15.75" customHeight="1">
      <c r="J810" s="1022"/>
      <c r="L810" s="1022"/>
      <c r="M810" s="1022"/>
    </row>
    <row r="811" spans="10:13" ht="15.75" customHeight="1">
      <c r="J811" s="1022"/>
      <c r="L811" s="1022"/>
      <c r="M811" s="1022"/>
    </row>
    <row r="812" spans="10:13" ht="15.75" customHeight="1">
      <c r="J812" s="1022"/>
      <c r="L812" s="1022"/>
      <c r="M812" s="1022"/>
    </row>
    <row r="813" spans="10:13" ht="15.75" customHeight="1">
      <c r="J813" s="1022"/>
      <c r="L813" s="1022"/>
      <c r="M813" s="1022"/>
    </row>
    <row r="814" spans="10:13" ht="15.75" customHeight="1">
      <c r="J814" s="1022"/>
      <c r="L814" s="1022"/>
      <c r="M814" s="1022"/>
    </row>
    <row r="815" spans="10:13" ht="15.75" customHeight="1">
      <c r="J815" s="1022"/>
      <c r="L815" s="1022"/>
      <c r="M815" s="1022"/>
    </row>
    <row r="816" spans="10:13" ht="15.75" customHeight="1">
      <c r="J816" s="1022"/>
      <c r="L816" s="1022"/>
      <c r="M816" s="1022"/>
    </row>
    <row r="817" spans="10:13" ht="15.75" customHeight="1">
      <c r="J817" s="1022"/>
      <c r="L817" s="1022"/>
      <c r="M817" s="1022"/>
    </row>
    <row r="818" spans="10:13" ht="15.75" customHeight="1">
      <c r="J818" s="1022"/>
      <c r="L818" s="1022"/>
      <c r="M818" s="1022"/>
    </row>
    <row r="819" spans="10:13" ht="15.75" customHeight="1">
      <c r="J819" s="1022"/>
      <c r="L819" s="1022"/>
      <c r="M819" s="1022"/>
    </row>
    <row r="820" spans="10:13" ht="15.75" customHeight="1">
      <c r="J820" s="1022"/>
      <c r="L820" s="1022"/>
      <c r="M820" s="1022"/>
    </row>
    <row r="821" spans="10:13" ht="15.75" customHeight="1">
      <c r="J821" s="1022"/>
      <c r="L821" s="1022"/>
      <c r="M821" s="1022"/>
    </row>
    <row r="822" spans="10:13" ht="15.75" customHeight="1">
      <c r="J822" s="1022"/>
      <c r="L822" s="1022"/>
      <c r="M822" s="1022"/>
    </row>
    <row r="823" spans="10:13" ht="15.75" customHeight="1">
      <c r="J823" s="1022"/>
      <c r="L823" s="1022"/>
      <c r="M823" s="1022"/>
    </row>
    <row r="824" spans="10:13" ht="15.75" customHeight="1">
      <c r="J824" s="1022"/>
      <c r="L824" s="1022"/>
      <c r="M824" s="1022"/>
    </row>
    <row r="825" spans="10:13" ht="15.75" customHeight="1">
      <c r="J825" s="1022"/>
      <c r="L825" s="1022"/>
      <c r="M825" s="1022"/>
    </row>
    <row r="826" spans="10:13" ht="15.75" customHeight="1">
      <c r="J826" s="1022"/>
      <c r="L826" s="1022"/>
      <c r="M826" s="1022"/>
    </row>
    <row r="827" spans="10:13" ht="15.75" customHeight="1">
      <c r="J827" s="1022"/>
      <c r="L827" s="1022"/>
      <c r="M827" s="1022"/>
    </row>
    <row r="828" spans="10:13" ht="15.75" customHeight="1">
      <c r="J828" s="1022"/>
      <c r="L828" s="1022"/>
      <c r="M828" s="1022"/>
    </row>
    <row r="829" spans="10:13" ht="15.75" customHeight="1">
      <c r="J829" s="1022"/>
      <c r="L829" s="1022"/>
      <c r="M829" s="1022"/>
    </row>
    <row r="830" spans="10:13" ht="15.75" customHeight="1">
      <c r="J830" s="1022"/>
      <c r="L830" s="1022"/>
      <c r="M830" s="1022"/>
    </row>
    <row r="831" spans="10:13" ht="15.75" customHeight="1">
      <c r="J831" s="1022"/>
      <c r="L831" s="1022"/>
      <c r="M831" s="1022"/>
    </row>
    <row r="832" spans="10:13" ht="15.75" customHeight="1">
      <c r="J832" s="1022"/>
      <c r="L832" s="1022"/>
      <c r="M832" s="1022"/>
    </row>
    <row r="833" spans="10:13" ht="15.75" customHeight="1">
      <c r="J833" s="1022"/>
      <c r="L833" s="1022"/>
      <c r="M833" s="1022"/>
    </row>
    <row r="834" spans="10:13" ht="15.75" customHeight="1">
      <c r="J834" s="1022"/>
      <c r="L834" s="1022"/>
      <c r="M834" s="1022"/>
    </row>
    <row r="835" spans="10:13" ht="15.75" customHeight="1">
      <c r="J835" s="1022"/>
      <c r="L835" s="1022"/>
      <c r="M835" s="1022"/>
    </row>
    <row r="836" spans="10:13" ht="15.75" customHeight="1">
      <c r="J836" s="1022"/>
      <c r="L836" s="1022"/>
      <c r="M836" s="1022"/>
    </row>
    <row r="837" spans="10:13" ht="15.75" customHeight="1">
      <c r="J837" s="1022"/>
      <c r="L837" s="1022"/>
      <c r="M837" s="1022"/>
    </row>
    <row r="838" spans="10:13" ht="15.75" customHeight="1">
      <c r="J838" s="1022"/>
      <c r="L838" s="1022"/>
      <c r="M838" s="1022"/>
    </row>
    <row r="839" spans="10:13" ht="15.75" customHeight="1">
      <c r="J839" s="1022"/>
      <c r="L839" s="1022"/>
      <c r="M839" s="1022"/>
    </row>
    <row r="840" spans="10:13" ht="15.75" customHeight="1">
      <c r="J840" s="1022"/>
      <c r="L840" s="1022"/>
      <c r="M840" s="1022"/>
    </row>
    <row r="841" spans="10:13" ht="15.75" customHeight="1">
      <c r="J841" s="1022"/>
      <c r="L841" s="1022"/>
      <c r="M841" s="1022"/>
    </row>
    <row r="842" spans="10:13" ht="15.75" customHeight="1">
      <c r="J842" s="1022"/>
      <c r="L842" s="1022"/>
      <c r="M842" s="1022"/>
    </row>
    <row r="843" spans="10:13" ht="15.75" customHeight="1">
      <c r="J843" s="1022"/>
      <c r="L843" s="1022"/>
      <c r="M843" s="1022"/>
    </row>
    <row r="844" spans="10:13" ht="15.75" customHeight="1">
      <c r="J844" s="1022"/>
      <c r="L844" s="1022"/>
      <c r="M844" s="1022"/>
    </row>
    <row r="845" spans="10:13" ht="15.75" customHeight="1">
      <c r="J845" s="1022"/>
      <c r="L845" s="1022"/>
      <c r="M845" s="1022"/>
    </row>
    <row r="846" spans="10:13" ht="15.75" customHeight="1">
      <c r="J846" s="1022"/>
      <c r="L846" s="1022"/>
      <c r="M846" s="1022"/>
    </row>
    <row r="847" spans="10:13" ht="15.75" customHeight="1">
      <c r="J847" s="1022"/>
      <c r="L847" s="1022"/>
      <c r="M847" s="1022"/>
    </row>
    <row r="848" spans="10:13" ht="15.75" customHeight="1">
      <c r="J848" s="1022"/>
      <c r="L848" s="1022"/>
      <c r="M848" s="1022"/>
    </row>
    <row r="849" spans="10:13" ht="15.75" customHeight="1">
      <c r="J849" s="1022"/>
      <c r="L849" s="1022"/>
      <c r="M849" s="1022"/>
    </row>
    <row r="850" spans="10:13" ht="15.75" customHeight="1">
      <c r="J850" s="1022"/>
      <c r="L850" s="1022"/>
      <c r="M850" s="1022"/>
    </row>
    <row r="851" spans="10:13" ht="15.75" customHeight="1">
      <c r="J851" s="1022"/>
      <c r="L851" s="1022"/>
      <c r="M851" s="1022"/>
    </row>
    <row r="852" spans="10:13" ht="15.75" customHeight="1">
      <c r="J852" s="1022"/>
      <c r="L852" s="1022"/>
      <c r="M852" s="1022"/>
    </row>
    <row r="853" spans="10:13" ht="15.75" customHeight="1">
      <c r="J853" s="1022"/>
      <c r="L853" s="1022"/>
      <c r="M853" s="1022"/>
    </row>
    <row r="854" spans="10:13" ht="15.75" customHeight="1">
      <c r="J854" s="1022"/>
      <c r="L854" s="1022"/>
      <c r="M854" s="1022"/>
    </row>
    <row r="855" spans="10:13" ht="15.75" customHeight="1">
      <c r="J855" s="1022"/>
      <c r="L855" s="1022"/>
      <c r="M855" s="1022"/>
    </row>
    <row r="856" spans="10:13" ht="15.75" customHeight="1">
      <c r="J856" s="1022"/>
      <c r="L856" s="1022"/>
      <c r="M856" s="1022"/>
    </row>
    <row r="857" spans="10:13" ht="15.75" customHeight="1">
      <c r="J857" s="1022"/>
      <c r="L857" s="1022"/>
      <c r="M857" s="1022"/>
    </row>
    <row r="858" spans="10:13" ht="15.75" customHeight="1">
      <c r="J858" s="1022"/>
      <c r="L858" s="1022"/>
      <c r="M858" s="1022"/>
    </row>
    <row r="859" spans="10:13" ht="15.75" customHeight="1">
      <c r="J859" s="1022"/>
      <c r="L859" s="1022"/>
      <c r="M859" s="1022"/>
    </row>
    <row r="860" spans="10:13" ht="15.75" customHeight="1">
      <c r="J860" s="1022"/>
      <c r="L860" s="1022"/>
      <c r="M860" s="1022"/>
    </row>
    <row r="861" spans="10:13" ht="15.75" customHeight="1">
      <c r="J861" s="1022"/>
      <c r="L861" s="1022"/>
      <c r="M861" s="1022"/>
    </row>
    <row r="862" spans="10:13" ht="15.75" customHeight="1">
      <c r="J862" s="1022"/>
      <c r="L862" s="1022"/>
      <c r="M862" s="1022"/>
    </row>
    <row r="863" spans="10:13" ht="15.75" customHeight="1">
      <c r="J863" s="1022"/>
      <c r="L863" s="1022"/>
      <c r="M863" s="1022"/>
    </row>
    <row r="864" spans="10:13" ht="15.75" customHeight="1">
      <c r="J864" s="1022"/>
      <c r="L864" s="1022"/>
      <c r="M864" s="1022"/>
    </row>
    <row r="865" spans="10:13" ht="15.75" customHeight="1">
      <c r="J865" s="1022"/>
      <c r="L865" s="1022"/>
      <c r="M865" s="1022"/>
    </row>
    <row r="866" spans="10:13" ht="15.75" customHeight="1">
      <c r="J866" s="1022"/>
      <c r="L866" s="1022"/>
      <c r="M866" s="1022"/>
    </row>
    <row r="867" spans="10:13" ht="15.75" customHeight="1">
      <c r="J867" s="1022"/>
      <c r="L867" s="1022"/>
      <c r="M867" s="1022"/>
    </row>
    <row r="868" spans="10:13" ht="15.75" customHeight="1">
      <c r="J868" s="1022"/>
      <c r="L868" s="1022"/>
      <c r="M868" s="1022"/>
    </row>
    <row r="869" spans="10:13" ht="15.75" customHeight="1">
      <c r="J869" s="1022"/>
      <c r="L869" s="1022"/>
      <c r="M869" s="1022"/>
    </row>
    <row r="870" spans="10:13" ht="15.75" customHeight="1">
      <c r="J870" s="1022"/>
      <c r="L870" s="1022"/>
      <c r="M870" s="1022"/>
    </row>
    <row r="871" spans="10:13" ht="15.75" customHeight="1">
      <c r="J871" s="1022"/>
      <c r="L871" s="1022"/>
      <c r="M871" s="1022"/>
    </row>
    <row r="872" spans="10:13" ht="15.75" customHeight="1">
      <c r="J872" s="1022"/>
      <c r="L872" s="1022"/>
      <c r="M872" s="1022"/>
    </row>
    <row r="873" spans="10:13" ht="15.75" customHeight="1">
      <c r="J873" s="1022"/>
      <c r="L873" s="1022"/>
      <c r="M873" s="1022"/>
    </row>
    <row r="874" spans="10:13" ht="15.75" customHeight="1">
      <c r="J874" s="1022"/>
      <c r="L874" s="1022"/>
      <c r="M874" s="1022"/>
    </row>
    <row r="875" spans="10:13" ht="15.75" customHeight="1">
      <c r="J875" s="1022"/>
      <c r="L875" s="1022"/>
      <c r="M875" s="1022"/>
    </row>
    <row r="876" spans="10:13" ht="15.75" customHeight="1">
      <c r="J876" s="1022"/>
      <c r="L876" s="1022"/>
      <c r="M876" s="1022"/>
    </row>
    <row r="877" spans="10:13" ht="15.75" customHeight="1">
      <c r="J877" s="1022"/>
      <c r="L877" s="1022"/>
      <c r="M877" s="1022"/>
    </row>
    <row r="878" spans="10:13" ht="15.75" customHeight="1">
      <c r="J878" s="1022"/>
      <c r="L878" s="1022"/>
      <c r="M878" s="1022"/>
    </row>
    <row r="879" spans="10:13" ht="15.75" customHeight="1">
      <c r="J879" s="1022"/>
      <c r="L879" s="1022"/>
      <c r="M879" s="1022"/>
    </row>
    <row r="880" spans="10:13" ht="15.75" customHeight="1">
      <c r="J880" s="1022"/>
      <c r="L880" s="1022"/>
      <c r="M880" s="1022"/>
    </row>
    <row r="881" spans="10:13" ht="15.75" customHeight="1">
      <c r="J881" s="1022"/>
      <c r="L881" s="1022"/>
      <c r="M881" s="1022"/>
    </row>
    <row r="882" spans="10:13" ht="15.75" customHeight="1">
      <c r="J882" s="1022"/>
      <c r="L882" s="1022"/>
      <c r="M882" s="1022"/>
    </row>
    <row r="883" spans="10:13" ht="15.75" customHeight="1">
      <c r="J883" s="1022"/>
      <c r="L883" s="1022"/>
      <c r="M883" s="1022"/>
    </row>
    <row r="884" spans="10:13" ht="15.75" customHeight="1">
      <c r="J884" s="1022"/>
      <c r="L884" s="1022"/>
      <c r="M884" s="1022"/>
    </row>
    <row r="885" spans="10:13" ht="15.75" customHeight="1">
      <c r="J885" s="1022"/>
      <c r="L885" s="1022"/>
      <c r="M885" s="1022"/>
    </row>
    <row r="886" spans="10:13" ht="15.75" customHeight="1">
      <c r="J886" s="1022"/>
      <c r="L886" s="1022"/>
      <c r="M886" s="1022"/>
    </row>
    <row r="887" spans="10:13" ht="15.75" customHeight="1">
      <c r="J887" s="1022"/>
      <c r="L887" s="1022"/>
      <c r="M887" s="1022"/>
    </row>
    <row r="888" spans="10:13" ht="15.75" customHeight="1">
      <c r="J888" s="1022"/>
      <c r="L888" s="1022"/>
      <c r="M888" s="1022"/>
    </row>
    <row r="889" spans="10:13" ht="15.75" customHeight="1">
      <c r="J889" s="1022"/>
      <c r="L889" s="1022"/>
      <c r="M889" s="1022"/>
    </row>
    <row r="890" spans="10:13" ht="15.75" customHeight="1">
      <c r="J890" s="1022"/>
      <c r="L890" s="1022"/>
      <c r="M890" s="1022"/>
    </row>
    <row r="891" spans="10:13" ht="15.75" customHeight="1">
      <c r="J891" s="1022"/>
      <c r="L891" s="1022"/>
      <c r="M891" s="1022"/>
    </row>
    <row r="892" spans="10:13" ht="15.75" customHeight="1">
      <c r="J892" s="1022"/>
      <c r="L892" s="1022"/>
      <c r="M892" s="1022"/>
    </row>
    <row r="893" spans="10:13" ht="15.75" customHeight="1">
      <c r="J893" s="1022"/>
      <c r="L893" s="1022"/>
      <c r="M893" s="1022"/>
    </row>
    <row r="894" spans="10:13" ht="15.75" customHeight="1">
      <c r="J894" s="1022"/>
      <c r="L894" s="1022"/>
      <c r="M894" s="1022"/>
    </row>
    <row r="895" spans="10:13" ht="15.75" customHeight="1">
      <c r="J895" s="1022"/>
      <c r="L895" s="1022"/>
      <c r="M895" s="1022"/>
    </row>
    <row r="896" spans="10:13" ht="15.75" customHeight="1">
      <c r="J896" s="1022"/>
      <c r="L896" s="1022"/>
      <c r="M896" s="1022"/>
    </row>
    <row r="897" spans="10:13" ht="15.75" customHeight="1">
      <c r="J897" s="1022"/>
      <c r="L897" s="1022"/>
      <c r="M897" s="1022"/>
    </row>
    <row r="898" spans="10:13" ht="15.75" customHeight="1">
      <c r="J898" s="1022"/>
      <c r="L898" s="1022"/>
      <c r="M898" s="1022"/>
    </row>
    <row r="899" spans="10:13" ht="15.75" customHeight="1">
      <c r="J899" s="1022"/>
      <c r="L899" s="1022"/>
      <c r="M899" s="1022"/>
    </row>
    <row r="900" spans="10:13" ht="15.75" customHeight="1">
      <c r="J900" s="1022"/>
      <c r="L900" s="1022"/>
      <c r="M900" s="1022"/>
    </row>
    <row r="901" spans="10:13" ht="15.75" customHeight="1">
      <c r="J901" s="1022"/>
      <c r="L901" s="1022"/>
      <c r="M901" s="1022"/>
    </row>
    <row r="902" spans="10:13" ht="15.75" customHeight="1">
      <c r="J902" s="1022"/>
      <c r="L902" s="1022"/>
      <c r="M902" s="1022"/>
    </row>
    <row r="903" spans="10:13" ht="15.75" customHeight="1">
      <c r="J903" s="1022"/>
      <c r="L903" s="1022"/>
      <c r="M903" s="1022"/>
    </row>
    <row r="904" spans="10:13" ht="15.75" customHeight="1">
      <c r="J904" s="1022"/>
      <c r="L904" s="1022"/>
      <c r="M904" s="1022"/>
    </row>
    <row r="905" spans="10:13" ht="15.75" customHeight="1">
      <c r="J905" s="1022"/>
      <c r="L905" s="1022"/>
      <c r="M905" s="1022"/>
    </row>
    <row r="906" spans="10:13" ht="15.75" customHeight="1">
      <c r="J906" s="1022"/>
      <c r="L906" s="1022"/>
      <c r="M906" s="1022"/>
    </row>
    <row r="907" spans="10:13" ht="15.75" customHeight="1">
      <c r="J907" s="1022"/>
      <c r="L907" s="1022"/>
      <c r="M907" s="1022"/>
    </row>
    <row r="908" spans="10:13" ht="15.75" customHeight="1">
      <c r="J908" s="1022"/>
      <c r="L908" s="1022"/>
      <c r="M908" s="1022"/>
    </row>
    <row r="909" spans="10:13" ht="15.75" customHeight="1">
      <c r="J909" s="1022"/>
      <c r="L909" s="1022"/>
      <c r="M909" s="1022"/>
    </row>
    <row r="910" spans="10:13" ht="15.75" customHeight="1">
      <c r="J910" s="1022"/>
      <c r="L910" s="1022"/>
      <c r="M910" s="1022"/>
    </row>
    <row r="911" spans="10:13" ht="15.75" customHeight="1">
      <c r="J911" s="1022"/>
      <c r="L911" s="1022"/>
      <c r="M911" s="1022"/>
    </row>
    <row r="912" spans="10:13" ht="15.75" customHeight="1">
      <c r="J912" s="1022"/>
      <c r="L912" s="1022"/>
      <c r="M912" s="1022"/>
    </row>
    <row r="913" spans="10:13" ht="15.75" customHeight="1">
      <c r="J913" s="1022"/>
      <c r="L913" s="1022"/>
      <c r="M913" s="1022"/>
    </row>
    <row r="914" spans="10:13" ht="15.75" customHeight="1">
      <c r="J914" s="1022"/>
      <c r="L914" s="1022"/>
      <c r="M914" s="1022"/>
    </row>
    <row r="915" spans="10:13" ht="15.75" customHeight="1">
      <c r="J915" s="1022"/>
      <c r="L915" s="1022"/>
      <c r="M915" s="1022"/>
    </row>
    <row r="916" spans="10:13" ht="15.75" customHeight="1">
      <c r="J916" s="1022"/>
      <c r="L916" s="1022"/>
      <c r="M916" s="1022"/>
    </row>
    <row r="917" spans="10:13" ht="15.75" customHeight="1">
      <c r="J917" s="1022"/>
      <c r="L917" s="1022"/>
      <c r="M917" s="1022"/>
    </row>
    <row r="918" spans="10:13" ht="15.75" customHeight="1">
      <c r="J918" s="1022"/>
      <c r="L918" s="1022"/>
      <c r="M918" s="1022"/>
    </row>
    <row r="919" spans="10:13" ht="15.75" customHeight="1">
      <c r="J919" s="1022"/>
      <c r="L919" s="1022"/>
      <c r="M919" s="1022"/>
    </row>
    <row r="920" spans="10:13" ht="15.75" customHeight="1">
      <c r="J920" s="1022"/>
      <c r="L920" s="1022"/>
      <c r="M920" s="1022"/>
    </row>
    <row r="921" spans="10:13" ht="15.75" customHeight="1">
      <c r="J921" s="1022"/>
      <c r="L921" s="1022"/>
      <c r="M921" s="1022"/>
    </row>
    <row r="922" spans="10:13" ht="15.75" customHeight="1">
      <c r="J922" s="1022"/>
      <c r="L922" s="1022"/>
      <c r="M922" s="1022"/>
    </row>
    <row r="923" spans="10:13" ht="15.75" customHeight="1">
      <c r="J923" s="1022"/>
      <c r="L923" s="1022"/>
      <c r="M923" s="1022"/>
    </row>
    <row r="924" spans="10:13" ht="15.75" customHeight="1">
      <c r="J924" s="1022"/>
      <c r="L924" s="1022"/>
      <c r="M924" s="1022"/>
    </row>
    <row r="925" spans="10:13" ht="15.75" customHeight="1">
      <c r="J925" s="1022"/>
      <c r="L925" s="1022"/>
      <c r="M925" s="1022"/>
    </row>
    <row r="926" spans="10:13" ht="15.75" customHeight="1">
      <c r="J926" s="1022"/>
      <c r="L926" s="1022"/>
      <c r="M926" s="1022"/>
    </row>
    <row r="927" spans="10:13" ht="15.75" customHeight="1">
      <c r="J927" s="1022"/>
      <c r="L927" s="1022"/>
      <c r="M927" s="1022"/>
    </row>
    <row r="928" spans="10:13" ht="15.75" customHeight="1">
      <c r="J928" s="1022"/>
      <c r="L928" s="1022"/>
      <c r="M928" s="1022"/>
    </row>
    <row r="929" spans="10:13" ht="15.75" customHeight="1">
      <c r="J929" s="1022"/>
      <c r="L929" s="1022"/>
      <c r="M929" s="1022"/>
    </row>
    <row r="930" spans="10:13" ht="15.75" customHeight="1">
      <c r="J930" s="1022"/>
      <c r="L930" s="1022"/>
      <c r="M930" s="1022"/>
    </row>
    <row r="931" spans="10:13" ht="15.75" customHeight="1">
      <c r="J931" s="1022"/>
      <c r="L931" s="1022"/>
      <c r="M931" s="1022"/>
    </row>
    <row r="932" spans="10:13" ht="15.75" customHeight="1">
      <c r="J932" s="1022"/>
      <c r="L932" s="1022"/>
      <c r="M932" s="1022"/>
    </row>
    <row r="933" spans="10:13" ht="15.75" customHeight="1">
      <c r="J933" s="1022"/>
      <c r="L933" s="1022"/>
      <c r="M933" s="1022"/>
    </row>
    <row r="934" spans="10:13" ht="15.75" customHeight="1">
      <c r="J934" s="1022"/>
      <c r="L934" s="1022"/>
      <c r="M934" s="1022"/>
    </row>
    <row r="935" spans="10:13" ht="15.75" customHeight="1">
      <c r="J935" s="1022"/>
      <c r="L935" s="1022"/>
      <c r="M935" s="1022"/>
    </row>
    <row r="936" spans="10:13" ht="15.75" customHeight="1">
      <c r="J936" s="1022"/>
      <c r="L936" s="1022"/>
      <c r="M936" s="1022"/>
    </row>
    <row r="937" spans="10:13" ht="15.75" customHeight="1">
      <c r="J937" s="1022"/>
      <c r="L937" s="1022"/>
      <c r="M937" s="1022"/>
    </row>
    <row r="938" spans="10:13" ht="15.75" customHeight="1">
      <c r="J938" s="1022"/>
      <c r="L938" s="1022"/>
      <c r="M938" s="1022"/>
    </row>
    <row r="939" spans="10:13" ht="15.75" customHeight="1">
      <c r="J939" s="1022"/>
      <c r="L939" s="1022"/>
      <c r="M939" s="1022"/>
    </row>
    <row r="940" spans="10:13" ht="15.75" customHeight="1">
      <c r="J940" s="1022"/>
      <c r="L940" s="1022"/>
      <c r="M940" s="1022"/>
    </row>
    <row r="941" spans="10:13" ht="15.75" customHeight="1">
      <c r="J941" s="1022"/>
      <c r="L941" s="1022"/>
      <c r="M941" s="1022"/>
    </row>
    <row r="942" spans="10:13" ht="15.75" customHeight="1">
      <c r="J942" s="1022"/>
      <c r="L942" s="1022"/>
      <c r="M942" s="1022"/>
    </row>
    <row r="943" spans="10:13" ht="15.75" customHeight="1">
      <c r="J943" s="1022"/>
      <c r="L943" s="1022"/>
      <c r="M943" s="1022"/>
    </row>
    <row r="944" spans="10:13" ht="15.75" customHeight="1">
      <c r="J944" s="1022"/>
      <c r="L944" s="1022"/>
      <c r="M944" s="1022"/>
    </row>
    <row r="945" spans="10:13" ht="15.75" customHeight="1">
      <c r="J945" s="1022"/>
      <c r="L945" s="1022"/>
      <c r="M945" s="1022"/>
    </row>
    <row r="946" spans="10:13" ht="15.75" customHeight="1">
      <c r="J946" s="1022"/>
      <c r="L946" s="1022"/>
      <c r="M946" s="1022"/>
    </row>
    <row r="947" spans="10:13" ht="15.75" customHeight="1">
      <c r="J947" s="1022"/>
      <c r="L947" s="1022"/>
      <c r="M947" s="1022"/>
    </row>
    <row r="948" spans="10:13" ht="15.75" customHeight="1">
      <c r="J948" s="1022"/>
      <c r="L948" s="1022"/>
      <c r="M948" s="1022"/>
    </row>
    <row r="949" spans="10:13" ht="15.75" customHeight="1">
      <c r="J949" s="1022"/>
      <c r="L949" s="1022"/>
      <c r="M949" s="1022"/>
    </row>
    <row r="950" spans="10:13" ht="15.75" customHeight="1">
      <c r="J950" s="1022"/>
      <c r="L950" s="1022"/>
      <c r="M950" s="1022"/>
    </row>
    <row r="951" spans="10:13" ht="15.75" customHeight="1">
      <c r="J951" s="1022"/>
      <c r="L951" s="1022"/>
      <c r="M951" s="1022"/>
    </row>
    <row r="952" spans="10:13" ht="15.75" customHeight="1">
      <c r="J952" s="1022"/>
      <c r="L952" s="1022"/>
      <c r="M952" s="1022"/>
    </row>
    <row r="953" spans="10:13" ht="15.75" customHeight="1">
      <c r="J953" s="1022"/>
      <c r="L953" s="1022"/>
      <c r="M953" s="1022"/>
    </row>
    <row r="954" spans="10:13" ht="15.75" customHeight="1">
      <c r="J954" s="1022"/>
      <c r="L954" s="1022"/>
      <c r="M954" s="1022"/>
    </row>
    <row r="955" spans="10:13" ht="15.75" customHeight="1">
      <c r="J955" s="1022"/>
      <c r="L955" s="1022"/>
      <c r="M955" s="1022"/>
    </row>
    <row r="956" spans="10:13" ht="15.75" customHeight="1">
      <c r="J956" s="1022"/>
      <c r="L956" s="1022"/>
      <c r="M956" s="1022"/>
    </row>
    <row r="957" spans="10:13" ht="15.75" customHeight="1">
      <c r="J957" s="1022"/>
      <c r="L957" s="1022"/>
      <c r="M957" s="1022"/>
    </row>
    <row r="958" spans="10:13" ht="15.75" customHeight="1">
      <c r="J958" s="1022"/>
      <c r="L958" s="1022"/>
      <c r="M958" s="1022"/>
    </row>
    <row r="959" spans="10:13" ht="15.75" customHeight="1">
      <c r="J959" s="1022"/>
      <c r="L959" s="1022"/>
      <c r="M959" s="1022"/>
    </row>
    <row r="960" spans="10:13" ht="15.75" customHeight="1">
      <c r="J960" s="1022"/>
      <c r="L960" s="1022"/>
      <c r="M960" s="1022"/>
    </row>
    <row r="961" spans="10:13" ht="15.75" customHeight="1">
      <c r="J961" s="1022"/>
      <c r="L961" s="1022"/>
      <c r="M961" s="1022"/>
    </row>
    <row r="962" spans="10:13" ht="15.75" customHeight="1">
      <c r="J962" s="1022"/>
      <c r="L962" s="1022"/>
      <c r="M962" s="1022"/>
    </row>
    <row r="963" spans="10:13" ht="15.75" customHeight="1">
      <c r="J963" s="1022"/>
      <c r="L963" s="1022"/>
      <c r="M963" s="1022"/>
    </row>
    <row r="964" spans="10:13" ht="15.75" customHeight="1">
      <c r="J964" s="1022"/>
      <c r="L964" s="1022"/>
      <c r="M964" s="1022"/>
    </row>
    <row r="965" spans="10:13" ht="15.75" customHeight="1">
      <c r="J965" s="1022"/>
      <c r="L965" s="1022"/>
      <c r="M965" s="1022"/>
    </row>
    <row r="966" spans="10:13" ht="15.75" customHeight="1">
      <c r="J966" s="1022"/>
      <c r="L966" s="1022"/>
      <c r="M966" s="1022"/>
    </row>
    <row r="967" spans="10:13" ht="15.75" customHeight="1">
      <c r="J967" s="1022"/>
      <c r="L967" s="1022"/>
      <c r="M967" s="1022"/>
    </row>
    <row r="968" spans="10:13" ht="15.75" customHeight="1">
      <c r="J968" s="1022"/>
      <c r="L968" s="1022"/>
      <c r="M968" s="1022"/>
    </row>
    <row r="969" spans="10:13" ht="15.75" customHeight="1">
      <c r="J969" s="1022"/>
      <c r="L969" s="1022"/>
      <c r="M969" s="1022"/>
    </row>
    <row r="970" spans="10:13" ht="15.75" customHeight="1">
      <c r="J970" s="1022"/>
      <c r="L970" s="1022"/>
      <c r="M970" s="1022"/>
    </row>
    <row r="971" spans="10:13" ht="15.75" customHeight="1">
      <c r="J971" s="1022"/>
      <c r="L971" s="1022"/>
      <c r="M971" s="1022"/>
    </row>
    <row r="972" spans="10:13" ht="15.75" customHeight="1">
      <c r="J972" s="1022"/>
      <c r="L972" s="1022"/>
      <c r="M972" s="1022"/>
    </row>
    <row r="973" spans="10:13" ht="15.75" customHeight="1">
      <c r="J973" s="1022"/>
      <c r="L973" s="1022"/>
      <c r="M973" s="1022"/>
    </row>
    <row r="974" spans="10:13" ht="15.75" customHeight="1">
      <c r="J974" s="1022"/>
      <c r="L974" s="1022"/>
      <c r="M974" s="1022"/>
    </row>
    <row r="975" spans="10:13" ht="15.75" customHeight="1">
      <c r="J975" s="1022"/>
      <c r="L975" s="1022"/>
      <c r="M975" s="1022"/>
    </row>
    <row r="976" spans="10:13" ht="15.75" customHeight="1">
      <c r="J976" s="1022"/>
      <c r="L976" s="1022"/>
      <c r="M976" s="1022"/>
    </row>
    <row r="977" spans="10:13" ht="15.75" customHeight="1">
      <c r="J977" s="1022"/>
      <c r="L977" s="1022"/>
      <c r="M977" s="1022"/>
    </row>
    <row r="978" spans="10:13" ht="15.75" customHeight="1">
      <c r="J978" s="1022"/>
      <c r="L978" s="1022"/>
      <c r="M978" s="1022"/>
    </row>
    <row r="979" spans="10:13" ht="15.75" customHeight="1">
      <c r="J979" s="1022"/>
      <c r="L979" s="1022"/>
      <c r="M979" s="1022"/>
    </row>
    <row r="980" spans="10:13" ht="15.75" customHeight="1">
      <c r="J980" s="1022"/>
      <c r="L980" s="1022"/>
      <c r="M980" s="1022"/>
    </row>
    <row r="981" spans="10:13" ht="15.75" customHeight="1">
      <c r="J981" s="1022"/>
      <c r="L981" s="1022"/>
      <c r="M981" s="1022"/>
    </row>
    <row r="982" spans="10:13" ht="15.75" customHeight="1">
      <c r="J982" s="1022"/>
      <c r="L982" s="1022"/>
      <c r="M982" s="1022"/>
    </row>
    <row r="983" spans="10:13" ht="15.75" customHeight="1">
      <c r="J983" s="1022"/>
      <c r="L983" s="1022"/>
      <c r="M983" s="1022"/>
    </row>
    <row r="984" spans="10:13" ht="15.75" customHeight="1">
      <c r="J984" s="1022"/>
      <c r="L984" s="1022"/>
      <c r="M984" s="1022"/>
    </row>
    <row r="985" spans="10:13" ht="15.75" customHeight="1">
      <c r="J985" s="1022"/>
      <c r="L985" s="1022"/>
      <c r="M985" s="1022"/>
    </row>
    <row r="986" spans="10:13" ht="15.75" customHeight="1">
      <c r="J986" s="1022"/>
      <c r="L986" s="1022"/>
      <c r="M986" s="1022"/>
    </row>
    <row r="987" spans="10:13" ht="15.75" customHeight="1">
      <c r="J987" s="1022"/>
      <c r="L987" s="1022"/>
      <c r="M987" s="1022"/>
    </row>
    <row r="988" spans="10:13" ht="15.75" customHeight="1">
      <c r="J988" s="1022"/>
      <c r="L988" s="1022"/>
      <c r="M988" s="1022"/>
    </row>
    <row r="989" spans="10:13" ht="15.75" customHeight="1">
      <c r="J989" s="1022"/>
      <c r="L989" s="1022"/>
      <c r="M989" s="1022"/>
    </row>
    <row r="990" spans="10:13" ht="15.75" customHeight="1">
      <c r="J990" s="1022"/>
      <c r="L990" s="1022"/>
      <c r="M990" s="1022"/>
    </row>
    <row r="991" spans="10:13" ht="15.75" customHeight="1">
      <c r="J991" s="1022"/>
      <c r="L991" s="1022"/>
      <c r="M991" s="1022"/>
    </row>
    <row r="992" spans="10:13" ht="15.75" customHeight="1">
      <c r="J992" s="1022"/>
      <c r="L992" s="1022"/>
      <c r="M992" s="1022"/>
    </row>
    <row r="993" spans="10:13" ht="15.75" customHeight="1">
      <c r="J993" s="1022"/>
      <c r="L993" s="1022"/>
      <c r="M993" s="1022"/>
    </row>
    <row r="994" spans="10:13" ht="15.75" customHeight="1">
      <c r="J994" s="1022"/>
      <c r="L994" s="1022"/>
      <c r="M994" s="1022"/>
    </row>
    <row r="995" spans="10:13" ht="15.75" customHeight="1">
      <c r="J995" s="1022"/>
      <c r="L995" s="1022"/>
      <c r="M995" s="1022"/>
    </row>
    <row r="996" spans="10:13" ht="15.75" customHeight="1">
      <c r="J996" s="1022"/>
      <c r="L996" s="1022"/>
      <c r="M996" s="1022"/>
    </row>
    <row r="997" spans="10:13" ht="15.75" customHeight="1">
      <c r="J997" s="1022"/>
      <c r="L997" s="1022"/>
      <c r="M997" s="1022"/>
    </row>
    <row r="998" spans="10:13" ht="15.75" customHeight="1">
      <c r="J998" s="1022"/>
      <c r="L998" s="1022"/>
      <c r="M998" s="1022"/>
    </row>
    <row r="999" spans="10:13" ht="15.75" customHeight="1">
      <c r="J999" s="1022"/>
      <c r="L999" s="1022"/>
      <c r="M999" s="1022"/>
    </row>
    <row r="1000" spans="10:13" ht="15.75" customHeight="1">
      <c r="J1000" s="1022"/>
      <c r="L1000" s="1022"/>
      <c r="M1000" s="1022"/>
    </row>
    <row r="1001" spans="10:13" ht="15.75" customHeight="1">
      <c r="J1001" s="1022"/>
      <c r="L1001" s="1022"/>
      <c r="M1001" s="1022"/>
    </row>
    <row r="1002" spans="10:13" ht="15.75" customHeight="1">
      <c r="J1002" s="1022"/>
      <c r="L1002" s="1022"/>
      <c r="M1002" s="1022"/>
    </row>
    <row r="1003" spans="10:13" ht="15.75" customHeight="1">
      <c r="J1003" s="1022"/>
      <c r="L1003" s="1022"/>
      <c r="M1003" s="1022"/>
    </row>
    <row r="1004" spans="10:13" ht="15.75" customHeight="1">
      <c r="J1004" s="1022"/>
      <c r="L1004" s="1022"/>
      <c r="M1004" s="1022"/>
    </row>
    <row r="1005" spans="10:13" ht="15.75" customHeight="1">
      <c r="J1005" s="1022"/>
      <c r="L1005" s="1022"/>
      <c r="M1005" s="1022"/>
    </row>
    <row r="1006" spans="10:13" ht="15.75" customHeight="1">
      <c r="J1006" s="1022"/>
      <c r="L1006" s="1022"/>
      <c r="M1006" s="1022"/>
    </row>
    <row r="1007" spans="10:13" ht="15.75" customHeight="1">
      <c r="J1007" s="1022"/>
      <c r="L1007" s="1022"/>
      <c r="M1007" s="1022"/>
    </row>
    <row r="1008" spans="10:13" ht="15.75" customHeight="1">
      <c r="J1008" s="1022"/>
      <c r="L1008" s="1022"/>
      <c r="M1008" s="1022"/>
    </row>
    <row r="1009" spans="10:13" ht="15.75" customHeight="1">
      <c r="J1009" s="1022"/>
      <c r="L1009" s="1022"/>
      <c r="M1009" s="1022"/>
    </row>
    <row r="1010" spans="10:13" ht="15.75" customHeight="1">
      <c r="J1010" s="1022"/>
      <c r="L1010" s="1022"/>
      <c r="M1010" s="1022"/>
    </row>
    <row r="1011" spans="10:13" ht="15.75" customHeight="1">
      <c r="J1011" s="1022"/>
      <c r="L1011" s="1022"/>
      <c r="M1011" s="1022"/>
    </row>
    <row r="1012" spans="10:13" ht="15.75" customHeight="1">
      <c r="J1012" s="1022"/>
      <c r="L1012" s="1022"/>
      <c r="M1012" s="1022"/>
    </row>
    <row r="1013" spans="10:13" ht="15.75" customHeight="1">
      <c r="J1013" s="1022"/>
      <c r="L1013" s="1022"/>
      <c r="M1013" s="1022"/>
    </row>
    <row r="1014" spans="10:13" ht="15.75" customHeight="1"/>
    <row r="1015" spans="10:13" ht="15.75" customHeight="1"/>
  </sheetData>
  <mergeCells count="6">
    <mergeCell ref="A65:C65"/>
    <mergeCell ref="A1:L1"/>
    <mergeCell ref="A2:L2"/>
    <mergeCell ref="A3:L3"/>
    <mergeCell ref="B4:C4"/>
    <mergeCell ref="A64:C64"/>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303"/>
  <sheetViews>
    <sheetView workbookViewId="0">
      <pane xSplit="3" ySplit="4" topLeftCell="D293" activePane="bottomRight" state="frozen"/>
      <selection pane="topRight" activeCell="D1" sqref="D1"/>
      <selection pane="bottomLeft" activeCell="A6" sqref="A6"/>
      <selection pane="bottomRight" activeCell="E305" sqref="E305"/>
    </sheetView>
  </sheetViews>
  <sheetFormatPr defaultRowHeight="14.5"/>
  <cols>
    <col min="1" max="9" width="8.7265625" style="1135"/>
    <col min="10" max="10" width="15.6328125" style="1135" customWidth="1"/>
    <col min="11" max="11" width="9.6328125" style="1135" customWidth="1"/>
    <col min="12" max="14" width="8.7265625" style="1135"/>
    <col min="15" max="15" width="8.7265625" style="1146"/>
    <col min="16" max="16" width="10.453125" style="1135" customWidth="1"/>
    <col min="17" max="17" width="15.1796875" style="1146" customWidth="1"/>
    <col min="18" max="16384" width="8.7265625" style="1135"/>
  </cols>
  <sheetData>
    <row r="1" spans="1:17">
      <c r="A1" s="1356" t="s">
        <v>3785</v>
      </c>
      <c r="B1" s="1357"/>
      <c r="C1" s="1357"/>
      <c r="D1" s="1357"/>
      <c r="E1" s="1357"/>
      <c r="F1" s="1357"/>
      <c r="G1" s="1357"/>
      <c r="H1" s="1357"/>
      <c r="I1" s="1357"/>
      <c r="J1" s="1357"/>
      <c r="K1" s="1357"/>
      <c r="L1" s="1357"/>
      <c r="M1" s="1357"/>
      <c r="N1" s="1357"/>
      <c r="O1" s="1357"/>
      <c r="P1" s="1357"/>
      <c r="Q1" s="1358"/>
    </row>
    <row r="2" spans="1:17" ht="15" thickBot="1">
      <c r="A2" s="1359" t="s">
        <v>3789</v>
      </c>
      <c r="B2" s="1360"/>
      <c r="C2" s="1360"/>
      <c r="D2" s="1360"/>
      <c r="E2" s="1360"/>
      <c r="F2" s="1360"/>
      <c r="G2" s="1360"/>
      <c r="H2" s="1360"/>
      <c r="I2" s="1360"/>
      <c r="J2" s="1360"/>
      <c r="K2" s="1360"/>
      <c r="L2" s="1360"/>
      <c r="M2" s="1360"/>
      <c r="N2" s="1360"/>
      <c r="O2" s="1360"/>
      <c r="P2" s="1360"/>
      <c r="Q2" s="1361"/>
    </row>
    <row r="3" spans="1:17" ht="26" customHeight="1">
      <c r="A3" s="1362" t="s">
        <v>2954</v>
      </c>
      <c r="B3" s="1364" t="s">
        <v>3790</v>
      </c>
      <c r="C3" s="1362" t="s">
        <v>88</v>
      </c>
      <c r="D3" s="1366" t="s">
        <v>3807</v>
      </c>
      <c r="E3" s="1366" t="s">
        <v>3808</v>
      </c>
      <c r="F3" s="1366" t="s">
        <v>3804</v>
      </c>
      <c r="G3" s="1366" t="s">
        <v>3805</v>
      </c>
      <c r="H3" s="1366" t="s">
        <v>3806</v>
      </c>
      <c r="I3" s="1366" t="s">
        <v>2720</v>
      </c>
      <c r="J3" s="1366" t="s">
        <v>3786</v>
      </c>
      <c r="K3" s="1153"/>
      <c r="L3" s="1375" t="s">
        <v>2954</v>
      </c>
      <c r="M3" s="1377" t="s">
        <v>3790</v>
      </c>
      <c r="N3" s="1375" t="s">
        <v>88</v>
      </c>
      <c r="O3" s="1368" t="s">
        <v>3809</v>
      </c>
      <c r="P3" s="1370" t="s">
        <v>2720</v>
      </c>
      <c r="Q3" s="1372" t="s">
        <v>3786</v>
      </c>
    </row>
    <row r="4" spans="1:17" ht="26" customHeight="1">
      <c r="A4" s="1363"/>
      <c r="B4" s="1365"/>
      <c r="C4" s="1363"/>
      <c r="D4" s="1367"/>
      <c r="E4" s="1367"/>
      <c r="F4" s="1367"/>
      <c r="G4" s="1367"/>
      <c r="H4" s="1367"/>
      <c r="I4" s="1367"/>
      <c r="J4" s="1367"/>
      <c r="K4" s="1150"/>
      <c r="L4" s="1376"/>
      <c r="M4" s="1378"/>
      <c r="N4" s="1376"/>
      <c r="O4" s="1369"/>
      <c r="P4" s="1371"/>
      <c r="Q4" s="1373"/>
    </row>
    <row r="5" spans="1:17">
      <c r="A5" s="1136">
        <v>1</v>
      </c>
      <c r="B5" s="1137" t="s">
        <v>953</v>
      </c>
      <c r="C5" s="1136" t="s">
        <v>176</v>
      </c>
      <c r="D5" s="1136">
        <v>1</v>
      </c>
      <c r="E5" s="1136">
        <v>1</v>
      </c>
      <c r="F5" s="1136">
        <v>1</v>
      </c>
      <c r="G5" s="1136">
        <v>1</v>
      </c>
      <c r="H5" s="1136">
        <v>1</v>
      </c>
      <c r="I5" s="1136" t="s">
        <v>3782</v>
      </c>
      <c r="J5" s="1139" t="s">
        <v>3793</v>
      </c>
      <c r="K5" s="1150"/>
      <c r="L5" s="1136">
        <v>1</v>
      </c>
      <c r="M5" s="1137" t="s">
        <v>953</v>
      </c>
      <c r="N5" s="1136" t="s">
        <v>176</v>
      </c>
      <c r="O5" s="1139">
        <v>1</v>
      </c>
      <c r="P5" s="1136" t="s">
        <v>3784</v>
      </c>
      <c r="Q5" s="1139" t="s">
        <v>3791</v>
      </c>
    </row>
    <row r="6" spans="1:17">
      <c r="A6" s="1136">
        <v>2</v>
      </c>
      <c r="B6" s="1137" t="s">
        <v>954</v>
      </c>
      <c r="C6" s="1136" t="s">
        <v>176</v>
      </c>
      <c r="D6" s="1136">
        <v>1</v>
      </c>
      <c r="E6" s="1136">
        <v>1</v>
      </c>
      <c r="F6" s="1136">
        <v>1</v>
      </c>
      <c r="G6" s="1136">
        <v>1</v>
      </c>
      <c r="H6" s="1136">
        <v>1</v>
      </c>
      <c r="I6" s="1136" t="s">
        <v>3783</v>
      </c>
      <c r="J6" s="1139" t="s">
        <v>3793</v>
      </c>
      <c r="K6" s="1150"/>
      <c r="L6" s="1136">
        <v>2</v>
      </c>
      <c r="M6" s="1137" t="s">
        <v>954</v>
      </c>
      <c r="N6" s="1136" t="s">
        <v>176</v>
      </c>
      <c r="O6" s="1139">
        <v>1</v>
      </c>
      <c r="P6" s="1136" t="s">
        <v>3784</v>
      </c>
      <c r="Q6" s="1139" t="s">
        <v>3791</v>
      </c>
    </row>
    <row r="7" spans="1:17">
      <c r="A7" s="1136">
        <v>3</v>
      </c>
      <c r="B7" s="1137" t="s">
        <v>1448</v>
      </c>
      <c r="C7" s="1136" t="s">
        <v>176</v>
      </c>
      <c r="D7" s="1136">
        <v>1</v>
      </c>
      <c r="E7" s="1136">
        <v>1</v>
      </c>
      <c r="F7" s="1136">
        <v>1</v>
      </c>
      <c r="G7" s="1136">
        <v>1</v>
      </c>
      <c r="H7" s="1136">
        <v>1</v>
      </c>
      <c r="I7" s="1136" t="s">
        <v>3783</v>
      </c>
      <c r="J7" s="1139" t="s">
        <v>3793</v>
      </c>
      <c r="K7" s="1150"/>
      <c r="L7" s="1136">
        <v>3</v>
      </c>
      <c r="M7" s="1137" t="s">
        <v>1448</v>
      </c>
      <c r="N7" s="1136" t="s">
        <v>176</v>
      </c>
      <c r="O7" s="1139">
        <v>1</v>
      </c>
      <c r="P7" s="1136" t="s">
        <v>3784</v>
      </c>
      <c r="Q7" s="1139" t="s">
        <v>3791</v>
      </c>
    </row>
    <row r="8" spans="1:17">
      <c r="A8" s="1136">
        <v>4</v>
      </c>
      <c r="B8" s="1137" t="s">
        <v>1514</v>
      </c>
      <c r="C8" s="1136" t="s">
        <v>97</v>
      </c>
      <c r="D8" s="1136">
        <v>1</v>
      </c>
      <c r="E8" s="1136">
        <v>1</v>
      </c>
      <c r="F8" s="1136">
        <v>1</v>
      </c>
      <c r="G8" s="1136">
        <v>1</v>
      </c>
      <c r="H8" s="1136">
        <v>1</v>
      </c>
      <c r="I8" s="1136" t="s">
        <v>3784</v>
      </c>
      <c r="J8" s="1139" t="s">
        <v>3793</v>
      </c>
      <c r="K8" s="1150"/>
      <c r="L8" s="1136">
        <v>4</v>
      </c>
      <c r="M8" s="1137" t="s">
        <v>1514</v>
      </c>
      <c r="N8" s="1136" t="s">
        <v>97</v>
      </c>
      <c r="O8" s="1139">
        <v>1</v>
      </c>
      <c r="P8" s="1136" t="s">
        <v>3784</v>
      </c>
      <c r="Q8" s="1139" t="s">
        <v>3791</v>
      </c>
    </row>
    <row r="9" spans="1:17">
      <c r="A9" s="1136">
        <v>5</v>
      </c>
      <c r="B9" s="1137" t="s">
        <v>1383</v>
      </c>
      <c r="C9" s="1136" t="s">
        <v>176</v>
      </c>
      <c r="D9" s="1136">
        <v>1</v>
      </c>
      <c r="E9" s="1136">
        <v>1</v>
      </c>
      <c r="F9" s="1136">
        <v>1</v>
      </c>
      <c r="G9" s="1136">
        <v>1</v>
      </c>
      <c r="H9" s="1136">
        <v>1</v>
      </c>
      <c r="I9" s="1136" t="s">
        <v>3784</v>
      </c>
      <c r="J9" s="1139" t="s">
        <v>3793</v>
      </c>
      <c r="K9" s="1150"/>
      <c r="L9" s="1136">
        <v>5</v>
      </c>
      <c r="M9" s="1137" t="s">
        <v>1383</v>
      </c>
      <c r="N9" s="1136" t="s">
        <v>176</v>
      </c>
      <c r="O9" s="1139">
        <v>1</v>
      </c>
      <c r="P9" s="1136" t="s">
        <v>3784</v>
      </c>
      <c r="Q9" s="1139" t="s">
        <v>3791</v>
      </c>
    </row>
    <row r="10" spans="1:17">
      <c r="A10" s="1136">
        <v>6</v>
      </c>
      <c r="B10" s="1137" t="s">
        <v>1398</v>
      </c>
      <c r="C10" s="1136" t="s">
        <v>97</v>
      </c>
      <c r="D10" s="1136">
        <v>1</v>
      </c>
      <c r="E10" s="1136">
        <v>1</v>
      </c>
      <c r="F10" s="1136">
        <v>1</v>
      </c>
      <c r="G10" s="1136">
        <v>1</v>
      </c>
      <c r="H10" s="1136">
        <v>1</v>
      </c>
      <c r="I10" s="1139" t="s">
        <v>3788</v>
      </c>
      <c r="J10" s="1139" t="s">
        <v>3793</v>
      </c>
      <c r="K10" s="1150"/>
      <c r="L10" s="1136">
        <v>6</v>
      </c>
      <c r="M10" s="1137" t="s">
        <v>1398</v>
      </c>
      <c r="N10" s="1136" t="s">
        <v>97</v>
      </c>
      <c r="O10" s="1139">
        <v>1</v>
      </c>
      <c r="P10" s="1136" t="s">
        <v>3784</v>
      </c>
      <c r="Q10" s="1139" t="s">
        <v>3791</v>
      </c>
    </row>
    <row r="11" spans="1:17">
      <c r="A11" s="1136">
        <v>7</v>
      </c>
      <c r="B11" s="1136" t="s">
        <v>424</v>
      </c>
      <c r="C11" s="1136" t="s">
        <v>97</v>
      </c>
      <c r="D11" s="1136">
        <v>1</v>
      </c>
      <c r="E11" s="1136">
        <v>1</v>
      </c>
      <c r="F11" s="1136">
        <v>1</v>
      </c>
      <c r="G11" s="1136">
        <v>1</v>
      </c>
      <c r="H11" s="1136">
        <v>1</v>
      </c>
      <c r="I11" s="1139" t="s">
        <v>3788</v>
      </c>
      <c r="J11" s="1139" t="s">
        <v>3793</v>
      </c>
      <c r="K11" s="1150"/>
      <c r="L11" s="1136">
        <v>7</v>
      </c>
      <c r="M11" s="1136" t="s">
        <v>424</v>
      </c>
      <c r="N11" s="1136" t="s">
        <v>97</v>
      </c>
      <c r="O11" s="1139">
        <v>1</v>
      </c>
      <c r="P11" s="1136" t="s">
        <v>3784</v>
      </c>
      <c r="Q11" s="1139" t="s">
        <v>3791</v>
      </c>
    </row>
    <row r="12" spans="1:17">
      <c r="A12" s="1136">
        <v>8</v>
      </c>
      <c r="B12" s="1136" t="s">
        <v>466</v>
      </c>
      <c r="C12" s="1136" t="s">
        <v>97</v>
      </c>
      <c r="D12" s="1136">
        <v>1</v>
      </c>
      <c r="E12" s="1136">
        <v>1</v>
      </c>
      <c r="F12" s="1136">
        <v>1</v>
      </c>
      <c r="G12" s="1136">
        <v>1</v>
      </c>
      <c r="H12" s="1136">
        <v>1</v>
      </c>
      <c r="I12" s="1139" t="s">
        <v>3788</v>
      </c>
      <c r="J12" s="1139" t="s">
        <v>3793</v>
      </c>
      <c r="K12" s="1150"/>
      <c r="L12" s="1136">
        <v>8</v>
      </c>
      <c r="M12" s="1136" t="s">
        <v>466</v>
      </c>
      <c r="N12" s="1136" t="s">
        <v>97</v>
      </c>
      <c r="O12" s="1139">
        <v>1</v>
      </c>
      <c r="P12" s="1136" t="s">
        <v>3784</v>
      </c>
      <c r="Q12" s="1139" t="s">
        <v>3791</v>
      </c>
    </row>
    <row r="13" spans="1:17">
      <c r="A13" s="1136">
        <v>9</v>
      </c>
      <c r="B13" s="1136" t="s">
        <v>1431</v>
      </c>
      <c r="C13" s="1136" t="s">
        <v>97</v>
      </c>
      <c r="D13" s="1136">
        <v>1</v>
      </c>
      <c r="E13" s="1136">
        <v>1</v>
      </c>
      <c r="F13" s="1136">
        <v>1</v>
      </c>
      <c r="G13" s="1136">
        <v>1</v>
      </c>
      <c r="H13" s="1136">
        <v>1</v>
      </c>
      <c r="I13" s="1139" t="s">
        <v>3788</v>
      </c>
      <c r="J13" s="1139" t="s">
        <v>3793</v>
      </c>
      <c r="K13" s="1150"/>
      <c r="L13" s="1136">
        <v>9</v>
      </c>
      <c r="M13" s="1136" t="s">
        <v>1431</v>
      </c>
      <c r="N13" s="1136" t="s">
        <v>97</v>
      </c>
      <c r="O13" s="1139">
        <v>1</v>
      </c>
      <c r="P13" s="1136" t="s">
        <v>3784</v>
      </c>
      <c r="Q13" s="1139" t="s">
        <v>3791</v>
      </c>
    </row>
    <row r="14" spans="1:17">
      <c r="A14" s="1136">
        <v>10</v>
      </c>
      <c r="B14" s="1161" t="s">
        <v>1423</v>
      </c>
      <c r="C14" s="1161" t="s">
        <v>176</v>
      </c>
      <c r="D14" s="1136">
        <v>1</v>
      </c>
      <c r="E14" s="1136">
        <v>1</v>
      </c>
      <c r="F14" s="1136">
        <v>1</v>
      </c>
      <c r="G14" s="1136">
        <v>1</v>
      </c>
      <c r="H14" s="1136">
        <v>1</v>
      </c>
      <c r="I14" s="1162" t="s">
        <v>3811</v>
      </c>
      <c r="J14" s="1139" t="s">
        <v>3793</v>
      </c>
      <c r="K14" s="1150"/>
      <c r="L14" s="1136">
        <v>10</v>
      </c>
      <c r="M14" s="1136" t="s">
        <v>1423</v>
      </c>
      <c r="N14" s="1136" t="s">
        <v>176</v>
      </c>
      <c r="O14" s="1139">
        <v>1</v>
      </c>
      <c r="P14" s="1136" t="s">
        <v>3784</v>
      </c>
      <c r="Q14" s="1139" t="s">
        <v>3791</v>
      </c>
    </row>
    <row r="15" spans="1:17">
      <c r="A15" s="1136">
        <v>11</v>
      </c>
      <c r="B15" s="1161" t="s">
        <v>478</v>
      </c>
      <c r="C15" s="1161" t="s">
        <v>2173</v>
      </c>
      <c r="D15" s="1136">
        <v>1</v>
      </c>
      <c r="E15" s="1136">
        <v>1</v>
      </c>
      <c r="F15" s="1136">
        <v>1</v>
      </c>
      <c r="G15" s="1136">
        <v>1</v>
      </c>
      <c r="H15" s="1136">
        <v>1</v>
      </c>
      <c r="I15" s="1162" t="s">
        <v>3811</v>
      </c>
      <c r="J15" s="1139" t="s">
        <v>3793</v>
      </c>
      <c r="K15" s="1151"/>
      <c r="L15" s="1136">
        <v>11</v>
      </c>
      <c r="M15" s="1136" t="s">
        <v>462</v>
      </c>
      <c r="N15" s="1136" t="s">
        <v>176</v>
      </c>
      <c r="O15" s="1139">
        <v>1</v>
      </c>
      <c r="P15" s="1136" t="s">
        <v>3784</v>
      </c>
      <c r="Q15" s="1139" t="s">
        <v>3791</v>
      </c>
    </row>
    <row r="16" spans="1:17">
      <c r="A16" s="1136">
        <v>12</v>
      </c>
      <c r="B16" s="1161" t="s">
        <v>462</v>
      </c>
      <c r="C16" s="1161" t="s">
        <v>176</v>
      </c>
      <c r="D16" s="1136">
        <v>1</v>
      </c>
      <c r="E16" s="1136">
        <v>1</v>
      </c>
      <c r="F16" s="1136">
        <v>1</v>
      </c>
      <c r="G16" s="1136">
        <v>1</v>
      </c>
      <c r="H16" s="1136">
        <v>1</v>
      </c>
      <c r="I16" s="1162" t="s">
        <v>3811</v>
      </c>
      <c r="J16" s="1139" t="s">
        <v>3793</v>
      </c>
      <c r="K16" s="1151"/>
      <c r="L16" s="1136">
        <v>12</v>
      </c>
      <c r="M16" s="1136" t="s">
        <v>1753</v>
      </c>
      <c r="N16" s="1159" t="s">
        <v>176</v>
      </c>
      <c r="O16" s="1139">
        <v>1</v>
      </c>
      <c r="P16" s="1136" t="s">
        <v>3788</v>
      </c>
      <c r="Q16" s="1139" t="s">
        <v>3791</v>
      </c>
    </row>
    <row r="17" spans="1:17">
      <c r="A17" s="1136">
        <v>13</v>
      </c>
      <c r="B17" s="1175" t="s">
        <v>519</v>
      </c>
      <c r="C17" s="1136" t="s">
        <v>97</v>
      </c>
      <c r="D17" s="1136">
        <v>1</v>
      </c>
      <c r="E17" s="1136">
        <v>1</v>
      </c>
      <c r="F17" s="1136">
        <v>1</v>
      </c>
      <c r="G17" s="1136">
        <v>1</v>
      </c>
      <c r="H17" s="1136">
        <v>1</v>
      </c>
      <c r="I17" s="1176" t="s">
        <v>3814</v>
      </c>
      <c r="J17" s="1139" t="s">
        <v>3793</v>
      </c>
      <c r="K17" s="1151"/>
      <c r="L17" s="1136">
        <v>13</v>
      </c>
      <c r="M17" s="1136" t="s">
        <v>1748</v>
      </c>
      <c r="N17" s="1159" t="s">
        <v>112</v>
      </c>
      <c r="O17" s="1139">
        <v>1</v>
      </c>
      <c r="P17" s="1136" t="s">
        <v>3788</v>
      </c>
      <c r="Q17" s="1139" t="s">
        <v>3791</v>
      </c>
    </row>
    <row r="18" spans="1:17">
      <c r="A18" s="1136">
        <v>14</v>
      </c>
      <c r="B18" s="1175" t="s">
        <v>471</v>
      </c>
      <c r="C18" s="1136" t="s">
        <v>97</v>
      </c>
      <c r="D18" s="1136">
        <v>1</v>
      </c>
      <c r="E18" s="1136">
        <v>1</v>
      </c>
      <c r="F18" s="1136">
        <v>1</v>
      </c>
      <c r="G18" s="1136">
        <v>1</v>
      </c>
      <c r="H18" s="1136">
        <v>1</v>
      </c>
      <c r="I18" s="1176" t="s">
        <v>3814</v>
      </c>
      <c r="J18" s="1139" t="s">
        <v>3793</v>
      </c>
      <c r="K18" s="1151"/>
      <c r="L18" s="1136">
        <v>14</v>
      </c>
      <c r="M18" s="1136" t="s">
        <v>1683</v>
      </c>
      <c r="N18" s="1159" t="s">
        <v>97</v>
      </c>
      <c r="O18" s="1139">
        <v>1</v>
      </c>
      <c r="P18" s="1136" t="s">
        <v>3788</v>
      </c>
      <c r="Q18" s="1139" t="s">
        <v>3791</v>
      </c>
    </row>
    <row r="19" spans="1:17">
      <c r="A19" s="1136">
        <v>15</v>
      </c>
      <c r="B19" s="1181" t="s">
        <v>448</v>
      </c>
      <c r="C19" s="1181" t="s">
        <v>97</v>
      </c>
      <c r="D19" s="1136">
        <v>1</v>
      </c>
      <c r="E19" s="1136">
        <v>1</v>
      </c>
      <c r="F19" s="1136">
        <v>1</v>
      </c>
      <c r="G19" s="1136">
        <v>1</v>
      </c>
      <c r="H19" s="1136">
        <v>1</v>
      </c>
      <c r="I19" s="1183" t="s">
        <v>3816</v>
      </c>
      <c r="J19" s="1139" t="s">
        <v>3793</v>
      </c>
      <c r="K19" s="1151"/>
      <c r="L19" s="1136">
        <v>15</v>
      </c>
      <c r="M19" s="1136" t="s">
        <v>1687</v>
      </c>
      <c r="N19" s="1159" t="s">
        <v>97</v>
      </c>
      <c r="O19" s="1139">
        <v>1</v>
      </c>
      <c r="P19" s="1136" t="s">
        <v>3788</v>
      </c>
      <c r="Q19" s="1139" t="s">
        <v>3791</v>
      </c>
    </row>
    <row r="20" spans="1:17">
      <c r="A20" s="1136">
        <v>16</v>
      </c>
      <c r="B20" s="1181" t="s">
        <v>484</v>
      </c>
      <c r="C20" s="1181" t="s">
        <v>2475</v>
      </c>
      <c r="D20" s="1136">
        <v>1</v>
      </c>
      <c r="E20" s="1136">
        <v>1</v>
      </c>
      <c r="F20" s="1136">
        <v>1</v>
      </c>
      <c r="G20" s="1136">
        <v>1</v>
      </c>
      <c r="H20" s="1136">
        <v>1</v>
      </c>
      <c r="I20" s="1183" t="s">
        <v>3816</v>
      </c>
      <c r="J20" s="1139" t="s">
        <v>3793</v>
      </c>
      <c r="K20" s="1151"/>
      <c r="L20" s="1136">
        <v>16</v>
      </c>
      <c r="M20" s="1136" t="s">
        <v>1690</v>
      </c>
      <c r="N20" s="1159" t="s">
        <v>97</v>
      </c>
      <c r="O20" s="1139">
        <v>1</v>
      </c>
      <c r="P20" s="1136" t="s">
        <v>3788</v>
      </c>
      <c r="Q20" s="1139" t="s">
        <v>3791</v>
      </c>
    </row>
    <row r="21" spans="1:17">
      <c r="A21" s="1136">
        <v>17</v>
      </c>
      <c r="B21" s="1181" t="s">
        <v>439</v>
      </c>
      <c r="C21" s="1181" t="s">
        <v>2475</v>
      </c>
      <c r="D21" s="1136">
        <v>1</v>
      </c>
      <c r="E21" s="1136">
        <v>1</v>
      </c>
      <c r="F21" s="1136">
        <v>1</v>
      </c>
      <c r="G21" s="1136">
        <v>1</v>
      </c>
      <c r="H21" s="1136">
        <v>1</v>
      </c>
      <c r="I21" s="1183" t="s">
        <v>3816</v>
      </c>
      <c r="J21" s="1139" t="s">
        <v>3793</v>
      </c>
      <c r="K21" s="1151"/>
      <c r="L21" s="1136">
        <v>17</v>
      </c>
      <c r="M21" s="1136" t="s">
        <v>1665</v>
      </c>
      <c r="N21" s="1159" t="s">
        <v>176</v>
      </c>
      <c r="O21" s="1139">
        <v>1</v>
      </c>
      <c r="P21" s="1136" t="s">
        <v>3788</v>
      </c>
      <c r="Q21" s="1139" t="s">
        <v>3791</v>
      </c>
    </row>
    <row r="22" spans="1:17">
      <c r="A22" s="1136">
        <v>18</v>
      </c>
      <c r="B22" s="1191" t="s">
        <v>418</v>
      </c>
      <c r="C22" s="1191" t="s">
        <v>2173</v>
      </c>
      <c r="D22" s="1136">
        <v>1</v>
      </c>
      <c r="E22" s="1136">
        <v>1</v>
      </c>
      <c r="F22" s="1136">
        <v>1</v>
      </c>
      <c r="G22" s="1136">
        <v>1</v>
      </c>
      <c r="H22" s="1136">
        <v>1</v>
      </c>
      <c r="I22" s="1193" t="s">
        <v>3820</v>
      </c>
      <c r="J22" s="1139" t="s">
        <v>3793</v>
      </c>
      <c r="K22" s="1151"/>
      <c r="L22" s="1136">
        <v>18</v>
      </c>
      <c r="M22" s="1136" t="s">
        <v>1662</v>
      </c>
      <c r="N22" s="1159" t="s">
        <v>97</v>
      </c>
      <c r="O22" s="1139">
        <v>1</v>
      </c>
      <c r="P22" s="1136" t="s">
        <v>3788</v>
      </c>
      <c r="Q22" s="1139" t="s">
        <v>3791</v>
      </c>
    </row>
    <row r="23" spans="1:17">
      <c r="A23" s="1136">
        <v>19</v>
      </c>
      <c r="B23" s="1191" t="s">
        <v>426</v>
      </c>
      <c r="C23" s="1191" t="s">
        <v>97</v>
      </c>
      <c r="D23" s="1136">
        <v>1</v>
      </c>
      <c r="E23" s="1136">
        <v>1</v>
      </c>
      <c r="F23" s="1136">
        <v>1</v>
      </c>
      <c r="G23" s="1136">
        <v>1</v>
      </c>
      <c r="H23" s="1136">
        <v>1</v>
      </c>
      <c r="I23" s="1193" t="s">
        <v>3820</v>
      </c>
      <c r="J23" s="1139" t="s">
        <v>3793</v>
      </c>
      <c r="K23" s="1151"/>
      <c r="L23" s="1136">
        <v>19</v>
      </c>
      <c r="M23" s="1136" t="s">
        <v>1664</v>
      </c>
      <c r="N23" s="1159" t="s">
        <v>112</v>
      </c>
      <c r="O23" s="1139">
        <v>1</v>
      </c>
      <c r="P23" s="1136" t="s">
        <v>3788</v>
      </c>
      <c r="Q23" s="1139" t="s">
        <v>3791</v>
      </c>
    </row>
    <row r="24" spans="1:17">
      <c r="A24" s="1136">
        <v>20</v>
      </c>
      <c r="B24" s="1191" t="s">
        <v>1446</v>
      </c>
      <c r="C24" s="1191" t="s">
        <v>176</v>
      </c>
      <c r="D24" s="1136">
        <v>1</v>
      </c>
      <c r="E24" s="1136">
        <v>1</v>
      </c>
      <c r="F24" s="1136">
        <v>1</v>
      </c>
      <c r="G24" s="1136">
        <v>1</v>
      </c>
      <c r="H24" s="1136">
        <v>1</v>
      </c>
      <c r="I24" s="1193" t="s">
        <v>3820</v>
      </c>
      <c r="J24" s="1139" t="s">
        <v>3793</v>
      </c>
      <c r="K24" s="1151"/>
      <c r="L24" s="1136">
        <v>20</v>
      </c>
      <c r="M24" s="1137" t="s">
        <v>1624</v>
      </c>
      <c r="N24" s="1159" t="s">
        <v>97</v>
      </c>
      <c r="O24" s="1139">
        <v>1</v>
      </c>
      <c r="P24" s="1136" t="s">
        <v>3788</v>
      </c>
      <c r="Q24" s="1139" t="s">
        <v>3791</v>
      </c>
    </row>
    <row r="25" spans="1:17">
      <c r="A25" s="1136">
        <v>21</v>
      </c>
      <c r="B25" s="1192" t="s">
        <v>458</v>
      </c>
      <c r="C25" s="1191" t="s">
        <v>97</v>
      </c>
      <c r="D25" s="1136">
        <v>1</v>
      </c>
      <c r="E25" s="1136">
        <v>1</v>
      </c>
      <c r="F25" s="1136">
        <v>1</v>
      </c>
      <c r="G25" s="1136">
        <v>1</v>
      </c>
      <c r="H25" s="1136">
        <v>1</v>
      </c>
      <c r="I25" s="1193" t="s">
        <v>3820</v>
      </c>
      <c r="J25" s="1139" t="s">
        <v>3793</v>
      </c>
      <c r="K25" s="1151"/>
      <c r="L25" s="1136">
        <v>21</v>
      </c>
      <c r="M25" s="1137" t="s">
        <v>1668</v>
      </c>
      <c r="N25" s="1159" t="s">
        <v>97</v>
      </c>
      <c r="O25" s="1139">
        <v>1</v>
      </c>
      <c r="P25" s="1136" t="s">
        <v>3788</v>
      </c>
      <c r="Q25" s="1139" t="s">
        <v>3791</v>
      </c>
    </row>
    <row r="26" spans="1:17">
      <c r="A26" s="1136">
        <v>22</v>
      </c>
      <c r="B26" s="1195" t="s">
        <v>721</v>
      </c>
      <c r="C26" s="1196" t="s">
        <v>2173</v>
      </c>
      <c r="D26" s="1136">
        <v>1</v>
      </c>
      <c r="E26" s="1136">
        <v>1</v>
      </c>
      <c r="F26" s="1136">
        <v>1</v>
      </c>
      <c r="G26" s="1136">
        <v>1</v>
      </c>
      <c r="H26" s="1136">
        <v>1</v>
      </c>
      <c r="I26" s="1197" t="s">
        <v>3821</v>
      </c>
      <c r="J26" s="1139" t="s">
        <v>3793</v>
      </c>
      <c r="K26" s="1151"/>
      <c r="L26" s="1136">
        <v>22</v>
      </c>
      <c r="M26" s="1137" t="s">
        <v>1263</v>
      </c>
      <c r="N26" s="1159" t="s">
        <v>97</v>
      </c>
      <c r="O26" s="1139">
        <v>1</v>
      </c>
      <c r="P26" s="1136" t="s">
        <v>3788</v>
      </c>
      <c r="Q26" s="1139" t="s">
        <v>3791</v>
      </c>
    </row>
    <row r="27" spans="1:17">
      <c r="A27" s="1136">
        <v>23</v>
      </c>
      <c r="B27" s="1195" t="s">
        <v>758</v>
      </c>
      <c r="C27" s="1196" t="s">
        <v>97</v>
      </c>
      <c r="D27" s="1136">
        <v>1</v>
      </c>
      <c r="E27" s="1136">
        <v>1</v>
      </c>
      <c r="F27" s="1136">
        <v>1</v>
      </c>
      <c r="G27" s="1136">
        <v>1</v>
      </c>
      <c r="H27" s="1136">
        <v>1</v>
      </c>
      <c r="I27" s="1197" t="s">
        <v>3821</v>
      </c>
      <c r="J27" s="1139" t="s">
        <v>3793</v>
      </c>
      <c r="K27" s="1151"/>
      <c r="L27" s="1136">
        <v>23</v>
      </c>
      <c r="M27" s="1137" t="s">
        <v>1615</v>
      </c>
      <c r="N27" s="1159" t="s">
        <v>97</v>
      </c>
      <c r="O27" s="1139">
        <v>1</v>
      </c>
      <c r="P27" s="1136" t="s">
        <v>3788</v>
      </c>
      <c r="Q27" s="1139" t="s">
        <v>3791</v>
      </c>
    </row>
    <row r="28" spans="1:17">
      <c r="A28" s="1136">
        <v>24</v>
      </c>
      <c r="B28" s="1195" t="s">
        <v>1540</v>
      </c>
      <c r="C28" s="1196" t="s">
        <v>97</v>
      </c>
      <c r="D28" s="1136">
        <v>1</v>
      </c>
      <c r="E28" s="1136">
        <v>1</v>
      </c>
      <c r="F28" s="1136">
        <v>1</v>
      </c>
      <c r="G28" s="1136">
        <v>1</v>
      </c>
      <c r="H28" s="1136">
        <v>1</v>
      </c>
      <c r="I28" s="1197" t="s">
        <v>3821</v>
      </c>
      <c r="J28" s="1139" t="s">
        <v>3793</v>
      </c>
      <c r="K28" s="1151"/>
      <c r="L28" s="1136">
        <v>24</v>
      </c>
      <c r="M28" s="1137" t="s">
        <v>1658</v>
      </c>
      <c r="N28" s="1159" t="s">
        <v>97</v>
      </c>
      <c r="O28" s="1139">
        <v>1</v>
      </c>
      <c r="P28" s="1136" t="s">
        <v>3788</v>
      </c>
      <c r="Q28" s="1139" t="s">
        <v>3791</v>
      </c>
    </row>
    <row r="29" spans="1:17">
      <c r="A29" s="1136">
        <v>25</v>
      </c>
      <c r="B29" s="1196" t="s">
        <v>1517</v>
      </c>
      <c r="C29" s="1196" t="s">
        <v>97</v>
      </c>
      <c r="D29" s="1136">
        <v>1</v>
      </c>
      <c r="E29" s="1136">
        <v>1</v>
      </c>
      <c r="F29" s="1136">
        <v>1</v>
      </c>
      <c r="G29" s="1136">
        <v>1</v>
      </c>
      <c r="H29" s="1136">
        <v>1</v>
      </c>
      <c r="I29" s="1197" t="s">
        <v>3821</v>
      </c>
      <c r="J29" s="1139" t="s">
        <v>3793</v>
      </c>
      <c r="K29" s="1152"/>
      <c r="L29" s="1136">
        <v>25</v>
      </c>
      <c r="M29" s="1161" t="s">
        <v>1666</v>
      </c>
      <c r="N29" s="1161" t="s">
        <v>176</v>
      </c>
      <c r="O29" s="1139">
        <v>1</v>
      </c>
      <c r="P29" s="1161" t="s">
        <v>3811</v>
      </c>
      <c r="Q29" s="1139" t="s">
        <v>3791</v>
      </c>
    </row>
    <row r="30" spans="1:17">
      <c r="A30" s="1136">
        <v>26</v>
      </c>
      <c r="B30" s="1196" t="s">
        <v>1507</v>
      </c>
      <c r="C30" s="1196" t="s">
        <v>107</v>
      </c>
      <c r="D30" s="1136">
        <v>1</v>
      </c>
      <c r="E30" s="1136">
        <v>1</v>
      </c>
      <c r="F30" s="1136">
        <v>1</v>
      </c>
      <c r="G30" s="1136">
        <v>1</v>
      </c>
      <c r="H30" s="1136">
        <v>1</v>
      </c>
      <c r="I30" s="1197" t="s">
        <v>3823</v>
      </c>
      <c r="J30" s="1139" t="s">
        <v>3793</v>
      </c>
      <c r="K30" s="1152"/>
      <c r="L30" s="1136">
        <v>26</v>
      </c>
      <c r="M30" s="1161" t="s">
        <v>1681</v>
      </c>
      <c r="N30" s="1161" t="s">
        <v>97</v>
      </c>
      <c r="O30" s="1139">
        <v>1</v>
      </c>
      <c r="P30" s="1161" t="s">
        <v>3811</v>
      </c>
      <c r="Q30" s="1139" t="s">
        <v>3791</v>
      </c>
    </row>
    <row r="31" spans="1:17">
      <c r="A31" s="1136">
        <v>27</v>
      </c>
      <c r="B31" s="1196" t="s">
        <v>1798</v>
      </c>
      <c r="C31" s="1196" t="s">
        <v>107</v>
      </c>
      <c r="D31" s="1136">
        <v>1</v>
      </c>
      <c r="E31" s="1136">
        <v>1</v>
      </c>
      <c r="F31" s="1136">
        <v>1</v>
      </c>
      <c r="G31" s="1136">
        <v>1</v>
      </c>
      <c r="H31" s="1136">
        <v>1</v>
      </c>
      <c r="I31" s="1197" t="s">
        <v>3823</v>
      </c>
      <c r="J31" s="1139" t="s">
        <v>3793</v>
      </c>
      <c r="K31" s="1152"/>
      <c r="L31" s="1136">
        <v>27</v>
      </c>
      <c r="M31" s="1161" t="s">
        <v>1788</v>
      </c>
      <c r="N31" s="1161" t="s">
        <v>176</v>
      </c>
      <c r="O31" s="1139">
        <v>1</v>
      </c>
      <c r="P31" s="1161" t="s">
        <v>3811</v>
      </c>
      <c r="Q31" s="1139" t="s">
        <v>3791</v>
      </c>
    </row>
    <row r="32" spans="1:17">
      <c r="A32" s="1136">
        <v>28</v>
      </c>
      <c r="B32" s="1202" t="s">
        <v>657</v>
      </c>
      <c r="C32" s="1202" t="s">
        <v>97</v>
      </c>
      <c r="D32" s="1136">
        <v>1</v>
      </c>
      <c r="E32" s="1136">
        <v>1</v>
      </c>
      <c r="F32" s="1136">
        <v>1</v>
      </c>
      <c r="G32" s="1136">
        <v>1</v>
      </c>
      <c r="H32" s="1136">
        <v>1</v>
      </c>
      <c r="I32" s="1203" t="s">
        <v>3824</v>
      </c>
      <c r="J32" s="1139" t="s">
        <v>3793</v>
      </c>
      <c r="K32" s="1152"/>
      <c r="L32" s="1136">
        <v>28</v>
      </c>
      <c r="M32" s="1161" t="s">
        <v>1563</v>
      </c>
      <c r="N32" s="1161" t="s">
        <v>97</v>
      </c>
      <c r="O32" s="1139">
        <v>1</v>
      </c>
      <c r="P32" s="1161" t="s">
        <v>3811</v>
      </c>
      <c r="Q32" s="1139" t="s">
        <v>3791</v>
      </c>
    </row>
    <row r="33" spans="1:18">
      <c r="A33" s="1136">
        <v>29</v>
      </c>
      <c r="B33" s="1202" t="s">
        <v>658</v>
      </c>
      <c r="C33" s="1202" t="s">
        <v>97</v>
      </c>
      <c r="D33" s="1136">
        <v>1</v>
      </c>
      <c r="E33" s="1136">
        <v>1</v>
      </c>
      <c r="F33" s="1136">
        <v>1</v>
      </c>
      <c r="G33" s="1136">
        <v>1</v>
      </c>
      <c r="H33" s="1136">
        <v>1</v>
      </c>
      <c r="I33" s="1203" t="s">
        <v>3824</v>
      </c>
      <c r="J33" s="1139" t="s">
        <v>3793</v>
      </c>
      <c r="K33" s="1152"/>
      <c r="L33" s="1136">
        <v>29</v>
      </c>
      <c r="M33" s="1161" t="s">
        <v>1579</v>
      </c>
      <c r="N33" s="1161" t="s">
        <v>107</v>
      </c>
      <c r="O33" s="1139">
        <v>1</v>
      </c>
      <c r="P33" s="1161" t="s">
        <v>3811</v>
      </c>
      <c r="Q33" s="1139" t="s">
        <v>3791</v>
      </c>
    </row>
    <row r="34" spans="1:18">
      <c r="A34" s="1136">
        <v>30</v>
      </c>
      <c r="B34" s="1202" t="s">
        <v>712</v>
      </c>
      <c r="C34" s="1202" t="s">
        <v>176</v>
      </c>
      <c r="D34" s="1136">
        <v>1</v>
      </c>
      <c r="E34" s="1136">
        <v>1</v>
      </c>
      <c r="F34" s="1136">
        <v>1</v>
      </c>
      <c r="G34" s="1136">
        <v>1</v>
      </c>
      <c r="H34" s="1136">
        <v>1</v>
      </c>
      <c r="I34" s="1203" t="s">
        <v>3824</v>
      </c>
      <c r="J34" s="1139" t="s">
        <v>3793</v>
      </c>
      <c r="K34" s="1152"/>
      <c r="L34" s="1136">
        <v>30</v>
      </c>
      <c r="M34" s="1161" t="s">
        <v>1752</v>
      </c>
      <c r="N34" s="1161" t="s">
        <v>176</v>
      </c>
      <c r="O34" s="1139">
        <v>1</v>
      </c>
      <c r="P34" s="1161" t="s">
        <v>3811</v>
      </c>
      <c r="Q34" s="1139" t="s">
        <v>3791</v>
      </c>
    </row>
    <row r="35" spans="1:18">
      <c r="A35" s="1136">
        <v>31</v>
      </c>
      <c r="B35" s="1202" t="s">
        <v>676</v>
      </c>
      <c r="C35" s="1202" t="s">
        <v>97</v>
      </c>
      <c r="D35" s="1136">
        <v>1</v>
      </c>
      <c r="E35" s="1136">
        <v>1</v>
      </c>
      <c r="F35" s="1136">
        <v>1</v>
      </c>
      <c r="G35" s="1136">
        <v>1</v>
      </c>
      <c r="H35" s="1136">
        <v>1</v>
      </c>
      <c r="I35" s="1203" t="s">
        <v>3824</v>
      </c>
      <c r="J35" s="1139" t="s">
        <v>3793</v>
      </c>
      <c r="K35" s="1152"/>
      <c r="L35" s="1136">
        <v>31</v>
      </c>
      <c r="M35" s="1161" t="s">
        <v>1578</v>
      </c>
      <c r="N35" s="1161" t="s">
        <v>176</v>
      </c>
      <c r="O35" s="1139">
        <v>1</v>
      </c>
      <c r="P35" s="1161" t="s">
        <v>3811</v>
      </c>
      <c r="Q35" s="1139" t="s">
        <v>3791</v>
      </c>
    </row>
    <row r="36" spans="1:18">
      <c r="A36" s="1136">
        <v>32</v>
      </c>
      <c r="B36" s="1202" t="s">
        <v>689</v>
      </c>
      <c r="C36" s="1202" t="s">
        <v>107</v>
      </c>
      <c r="D36" s="1136">
        <v>1</v>
      </c>
      <c r="E36" s="1136">
        <v>1</v>
      </c>
      <c r="F36" s="1136">
        <v>1</v>
      </c>
      <c r="G36" s="1136">
        <v>1</v>
      </c>
      <c r="H36" s="1136">
        <v>1</v>
      </c>
      <c r="I36" s="1203" t="s">
        <v>3824</v>
      </c>
      <c r="J36" s="1139" t="s">
        <v>3793</v>
      </c>
      <c r="K36" s="1152"/>
      <c r="L36" s="1136">
        <v>32</v>
      </c>
      <c r="M36" s="1161" t="s">
        <v>1557</v>
      </c>
      <c r="N36" s="1161" t="s">
        <v>107</v>
      </c>
      <c r="O36" s="1139">
        <v>1</v>
      </c>
      <c r="P36" s="1161" t="s">
        <v>3811</v>
      </c>
      <c r="Q36" s="1139" t="s">
        <v>3791</v>
      </c>
    </row>
    <row r="37" spans="1:18">
      <c r="A37" s="1136">
        <v>33</v>
      </c>
      <c r="B37" s="1202" t="s">
        <v>1453</v>
      </c>
      <c r="C37" s="1202" t="s">
        <v>112</v>
      </c>
      <c r="D37" s="1136">
        <v>1</v>
      </c>
      <c r="E37" s="1136">
        <v>1</v>
      </c>
      <c r="F37" s="1136">
        <v>1</v>
      </c>
      <c r="G37" s="1136">
        <v>1</v>
      </c>
      <c r="H37" s="1136">
        <v>1</v>
      </c>
      <c r="I37" s="1203" t="s">
        <v>3826</v>
      </c>
      <c r="J37" s="1139" t="s">
        <v>3793</v>
      </c>
      <c r="K37" s="1152"/>
      <c r="L37" s="1136">
        <v>33</v>
      </c>
      <c r="M37" s="1161" t="s">
        <v>1732</v>
      </c>
      <c r="N37" s="1161" t="s">
        <v>112</v>
      </c>
      <c r="O37" s="1139">
        <v>1</v>
      </c>
      <c r="P37" s="1161" t="s">
        <v>3811</v>
      </c>
      <c r="Q37" s="1139" t="s">
        <v>3791</v>
      </c>
    </row>
    <row r="38" spans="1:18">
      <c r="A38" s="1136">
        <v>34</v>
      </c>
      <c r="B38" s="1202" t="s">
        <v>1458</v>
      </c>
      <c r="C38" s="1202" t="s">
        <v>97</v>
      </c>
      <c r="D38" s="1136">
        <v>1</v>
      </c>
      <c r="E38" s="1136">
        <v>1</v>
      </c>
      <c r="F38" s="1136">
        <v>1</v>
      </c>
      <c r="G38" s="1136">
        <v>1</v>
      </c>
      <c r="H38" s="1136">
        <v>1</v>
      </c>
      <c r="I38" s="1203" t="s">
        <v>3826</v>
      </c>
      <c r="J38" s="1139" t="s">
        <v>3793</v>
      </c>
      <c r="K38" s="1151"/>
      <c r="L38" s="1136">
        <v>34</v>
      </c>
      <c r="M38" s="1161" t="s">
        <v>1699</v>
      </c>
      <c r="N38" s="1161" t="s">
        <v>107</v>
      </c>
      <c r="O38" s="1139">
        <v>1</v>
      </c>
      <c r="P38" s="1161" t="s">
        <v>3811</v>
      </c>
      <c r="Q38" s="1139" t="s">
        <v>3791</v>
      </c>
    </row>
    <row r="39" spans="1:18">
      <c r="A39" s="1136">
        <v>35</v>
      </c>
      <c r="B39" s="1202" t="s">
        <v>966</v>
      </c>
      <c r="C39" s="1202" t="s">
        <v>107</v>
      </c>
      <c r="D39" s="1136">
        <v>1</v>
      </c>
      <c r="E39" s="1136">
        <v>1</v>
      </c>
      <c r="F39" s="1136">
        <v>1</v>
      </c>
      <c r="G39" s="1136">
        <v>1</v>
      </c>
      <c r="H39" s="1136">
        <v>1</v>
      </c>
      <c r="I39" s="1203" t="s">
        <v>3826</v>
      </c>
      <c r="J39" s="1139" t="s">
        <v>3793</v>
      </c>
      <c r="K39" s="1151"/>
      <c r="L39" s="1136">
        <v>35</v>
      </c>
      <c r="M39" s="1171" t="s">
        <v>1677</v>
      </c>
      <c r="N39" s="1161" t="s">
        <v>176</v>
      </c>
      <c r="O39" s="1139">
        <v>1</v>
      </c>
      <c r="P39" s="1161" t="s">
        <v>3811</v>
      </c>
      <c r="Q39" s="1139"/>
    </row>
    <row r="40" spans="1:18">
      <c r="A40" s="1136">
        <v>36</v>
      </c>
      <c r="B40" s="1202" t="s">
        <v>734</v>
      </c>
      <c r="C40" s="1202" t="s">
        <v>2173</v>
      </c>
      <c r="D40" s="1136">
        <v>1</v>
      </c>
      <c r="E40" s="1136">
        <v>1</v>
      </c>
      <c r="F40" s="1136">
        <v>1</v>
      </c>
      <c r="G40" s="1136">
        <v>1</v>
      </c>
      <c r="H40" s="1136">
        <v>1</v>
      </c>
      <c r="I40" s="1203" t="s">
        <v>3826</v>
      </c>
      <c r="J40" s="1139" t="s">
        <v>3793</v>
      </c>
      <c r="K40" s="1151"/>
      <c r="L40" s="1136">
        <v>36</v>
      </c>
      <c r="M40" s="1171" t="s">
        <v>1343</v>
      </c>
      <c r="N40" s="1161" t="s">
        <v>176</v>
      </c>
      <c r="O40" s="1139">
        <v>1</v>
      </c>
      <c r="P40" s="1161" t="s">
        <v>3811</v>
      </c>
      <c r="Q40" s="1139"/>
    </row>
    <row r="41" spans="1:18">
      <c r="A41" s="1136">
        <v>37</v>
      </c>
      <c r="B41" s="1208" t="s">
        <v>1552</v>
      </c>
      <c r="C41" s="1208" t="s">
        <v>176</v>
      </c>
      <c r="D41" s="1136">
        <v>1</v>
      </c>
      <c r="E41" s="1136">
        <v>1</v>
      </c>
      <c r="F41" s="1136">
        <v>1</v>
      </c>
      <c r="G41" s="1136">
        <v>1</v>
      </c>
      <c r="H41" s="1136">
        <v>1</v>
      </c>
      <c r="I41" s="1209" t="s">
        <v>3829</v>
      </c>
      <c r="J41" s="1139" t="s">
        <v>3793</v>
      </c>
      <c r="K41" s="1151"/>
      <c r="L41" s="1136">
        <v>37</v>
      </c>
      <c r="M41" s="1171" t="s">
        <v>1342</v>
      </c>
      <c r="N41" s="1161" t="s">
        <v>97</v>
      </c>
      <c r="O41" s="1139">
        <v>1</v>
      </c>
      <c r="P41" s="1161" t="s">
        <v>3811</v>
      </c>
      <c r="Q41" s="1139"/>
    </row>
    <row r="42" spans="1:18">
      <c r="A42" s="1136">
        <v>38</v>
      </c>
      <c r="B42" s="1526" t="s">
        <v>1541</v>
      </c>
      <c r="C42" s="1526" t="s">
        <v>112</v>
      </c>
      <c r="D42" s="1136">
        <v>1</v>
      </c>
      <c r="E42" s="1136">
        <v>1</v>
      </c>
      <c r="F42" s="1136">
        <v>1</v>
      </c>
      <c r="G42" s="1136">
        <v>1</v>
      </c>
      <c r="H42" s="1136">
        <v>1</v>
      </c>
      <c r="I42" s="1536" t="s">
        <v>3853</v>
      </c>
      <c r="J42" s="1538" t="s">
        <v>3793</v>
      </c>
      <c r="K42" s="1151"/>
      <c r="L42" s="1136">
        <v>38</v>
      </c>
      <c r="M42" s="1171" t="s">
        <v>1334</v>
      </c>
      <c r="N42" s="1161" t="s">
        <v>97</v>
      </c>
      <c r="O42" s="1139">
        <v>1</v>
      </c>
      <c r="P42" s="1161" t="s">
        <v>3811</v>
      </c>
      <c r="Q42" s="1139"/>
    </row>
    <row r="43" spans="1:18">
      <c r="A43" s="1136">
        <v>39</v>
      </c>
      <c r="B43" s="1526" t="s">
        <v>955</v>
      </c>
      <c r="C43" s="1526" t="s">
        <v>112</v>
      </c>
      <c r="D43" s="1136">
        <v>1</v>
      </c>
      <c r="E43" s="1136">
        <v>1</v>
      </c>
      <c r="F43" s="1136">
        <v>1</v>
      </c>
      <c r="G43" s="1136">
        <v>1</v>
      </c>
      <c r="H43" s="1136">
        <v>1</v>
      </c>
      <c r="I43" s="1536" t="s">
        <v>3853</v>
      </c>
      <c r="J43" s="1538" t="s">
        <v>3793</v>
      </c>
      <c r="K43" s="1151"/>
      <c r="L43" s="1136">
        <v>39</v>
      </c>
      <c r="M43" s="1171" t="s">
        <v>1200</v>
      </c>
      <c r="N43" s="1161" t="s">
        <v>176</v>
      </c>
      <c r="O43" s="1139">
        <v>1</v>
      </c>
      <c r="P43" s="1161" t="s">
        <v>3811</v>
      </c>
      <c r="Q43" s="1139"/>
    </row>
    <row r="44" spans="1:18">
      <c r="A44" s="1136">
        <v>40</v>
      </c>
      <c r="B44" s="1526" t="s">
        <v>1647</v>
      </c>
      <c r="C44" s="1526" t="s">
        <v>3830</v>
      </c>
      <c r="D44" s="1136">
        <v>1</v>
      </c>
      <c r="E44" s="1136">
        <v>1</v>
      </c>
      <c r="F44" s="1136">
        <v>1</v>
      </c>
      <c r="G44" s="1136">
        <v>1</v>
      </c>
      <c r="H44" s="1136">
        <v>1</v>
      </c>
      <c r="I44" s="1536" t="s">
        <v>3853</v>
      </c>
      <c r="J44" s="1538" t="s">
        <v>3793</v>
      </c>
      <c r="K44" s="1151"/>
      <c r="L44" s="1136">
        <v>40</v>
      </c>
      <c r="M44" s="1171" t="s">
        <v>1595</v>
      </c>
      <c r="N44" s="1161" t="s">
        <v>176</v>
      </c>
      <c r="O44" s="1139">
        <v>1</v>
      </c>
      <c r="P44" s="1161" t="s">
        <v>3811</v>
      </c>
      <c r="Q44" s="1139"/>
      <c r="R44" s="1178" t="s">
        <v>3815</v>
      </c>
    </row>
    <row r="45" spans="1:18">
      <c r="A45" s="1136">
        <v>41</v>
      </c>
      <c r="B45" s="1526" t="s">
        <v>1634</v>
      </c>
      <c r="C45" s="1526" t="s">
        <v>3857</v>
      </c>
      <c r="D45" s="1136">
        <v>1</v>
      </c>
      <c r="E45" s="1136">
        <v>1</v>
      </c>
      <c r="F45" s="1136">
        <v>1</v>
      </c>
      <c r="G45" s="1136">
        <v>1</v>
      </c>
      <c r="H45" s="1136">
        <v>1</v>
      </c>
      <c r="I45" s="1536" t="s">
        <v>3854</v>
      </c>
      <c r="J45" s="1538" t="s">
        <v>3793</v>
      </c>
      <c r="K45" s="1151"/>
      <c r="L45" s="1136">
        <v>41</v>
      </c>
      <c r="M45" s="1171" t="s">
        <v>1205</v>
      </c>
      <c r="N45" s="1161" t="s">
        <v>97</v>
      </c>
      <c r="O45" s="1139">
        <v>1</v>
      </c>
      <c r="P45" s="1161" t="s">
        <v>3811</v>
      </c>
      <c r="Q45" s="1139"/>
    </row>
    <row r="46" spans="1:18">
      <c r="A46" s="1136">
        <v>42</v>
      </c>
      <c r="B46" s="1526" t="s">
        <v>1539</v>
      </c>
      <c r="C46" s="1526" t="s">
        <v>176</v>
      </c>
      <c r="D46" s="1136">
        <v>1</v>
      </c>
      <c r="E46" s="1136">
        <v>1</v>
      </c>
      <c r="F46" s="1136">
        <v>1</v>
      </c>
      <c r="G46" s="1136">
        <v>1</v>
      </c>
      <c r="H46" s="1136">
        <v>1</v>
      </c>
      <c r="I46" s="1536" t="s">
        <v>3854</v>
      </c>
      <c r="J46" s="1538" t="s">
        <v>3793</v>
      </c>
      <c r="K46" s="1151"/>
      <c r="L46" s="1136">
        <v>42</v>
      </c>
      <c r="M46" s="1177" t="s">
        <v>1750</v>
      </c>
      <c r="N46" s="1175" t="s">
        <v>107</v>
      </c>
      <c r="O46" s="1139">
        <v>1</v>
      </c>
      <c r="P46" s="1175" t="s">
        <v>3814</v>
      </c>
      <c r="Q46" s="1139"/>
    </row>
    <row r="47" spans="1:18">
      <c r="A47" s="1136">
        <v>43</v>
      </c>
      <c r="B47" s="1526" t="s">
        <v>1480</v>
      </c>
      <c r="C47" s="1526" t="s">
        <v>176</v>
      </c>
      <c r="D47" s="1136">
        <v>1</v>
      </c>
      <c r="E47" s="1136">
        <v>1</v>
      </c>
      <c r="F47" s="1136">
        <v>1</v>
      </c>
      <c r="G47" s="1136">
        <v>1</v>
      </c>
      <c r="H47" s="1136">
        <v>1</v>
      </c>
      <c r="I47" s="1536" t="s">
        <v>3854</v>
      </c>
      <c r="J47" s="1538" t="s">
        <v>3793</v>
      </c>
      <c r="K47" s="1151"/>
      <c r="L47" s="1136">
        <v>43</v>
      </c>
      <c r="M47" s="1177" t="s">
        <v>1747</v>
      </c>
      <c r="N47" s="1175" t="s">
        <v>176</v>
      </c>
      <c r="O47" s="1139">
        <v>1</v>
      </c>
      <c r="P47" s="1175" t="s">
        <v>3814</v>
      </c>
      <c r="Q47" s="1139"/>
    </row>
    <row r="48" spans="1:18">
      <c r="A48" s="1136"/>
      <c r="B48" s="1208"/>
      <c r="C48" s="1208"/>
      <c r="D48" s="1136"/>
      <c r="E48" s="1138"/>
      <c r="F48" s="1138"/>
      <c r="G48" s="1138"/>
      <c r="H48" s="1138"/>
      <c r="I48" s="1138"/>
      <c r="J48" s="1138"/>
      <c r="K48" s="1151"/>
      <c r="L48" s="1136">
        <v>44</v>
      </c>
      <c r="M48" s="1177" t="s">
        <v>1742</v>
      </c>
      <c r="N48" s="1175" t="s">
        <v>97</v>
      </c>
      <c r="O48" s="1139">
        <v>1</v>
      </c>
      <c r="P48" s="1175" t="s">
        <v>3814</v>
      </c>
      <c r="Q48" s="1139"/>
    </row>
    <row r="49" spans="1:18">
      <c r="A49" s="1136"/>
      <c r="B49" s="1208"/>
      <c r="C49" s="1208"/>
      <c r="D49" s="1136"/>
      <c r="E49" s="1138"/>
      <c r="F49" s="1138"/>
      <c r="G49" s="1138"/>
      <c r="H49" s="1138"/>
      <c r="I49" s="1138"/>
      <c r="J49" s="1138"/>
      <c r="K49" s="1151"/>
      <c r="L49" s="1136">
        <v>45</v>
      </c>
      <c r="M49" s="1177" t="s">
        <v>1556</v>
      </c>
      <c r="N49" s="1175" t="s">
        <v>112</v>
      </c>
      <c r="O49" s="1139">
        <v>1</v>
      </c>
      <c r="P49" s="1175" t="s">
        <v>3814</v>
      </c>
      <c r="Q49" s="1139"/>
    </row>
    <row r="50" spans="1:18">
      <c r="A50" s="1136"/>
      <c r="B50" s="1136"/>
      <c r="C50" s="1136"/>
      <c r="D50" s="1136"/>
      <c r="E50" s="1138"/>
      <c r="F50" s="1138"/>
      <c r="G50" s="1138"/>
      <c r="H50" s="1138"/>
      <c r="I50" s="1138"/>
      <c r="J50" s="1138"/>
      <c r="K50" s="1151"/>
      <c r="L50" s="1136">
        <v>46</v>
      </c>
      <c r="M50" s="1177" t="s">
        <v>1763</v>
      </c>
      <c r="N50" s="1175" t="s">
        <v>97</v>
      </c>
      <c r="O50" s="1139">
        <v>1</v>
      </c>
      <c r="P50" s="1175" t="s">
        <v>3814</v>
      </c>
      <c r="Q50" s="1139"/>
    </row>
    <row r="51" spans="1:18">
      <c r="A51" s="1136"/>
      <c r="B51" s="1136"/>
      <c r="C51" s="1136"/>
      <c r="D51" s="1136"/>
      <c r="E51" s="1138"/>
      <c r="F51" s="1138"/>
      <c r="G51" s="1138"/>
      <c r="H51" s="1138"/>
      <c r="I51" s="1138"/>
      <c r="J51" s="1138"/>
      <c r="K51" s="1151"/>
      <c r="L51" s="1136">
        <v>47</v>
      </c>
      <c r="M51" s="1177" t="s">
        <v>1765</v>
      </c>
      <c r="N51" s="1175" t="s">
        <v>97</v>
      </c>
      <c r="O51" s="1139">
        <v>1</v>
      </c>
      <c r="P51" s="1175" t="s">
        <v>3814</v>
      </c>
      <c r="Q51" s="1139"/>
    </row>
    <row r="52" spans="1:18">
      <c r="A52" s="1136"/>
      <c r="B52" s="1136"/>
      <c r="C52" s="1136"/>
      <c r="D52" s="1136"/>
      <c r="E52" s="1138"/>
      <c r="F52" s="1138"/>
      <c r="G52" s="1138"/>
      <c r="H52" s="1138"/>
      <c r="I52" s="1138"/>
      <c r="J52" s="1138"/>
      <c r="K52" s="1151"/>
      <c r="L52" s="1136">
        <v>48</v>
      </c>
      <c r="M52" s="1177" t="s">
        <v>1562</v>
      </c>
      <c r="N52" s="1175" t="s">
        <v>97</v>
      </c>
      <c r="O52" s="1139">
        <v>1</v>
      </c>
      <c r="P52" s="1175" t="s">
        <v>3814</v>
      </c>
      <c r="Q52" s="1139"/>
    </row>
    <row r="53" spans="1:18">
      <c r="A53" s="1136"/>
      <c r="B53" s="1136"/>
      <c r="C53" s="1136"/>
      <c r="D53" s="1136"/>
      <c r="E53" s="1138"/>
      <c r="F53" s="1138"/>
      <c r="G53" s="1138"/>
      <c r="H53" s="1138"/>
      <c r="I53" s="1138"/>
      <c r="J53" s="1138"/>
      <c r="K53" s="1151"/>
      <c r="L53" s="1136">
        <v>49</v>
      </c>
      <c r="M53" s="1177" t="s">
        <v>1767</v>
      </c>
      <c r="N53" s="1175" t="s">
        <v>97</v>
      </c>
      <c r="O53" s="1139">
        <v>1</v>
      </c>
      <c r="P53" s="1175" t="s">
        <v>3814</v>
      </c>
      <c r="Q53" s="1139"/>
    </row>
    <row r="54" spans="1:18">
      <c r="A54" s="1136"/>
      <c r="B54" s="1136"/>
      <c r="C54" s="1136"/>
      <c r="D54" s="1136"/>
      <c r="E54" s="1138"/>
      <c r="F54" s="1138"/>
      <c r="G54" s="1138"/>
      <c r="H54" s="1138"/>
      <c r="I54" s="1138"/>
      <c r="J54" s="1138"/>
      <c r="K54" s="1151"/>
      <c r="L54" s="1136">
        <v>50</v>
      </c>
      <c r="M54" s="1177" t="s">
        <v>1576</v>
      </c>
      <c r="N54" s="1175" t="s">
        <v>97</v>
      </c>
      <c r="O54" s="1139">
        <v>1</v>
      </c>
      <c r="P54" s="1175" t="s">
        <v>3814</v>
      </c>
      <c r="Q54" s="1139"/>
    </row>
    <row r="55" spans="1:18">
      <c r="A55" s="1136"/>
      <c r="B55" s="1136"/>
      <c r="C55" s="1136"/>
      <c r="D55" s="1136"/>
      <c r="E55" s="1138"/>
      <c r="F55" s="1138"/>
      <c r="G55" s="1138"/>
      <c r="H55" s="1138"/>
      <c r="I55" s="1138"/>
      <c r="J55" s="1138"/>
      <c r="K55" s="1151"/>
      <c r="L55" s="1136">
        <v>51</v>
      </c>
      <c r="M55" s="1182" t="s">
        <v>1580</v>
      </c>
      <c r="N55" s="1181" t="s">
        <v>107</v>
      </c>
      <c r="O55" s="1139">
        <v>1</v>
      </c>
      <c r="P55" s="1181" t="s">
        <v>3816</v>
      </c>
      <c r="Q55" s="1139"/>
    </row>
    <row r="56" spans="1:18">
      <c r="A56" s="1136"/>
      <c r="B56" s="1136"/>
      <c r="C56" s="1136"/>
      <c r="D56" s="1136"/>
      <c r="E56" s="1138"/>
      <c r="F56" s="1138"/>
      <c r="G56" s="1138"/>
      <c r="H56" s="1138"/>
      <c r="I56" s="1138"/>
      <c r="J56" s="1138"/>
      <c r="K56" s="1151"/>
      <c r="L56" s="1136">
        <v>52</v>
      </c>
      <c r="M56" s="1182" t="s">
        <v>1758</v>
      </c>
      <c r="N56" s="1181" t="s">
        <v>97</v>
      </c>
      <c r="O56" s="1139">
        <v>1</v>
      </c>
      <c r="P56" s="1181" t="s">
        <v>3816</v>
      </c>
      <c r="Q56" s="1139"/>
    </row>
    <row r="57" spans="1:18">
      <c r="A57" s="1136"/>
      <c r="B57" s="1136"/>
      <c r="C57" s="1136"/>
      <c r="D57" s="1136"/>
      <c r="E57" s="1138"/>
      <c r="F57" s="1138"/>
      <c r="G57" s="1138"/>
      <c r="H57" s="1138"/>
      <c r="I57" s="1138"/>
      <c r="J57" s="1138"/>
      <c r="K57" s="1151"/>
      <c r="L57" s="1136">
        <v>53</v>
      </c>
      <c r="M57" s="1182" t="s">
        <v>1581</v>
      </c>
      <c r="N57" s="1181" t="s">
        <v>176</v>
      </c>
      <c r="O57" s="1139">
        <v>1</v>
      </c>
      <c r="P57" s="1181" t="s">
        <v>3816</v>
      </c>
      <c r="Q57" s="1139"/>
      <c r="R57" s="1184" t="s">
        <v>3817</v>
      </c>
    </row>
    <row r="58" spans="1:18">
      <c r="A58" s="1136"/>
      <c r="B58" s="1136"/>
      <c r="C58" s="1136"/>
      <c r="D58" s="1136"/>
      <c r="E58" s="1138"/>
      <c r="F58" s="1138"/>
      <c r="G58" s="1138"/>
      <c r="H58" s="1138"/>
      <c r="I58" s="1138"/>
      <c r="J58" s="1138"/>
      <c r="K58" s="1151"/>
      <c r="L58" s="1136">
        <v>54</v>
      </c>
      <c r="M58" s="1181" t="s">
        <v>1719</v>
      </c>
      <c r="N58" s="1181" t="s">
        <v>176</v>
      </c>
      <c r="O58" s="1139">
        <v>1</v>
      </c>
      <c r="P58" s="1181" t="s">
        <v>3816</v>
      </c>
      <c r="Q58" s="1139"/>
    </row>
    <row r="59" spans="1:18">
      <c r="A59" s="1136"/>
      <c r="B59" s="1136"/>
      <c r="C59" s="1136"/>
      <c r="D59" s="1136"/>
      <c r="E59" s="1138"/>
      <c r="F59" s="1138"/>
      <c r="G59" s="1138"/>
      <c r="H59" s="1138"/>
      <c r="I59" s="1138"/>
      <c r="J59" s="1138"/>
      <c r="K59" s="1151"/>
      <c r="L59" s="1136">
        <v>55</v>
      </c>
      <c r="M59" s="1181" t="s">
        <v>1735</v>
      </c>
      <c r="N59" s="1181" t="s">
        <v>97</v>
      </c>
      <c r="O59" s="1139">
        <v>1</v>
      </c>
      <c r="P59" s="1181" t="s">
        <v>3816</v>
      </c>
      <c r="Q59" s="1139"/>
    </row>
    <row r="60" spans="1:18">
      <c r="A60" s="1136"/>
      <c r="B60" s="1136"/>
      <c r="C60" s="1136"/>
      <c r="D60" s="1136"/>
      <c r="E60" s="1138"/>
      <c r="F60" s="1138"/>
      <c r="G60" s="1138"/>
      <c r="H60" s="1138"/>
      <c r="I60" s="1138"/>
      <c r="J60" s="1138"/>
      <c r="K60" s="1151"/>
      <c r="L60" s="1136">
        <v>56</v>
      </c>
      <c r="M60" s="1181" t="s">
        <v>1741</v>
      </c>
      <c r="N60" s="1181" t="s">
        <v>97</v>
      </c>
      <c r="O60" s="1139">
        <v>1</v>
      </c>
      <c r="P60" s="1181" t="s">
        <v>3816</v>
      </c>
      <c r="Q60" s="1139"/>
    </row>
    <row r="61" spans="1:18">
      <c r="A61" s="1136"/>
      <c r="B61" s="1136"/>
      <c r="C61" s="1136"/>
      <c r="D61" s="1136"/>
      <c r="E61" s="1138"/>
      <c r="F61" s="1138"/>
      <c r="G61" s="1138"/>
      <c r="H61" s="1138"/>
      <c r="I61" s="1138"/>
      <c r="J61" s="1138"/>
      <c r="K61" s="1151"/>
      <c r="L61" s="1136">
        <v>57</v>
      </c>
      <c r="M61" s="1191" t="s">
        <v>1561</v>
      </c>
      <c r="N61" s="1191" t="s">
        <v>176</v>
      </c>
      <c r="O61" s="1139">
        <v>1</v>
      </c>
      <c r="P61" s="1191" t="s">
        <v>3820</v>
      </c>
      <c r="Q61" s="1139"/>
    </row>
    <row r="62" spans="1:18">
      <c r="A62" s="1136"/>
      <c r="B62" s="1136"/>
      <c r="C62" s="1136"/>
      <c r="D62" s="1136"/>
      <c r="E62" s="1138"/>
      <c r="F62" s="1138"/>
      <c r="G62" s="1138"/>
      <c r="H62" s="1138"/>
      <c r="I62" s="1138"/>
      <c r="J62" s="1138"/>
      <c r="K62" s="1151"/>
      <c r="L62" s="1136">
        <v>58</v>
      </c>
      <c r="M62" s="1191" t="s">
        <v>1575</v>
      </c>
      <c r="N62" s="1191" t="s">
        <v>112</v>
      </c>
      <c r="O62" s="1139">
        <v>1</v>
      </c>
      <c r="P62" s="1191" t="s">
        <v>3820</v>
      </c>
      <c r="Q62" s="1139"/>
    </row>
    <row r="63" spans="1:18">
      <c r="A63" s="1136"/>
      <c r="B63" s="1136"/>
      <c r="C63" s="1136"/>
      <c r="D63" s="1136"/>
      <c r="E63" s="1138"/>
      <c r="F63" s="1138"/>
      <c r="G63" s="1138"/>
      <c r="H63" s="1138"/>
      <c r="I63" s="1138"/>
      <c r="J63" s="1138"/>
      <c r="K63" s="1151"/>
      <c r="L63" s="1136">
        <v>59</v>
      </c>
      <c r="M63" s="1191" t="s">
        <v>1558</v>
      </c>
      <c r="N63" s="1191" t="s">
        <v>176</v>
      </c>
      <c r="O63" s="1139">
        <v>1</v>
      </c>
      <c r="P63" s="1191" t="s">
        <v>3820</v>
      </c>
      <c r="Q63" s="1139"/>
    </row>
    <row r="64" spans="1:18">
      <c r="A64" s="1136"/>
      <c r="B64" s="1136"/>
      <c r="C64" s="1136"/>
      <c r="D64" s="1136"/>
      <c r="E64" s="1138"/>
      <c r="F64" s="1138"/>
      <c r="G64" s="1138"/>
      <c r="H64" s="1138"/>
      <c r="I64" s="1138"/>
      <c r="J64" s="1138"/>
      <c r="K64" s="1151"/>
      <c r="L64" s="1136">
        <v>60</v>
      </c>
      <c r="M64" s="1191" t="s">
        <v>1737</v>
      </c>
      <c r="N64" s="1191" t="s">
        <v>176</v>
      </c>
      <c r="O64" s="1139">
        <v>1</v>
      </c>
      <c r="P64" s="1191" t="s">
        <v>3820</v>
      </c>
      <c r="Q64" s="1139"/>
    </row>
    <row r="65" spans="1:17">
      <c r="A65" s="1136"/>
      <c r="B65" s="1136"/>
      <c r="C65" s="1136"/>
      <c r="D65" s="1136"/>
      <c r="E65" s="1138"/>
      <c r="F65" s="1138"/>
      <c r="G65" s="1138"/>
      <c r="H65" s="1138"/>
      <c r="I65" s="1138"/>
      <c r="J65" s="1138"/>
      <c r="K65" s="1151"/>
      <c r="L65" s="1136">
        <v>61</v>
      </c>
      <c r="M65" s="1191" t="s">
        <v>1751</v>
      </c>
      <c r="N65" s="1191" t="s">
        <v>97</v>
      </c>
      <c r="O65" s="1139">
        <v>1</v>
      </c>
      <c r="P65" s="1191" t="s">
        <v>3820</v>
      </c>
      <c r="Q65" s="1139"/>
    </row>
    <row r="66" spans="1:17">
      <c r="A66" s="1136"/>
      <c r="B66" s="1136"/>
      <c r="C66" s="1136"/>
      <c r="D66" s="1136"/>
      <c r="E66" s="1138"/>
      <c r="F66" s="1138"/>
      <c r="G66" s="1138"/>
      <c r="H66" s="1138"/>
      <c r="I66" s="1138"/>
      <c r="J66" s="1138"/>
      <c r="K66" s="1151"/>
      <c r="L66" s="1136">
        <v>62</v>
      </c>
      <c r="M66" s="1191" t="s">
        <v>1745</v>
      </c>
      <c r="N66" s="1191" t="s">
        <v>97</v>
      </c>
      <c r="O66" s="1139">
        <v>1</v>
      </c>
      <c r="P66" s="1191" t="s">
        <v>3820</v>
      </c>
      <c r="Q66" s="1139"/>
    </row>
    <row r="67" spans="1:17">
      <c r="A67" s="1136"/>
      <c r="B67" s="1136"/>
      <c r="C67" s="1136"/>
      <c r="D67" s="1136"/>
      <c r="E67" s="1138"/>
      <c r="F67" s="1138"/>
      <c r="G67" s="1138"/>
      <c r="H67" s="1138"/>
      <c r="I67" s="1138"/>
      <c r="J67" s="1138"/>
      <c r="K67" s="1151"/>
      <c r="L67" s="1136">
        <v>63</v>
      </c>
      <c r="M67" s="1191" t="s">
        <v>1550</v>
      </c>
      <c r="N67" s="1191" t="s">
        <v>112</v>
      </c>
      <c r="O67" s="1139">
        <v>1</v>
      </c>
      <c r="P67" s="1191" t="s">
        <v>3820</v>
      </c>
      <c r="Q67" s="1139"/>
    </row>
    <row r="68" spans="1:17">
      <c r="A68" s="1136"/>
      <c r="B68" s="1136"/>
      <c r="C68" s="1136"/>
      <c r="D68" s="1136"/>
      <c r="E68" s="1138"/>
      <c r="F68" s="1138"/>
      <c r="G68" s="1138"/>
      <c r="H68" s="1138"/>
      <c r="I68" s="1138"/>
      <c r="J68" s="1138"/>
      <c r="K68" s="1151"/>
      <c r="L68" s="1136">
        <v>64</v>
      </c>
      <c r="M68" s="1191" t="s">
        <v>657</v>
      </c>
      <c r="N68" s="1191" t="s">
        <v>97</v>
      </c>
      <c r="O68" s="1139">
        <v>1</v>
      </c>
      <c r="P68" s="1191" t="s">
        <v>3820</v>
      </c>
      <c r="Q68" s="1139"/>
    </row>
    <row r="69" spans="1:17">
      <c r="A69" s="1136"/>
      <c r="B69" s="1136"/>
      <c r="C69" s="1136"/>
      <c r="D69" s="1136"/>
      <c r="E69" s="1138"/>
      <c r="F69" s="1138"/>
      <c r="G69" s="1138"/>
      <c r="H69" s="1138"/>
      <c r="I69" s="1138"/>
      <c r="J69" s="1138"/>
      <c r="K69" s="1151"/>
      <c r="L69" s="1136">
        <v>65</v>
      </c>
      <c r="M69" s="1191" t="s">
        <v>658</v>
      </c>
      <c r="N69" s="1191" t="s">
        <v>97</v>
      </c>
      <c r="O69" s="1139">
        <v>1</v>
      </c>
      <c r="P69" s="1191" t="s">
        <v>3820</v>
      </c>
      <c r="Q69" s="1139"/>
    </row>
    <row r="70" spans="1:17">
      <c r="A70" s="1136"/>
      <c r="B70" s="1136"/>
      <c r="C70" s="1136"/>
      <c r="D70" s="1136"/>
      <c r="E70" s="1138"/>
      <c r="F70" s="1138"/>
      <c r="G70" s="1138"/>
      <c r="H70" s="1138"/>
      <c r="I70" s="1138"/>
      <c r="J70" s="1138"/>
      <c r="K70" s="1151"/>
      <c r="L70" s="1136">
        <v>66</v>
      </c>
      <c r="M70" s="1191" t="s">
        <v>712</v>
      </c>
      <c r="N70" s="1191" t="s">
        <v>176</v>
      </c>
      <c r="O70" s="1139">
        <v>1</v>
      </c>
      <c r="P70" s="1191" t="s">
        <v>3820</v>
      </c>
      <c r="Q70" s="1139"/>
    </row>
    <row r="71" spans="1:17">
      <c r="A71" s="1136"/>
      <c r="B71" s="1136"/>
      <c r="C71" s="1136"/>
      <c r="D71" s="1136"/>
      <c r="E71" s="1138"/>
      <c r="F71" s="1138"/>
      <c r="G71" s="1138"/>
      <c r="H71" s="1138"/>
      <c r="I71" s="1138"/>
      <c r="J71" s="1138"/>
      <c r="K71" s="1151"/>
      <c r="L71" s="1136">
        <v>67</v>
      </c>
      <c r="M71" s="1191" t="s">
        <v>676</v>
      </c>
      <c r="N71" s="1191" t="s">
        <v>97</v>
      </c>
      <c r="O71" s="1139">
        <v>1</v>
      </c>
      <c r="P71" s="1191" t="s">
        <v>3820</v>
      </c>
      <c r="Q71" s="1139"/>
    </row>
    <row r="72" spans="1:17">
      <c r="A72" s="1136"/>
      <c r="B72" s="1136"/>
      <c r="C72" s="1136"/>
      <c r="D72" s="1136"/>
      <c r="E72" s="1138"/>
      <c r="F72" s="1138"/>
      <c r="G72" s="1138"/>
      <c r="H72" s="1138"/>
      <c r="I72" s="1138"/>
      <c r="J72" s="1138"/>
      <c r="K72" s="1151"/>
      <c r="L72" s="1136">
        <v>68</v>
      </c>
      <c r="M72" s="1194" t="s">
        <v>1230</v>
      </c>
      <c r="N72" s="1191" t="s">
        <v>97</v>
      </c>
      <c r="O72" s="1139">
        <v>1</v>
      </c>
      <c r="P72" s="1191" t="s">
        <v>3820</v>
      </c>
      <c r="Q72" s="1139"/>
    </row>
    <row r="73" spans="1:17">
      <c r="A73" s="1136"/>
      <c r="B73" s="1136"/>
      <c r="C73" s="1136"/>
      <c r="D73" s="1136"/>
      <c r="E73" s="1138"/>
      <c r="F73" s="1138"/>
      <c r="G73" s="1138"/>
      <c r="H73" s="1138"/>
      <c r="I73" s="1138"/>
      <c r="J73" s="1138"/>
      <c r="K73" s="1151"/>
      <c r="L73" s="1136">
        <v>69</v>
      </c>
      <c r="M73" s="1192" t="s">
        <v>1203</v>
      </c>
      <c r="N73" s="1191" t="s">
        <v>97</v>
      </c>
      <c r="O73" s="1139">
        <v>1</v>
      </c>
      <c r="P73" s="1191" t="s">
        <v>3820</v>
      </c>
      <c r="Q73" s="1139"/>
    </row>
    <row r="74" spans="1:17">
      <c r="A74" s="1136"/>
      <c r="B74" s="1136"/>
      <c r="C74" s="1136"/>
      <c r="D74" s="1136"/>
      <c r="E74" s="1138"/>
      <c r="F74" s="1138"/>
      <c r="G74" s="1138"/>
      <c r="H74" s="1138"/>
      <c r="I74" s="1138"/>
      <c r="J74" s="1138"/>
      <c r="K74" s="1151"/>
      <c r="L74" s="1136">
        <v>70</v>
      </c>
      <c r="M74" s="1192" t="s">
        <v>1341</v>
      </c>
      <c r="N74" s="1191" t="s">
        <v>97</v>
      </c>
      <c r="O74" s="1139">
        <v>1</v>
      </c>
      <c r="P74" s="1191" t="s">
        <v>3820</v>
      </c>
      <c r="Q74" s="1139"/>
    </row>
    <row r="75" spans="1:17">
      <c r="A75" s="1136"/>
      <c r="B75" s="1136"/>
      <c r="C75" s="1136"/>
      <c r="D75" s="1136"/>
      <c r="E75" s="1138"/>
      <c r="F75" s="1138"/>
      <c r="G75" s="1138"/>
      <c r="H75" s="1138"/>
      <c r="I75" s="1138"/>
      <c r="J75" s="1138"/>
      <c r="K75" s="1151"/>
      <c r="L75" s="1136">
        <v>71</v>
      </c>
      <c r="M75" s="1192" t="s">
        <v>1626</v>
      </c>
      <c r="N75" s="1191" t="s">
        <v>176</v>
      </c>
      <c r="O75" s="1139">
        <v>1</v>
      </c>
      <c r="P75" s="1191" t="s">
        <v>3820</v>
      </c>
      <c r="Q75" s="1139"/>
    </row>
    <row r="76" spans="1:17">
      <c r="A76" s="1136"/>
      <c r="B76" s="1136"/>
      <c r="C76" s="1136"/>
      <c r="D76" s="1136"/>
      <c r="E76" s="1138"/>
      <c r="F76" s="1138"/>
      <c r="G76" s="1138"/>
      <c r="H76" s="1138"/>
      <c r="I76" s="1138"/>
      <c r="J76" s="1138"/>
      <c r="K76" s="1151"/>
      <c r="L76" s="1136">
        <v>72</v>
      </c>
      <c r="M76" s="1195" t="s">
        <v>1427</v>
      </c>
      <c r="N76" s="1191" t="s">
        <v>97</v>
      </c>
      <c r="O76" s="1139">
        <v>1</v>
      </c>
      <c r="P76" s="1196" t="s">
        <v>3821</v>
      </c>
      <c r="Q76" s="1139"/>
    </row>
    <row r="77" spans="1:17">
      <c r="A77" s="1136"/>
      <c r="B77" s="1136"/>
      <c r="C77" s="1136"/>
      <c r="D77" s="1136"/>
      <c r="E77" s="1138"/>
      <c r="F77" s="1138"/>
      <c r="G77" s="1138"/>
      <c r="H77" s="1138"/>
      <c r="I77" s="1138"/>
      <c r="J77" s="1138"/>
      <c r="K77" s="1151"/>
      <c r="L77" s="1136">
        <v>73</v>
      </c>
      <c r="M77" s="1195" t="s">
        <v>1371</v>
      </c>
      <c r="N77" s="1191" t="s">
        <v>97</v>
      </c>
      <c r="O77" s="1139">
        <v>1</v>
      </c>
      <c r="P77" s="1196" t="s">
        <v>3821</v>
      </c>
      <c r="Q77" s="1139"/>
    </row>
    <row r="78" spans="1:17">
      <c r="A78" s="1136"/>
      <c r="B78" s="1136"/>
      <c r="C78" s="1136"/>
      <c r="D78" s="1136"/>
      <c r="E78" s="1138"/>
      <c r="F78" s="1138"/>
      <c r="G78" s="1138"/>
      <c r="H78" s="1138"/>
      <c r="I78" s="1138"/>
      <c r="J78" s="1138"/>
      <c r="K78" s="1151"/>
      <c r="L78" s="1136">
        <v>74</v>
      </c>
      <c r="M78" s="1195" t="s">
        <v>1389</v>
      </c>
      <c r="N78" s="1191" t="s">
        <v>176</v>
      </c>
      <c r="O78" s="1139">
        <v>1</v>
      </c>
      <c r="P78" s="1196" t="s">
        <v>3821</v>
      </c>
      <c r="Q78" s="1139"/>
    </row>
    <row r="79" spans="1:17">
      <c r="A79" s="1136"/>
      <c r="B79" s="1136"/>
      <c r="C79" s="1136"/>
      <c r="D79" s="1136"/>
      <c r="E79" s="1138"/>
      <c r="F79" s="1138"/>
      <c r="G79" s="1138"/>
      <c r="H79" s="1138"/>
      <c r="I79" s="1138"/>
      <c r="J79" s="1138"/>
      <c r="K79" s="1151"/>
      <c r="L79" s="1136">
        <v>75</v>
      </c>
      <c r="M79" s="1195" t="s">
        <v>1404</v>
      </c>
      <c r="N79" s="1191" t="s">
        <v>176</v>
      </c>
      <c r="O79" s="1139">
        <v>1</v>
      </c>
      <c r="P79" s="1196" t="s">
        <v>3821</v>
      </c>
      <c r="Q79" s="1139"/>
    </row>
    <row r="80" spans="1:17">
      <c r="A80" s="1136"/>
      <c r="B80" s="1136"/>
      <c r="C80" s="1136"/>
      <c r="D80" s="1136"/>
      <c r="E80" s="1138"/>
      <c r="F80" s="1138"/>
      <c r="G80" s="1138"/>
      <c r="H80" s="1138"/>
      <c r="I80" s="1138"/>
      <c r="J80" s="1138"/>
      <c r="K80" s="1151"/>
      <c r="L80" s="1136">
        <v>76</v>
      </c>
      <c r="M80" s="1195" t="s">
        <v>1359</v>
      </c>
      <c r="N80" s="1191" t="s">
        <v>97</v>
      </c>
      <c r="O80" s="1139">
        <v>1</v>
      </c>
      <c r="P80" s="1196" t="s">
        <v>3821</v>
      </c>
      <c r="Q80" s="1139"/>
    </row>
    <row r="81" spans="1:17">
      <c r="A81" s="1136"/>
      <c r="B81" s="1136"/>
      <c r="C81" s="1136"/>
      <c r="D81" s="1136"/>
      <c r="E81" s="1138"/>
      <c r="F81" s="1138"/>
      <c r="G81" s="1138"/>
      <c r="H81" s="1138"/>
      <c r="I81" s="1138"/>
      <c r="J81" s="1138"/>
      <c r="K81" s="1151"/>
      <c r="L81" s="1136">
        <v>77</v>
      </c>
      <c r="M81" s="1195" t="s">
        <v>448</v>
      </c>
      <c r="N81" s="1191" t="s">
        <v>97</v>
      </c>
      <c r="O81" s="1139">
        <v>1</v>
      </c>
      <c r="P81" s="1196" t="s">
        <v>3821</v>
      </c>
      <c r="Q81" s="1139"/>
    </row>
    <row r="82" spans="1:17">
      <c r="A82" s="1136"/>
      <c r="B82" s="1136"/>
      <c r="C82" s="1136"/>
      <c r="D82" s="1136"/>
      <c r="E82" s="1138"/>
      <c r="F82" s="1138"/>
      <c r="G82" s="1138"/>
      <c r="H82" s="1138"/>
      <c r="I82" s="1138"/>
      <c r="J82" s="1138"/>
      <c r="K82" s="1151"/>
      <c r="L82" s="1136">
        <v>78</v>
      </c>
      <c r="M82" s="1195" t="s">
        <v>471</v>
      </c>
      <c r="N82" s="1191" t="s">
        <v>97</v>
      </c>
      <c r="O82" s="1139">
        <v>1</v>
      </c>
      <c r="P82" s="1196" t="s">
        <v>3821</v>
      </c>
      <c r="Q82" s="1139"/>
    </row>
    <row r="83" spans="1:17">
      <c r="A83" s="1136"/>
      <c r="B83" s="1136"/>
      <c r="C83" s="1136"/>
      <c r="D83" s="1136"/>
      <c r="E83" s="1138"/>
      <c r="F83" s="1138"/>
      <c r="G83" s="1138"/>
      <c r="H83" s="1138"/>
      <c r="I83" s="1138"/>
      <c r="J83" s="1138"/>
      <c r="K83" s="1151"/>
      <c r="L83" s="1136">
        <v>79</v>
      </c>
      <c r="M83" s="1195" t="s">
        <v>519</v>
      </c>
      <c r="N83" s="1191" t="s">
        <v>97</v>
      </c>
      <c r="O83" s="1139">
        <v>1</v>
      </c>
      <c r="P83" s="1196" t="s">
        <v>3821</v>
      </c>
      <c r="Q83" s="1139"/>
    </row>
    <row r="84" spans="1:17">
      <c r="A84" s="1136"/>
      <c r="B84" s="1136"/>
      <c r="C84" s="1136"/>
      <c r="D84" s="1136"/>
      <c r="E84" s="1138"/>
      <c r="F84" s="1138"/>
      <c r="G84" s="1138"/>
      <c r="H84" s="1138"/>
      <c r="I84" s="1138"/>
      <c r="J84" s="1138"/>
      <c r="K84" s="1151"/>
      <c r="L84" s="1136">
        <v>80</v>
      </c>
      <c r="M84" s="1195" t="s">
        <v>955</v>
      </c>
      <c r="N84" s="1196" t="s">
        <v>112</v>
      </c>
      <c r="O84" s="1139">
        <v>1</v>
      </c>
      <c r="P84" s="1196" t="s">
        <v>3821</v>
      </c>
      <c r="Q84" s="1139"/>
    </row>
    <row r="85" spans="1:17">
      <c r="A85" s="1136"/>
      <c r="B85" s="1136"/>
      <c r="C85" s="1136"/>
      <c r="D85" s="1136"/>
      <c r="E85" s="1138"/>
      <c r="F85" s="1138"/>
      <c r="G85" s="1138"/>
      <c r="H85" s="1138"/>
      <c r="I85" s="1138"/>
      <c r="J85" s="1138"/>
      <c r="K85" s="1151"/>
      <c r="L85" s="1136">
        <v>81</v>
      </c>
      <c r="M85" s="1195" t="s">
        <v>1541</v>
      </c>
      <c r="N85" s="1196" t="s">
        <v>112</v>
      </c>
      <c r="O85" s="1139">
        <v>1</v>
      </c>
      <c r="P85" s="1196" t="s">
        <v>3821</v>
      </c>
      <c r="Q85" s="1139"/>
    </row>
    <row r="86" spans="1:17">
      <c r="A86" s="1136"/>
      <c r="B86" s="1136"/>
      <c r="C86" s="1136"/>
      <c r="D86" s="1136"/>
      <c r="E86" s="1138"/>
      <c r="F86" s="1138"/>
      <c r="G86" s="1138"/>
      <c r="H86" s="1138"/>
      <c r="I86" s="1138"/>
      <c r="J86" s="1138"/>
      <c r="K86" s="1151"/>
      <c r="L86" s="1136">
        <v>82</v>
      </c>
      <c r="M86" s="1195" t="s">
        <v>1552</v>
      </c>
      <c r="N86" s="1196" t="s">
        <v>176</v>
      </c>
      <c r="O86" s="1139">
        <v>1</v>
      </c>
      <c r="P86" s="1196" t="s">
        <v>3821</v>
      </c>
      <c r="Q86" s="1139"/>
    </row>
    <row r="87" spans="1:17">
      <c r="A87" s="1136"/>
      <c r="B87" s="1136"/>
      <c r="C87" s="1136"/>
      <c r="D87" s="1136"/>
      <c r="E87" s="1138"/>
      <c r="F87" s="1138"/>
      <c r="G87" s="1138"/>
      <c r="H87" s="1138"/>
      <c r="I87" s="1138"/>
      <c r="J87" s="1138"/>
      <c r="K87" s="1151"/>
      <c r="L87" s="1136">
        <v>83</v>
      </c>
      <c r="M87" s="1195" t="s">
        <v>1453</v>
      </c>
      <c r="N87" s="1196" t="s">
        <v>112</v>
      </c>
      <c r="O87" s="1139">
        <v>1</v>
      </c>
      <c r="P87" s="1196" t="s">
        <v>3821</v>
      </c>
      <c r="Q87" s="1139"/>
    </row>
    <row r="88" spans="1:17">
      <c r="A88" s="1136"/>
      <c r="B88" s="1136"/>
      <c r="C88" s="1136"/>
      <c r="D88" s="1136"/>
      <c r="E88" s="1138"/>
      <c r="F88" s="1138"/>
      <c r="G88" s="1138"/>
      <c r="H88" s="1138"/>
      <c r="I88" s="1138"/>
      <c r="J88" s="1138"/>
      <c r="K88" s="1151"/>
      <c r="L88" s="1136">
        <v>84</v>
      </c>
      <c r="M88" s="1195" t="s">
        <v>1458</v>
      </c>
      <c r="N88" s="1196" t="s">
        <v>97</v>
      </c>
      <c r="O88" s="1139">
        <v>1</v>
      </c>
      <c r="P88" s="1196" t="s">
        <v>3821</v>
      </c>
      <c r="Q88" s="1139"/>
    </row>
    <row r="89" spans="1:17">
      <c r="A89" s="1136"/>
      <c r="B89" s="1136"/>
      <c r="C89" s="1136"/>
      <c r="D89" s="1136"/>
      <c r="E89" s="1138"/>
      <c r="F89" s="1138"/>
      <c r="G89" s="1138"/>
      <c r="H89" s="1138"/>
      <c r="I89" s="1138"/>
      <c r="J89" s="1138"/>
      <c r="K89" s="1151"/>
      <c r="L89" s="1136">
        <v>85</v>
      </c>
      <c r="M89" s="1195" t="s">
        <v>966</v>
      </c>
      <c r="N89" s="1196" t="s">
        <v>107</v>
      </c>
      <c r="O89" s="1139">
        <v>1</v>
      </c>
      <c r="P89" s="1196" t="s">
        <v>3821</v>
      </c>
      <c r="Q89" s="1139"/>
    </row>
    <row r="90" spans="1:17">
      <c r="A90" s="1136"/>
      <c r="B90" s="1136"/>
      <c r="C90" s="1136"/>
      <c r="D90" s="1136"/>
      <c r="E90" s="1138"/>
      <c r="F90" s="1138"/>
      <c r="G90" s="1138"/>
      <c r="H90" s="1138"/>
      <c r="I90" s="1138"/>
      <c r="J90" s="1138"/>
      <c r="K90" s="1151"/>
      <c r="L90" s="1136">
        <v>86</v>
      </c>
      <c r="M90" s="1195" t="s">
        <v>1537</v>
      </c>
      <c r="N90" s="1196" t="s">
        <v>97</v>
      </c>
      <c r="O90" s="1139">
        <v>1</v>
      </c>
      <c r="P90" s="1196" t="s">
        <v>3821</v>
      </c>
      <c r="Q90" s="1139"/>
    </row>
    <row r="91" spans="1:17">
      <c r="A91" s="1136"/>
      <c r="B91" s="1136"/>
      <c r="C91" s="1136"/>
      <c r="D91" s="1136"/>
      <c r="E91" s="1138"/>
      <c r="F91" s="1138"/>
      <c r="G91" s="1138"/>
      <c r="H91" s="1138"/>
      <c r="I91" s="1138"/>
      <c r="J91" s="1138"/>
      <c r="K91" s="1151"/>
      <c r="L91" s="1136">
        <v>87</v>
      </c>
      <c r="M91" s="1195" t="s">
        <v>1471</v>
      </c>
      <c r="N91" s="1196" t="s">
        <v>176</v>
      </c>
      <c r="O91" s="1139">
        <v>1</v>
      </c>
      <c r="P91" s="1196" t="s">
        <v>3821</v>
      </c>
      <c r="Q91" s="1139"/>
    </row>
    <row r="92" spans="1:17">
      <c r="A92" s="1136"/>
      <c r="B92" s="1136"/>
      <c r="C92" s="1136"/>
      <c r="D92" s="1136"/>
      <c r="E92" s="1138"/>
      <c r="F92" s="1138"/>
      <c r="G92" s="1138"/>
      <c r="H92" s="1138"/>
      <c r="I92" s="1138"/>
      <c r="J92" s="1138"/>
      <c r="K92" s="1151"/>
      <c r="L92" s="1136">
        <v>88</v>
      </c>
      <c r="M92" s="1195" t="s">
        <v>1480</v>
      </c>
      <c r="N92" s="1196" t="s">
        <v>176</v>
      </c>
      <c r="O92" s="1139">
        <v>1</v>
      </c>
      <c r="P92" s="1196" t="s">
        <v>3821</v>
      </c>
      <c r="Q92" s="1139"/>
    </row>
    <row r="93" spans="1:17">
      <c r="A93" s="1136"/>
      <c r="B93" s="1136"/>
      <c r="C93" s="1136"/>
      <c r="D93" s="1136"/>
      <c r="E93" s="1138"/>
      <c r="F93" s="1138"/>
      <c r="G93" s="1138"/>
      <c r="H93" s="1138"/>
      <c r="I93" s="1138"/>
      <c r="J93" s="1138"/>
      <c r="K93" s="1151"/>
      <c r="L93" s="1136">
        <v>89</v>
      </c>
      <c r="M93" s="1195" t="s">
        <v>1539</v>
      </c>
      <c r="N93" s="1196" t="s">
        <v>176</v>
      </c>
      <c r="O93" s="1139">
        <v>1</v>
      </c>
      <c r="P93" s="1196" t="s">
        <v>3821</v>
      </c>
      <c r="Q93" s="1139"/>
    </row>
    <row r="94" spans="1:17">
      <c r="A94" s="1136"/>
      <c r="B94" s="1136"/>
      <c r="C94" s="1136"/>
      <c r="D94" s="1136"/>
      <c r="E94" s="1138"/>
      <c r="F94" s="1138"/>
      <c r="G94" s="1138"/>
      <c r="H94" s="1138"/>
      <c r="I94" s="1138"/>
      <c r="J94" s="1138"/>
      <c r="K94" s="1151"/>
      <c r="L94" s="1136">
        <v>90</v>
      </c>
      <c r="M94" s="1195" t="s">
        <v>1446</v>
      </c>
      <c r="N94" s="1196" t="s">
        <v>176</v>
      </c>
      <c r="O94" s="1139">
        <v>1</v>
      </c>
      <c r="P94" s="1196" t="s">
        <v>3821</v>
      </c>
      <c r="Q94" s="1139"/>
    </row>
    <row r="95" spans="1:17">
      <c r="A95" s="1136"/>
      <c r="B95" s="1136"/>
      <c r="C95" s="1136"/>
      <c r="D95" s="1136"/>
      <c r="E95" s="1138"/>
      <c r="F95" s="1138"/>
      <c r="G95" s="1138"/>
      <c r="H95" s="1138"/>
      <c r="I95" s="1138"/>
      <c r="J95" s="1138"/>
      <c r="K95" s="1151"/>
      <c r="L95" s="1136">
        <v>91</v>
      </c>
      <c r="M95" s="1195" t="s">
        <v>1602</v>
      </c>
      <c r="N95" s="1196" t="s">
        <v>107</v>
      </c>
      <c r="O95" s="1139">
        <v>1</v>
      </c>
      <c r="P95" s="1196" t="s">
        <v>3821</v>
      </c>
      <c r="Q95" s="1139"/>
    </row>
    <row r="96" spans="1:17">
      <c r="A96" s="1136"/>
      <c r="B96" s="1136"/>
      <c r="C96" s="1136"/>
      <c r="D96" s="1136"/>
      <c r="E96" s="1138"/>
      <c r="F96" s="1138"/>
      <c r="G96" s="1138"/>
      <c r="H96" s="1138"/>
      <c r="I96" s="1138"/>
      <c r="J96" s="1138"/>
      <c r="K96" s="1151"/>
      <c r="L96" s="1136">
        <v>92</v>
      </c>
      <c r="M96" s="1195" t="s">
        <v>1220</v>
      </c>
      <c r="N96" s="1196" t="s">
        <v>112</v>
      </c>
      <c r="O96" s="1139">
        <v>1</v>
      </c>
      <c r="P96" s="1196" t="s">
        <v>3821</v>
      </c>
      <c r="Q96" s="1139"/>
    </row>
    <row r="97" spans="1:17">
      <c r="A97" s="1136"/>
      <c r="B97" s="1136"/>
      <c r="C97" s="1136"/>
      <c r="D97" s="1136"/>
      <c r="E97" s="1138"/>
      <c r="F97" s="1138"/>
      <c r="G97" s="1138"/>
      <c r="H97" s="1138"/>
      <c r="I97" s="1138"/>
      <c r="J97" s="1138"/>
      <c r="K97" s="1151"/>
      <c r="L97" s="1136">
        <v>93</v>
      </c>
      <c r="M97" s="1195" t="s">
        <v>1656</v>
      </c>
      <c r="N97" s="1196" t="s">
        <v>97</v>
      </c>
      <c r="O97" s="1139">
        <v>1</v>
      </c>
      <c r="P97" s="1196" t="s">
        <v>3821</v>
      </c>
      <c r="Q97" s="1139"/>
    </row>
    <row r="98" spans="1:17">
      <c r="A98" s="1136"/>
      <c r="B98" s="1136"/>
      <c r="C98" s="1136"/>
      <c r="D98" s="1136"/>
      <c r="E98" s="1138"/>
      <c r="F98" s="1138"/>
      <c r="G98" s="1138"/>
      <c r="H98" s="1138"/>
      <c r="I98" s="1138"/>
      <c r="J98" s="1138"/>
      <c r="K98" s="1151"/>
      <c r="L98" s="1136">
        <v>94</v>
      </c>
      <c r="M98" s="1195" t="s">
        <v>1232</v>
      </c>
      <c r="N98" s="1196" t="s">
        <v>97</v>
      </c>
      <c r="O98" s="1139">
        <v>1</v>
      </c>
      <c r="P98" s="1196" t="s">
        <v>3821</v>
      </c>
      <c r="Q98" s="1139"/>
    </row>
    <row r="99" spans="1:17">
      <c r="A99" s="1136"/>
      <c r="B99" s="1136"/>
      <c r="C99" s="1136"/>
      <c r="D99" s="1136"/>
      <c r="E99" s="1138"/>
      <c r="F99" s="1138"/>
      <c r="G99" s="1138"/>
      <c r="H99" s="1138"/>
      <c r="I99" s="1138"/>
      <c r="J99" s="1138"/>
      <c r="K99" s="1151"/>
      <c r="L99" s="1136">
        <v>95</v>
      </c>
      <c r="M99" s="1195" t="s">
        <v>1260</v>
      </c>
      <c r="N99" s="1196" t="s">
        <v>112</v>
      </c>
      <c r="O99" s="1139">
        <v>1</v>
      </c>
      <c r="P99" s="1196" t="s">
        <v>3821</v>
      </c>
      <c r="Q99" s="1139"/>
    </row>
    <row r="100" spans="1:17">
      <c r="A100" s="1136"/>
      <c r="B100" s="1136"/>
      <c r="C100" s="1136"/>
      <c r="D100" s="1136"/>
      <c r="E100" s="1138"/>
      <c r="F100" s="1138"/>
      <c r="G100" s="1138"/>
      <c r="H100" s="1138"/>
      <c r="I100" s="1138"/>
      <c r="J100" s="1138"/>
      <c r="K100" s="1151"/>
      <c r="L100" s="1136">
        <v>96</v>
      </c>
      <c r="M100" s="1195" t="s">
        <v>1240</v>
      </c>
      <c r="N100" s="1196" t="s">
        <v>176</v>
      </c>
      <c r="O100" s="1139">
        <v>1</v>
      </c>
      <c r="P100" s="1196" t="s">
        <v>3821</v>
      </c>
      <c r="Q100" s="1139"/>
    </row>
    <row r="101" spans="1:17">
      <c r="A101" s="1136"/>
      <c r="B101" s="1136"/>
      <c r="C101" s="1136"/>
      <c r="D101" s="1136"/>
      <c r="E101" s="1138"/>
      <c r="F101" s="1138"/>
      <c r="G101" s="1138"/>
      <c r="H101" s="1138"/>
      <c r="I101" s="1138"/>
      <c r="J101" s="1138"/>
      <c r="K101" s="1151"/>
      <c r="L101" s="1136">
        <v>97</v>
      </c>
      <c r="M101" s="1195" t="s">
        <v>1221</v>
      </c>
      <c r="N101" s="1196" t="s">
        <v>97</v>
      </c>
      <c r="O101" s="1139">
        <v>1</v>
      </c>
      <c r="P101" s="1196" t="s">
        <v>3821</v>
      </c>
      <c r="Q101" s="1139"/>
    </row>
    <row r="102" spans="1:17">
      <c r="A102" s="1136"/>
      <c r="B102" s="1136"/>
      <c r="C102" s="1136"/>
      <c r="D102" s="1136"/>
      <c r="E102" s="1138"/>
      <c r="F102" s="1138"/>
      <c r="G102" s="1138"/>
      <c r="H102" s="1138"/>
      <c r="I102" s="1138"/>
      <c r="J102" s="1138"/>
      <c r="K102" s="1151"/>
      <c r="L102" s="1136">
        <v>98</v>
      </c>
      <c r="M102" s="1195" t="s">
        <v>1223</v>
      </c>
      <c r="N102" s="1196" t="s">
        <v>112</v>
      </c>
      <c r="O102" s="1139">
        <v>1</v>
      </c>
      <c r="P102" s="1196" t="s">
        <v>3821</v>
      </c>
      <c r="Q102" s="1139"/>
    </row>
    <row r="103" spans="1:17">
      <c r="A103" s="1136"/>
      <c r="B103" s="1136"/>
      <c r="C103" s="1136"/>
      <c r="D103" s="1136"/>
      <c r="E103" s="1138"/>
      <c r="F103" s="1138"/>
      <c r="G103" s="1138"/>
      <c r="H103" s="1138"/>
      <c r="I103" s="1138"/>
      <c r="J103" s="1138"/>
      <c r="K103" s="1151"/>
      <c r="L103" s="1136">
        <v>99</v>
      </c>
      <c r="M103" s="1195" t="s">
        <v>1354</v>
      </c>
      <c r="N103" s="1196" t="s">
        <v>176</v>
      </c>
      <c r="O103" s="1139">
        <v>1</v>
      </c>
      <c r="P103" s="1196" t="s">
        <v>3823</v>
      </c>
      <c r="Q103" s="1139"/>
    </row>
    <row r="104" spans="1:17">
      <c r="A104" s="1136"/>
      <c r="B104" s="1136"/>
      <c r="C104" s="1136"/>
      <c r="D104" s="1136"/>
      <c r="E104" s="1138"/>
      <c r="F104" s="1138"/>
      <c r="G104" s="1138"/>
      <c r="H104" s="1138"/>
      <c r="I104" s="1138"/>
      <c r="J104" s="1138"/>
      <c r="K104" s="1151"/>
      <c r="L104" s="1136">
        <v>100</v>
      </c>
      <c r="M104" s="1195" t="s">
        <v>1353</v>
      </c>
      <c r="N104" s="1196" t="s">
        <v>97</v>
      </c>
      <c r="O104" s="1139">
        <v>1</v>
      </c>
      <c r="P104" s="1196" t="s">
        <v>3823</v>
      </c>
      <c r="Q104" s="1139"/>
    </row>
    <row r="105" spans="1:17">
      <c r="A105" s="1136"/>
      <c r="B105" s="1136"/>
      <c r="C105" s="1136"/>
      <c r="D105" s="1136"/>
      <c r="E105" s="1138"/>
      <c r="F105" s="1138"/>
      <c r="G105" s="1138"/>
      <c r="H105" s="1138"/>
      <c r="I105" s="1138"/>
      <c r="J105" s="1138"/>
      <c r="K105" s="1151"/>
      <c r="L105" s="1136">
        <v>101</v>
      </c>
      <c r="M105" s="1195" t="s">
        <v>1355</v>
      </c>
      <c r="N105" s="1196" t="s">
        <v>176</v>
      </c>
      <c r="O105" s="1139">
        <v>1</v>
      </c>
      <c r="P105" s="1196" t="s">
        <v>3823</v>
      </c>
      <c r="Q105" s="1139"/>
    </row>
    <row r="106" spans="1:17">
      <c r="A106" s="1136"/>
      <c r="B106" s="1136"/>
      <c r="C106" s="1136"/>
      <c r="D106" s="1136"/>
      <c r="E106" s="1138"/>
      <c r="F106" s="1138"/>
      <c r="G106" s="1138"/>
      <c r="H106" s="1138"/>
      <c r="I106" s="1138"/>
      <c r="J106" s="1138"/>
      <c r="K106" s="1151"/>
      <c r="L106" s="1136">
        <v>102</v>
      </c>
      <c r="M106" s="1195" t="s">
        <v>1323</v>
      </c>
      <c r="N106" s="1196" t="s">
        <v>112</v>
      </c>
      <c r="O106" s="1139">
        <v>1</v>
      </c>
      <c r="P106" s="1196" t="s">
        <v>3823</v>
      </c>
      <c r="Q106" s="1139"/>
    </row>
    <row r="107" spans="1:17">
      <c r="A107" s="1136"/>
      <c r="B107" s="1136"/>
      <c r="C107" s="1136"/>
      <c r="D107" s="1136"/>
      <c r="E107" s="1138"/>
      <c r="F107" s="1138"/>
      <c r="G107" s="1138"/>
      <c r="H107" s="1138"/>
      <c r="I107" s="1138"/>
      <c r="J107" s="1138"/>
      <c r="K107" s="1151"/>
      <c r="L107" s="1136">
        <v>103</v>
      </c>
      <c r="M107" s="1195" t="s">
        <v>1769</v>
      </c>
      <c r="N107" s="1196" t="s">
        <v>107</v>
      </c>
      <c r="O107" s="1139">
        <v>1</v>
      </c>
      <c r="P107" s="1196" t="s">
        <v>3823</v>
      </c>
      <c r="Q107" s="1139"/>
    </row>
    <row r="108" spans="1:17">
      <c r="A108" s="1136"/>
      <c r="B108" s="1136"/>
      <c r="C108" s="1136"/>
      <c r="D108" s="1136"/>
      <c r="E108" s="1138"/>
      <c r="F108" s="1138"/>
      <c r="G108" s="1138"/>
      <c r="H108" s="1138"/>
      <c r="I108" s="1138"/>
      <c r="J108" s="1138"/>
      <c r="K108" s="1151"/>
      <c r="L108" s="1136">
        <v>104</v>
      </c>
      <c r="M108" s="1195" t="s">
        <v>1254</v>
      </c>
      <c r="N108" s="1196" t="s">
        <v>97</v>
      </c>
      <c r="O108" s="1139">
        <v>1</v>
      </c>
      <c r="P108" s="1196" t="s">
        <v>3823</v>
      </c>
      <c r="Q108" s="1139"/>
    </row>
    <row r="109" spans="1:17">
      <c r="A109" s="1136"/>
      <c r="B109" s="1136"/>
      <c r="C109" s="1136"/>
      <c r="D109" s="1136"/>
      <c r="E109" s="1138"/>
      <c r="F109" s="1138"/>
      <c r="G109" s="1138"/>
      <c r="H109" s="1138"/>
      <c r="I109" s="1138"/>
      <c r="J109" s="1138"/>
      <c r="K109" s="1151"/>
      <c r="L109" s="1136">
        <v>105</v>
      </c>
      <c r="M109" s="1195" t="s">
        <v>1596</v>
      </c>
      <c r="N109" s="1196" t="s">
        <v>112</v>
      </c>
      <c r="O109" s="1139">
        <v>1</v>
      </c>
      <c r="P109" s="1196" t="s">
        <v>3823</v>
      </c>
      <c r="Q109" s="1139"/>
    </row>
    <row r="110" spans="1:17">
      <c r="A110" s="1136"/>
      <c r="B110" s="1136"/>
      <c r="C110" s="1136"/>
      <c r="D110" s="1136"/>
      <c r="E110" s="1138"/>
      <c r="F110" s="1138"/>
      <c r="G110" s="1138"/>
      <c r="H110" s="1138"/>
      <c r="I110" s="1138"/>
      <c r="J110" s="1138"/>
      <c r="K110" s="1151"/>
      <c r="L110" s="1136">
        <v>106</v>
      </c>
      <c r="M110" s="1195" t="s">
        <v>1536</v>
      </c>
      <c r="N110" s="1196" t="s">
        <v>97</v>
      </c>
      <c r="O110" s="1139">
        <v>1</v>
      </c>
      <c r="P110" s="1196" t="s">
        <v>3823</v>
      </c>
      <c r="Q110" s="1139"/>
    </row>
    <row r="111" spans="1:17">
      <c r="A111" s="1136"/>
      <c r="B111" s="1136"/>
      <c r="C111" s="1136"/>
      <c r="D111" s="1136"/>
      <c r="E111" s="1138"/>
      <c r="F111" s="1138"/>
      <c r="G111" s="1138"/>
      <c r="H111" s="1138"/>
      <c r="I111" s="1138"/>
      <c r="J111" s="1138"/>
      <c r="K111" s="1151"/>
      <c r="L111" s="1136">
        <v>107</v>
      </c>
      <c r="M111" s="1195" t="s">
        <v>965</v>
      </c>
      <c r="N111" s="1196" t="s">
        <v>97</v>
      </c>
      <c r="O111" s="1139">
        <v>1</v>
      </c>
      <c r="P111" s="1196" t="s">
        <v>3823</v>
      </c>
      <c r="Q111" s="1139"/>
    </row>
    <row r="112" spans="1:17">
      <c r="A112" s="1136"/>
      <c r="B112" s="1136"/>
      <c r="C112" s="1136"/>
      <c r="D112" s="1136"/>
      <c r="E112" s="1138"/>
      <c r="F112" s="1138"/>
      <c r="G112" s="1138"/>
      <c r="H112" s="1138"/>
      <c r="I112" s="1138"/>
      <c r="J112" s="1138"/>
      <c r="K112" s="1151"/>
      <c r="L112" s="1136">
        <v>108</v>
      </c>
      <c r="M112" s="1195" t="s">
        <v>1524</v>
      </c>
      <c r="N112" s="1196" t="s">
        <v>97</v>
      </c>
      <c r="O112" s="1139">
        <v>1</v>
      </c>
      <c r="P112" s="1196" t="s">
        <v>3823</v>
      </c>
      <c r="Q112" s="1139"/>
    </row>
    <row r="113" spans="1:17">
      <c r="A113" s="1136"/>
      <c r="B113" s="1136"/>
      <c r="C113" s="1136"/>
      <c r="D113" s="1136"/>
      <c r="E113" s="1138"/>
      <c r="F113" s="1138"/>
      <c r="G113" s="1138"/>
      <c r="H113" s="1138"/>
      <c r="I113" s="1138"/>
      <c r="J113" s="1138"/>
      <c r="K113" s="1151"/>
      <c r="L113" s="1136">
        <v>109</v>
      </c>
      <c r="M113" s="1195" t="s">
        <v>1487</v>
      </c>
      <c r="N113" s="1196" t="s">
        <v>176</v>
      </c>
      <c r="O113" s="1139">
        <v>1</v>
      </c>
      <c r="P113" s="1196" t="s">
        <v>3823</v>
      </c>
      <c r="Q113" s="1139"/>
    </row>
    <row r="114" spans="1:17">
      <c r="A114" s="1136"/>
      <c r="B114" s="1136"/>
      <c r="C114" s="1136"/>
      <c r="D114" s="1136"/>
      <c r="E114" s="1138"/>
      <c r="F114" s="1138"/>
      <c r="G114" s="1138"/>
      <c r="H114" s="1138"/>
      <c r="I114" s="1138"/>
      <c r="J114" s="1138"/>
      <c r="K114" s="1151"/>
      <c r="L114" s="1136">
        <v>110</v>
      </c>
      <c r="M114" s="1195" t="s">
        <v>1538</v>
      </c>
      <c r="N114" s="1196" t="s">
        <v>112</v>
      </c>
      <c r="O114" s="1139">
        <v>1</v>
      </c>
      <c r="P114" s="1196" t="s">
        <v>3823</v>
      </c>
      <c r="Q114" s="1139"/>
    </row>
    <row r="115" spans="1:17">
      <c r="A115" s="1136"/>
      <c r="B115" s="1136"/>
      <c r="C115" s="1136"/>
      <c r="D115" s="1136"/>
      <c r="E115" s="1138"/>
      <c r="F115" s="1138"/>
      <c r="G115" s="1138"/>
      <c r="H115" s="1138"/>
      <c r="I115" s="1138"/>
      <c r="J115" s="1138"/>
      <c r="K115" s="1151"/>
      <c r="L115" s="1136">
        <v>111</v>
      </c>
      <c r="M115" s="1195" t="s">
        <v>1540</v>
      </c>
      <c r="N115" s="1196" t="s">
        <v>97</v>
      </c>
      <c r="O115" s="1139">
        <v>1</v>
      </c>
      <c r="P115" s="1196" t="s">
        <v>3823</v>
      </c>
      <c r="Q115" s="1139"/>
    </row>
    <row r="116" spans="1:17">
      <c r="A116" s="1136"/>
      <c r="B116" s="1136"/>
      <c r="C116" s="1136"/>
      <c r="D116" s="1136"/>
      <c r="E116" s="1138"/>
      <c r="F116" s="1138"/>
      <c r="G116" s="1138"/>
      <c r="H116" s="1138"/>
      <c r="I116" s="1138"/>
      <c r="J116" s="1138"/>
      <c r="K116" s="1151"/>
      <c r="L116" s="1136">
        <v>112</v>
      </c>
      <c r="M116" s="1195" t="s">
        <v>721</v>
      </c>
      <c r="N116" s="1196" t="s">
        <v>97</v>
      </c>
      <c r="O116" s="1139">
        <v>1</v>
      </c>
      <c r="P116" s="1196" t="s">
        <v>3823</v>
      </c>
      <c r="Q116" s="1139"/>
    </row>
    <row r="117" spans="1:17">
      <c r="A117" s="1136"/>
      <c r="B117" s="1136"/>
      <c r="C117" s="1136"/>
      <c r="D117" s="1136"/>
      <c r="E117" s="1138"/>
      <c r="F117" s="1138"/>
      <c r="G117" s="1138"/>
      <c r="H117" s="1138"/>
      <c r="I117" s="1138"/>
      <c r="J117" s="1138"/>
      <c r="K117" s="1151"/>
      <c r="L117" s="1136">
        <v>113</v>
      </c>
      <c r="M117" s="1195" t="s">
        <v>458</v>
      </c>
      <c r="N117" s="1196" t="s">
        <v>97</v>
      </c>
      <c r="O117" s="1139">
        <v>1</v>
      </c>
      <c r="P117" s="1196" t="s">
        <v>3823</v>
      </c>
      <c r="Q117" s="1139"/>
    </row>
    <row r="118" spans="1:17">
      <c r="A118" s="1136"/>
      <c r="B118" s="1136"/>
      <c r="C118" s="1136"/>
      <c r="D118" s="1136"/>
      <c r="E118" s="1138"/>
      <c r="F118" s="1138"/>
      <c r="G118" s="1138"/>
      <c r="H118" s="1138"/>
      <c r="I118" s="1138"/>
      <c r="J118" s="1138"/>
      <c r="K118" s="1151"/>
      <c r="L118" s="1136">
        <v>114</v>
      </c>
      <c r="M118" s="1195" t="s">
        <v>474</v>
      </c>
      <c r="N118" s="1196" t="s">
        <v>97</v>
      </c>
      <c r="O118" s="1139">
        <v>1</v>
      </c>
      <c r="P118" s="1196" t="s">
        <v>3823</v>
      </c>
      <c r="Q118" s="1139"/>
    </row>
    <row r="119" spans="1:17">
      <c r="A119" s="1136"/>
      <c r="B119" s="1136"/>
      <c r="C119" s="1136"/>
      <c r="D119" s="1136"/>
      <c r="E119" s="1138"/>
      <c r="F119" s="1138"/>
      <c r="G119" s="1138"/>
      <c r="H119" s="1138"/>
      <c r="I119" s="1138"/>
      <c r="J119" s="1138"/>
      <c r="K119" s="1151"/>
      <c r="L119" s="1136">
        <v>115</v>
      </c>
      <c r="M119" s="1195" t="s">
        <v>426</v>
      </c>
      <c r="N119" s="1196" t="s">
        <v>97</v>
      </c>
      <c r="O119" s="1139">
        <v>1</v>
      </c>
      <c r="P119" s="1196" t="s">
        <v>3823</v>
      </c>
      <c r="Q119" s="1139"/>
    </row>
    <row r="120" spans="1:17">
      <c r="A120" s="1136"/>
      <c r="B120" s="1136"/>
      <c r="C120" s="1136"/>
      <c r="D120" s="1136"/>
      <c r="E120" s="1138"/>
      <c r="F120" s="1138"/>
      <c r="G120" s="1138"/>
      <c r="H120" s="1138"/>
      <c r="I120" s="1138"/>
      <c r="J120" s="1138"/>
      <c r="K120" s="1151"/>
      <c r="L120" s="1136">
        <v>116</v>
      </c>
      <c r="M120" s="1205" t="s">
        <v>1738</v>
      </c>
      <c r="N120" s="1202" t="s">
        <v>112</v>
      </c>
      <c r="O120" s="1139">
        <v>1</v>
      </c>
      <c r="P120" s="1202" t="s">
        <v>3824</v>
      </c>
      <c r="Q120" s="1139"/>
    </row>
    <row r="121" spans="1:17">
      <c r="A121" s="1136"/>
      <c r="B121" s="1136"/>
      <c r="C121" s="1136"/>
      <c r="D121" s="1136"/>
      <c r="E121" s="1138"/>
      <c r="F121" s="1138"/>
      <c r="G121" s="1138"/>
      <c r="H121" s="1138"/>
      <c r="I121" s="1138"/>
      <c r="J121" s="1138"/>
      <c r="K121" s="1151"/>
      <c r="L121" s="1136">
        <v>117</v>
      </c>
      <c r="M121" s="1205" t="s">
        <v>1722</v>
      </c>
      <c r="N121" s="1202" t="s">
        <v>176</v>
      </c>
      <c r="O121" s="1139">
        <v>1</v>
      </c>
      <c r="P121" s="1202" t="s">
        <v>3824</v>
      </c>
      <c r="Q121" s="1139"/>
    </row>
    <row r="122" spans="1:17">
      <c r="A122" s="1136"/>
      <c r="B122" s="1136"/>
      <c r="C122" s="1136"/>
      <c r="D122" s="1136"/>
      <c r="E122" s="1138"/>
      <c r="F122" s="1138"/>
      <c r="G122" s="1138"/>
      <c r="H122" s="1138"/>
      <c r="I122" s="1138"/>
      <c r="J122" s="1138"/>
      <c r="K122" s="1151"/>
      <c r="L122" s="1136">
        <v>118</v>
      </c>
      <c r="M122" s="1205" t="s">
        <v>1711</v>
      </c>
      <c r="N122" s="1202" t="s">
        <v>97</v>
      </c>
      <c r="O122" s="1139">
        <v>1</v>
      </c>
      <c r="P122" s="1202" t="s">
        <v>3824</v>
      </c>
      <c r="Q122" s="1139"/>
    </row>
    <row r="123" spans="1:17">
      <c r="A123" s="1136"/>
      <c r="B123" s="1136"/>
      <c r="C123" s="1136"/>
      <c r="D123" s="1136"/>
      <c r="E123" s="1138"/>
      <c r="F123" s="1138"/>
      <c r="G123" s="1138"/>
      <c r="H123" s="1138"/>
      <c r="I123" s="1138"/>
      <c r="J123" s="1138"/>
      <c r="K123" s="1151"/>
      <c r="L123" s="1136">
        <v>119</v>
      </c>
      <c r="M123" s="1205" t="s">
        <v>1717</v>
      </c>
      <c r="N123" s="1202" t="s">
        <v>97</v>
      </c>
      <c r="O123" s="1139">
        <v>1</v>
      </c>
      <c r="P123" s="1202" t="s">
        <v>3824</v>
      </c>
      <c r="Q123" s="1139"/>
    </row>
    <row r="124" spans="1:17">
      <c r="A124" s="1136"/>
      <c r="B124" s="1136"/>
      <c r="C124" s="1136"/>
      <c r="D124" s="1136"/>
      <c r="E124" s="1138"/>
      <c r="F124" s="1138"/>
      <c r="G124" s="1138"/>
      <c r="H124" s="1138"/>
      <c r="I124" s="1138"/>
      <c r="J124" s="1138"/>
      <c r="K124" s="1151"/>
      <c r="L124" s="1136">
        <v>120</v>
      </c>
      <c r="M124" s="1205" t="s">
        <v>689</v>
      </c>
      <c r="N124" s="1202" t="s">
        <v>97</v>
      </c>
      <c r="O124" s="1139">
        <v>1</v>
      </c>
      <c r="P124" s="1202" t="s">
        <v>3824</v>
      </c>
      <c r="Q124" s="1139"/>
    </row>
    <row r="125" spans="1:17">
      <c r="A125" s="1136"/>
      <c r="B125" s="1136"/>
      <c r="C125" s="1136"/>
      <c r="D125" s="1136"/>
      <c r="E125" s="1138"/>
      <c r="F125" s="1138"/>
      <c r="G125" s="1138"/>
      <c r="H125" s="1138"/>
      <c r="I125" s="1138"/>
      <c r="J125" s="1138"/>
      <c r="K125" s="1151"/>
      <c r="L125" s="1136">
        <v>121</v>
      </c>
      <c r="M125" s="1205" t="s">
        <v>1798</v>
      </c>
      <c r="N125" s="1202" t="s">
        <v>107</v>
      </c>
      <c r="O125" s="1139">
        <v>1</v>
      </c>
      <c r="P125" s="1202" t="s">
        <v>3824</v>
      </c>
      <c r="Q125" s="1139"/>
    </row>
    <row r="126" spans="1:17">
      <c r="A126" s="1136"/>
      <c r="B126" s="1136"/>
      <c r="C126" s="1136"/>
      <c r="D126" s="1136"/>
      <c r="E126" s="1138"/>
      <c r="F126" s="1138"/>
      <c r="G126" s="1138"/>
      <c r="H126" s="1138"/>
      <c r="I126" s="1138"/>
      <c r="J126" s="1138"/>
      <c r="K126" s="1151"/>
      <c r="L126" s="1136">
        <v>122</v>
      </c>
      <c r="M126" s="1205" t="s">
        <v>1507</v>
      </c>
      <c r="N126" s="1202" t="s">
        <v>97</v>
      </c>
      <c r="O126" s="1139">
        <v>1</v>
      </c>
      <c r="P126" s="1202" t="s">
        <v>3824</v>
      </c>
      <c r="Q126" s="1139"/>
    </row>
    <row r="127" spans="1:17">
      <c r="A127" s="1136"/>
      <c r="B127" s="1136"/>
      <c r="C127" s="1136"/>
      <c r="D127" s="1136"/>
      <c r="E127" s="1138"/>
      <c r="F127" s="1138"/>
      <c r="G127" s="1138"/>
      <c r="H127" s="1138"/>
      <c r="I127" s="1138"/>
      <c r="J127" s="1138"/>
      <c r="K127" s="1151"/>
      <c r="L127" s="1136">
        <v>123</v>
      </c>
      <c r="M127" s="1205" t="s">
        <v>1517</v>
      </c>
      <c r="N127" s="1202" t="s">
        <v>97</v>
      </c>
      <c r="O127" s="1139">
        <v>1</v>
      </c>
      <c r="P127" s="1202" t="s">
        <v>3824</v>
      </c>
      <c r="Q127" s="1139"/>
    </row>
    <row r="128" spans="1:17">
      <c r="A128" s="1136"/>
      <c r="B128" s="1136"/>
      <c r="C128" s="1136"/>
      <c r="D128" s="1136"/>
      <c r="E128" s="1138"/>
      <c r="F128" s="1138"/>
      <c r="G128" s="1138"/>
      <c r="H128" s="1138"/>
      <c r="I128" s="1138"/>
      <c r="J128" s="1138"/>
      <c r="K128" s="1151"/>
      <c r="L128" s="1136">
        <v>124</v>
      </c>
      <c r="M128" s="1205" t="s">
        <v>1214</v>
      </c>
      <c r="N128" s="1202" t="s">
        <v>176</v>
      </c>
      <c r="O128" s="1139">
        <v>1</v>
      </c>
      <c r="P128" s="1202" t="s">
        <v>3824</v>
      </c>
      <c r="Q128" s="1139"/>
    </row>
    <row r="129" spans="1:17">
      <c r="A129" s="1136"/>
      <c r="B129" s="1136"/>
      <c r="C129" s="1136"/>
      <c r="D129" s="1136"/>
      <c r="E129" s="1138"/>
      <c r="F129" s="1138"/>
      <c r="G129" s="1138"/>
      <c r="H129" s="1138"/>
      <c r="I129" s="1138"/>
      <c r="J129" s="1138"/>
      <c r="K129" s="1151"/>
      <c r="L129" s="1136">
        <v>125</v>
      </c>
      <c r="M129" s="1205" t="s">
        <v>1243</v>
      </c>
      <c r="N129" s="1202" t="s">
        <v>176</v>
      </c>
      <c r="O129" s="1139">
        <v>1</v>
      </c>
      <c r="P129" s="1202" t="s">
        <v>3824</v>
      </c>
      <c r="Q129" s="1139"/>
    </row>
    <row r="130" spans="1:17">
      <c r="A130" s="1136"/>
      <c r="B130" s="1136"/>
      <c r="C130" s="1136"/>
      <c r="D130" s="1136"/>
      <c r="E130" s="1138"/>
      <c r="F130" s="1138"/>
      <c r="G130" s="1138"/>
      <c r="H130" s="1138"/>
      <c r="I130" s="1138"/>
      <c r="J130" s="1138"/>
      <c r="K130" s="1151"/>
      <c r="L130" s="1136">
        <v>126</v>
      </c>
      <c r="M130" s="1205" t="s">
        <v>1307</v>
      </c>
      <c r="N130" s="1202" t="s">
        <v>176</v>
      </c>
      <c r="O130" s="1139">
        <v>1</v>
      </c>
      <c r="P130" s="1202" t="s">
        <v>3824</v>
      </c>
      <c r="Q130" s="1139"/>
    </row>
    <row r="131" spans="1:17">
      <c r="A131" s="1136"/>
      <c r="B131" s="1136"/>
      <c r="C131" s="1136"/>
      <c r="D131" s="1136"/>
      <c r="E131" s="1138"/>
      <c r="F131" s="1138"/>
      <c r="G131" s="1138"/>
      <c r="H131" s="1138"/>
      <c r="I131" s="1138"/>
      <c r="J131" s="1138"/>
      <c r="K131" s="1151"/>
      <c r="L131" s="1136">
        <v>127</v>
      </c>
      <c r="M131" s="1205" t="s">
        <v>1253</v>
      </c>
      <c r="N131" s="1202" t="s">
        <v>176</v>
      </c>
      <c r="O131" s="1139">
        <v>1</v>
      </c>
      <c r="P131" s="1202" t="s">
        <v>3824</v>
      </c>
      <c r="Q131" s="1139"/>
    </row>
    <row r="132" spans="1:17">
      <c r="A132" s="1136"/>
      <c r="B132" s="1136"/>
      <c r="C132" s="1136"/>
      <c r="D132" s="1136"/>
      <c r="E132" s="1138"/>
      <c r="F132" s="1138"/>
      <c r="G132" s="1138"/>
      <c r="H132" s="1138"/>
      <c r="I132" s="1138"/>
      <c r="J132" s="1138"/>
      <c r="K132" s="1151"/>
      <c r="L132" s="1136">
        <v>128</v>
      </c>
      <c r="M132" s="1205" t="s">
        <v>661</v>
      </c>
      <c r="N132" s="1202" t="s">
        <v>97</v>
      </c>
      <c r="O132" s="1139">
        <v>1</v>
      </c>
      <c r="P132" s="1202" t="s">
        <v>3826</v>
      </c>
      <c r="Q132" s="1139"/>
    </row>
    <row r="133" spans="1:17">
      <c r="A133" s="1136"/>
      <c r="B133" s="1136"/>
      <c r="C133" s="1136"/>
      <c r="D133" s="1136"/>
      <c r="E133" s="1138"/>
      <c r="F133" s="1138"/>
      <c r="G133" s="1138"/>
      <c r="H133" s="1138"/>
      <c r="I133" s="1138"/>
      <c r="J133" s="1138"/>
      <c r="K133" s="1151"/>
      <c r="L133" s="1136">
        <v>129</v>
      </c>
      <c r="M133" s="1205" t="s">
        <v>642</v>
      </c>
      <c r="N133" s="1202" t="s">
        <v>176</v>
      </c>
      <c r="O133" s="1139">
        <v>1</v>
      </c>
      <c r="P133" s="1202" t="s">
        <v>3826</v>
      </c>
      <c r="Q133" s="1139"/>
    </row>
    <row r="134" spans="1:17">
      <c r="A134" s="1136"/>
      <c r="B134" s="1136"/>
      <c r="C134" s="1136"/>
      <c r="D134" s="1136"/>
      <c r="E134" s="1138"/>
      <c r="F134" s="1138"/>
      <c r="G134" s="1138"/>
      <c r="H134" s="1138"/>
      <c r="I134" s="1138"/>
      <c r="J134" s="1138"/>
      <c r="K134" s="1151"/>
      <c r="L134" s="1136">
        <v>130</v>
      </c>
      <c r="M134" s="1205" t="s">
        <v>681</v>
      </c>
      <c r="N134" s="1202" t="s">
        <v>176</v>
      </c>
      <c r="O134" s="1139">
        <v>1</v>
      </c>
      <c r="P134" s="1202" t="s">
        <v>3826</v>
      </c>
      <c r="Q134" s="1139"/>
    </row>
    <row r="135" spans="1:17">
      <c r="A135" s="1136"/>
      <c r="B135" s="1136"/>
      <c r="C135" s="1136"/>
      <c r="D135" s="1136"/>
      <c r="E135" s="1138"/>
      <c r="F135" s="1138"/>
      <c r="G135" s="1138"/>
      <c r="H135" s="1138"/>
      <c r="I135" s="1138"/>
      <c r="J135" s="1138"/>
      <c r="K135" s="1151"/>
      <c r="L135" s="1136">
        <v>131</v>
      </c>
      <c r="M135" s="1205" t="s">
        <v>685</v>
      </c>
      <c r="N135" s="1202" t="s">
        <v>176</v>
      </c>
      <c r="O135" s="1139">
        <v>1</v>
      </c>
      <c r="P135" s="1202" t="s">
        <v>3826</v>
      </c>
      <c r="Q135" s="1139"/>
    </row>
    <row r="136" spans="1:17">
      <c r="A136" s="1136"/>
      <c r="B136" s="1136"/>
      <c r="C136" s="1136"/>
      <c r="D136" s="1136"/>
      <c r="E136" s="1138"/>
      <c r="F136" s="1138"/>
      <c r="G136" s="1138"/>
      <c r="H136" s="1138"/>
      <c r="I136" s="1138"/>
      <c r="J136" s="1138"/>
      <c r="K136" s="1151"/>
      <c r="L136" s="1136">
        <v>132</v>
      </c>
      <c r="M136" s="1205" t="s">
        <v>735</v>
      </c>
      <c r="N136" s="1202" t="s">
        <v>176</v>
      </c>
      <c r="O136" s="1139">
        <v>1</v>
      </c>
      <c r="P136" s="1202" t="s">
        <v>3826</v>
      </c>
      <c r="Q136" s="1139"/>
    </row>
    <row r="137" spans="1:17">
      <c r="A137" s="1136"/>
      <c r="B137" s="1136"/>
      <c r="C137" s="1136"/>
      <c r="D137" s="1136"/>
      <c r="E137" s="1138"/>
      <c r="F137" s="1138"/>
      <c r="G137" s="1138"/>
      <c r="H137" s="1138"/>
      <c r="I137" s="1138"/>
      <c r="J137" s="1138"/>
      <c r="K137" s="1151"/>
      <c r="L137" s="1136">
        <v>133</v>
      </c>
      <c r="M137" s="1205" t="s">
        <v>698</v>
      </c>
      <c r="N137" s="1202" t="s">
        <v>176</v>
      </c>
      <c r="O137" s="1139">
        <v>1</v>
      </c>
      <c r="P137" s="1202" t="s">
        <v>3826</v>
      </c>
      <c r="Q137" s="1139"/>
    </row>
    <row r="138" spans="1:17">
      <c r="A138" s="1136"/>
      <c r="B138" s="1136"/>
      <c r="C138" s="1136"/>
      <c r="D138" s="1136"/>
      <c r="E138" s="1138"/>
      <c r="F138" s="1138"/>
      <c r="G138" s="1138"/>
      <c r="H138" s="1138"/>
      <c r="I138" s="1138"/>
      <c r="J138" s="1138"/>
      <c r="K138" s="1151"/>
      <c r="L138" s="1136">
        <v>134</v>
      </c>
      <c r="M138" s="1205" t="s">
        <v>260</v>
      </c>
      <c r="N138" s="1202" t="s">
        <v>97</v>
      </c>
      <c r="O138" s="1139">
        <v>1</v>
      </c>
      <c r="P138" s="1202" t="s">
        <v>3826</v>
      </c>
      <c r="Q138" s="1139"/>
    </row>
    <row r="139" spans="1:17">
      <c r="A139" s="1136"/>
      <c r="B139" s="1136"/>
      <c r="C139" s="1136"/>
      <c r="D139" s="1136"/>
      <c r="E139" s="1138"/>
      <c r="F139" s="1138"/>
      <c r="G139" s="1138"/>
      <c r="H139" s="1138"/>
      <c r="I139" s="1138"/>
      <c r="J139" s="1138"/>
      <c r="K139" s="1151"/>
      <c r="L139" s="1136">
        <v>135</v>
      </c>
      <c r="M139" s="1205" t="s">
        <v>265</v>
      </c>
      <c r="N139" s="1202" t="s">
        <v>176</v>
      </c>
      <c r="O139" s="1139">
        <v>1</v>
      </c>
      <c r="P139" s="1202" t="s">
        <v>3826</v>
      </c>
      <c r="Q139" s="1139"/>
    </row>
    <row r="140" spans="1:17">
      <c r="A140" s="1136"/>
      <c r="B140" s="1136"/>
      <c r="C140" s="1136"/>
      <c r="D140" s="1136"/>
      <c r="E140" s="1138"/>
      <c r="F140" s="1138"/>
      <c r="G140" s="1138"/>
      <c r="H140" s="1138"/>
      <c r="I140" s="1138"/>
      <c r="J140" s="1138"/>
      <c r="K140" s="1151"/>
      <c r="L140" s="1136">
        <v>136</v>
      </c>
      <c r="M140" s="1205" t="s">
        <v>295</v>
      </c>
      <c r="N140" s="1202" t="s">
        <v>97</v>
      </c>
      <c r="O140" s="1139">
        <v>1</v>
      </c>
      <c r="P140" s="1202" t="s">
        <v>3826</v>
      </c>
      <c r="Q140" s="1139"/>
    </row>
    <row r="141" spans="1:17">
      <c r="A141" s="1136"/>
      <c r="B141" s="1136"/>
      <c r="C141" s="1136"/>
      <c r="D141" s="1136"/>
      <c r="E141" s="1138"/>
      <c r="F141" s="1138"/>
      <c r="G141" s="1138"/>
      <c r="H141" s="1138"/>
      <c r="I141" s="1138"/>
      <c r="J141" s="1138"/>
      <c r="K141" s="1151"/>
      <c r="L141" s="1136">
        <v>137</v>
      </c>
      <c r="M141" s="1205" t="s">
        <v>1396</v>
      </c>
      <c r="N141" s="1202" t="s">
        <v>97</v>
      </c>
      <c r="O141" s="1139">
        <v>1</v>
      </c>
      <c r="P141" s="1202" t="s">
        <v>3826</v>
      </c>
      <c r="Q141" s="1139"/>
    </row>
    <row r="142" spans="1:17">
      <c r="A142" s="1136"/>
      <c r="B142" s="1136"/>
      <c r="C142" s="1136"/>
      <c r="D142" s="1136"/>
      <c r="E142" s="1138"/>
      <c r="F142" s="1138"/>
      <c r="G142" s="1138"/>
      <c r="H142" s="1138"/>
      <c r="I142" s="1138"/>
      <c r="J142" s="1138"/>
      <c r="K142" s="1151"/>
      <c r="L142" s="1136">
        <v>138</v>
      </c>
      <c r="M142" s="1205" t="s">
        <v>1406</v>
      </c>
      <c r="N142" s="1202" t="s">
        <v>97</v>
      </c>
      <c r="O142" s="1139">
        <v>1</v>
      </c>
      <c r="P142" s="1202" t="s">
        <v>3826</v>
      </c>
      <c r="Q142" s="1139"/>
    </row>
    <row r="143" spans="1:17">
      <c r="A143" s="1136"/>
      <c r="B143" s="1136"/>
      <c r="C143" s="1136"/>
      <c r="D143" s="1136"/>
      <c r="E143" s="1138"/>
      <c r="F143" s="1138"/>
      <c r="G143" s="1138"/>
      <c r="H143" s="1138"/>
      <c r="I143" s="1138"/>
      <c r="J143" s="1138"/>
      <c r="K143" s="1151"/>
      <c r="L143" s="1136">
        <v>139</v>
      </c>
      <c r="M143" s="1205" t="s">
        <v>1412</v>
      </c>
      <c r="N143" s="1202" t="s">
        <v>176</v>
      </c>
      <c r="O143" s="1139">
        <v>1</v>
      </c>
      <c r="P143" s="1202" t="s">
        <v>3826</v>
      </c>
      <c r="Q143" s="1139"/>
    </row>
    <row r="144" spans="1:17">
      <c r="A144" s="1136"/>
      <c r="B144" s="1136"/>
      <c r="C144" s="1136"/>
      <c r="D144" s="1136"/>
      <c r="E144" s="1138"/>
      <c r="F144" s="1138"/>
      <c r="G144" s="1138"/>
      <c r="H144" s="1138"/>
      <c r="I144" s="1138"/>
      <c r="J144" s="1138"/>
      <c r="K144" s="1151"/>
      <c r="L144" s="1136">
        <v>140</v>
      </c>
      <c r="M144" s="1205" t="s">
        <v>1403</v>
      </c>
      <c r="N144" s="1202" t="s">
        <v>97</v>
      </c>
      <c r="O144" s="1139">
        <v>1</v>
      </c>
      <c r="P144" s="1202" t="s">
        <v>3826</v>
      </c>
      <c r="Q144" s="1139"/>
    </row>
    <row r="145" spans="1:17">
      <c r="A145" s="1136"/>
      <c r="B145" s="1136"/>
      <c r="C145" s="1136"/>
      <c r="D145" s="1136"/>
      <c r="E145" s="1138"/>
      <c r="F145" s="1138"/>
      <c r="G145" s="1138"/>
      <c r="H145" s="1138"/>
      <c r="I145" s="1138"/>
      <c r="J145" s="1138"/>
      <c r="K145" s="1151"/>
      <c r="L145" s="1136">
        <v>141</v>
      </c>
      <c r="M145" s="1205" t="s">
        <v>1308</v>
      </c>
      <c r="N145" s="1202" t="s">
        <v>176</v>
      </c>
      <c r="O145" s="1139">
        <v>1</v>
      </c>
      <c r="P145" s="1202" t="s">
        <v>3826</v>
      </c>
      <c r="Q145" s="1139"/>
    </row>
    <row r="146" spans="1:17">
      <c r="A146" s="1136"/>
      <c r="B146" s="1136"/>
      <c r="C146" s="1136"/>
      <c r="D146" s="1136"/>
      <c r="E146" s="1138"/>
      <c r="F146" s="1138"/>
      <c r="G146" s="1138"/>
      <c r="H146" s="1138"/>
      <c r="I146" s="1138"/>
      <c r="J146" s="1138"/>
      <c r="K146" s="1151"/>
      <c r="L146" s="1136">
        <v>142</v>
      </c>
      <c r="M146" s="1205" t="s">
        <v>1216</v>
      </c>
      <c r="N146" s="1202" t="s">
        <v>176</v>
      </c>
      <c r="O146" s="1139">
        <v>1</v>
      </c>
      <c r="P146" s="1202" t="s">
        <v>3826</v>
      </c>
      <c r="Q146" s="1139"/>
    </row>
    <row r="147" spans="1:17">
      <c r="A147" s="1136"/>
      <c r="B147" s="1136"/>
      <c r="C147" s="1136"/>
      <c r="D147" s="1136"/>
      <c r="E147" s="1138"/>
      <c r="F147" s="1138"/>
      <c r="G147" s="1138"/>
      <c r="H147" s="1138"/>
      <c r="I147" s="1138"/>
      <c r="J147" s="1138"/>
      <c r="K147" s="1151"/>
      <c r="L147" s="1136">
        <v>143</v>
      </c>
      <c r="M147" s="1205" t="s">
        <v>1304</v>
      </c>
      <c r="N147" s="1202" t="s">
        <v>112</v>
      </c>
      <c r="O147" s="1139">
        <v>1</v>
      </c>
      <c r="P147" s="1202" t="s">
        <v>3826</v>
      </c>
      <c r="Q147" s="1139"/>
    </row>
    <row r="148" spans="1:17">
      <c r="A148" s="1136"/>
      <c r="B148" s="1136"/>
      <c r="C148" s="1136"/>
      <c r="D148" s="1136"/>
      <c r="E148" s="1138"/>
      <c r="F148" s="1138"/>
      <c r="G148" s="1138"/>
      <c r="H148" s="1138"/>
      <c r="I148" s="1138"/>
      <c r="J148" s="1138"/>
      <c r="K148" s="1151"/>
      <c r="L148" s="1136">
        <v>144</v>
      </c>
      <c r="M148" s="1205" t="s">
        <v>1237</v>
      </c>
      <c r="N148" s="1202" t="s">
        <v>107</v>
      </c>
      <c r="O148" s="1139">
        <v>1</v>
      </c>
      <c r="P148" s="1202" t="s">
        <v>3826</v>
      </c>
      <c r="Q148" s="1139"/>
    </row>
    <row r="149" spans="1:17">
      <c r="A149" s="1136"/>
      <c r="B149" s="1136"/>
      <c r="C149" s="1136"/>
      <c r="D149" s="1136"/>
      <c r="E149" s="1138"/>
      <c r="F149" s="1138"/>
      <c r="G149" s="1138"/>
      <c r="H149" s="1138"/>
      <c r="I149" s="1138"/>
      <c r="J149" s="1138"/>
      <c r="K149" s="1151"/>
      <c r="L149" s="1136">
        <v>145</v>
      </c>
      <c r="M149" s="1208" t="s">
        <v>297</v>
      </c>
      <c r="N149" s="1208" t="s">
        <v>176</v>
      </c>
      <c r="O149" s="1139">
        <v>1</v>
      </c>
      <c r="P149" s="1208" t="s">
        <v>3829</v>
      </c>
      <c r="Q149" s="1139"/>
    </row>
    <row r="150" spans="1:17">
      <c r="A150" s="1136"/>
      <c r="B150" s="1136"/>
      <c r="C150" s="1136"/>
      <c r="D150" s="1136"/>
      <c r="E150" s="1138"/>
      <c r="F150" s="1138"/>
      <c r="G150" s="1138"/>
      <c r="H150" s="1138"/>
      <c r="I150" s="1138"/>
      <c r="J150" s="1138"/>
      <c r="K150" s="1151"/>
      <c r="L150" s="1136">
        <v>146</v>
      </c>
      <c r="M150" s="1208" t="s">
        <v>302</v>
      </c>
      <c r="N150" s="1208" t="s">
        <v>97</v>
      </c>
      <c r="O150" s="1139">
        <v>1</v>
      </c>
      <c r="P150" s="1208" t="s">
        <v>3829</v>
      </c>
      <c r="Q150" s="1139"/>
    </row>
    <row r="151" spans="1:17">
      <c r="A151" s="1136"/>
      <c r="B151" s="1136"/>
      <c r="C151" s="1136"/>
      <c r="D151" s="1136"/>
      <c r="E151" s="1138"/>
      <c r="F151" s="1138"/>
      <c r="G151" s="1138"/>
      <c r="H151" s="1138"/>
      <c r="I151" s="1138"/>
      <c r="J151" s="1138"/>
      <c r="K151" s="1151"/>
      <c r="L151" s="1136">
        <v>147</v>
      </c>
      <c r="M151" s="1208" t="s">
        <v>714</v>
      </c>
      <c r="N151" s="1208" t="s">
        <v>176</v>
      </c>
      <c r="O151" s="1139">
        <v>1</v>
      </c>
      <c r="P151" s="1208" t="s">
        <v>3829</v>
      </c>
      <c r="Q151" s="1139"/>
    </row>
    <row r="152" spans="1:17">
      <c r="A152" s="1136"/>
      <c r="B152" s="1136"/>
      <c r="C152" s="1136"/>
      <c r="D152" s="1136"/>
      <c r="E152" s="1138"/>
      <c r="F152" s="1138"/>
      <c r="G152" s="1138"/>
      <c r="H152" s="1138"/>
      <c r="I152" s="1138"/>
      <c r="J152" s="1138"/>
      <c r="K152" s="1151"/>
      <c r="L152" s="1136">
        <v>148</v>
      </c>
      <c r="M152" s="1208" t="s">
        <v>1442</v>
      </c>
      <c r="N152" s="1208" t="s">
        <v>176</v>
      </c>
      <c r="O152" s="1139">
        <v>1</v>
      </c>
      <c r="P152" s="1208" t="s">
        <v>3829</v>
      </c>
      <c r="Q152" s="1139"/>
    </row>
    <row r="153" spans="1:17">
      <c r="A153" s="1136"/>
      <c r="B153" s="1136"/>
      <c r="C153" s="1136"/>
      <c r="D153" s="1136"/>
      <c r="E153" s="1138"/>
      <c r="F153" s="1138"/>
      <c r="G153" s="1138"/>
      <c r="H153" s="1138"/>
      <c r="I153" s="1138"/>
      <c r="J153" s="1138"/>
      <c r="K153" s="1151"/>
      <c r="L153" s="1136">
        <v>149</v>
      </c>
      <c r="M153" s="1208" t="s">
        <v>1465</v>
      </c>
      <c r="N153" s="1208" t="s">
        <v>176</v>
      </c>
      <c r="O153" s="1139">
        <v>1</v>
      </c>
      <c r="P153" s="1208" t="s">
        <v>3829</v>
      </c>
      <c r="Q153" s="1139"/>
    </row>
    <row r="154" spans="1:17">
      <c r="A154" s="1136"/>
      <c r="B154" s="1136"/>
      <c r="C154" s="1136"/>
      <c r="D154" s="1136"/>
      <c r="E154" s="1138"/>
      <c r="F154" s="1138"/>
      <c r="G154" s="1138"/>
      <c r="H154" s="1138"/>
      <c r="I154" s="1138"/>
      <c r="J154" s="1138"/>
      <c r="K154" s="1151"/>
      <c r="L154" s="1136">
        <v>150</v>
      </c>
      <c r="M154" s="1208" t="s">
        <v>1481</v>
      </c>
      <c r="N154" s="1208" t="s">
        <v>176</v>
      </c>
      <c r="O154" s="1139">
        <v>1</v>
      </c>
      <c r="P154" s="1208" t="s">
        <v>3829</v>
      </c>
      <c r="Q154" s="1139"/>
    </row>
    <row r="155" spans="1:17">
      <c r="A155" s="1136"/>
      <c r="B155" s="1136"/>
      <c r="C155" s="1136"/>
      <c r="D155" s="1136"/>
      <c r="E155" s="1138"/>
      <c r="F155" s="1138"/>
      <c r="G155" s="1138"/>
      <c r="H155" s="1138"/>
      <c r="I155" s="1138"/>
      <c r="J155" s="1138"/>
      <c r="K155" s="1151"/>
      <c r="L155" s="1136">
        <v>151</v>
      </c>
      <c r="M155" s="1208" t="s">
        <v>1490</v>
      </c>
      <c r="N155" s="1208" t="s">
        <v>3828</v>
      </c>
      <c r="O155" s="1139">
        <v>1</v>
      </c>
      <c r="P155" s="1208" t="s">
        <v>3829</v>
      </c>
      <c r="Q155" s="1139"/>
    </row>
    <row r="156" spans="1:17">
      <c r="A156" s="1136"/>
      <c r="B156" s="1136"/>
      <c r="C156" s="1136"/>
      <c r="D156" s="1136"/>
      <c r="E156" s="1138"/>
      <c r="F156" s="1138"/>
      <c r="G156" s="1138"/>
      <c r="H156" s="1138"/>
      <c r="I156" s="1138"/>
      <c r="J156" s="1138"/>
      <c r="K156" s="1151"/>
      <c r="L156" s="1136">
        <v>152</v>
      </c>
      <c r="M156" s="1208" t="s">
        <v>1393</v>
      </c>
      <c r="N156" s="1208" t="s">
        <v>176</v>
      </c>
      <c r="O156" s="1139">
        <v>1</v>
      </c>
      <c r="P156" s="1208" t="s">
        <v>3829</v>
      </c>
      <c r="Q156" s="1139"/>
    </row>
    <row r="157" spans="1:17">
      <c r="A157" s="1136"/>
      <c r="B157" s="1136"/>
      <c r="C157" s="1136"/>
      <c r="D157" s="1136"/>
      <c r="E157" s="1138"/>
      <c r="F157" s="1138"/>
      <c r="G157" s="1138"/>
      <c r="H157" s="1138"/>
      <c r="I157" s="1138"/>
      <c r="J157" s="1138"/>
      <c r="K157" s="1151"/>
      <c r="L157" s="1136">
        <v>153</v>
      </c>
      <c r="M157" s="1208" t="s">
        <v>1415</v>
      </c>
      <c r="N157" s="1208" t="s">
        <v>176</v>
      </c>
      <c r="O157" s="1139">
        <v>1</v>
      </c>
      <c r="P157" s="1208" t="s">
        <v>3829</v>
      </c>
      <c r="Q157" s="1139"/>
    </row>
    <row r="158" spans="1:17">
      <c r="A158" s="1136"/>
      <c r="B158" s="1136"/>
      <c r="C158" s="1136"/>
      <c r="D158" s="1136"/>
      <c r="E158" s="1138"/>
      <c r="F158" s="1138"/>
      <c r="G158" s="1138"/>
      <c r="H158" s="1138"/>
      <c r="I158" s="1138"/>
      <c r="J158" s="1138"/>
      <c r="K158" s="1151"/>
      <c r="L158" s="1136">
        <v>154</v>
      </c>
      <c r="M158" s="1211" t="s">
        <v>1352</v>
      </c>
      <c r="N158" s="1208" t="s">
        <v>107</v>
      </c>
      <c r="O158" s="1139">
        <v>1</v>
      </c>
      <c r="P158" s="1208" t="s">
        <v>3829</v>
      </c>
      <c r="Q158" s="1139"/>
    </row>
    <row r="159" spans="1:17">
      <c r="A159" s="1136"/>
      <c r="B159" s="1136"/>
      <c r="C159" s="1136"/>
      <c r="D159" s="1136"/>
      <c r="E159" s="1138"/>
      <c r="F159" s="1138"/>
      <c r="G159" s="1138"/>
      <c r="H159" s="1138"/>
      <c r="I159" s="1138"/>
      <c r="J159" s="1138"/>
      <c r="K159" s="1151"/>
      <c r="L159" s="1136">
        <v>155</v>
      </c>
      <c r="M159" s="1214" t="s">
        <v>1484</v>
      </c>
      <c r="N159" s="1215" t="s">
        <v>176</v>
      </c>
      <c r="O159" s="1139">
        <v>1</v>
      </c>
      <c r="P159" s="1215" t="s">
        <v>3834</v>
      </c>
      <c r="Q159" s="1139"/>
    </row>
    <row r="160" spans="1:17">
      <c r="A160" s="1136"/>
      <c r="B160" s="1136"/>
      <c r="C160" s="1136"/>
      <c r="D160" s="1136"/>
      <c r="E160" s="1138"/>
      <c r="F160" s="1138"/>
      <c r="G160" s="1138"/>
      <c r="H160" s="1138"/>
      <c r="I160" s="1138"/>
      <c r="J160" s="1138"/>
      <c r="K160" s="1151"/>
      <c r="L160" s="1136">
        <v>156</v>
      </c>
      <c r="M160" s="1214" t="s">
        <v>951</v>
      </c>
      <c r="N160" s="1215" t="s">
        <v>176</v>
      </c>
      <c r="O160" s="1139">
        <v>1</v>
      </c>
      <c r="P160" s="1215" t="s">
        <v>3834</v>
      </c>
      <c r="Q160" s="1139"/>
    </row>
    <row r="161" spans="1:17">
      <c r="A161" s="1136"/>
      <c r="B161" s="1136"/>
      <c r="C161" s="1136"/>
      <c r="D161" s="1136"/>
      <c r="E161" s="1138"/>
      <c r="F161" s="1138"/>
      <c r="G161" s="1138"/>
      <c r="H161" s="1138"/>
      <c r="I161" s="1138"/>
      <c r="J161" s="1138"/>
      <c r="K161" s="1151"/>
      <c r="L161" s="1136">
        <v>157</v>
      </c>
      <c r="M161" s="1214" t="s">
        <v>1469</v>
      </c>
      <c r="N161" s="1215" t="s">
        <v>97</v>
      </c>
      <c r="O161" s="1139">
        <v>1</v>
      </c>
      <c r="P161" s="1215" t="s">
        <v>3834</v>
      </c>
      <c r="Q161" s="1139"/>
    </row>
    <row r="162" spans="1:17">
      <c r="A162" s="1136"/>
      <c r="B162" s="1136"/>
      <c r="C162" s="1136"/>
      <c r="D162" s="1136"/>
      <c r="E162" s="1138"/>
      <c r="F162" s="1138"/>
      <c r="G162" s="1138"/>
      <c r="H162" s="1138"/>
      <c r="I162" s="1138"/>
      <c r="J162" s="1138"/>
      <c r="K162" s="1151"/>
      <c r="L162" s="1136">
        <v>158</v>
      </c>
      <c r="M162" s="1214" t="s">
        <v>1478</v>
      </c>
      <c r="N162" s="1215" t="s">
        <v>176</v>
      </c>
      <c r="O162" s="1139">
        <v>1</v>
      </c>
      <c r="P162" s="1215" t="s">
        <v>3834</v>
      </c>
      <c r="Q162" s="1139"/>
    </row>
    <row r="163" spans="1:17">
      <c r="A163" s="1136"/>
      <c r="B163" s="1136"/>
      <c r="C163" s="1136"/>
      <c r="D163" s="1136"/>
      <c r="E163" s="1138"/>
      <c r="F163" s="1138"/>
      <c r="G163" s="1138"/>
      <c r="H163" s="1138"/>
      <c r="I163" s="1138"/>
      <c r="J163" s="1138"/>
      <c r="K163" s="1151"/>
      <c r="L163" s="1136">
        <v>159</v>
      </c>
      <c r="M163" s="1214" t="s">
        <v>255</v>
      </c>
      <c r="N163" s="1215" t="s">
        <v>97</v>
      </c>
      <c r="O163" s="1139">
        <v>1</v>
      </c>
      <c r="P163" s="1215" t="s">
        <v>3834</v>
      </c>
      <c r="Q163" s="1139"/>
    </row>
    <row r="164" spans="1:17">
      <c r="A164" s="1136"/>
      <c r="B164" s="1136"/>
      <c r="C164" s="1136"/>
      <c r="D164" s="1136"/>
      <c r="E164" s="1138"/>
      <c r="F164" s="1138"/>
      <c r="G164" s="1138"/>
      <c r="H164" s="1138"/>
      <c r="I164" s="1138"/>
      <c r="J164" s="1138"/>
      <c r="K164" s="1151"/>
      <c r="L164" s="1136">
        <v>160</v>
      </c>
      <c r="M164" s="1214" t="s">
        <v>268</v>
      </c>
      <c r="N164" s="1215" t="s">
        <v>176</v>
      </c>
      <c r="O164" s="1139">
        <v>1</v>
      </c>
      <c r="P164" s="1215" t="s">
        <v>3834</v>
      </c>
      <c r="Q164" s="1139"/>
    </row>
    <row r="165" spans="1:17">
      <c r="A165" s="1136"/>
      <c r="B165" s="1136"/>
      <c r="C165" s="1136"/>
      <c r="D165" s="1136"/>
      <c r="E165" s="1138"/>
      <c r="F165" s="1138"/>
      <c r="G165" s="1138"/>
      <c r="H165" s="1138"/>
      <c r="I165" s="1138"/>
      <c r="J165" s="1138"/>
      <c r="K165" s="1151"/>
      <c r="L165" s="1136">
        <v>161</v>
      </c>
      <c r="M165" s="1214" t="s">
        <v>1377</v>
      </c>
      <c r="N165" s="1215" t="s">
        <v>97</v>
      </c>
      <c r="O165" s="1139">
        <v>1</v>
      </c>
      <c r="P165" s="1215" t="s">
        <v>3834</v>
      </c>
      <c r="Q165" s="1139"/>
    </row>
    <row r="166" spans="1:17">
      <c r="A166" s="1136"/>
      <c r="B166" s="1136"/>
      <c r="C166" s="1136"/>
      <c r="D166" s="1136"/>
      <c r="E166" s="1138"/>
      <c r="F166" s="1138"/>
      <c r="G166" s="1138"/>
      <c r="H166" s="1138"/>
      <c r="I166" s="1138"/>
      <c r="J166" s="1138"/>
      <c r="K166" s="1151"/>
      <c r="L166" s="1136">
        <v>162</v>
      </c>
      <c r="M166" s="1214" t="s">
        <v>950</v>
      </c>
      <c r="N166" s="1215" t="s">
        <v>97</v>
      </c>
      <c r="O166" s="1139">
        <v>1</v>
      </c>
      <c r="P166" s="1215" t="s">
        <v>3834</v>
      </c>
      <c r="Q166" s="1139"/>
    </row>
    <row r="167" spans="1:17">
      <c r="A167" s="1136"/>
      <c r="B167" s="1136"/>
      <c r="C167" s="1136"/>
      <c r="D167" s="1136"/>
      <c r="E167" s="1138"/>
      <c r="F167" s="1138"/>
      <c r="G167" s="1138"/>
      <c r="H167" s="1138"/>
      <c r="I167" s="1138"/>
      <c r="J167" s="1138"/>
      <c r="K167" s="1151"/>
      <c r="L167" s="1136">
        <v>163</v>
      </c>
      <c r="M167" s="1214" t="s">
        <v>1381</v>
      </c>
      <c r="N167" s="1215" t="s">
        <v>176</v>
      </c>
      <c r="O167" s="1139">
        <v>1</v>
      </c>
      <c r="P167" s="1215" t="s">
        <v>3834</v>
      </c>
      <c r="Q167" s="1139"/>
    </row>
    <row r="168" spans="1:17">
      <c r="A168" s="1136"/>
      <c r="B168" s="1136"/>
      <c r="C168" s="1136"/>
      <c r="D168" s="1136"/>
      <c r="E168" s="1138"/>
      <c r="F168" s="1138"/>
      <c r="G168" s="1138"/>
      <c r="H168" s="1138"/>
      <c r="I168" s="1138"/>
      <c r="J168" s="1138"/>
      <c r="K168" s="1151"/>
      <c r="L168" s="1136">
        <v>164</v>
      </c>
      <c r="M168" s="1214" t="s">
        <v>947</v>
      </c>
      <c r="N168" s="1215" t="s">
        <v>107</v>
      </c>
      <c r="O168" s="1139">
        <v>1</v>
      </c>
      <c r="P168" s="1215" t="s">
        <v>3834</v>
      </c>
      <c r="Q168" s="1139"/>
    </row>
    <row r="169" spans="1:17">
      <c r="A169" s="1136"/>
      <c r="B169" s="1136"/>
      <c r="C169" s="1136"/>
      <c r="D169" s="1136"/>
      <c r="E169" s="1138"/>
      <c r="F169" s="1138"/>
      <c r="G169" s="1138"/>
      <c r="H169" s="1138"/>
      <c r="I169" s="1138"/>
      <c r="J169" s="1138"/>
      <c r="K169" s="1151"/>
      <c r="L169" s="1136">
        <v>165</v>
      </c>
      <c r="M169" s="1214" t="s">
        <v>1368</v>
      </c>
      <c r="N169" s="1215" t="s">
        <v>3835</v>
      </c>
      <c r="O169" s="1139">
        <v>1</v>
      </c>
      <c r="P169" s="1215" t="s">
        <v>3834</v>
      </c>
      <c r="Q169" s="1139"/>
    </row>
    <row r="170" spans="1:17">
      <c r="A170" s="1136"/>
      <c r="B170" s="1136"/>
      <c r="C170" s="1136"/>
      <c r="D170" s="1136"/>
      <c r="E170" s="1138"/>
      <c r="F170" s="1138"/>
      <c r="G170" s="1138"/>
      <c r="H170" s="1138"/>
      <c r="I170" s="1138"/>
      <c r="J170" s="1138"/>
      <c r="K170" s="1151"/>
      <c r="L170" s="1136">
        <v>166</v>
      </c>
      <c r="M170" s="1214" t="s">
        <v>1410</v>
      </c>
      <c r="N170" s="1215" t="s">
        <v>176</v>
      </c>
      <c r="O170" s="1139">
        <v>1</v>
      </c>
      <c r="P170" s="1215" t="s">
        <v>3834</v>
      </c>
      <c r="Q170" s="1139"/>
    </row>
    <row r="171" spans="1:17">
      <c r="A171" s="1136"/>
      <c r="B171" s="1136"/>
      <c r="C171" s="1136"/>
      <c r="D171" s="1136"/>
      <c r="E171" s="1138"/>
      <c r="F171" s="1138"/>
      <c r="G171" s="1138"/>
      <c r="H171" s="1138"/>
      <c r="I171" s="1138"/>
      <c r="J171" s="1138"/>
      <c r="K171" s="1151"/>
      <c r="L171" s="1136">
        <v>167</v>
      </c>
      <c r="M171" s="1214" t="s">
        <v>1419</v>
      </c>
      <c r="N171" s="1215" t="s">
        <v>176</v>
      </c>
      <c r="O171" s="1139">
        <v>1</v>
      </c>
      <c r="P171" s="1215" t="s">
        <v>3834</v>
      </c>
      <c r="Q171" s="1139"/>
    </row>
    <row r="172" spans="1:17">
      <c r="A172" s="1136"/>
      <c r="B172" s="1136"/>
      <c r="C172" s="1136"/>
      <c r="D172" s="1136"/>
      <c r="E172" s="1138"/>
      <c r="F172" s="1138"/>
      <c r="G172" s="1138"/>
      <c r="H172" s="1138"/>
      <c r="I172" s="1138"/>
      <c r="J172" s="1138"/>
      <c r="K172" s="1151"/>
      <c r="L172" s="1136">
        <v>168</v>
      </c>
      <c r="M172" s="1214" t="s">
        <v>1267</v>
      </c>
      <c r="N172" s="1215" t="s">
        <v>97</v>
      </c>
      <c r="O172" s="1139">
        <v>1</v>
      </c>
      <c r="P172" s="1215" t="s">
        <v>3834</v>
      </c>
      <c r="Q172" s="1139"/>
    </row>
    <row r="173" spans="1:17">
      <c r="A173" s="1136"/>
      <c r="B173" s="1136"/>
      <c r="C173" s="1136"/>
      <c r="D173" s="1136"/>
      <c r="E173" s="1138"/>
      <c r="F173" s="1138"/>
      <c r="G173" s="1138"/>
      <c r="H173" s="1138"/>
      <c r="I173" s="1138"/>
      <c r="J173" s="1138"/>
      <c r="K173" s="1151"/>
      <c r="L173" s="1136">
        <v>169</v>
      </c>
      <c r="M173" s="1214" t="s">
        <v>1268</v>
      </c>
      <c r="N173" s="1215" t="s">
        <v>107</v>
      </c>
      <c r="O173" s="1139">
        <v>1</v>
      </c>
      <c r="P173" s="1215" t="s">
        <v>3834</v>
      </c>
      <c r="Q173" s="1139"/>
    </row>
    <row r="174" spans="1:17">
      <c r="A174" s="1136"/>
      <c r="B174" s="1136"/>
      <c r="C174" s="1136"/>
      <c r="D174" s="1136"/>
      <c r="E174" s="1138"/>
      <c r="F174" s="1138"/>
      <c r="G174" s="1138"/>
      <c r="H174" s="1138"/>
      <c r="I174" s="1138"/>
      <c r="J174" s="1138"/>
      <c r="K174" s="1151"/>
      <c r="L174" s="1136">
        <v>170</v>
      </c>
      <c r="M174" s="1214" t="s">
        <v>1269</v>
      </c>
      <c r="N174" s="1215" t="s">
        <v>97</v>
      </c>
      <c r="O174" s="1139">
        <v>1</v>
      </c>
      <c r="P174" s="1215" t="s">
        <v>3834</v>
      </c>
      <c r="Q174" s="1139"/>
    </row>
    <row r="175" spans="1:17">
      <c r="A175" s="1136"/>
      <c r="B175" s="1136"/>
      <c r="C175" s="1136"/>
      <c r="D175" s="1136"/>
      <c r="E175" s="1138"/>
      <c r="F175" s="1138"/>
      <c r="G175" s="1138"/>
      <c r="H175" s="1138"/>
      <c r="I175" s="1138"/>
      <c r="J175" s="1138"/>
      <c r="K175" s="1151"/>
      <c r="L175" s="1136">
        <v>171</v>
      </c>
      <c r="M175" s="1214" t="s">
        <v>1270</v>
      </c>
      <c r="N175" s="1215" t="s">
        <v>176</v>
      </c>
      <c r="O175" s="1139">
        <v>1</v>
      </c>
      <c r="P175" s="1215" t="s">
        <v>3834</v>
      </c>
      <c r="Q175" s="1139"/>
    </row>
    <row r="176" spans="1:17">
      <c r="A176" s="1136"/>
      <c r="B176" s="1136"/>
      <c r="C176" s="1136"/>
      <c r="D176" s="1136"/>
      <c r="E176" s="1138"/>
      <c r="F176" s="1138"/>
      <c r="G176" s="1138"/>
      <c r="H176" s="1138"/>
      <c r="I176" s="1138"/>
      <c r="J176" s="1138"/>
      <c r="K176" s="1151"/>
      <c r="L176" s="1136">
        <v>172</v>
      </c>
      <c r="M176" s="1214" t="s">
        <v>1271</v>
      </c>
      <c r="N176" s="1215" t="s">
        <v>107</v>
      </c>
      <c r="O176" s="1139">
        <v>1</v>
      </c>
      <c r="P176" s="1215" t="s">
        <v>3834</v>
      </c>
      <c r="Q176" s="1139"/>
    </row>
    <row r="177" spans="1:17">
      <c r="A177" s="1136"/>
      <c r="B177" s="1136"/>
      <c r="C177" s="1136"/>
      <c r="D177" s="1136"/>
      <c r="E177" s="1138"/>
      <c r="F177" s="1138"/>
      <c r="G177" s="1138"/>
      <c r="H177" s="1138"/>
      <c r="I177" s="1138"/>
      <c r="J177" s="1138"/>
      <c r="K177" s="1151"/>
      <c r="L177" s="1136">
        <v>173</v>
      </c>
      <c r="M177" s="1214" t="s">
        <v>1272</v>
      </c>
      <c r="N177" s="1215" t="s">
        <v>97</v>
      </c>
      <c r="O177" s="1139">
        <v>1</v>
      </c>
      <c r="P177" s="1215" t="s">
        <v>3834</v>
      </c>
      <c r="Q177" s="1139"/>
    </row>
    <row r="178" spans="1:17">
      <c r="A178" s="1136"/>
      <c r="B178" s="1136"/>
      <c r="C178" s="1136"/>
      <c r="D178" s="1136"/>
      <c r="E178" s="1138"/>
      <c r="F178" s="1138"/>
      <c r="G178" s="1138"/>
      <c r="H178" s="1138"/>
      <c r="I178" s="1138"/>
      <c r="J178" s="1138"/>
      <c r="K178" s="1151"/>
      <c r="L178" s="1136">
        <v>174</v>
      </c>
      <c r="M178" s="1214" t="s">
        <v>1273</v>
      </c>
      <c r="N178" s="1215" t="s">
        <v>176</v>
      </c>
      <c r="O178" s="1139">
        <v>1</v>
      </c>
      <c r="P178" s="1215" t="s">
        <v>3834</v>
      </c>
      <c r="Q178" s="1139"/>
    </row>
    <row r="179" spans="1:17">
      <c r="A179" s="1136"/>
      <c r="B179" s="1136"/>
      <c r="C179" s="1136"/>
      <c r="D179" s="1136"/>
      <c r="E179" s="1138"/>
      <c r="F179" s="1138"/>
      <c r="G179" s="1138"/>
      <c r="H179" s="1138"/>
      <c r="I179" s="1138"/>
      <c r="J179" s="1138"/>
      <c r="K179" s="1151"/>
      <c r="L179" s="1136">
        <v>175</v>
      </c>
      <c r="M179" s="1214" t="s">
        <v>1349</v>
      </c>
      <c r="N179" s="1215" t="s">
        <v>97</v>
      </c>
      <c r="O179" s="1139">
        <v>1</v>
      </c>
      <c r="P179" s="1215" t="s">
        <v>3834</v>
      </c>
      <c r="Q179" s="1139"/>
    </row>
    <row r="180" spans="1:17">
      <c r="A180" s="1136"/>
      <c r="B180" s="1136"/>
      <c r="C180" s="1136"/>
      <c r="D180" s="1136"/>
      <c r="E180" s="1138"/>
      <c r="F180" s="1138"/>
      <c r="G180" s="1138"/>
      <c r="H180" s="1138"/>
      <c r="I180" s="1138"/>
      <c r="J180" s="1138"/>
      <c r="K180" s="1151"/>
      <c r="L180" s="1136">
        <v>176</v>
      </c>
      <c r="M180" s="1214" t="s">
        <v>1350</v>
      </c>
      <c r="N180" s="1215" t="s">
        <v>97</v>
      </c>
      <c r="O180" s="1139">
        <v>1</v>
      </c>
      <c r="P180" s="1215" t="s">
        <v>3834</v>
      </c>
      <c r="Q180" s="1139"/>
    </row>
    <row r="181" spans="1:17">
      <c r="A181" s="1136"/>
      <c r="B181" s="1136"/>
      <c r="C181" s="1136"/>
      <c r="D181" s="1136"/>
      <c r="E181" s="1138"/>
      <c r="F181" s="1138"/>
      <c r="G181" s="1138"/>
      <c r="H181" s="1138"/>
      <c r="I181" s="1138"/>
      <c r="J181" s="1138"/>
      <c r="K181" s="1151"/>
      <c r="L181" s="1136">
        <v>177</v>
      </c>
      <c r="M181" s="1214" t="s">
        <v>1348</v>
      </c>
      <c r="N181" s="1215" t="s">
        <v>97</v>
      </c>
      <c r="O181" s="1139">
        <v>1</v>
      </c>
      <c r="P181" s="1215" t="s">
        <v>3834</v>
      </c>
      <c r="Q181" s="1139"/>
    </row>
    <row r="182" spans="1:17">
      <c r="A182" s="1136"/>
      <c r="B182" s="1136"/>
      <c r="C182" s="1136"/>
      <c r="D182" s="1136"/>
      <c r="E182" s="1138"/>
      <c r="F182" s="1138"/>
      <c r="G182" s="1138"/>
      <c r="H182" s="1138"/>
      <c r="I182" s="1138"/>
      <c r="J182" s="1138"/>
      <c r="K182" s="1151"/>
      <c r="L182" s="1136">
        <v>178</v>
      </c>
      <c r="M182" s="1214" t="s">
        <v>1347</v>
      </c>
      <c r="N182" s="1215" t="s">
        <v>176</v>
      </c>
      <c r="O182" s="1139">
        <v>1</v>
      </c>
      <c r="P182" s="1215" t="s">
        <v>3834</v>
      </c>
      <c r="Q182" s="1139"/>
    </row>
    <row r="183" spans="1:17">
      <c r="A183" s="1136"/>
      <c r="B183" s="1136"/>
      <c r="C183" s="1136"/>
      <c r="D183" s="1136"/>
      <c r="E183" s="1138"/>
      <c r="F183" s="1138"/>
      <c r="G183" s="1138"/>
      <c r="H183" s="1138"/>
      <c r="I183" s="1138"/>
      <c r="J183" s="1138"/>
      <c r="K183" s="1151"/>
      <c r="L183" s="1136">
        <v>179</v>
      </c>
      <c r="M183" s="1214" t="s">
        <v>1771</v>
      </c>
      <c r="N183" s="1215" t="s">
        <v>176</v>
      </c>
      <c r="O183" s="1139">
        <v>1</v>
      </c>
      <c r="P183" s="1215" t="s">
        <v>3834</v>
      </c>
      <c r="Q183" s="1139"/>
    </row>
    <row r="184" spans="1:17">
      <c r="A184" s="1136"/>
      <c r="B184" s="1136"/>
      <c r="C184" s="1136"/>
      <c r="D184" s="1136"/>
      <c r="E184" s="1138"/>
      <c r="F184" s="1138"/>
      <c r="G184" s="1138"/>
      <c r="H184" s="1138"/>
      <c r="I184" s="1138"/>
      <c r="J184" s="1138"/>
      <c r="K184" s="1151"/>
      <c r="L184" s="1136">
        <v>180</v>
      </c>
      <c r="M184" s="1214" t="s">
        <v>1346</v>
      </c>
      <c r="N184" s="1215" t="s">
        <v>107</v>
      </c>
      <c r="O184" s="1139">
        <v>1</v>
      </c>
      <c r="P184" s="1215" t="s">
        <v>3834</v>
      </c>
      <c r="Q184" s="1139"/>
    </row>
    <row r="185" spans="1:17">
      <c r="A185" s="1136"/>
      <c r="B185" s="1136"/>
      <c r="C185" s="1136"/>
      <c r="D185" s="1136"/>
      <c r="E185" s="1138"/>
      <c r="F185" s="1138"/>
      <c r="G185" s="1138"/>
      <c r="H185" s="1138"/>
      <c r="I185" s="1138"/>
      <c r="J185" s="1138"/>
      <c r="K185" s="1151"/>
      <c r="L185" s="1136">
        <v>181</v>
      </c>
      <c r="M185" s="1214" t="s">
        <v>1275</v>
      </c>
      <c r="N185" s="1215" t="s">
        <v>107</v>
      </c>
      <c r="O185" s="1139">
        <v>1</v>
      </c>
      <c r="P185" s="1215" t="s">
        <v>3834</v>
      </c>
      <c r="Q185" s="1139"/>
    </row>
    <row r="186" spans="1:17">
      <c r="A186" s="1136"/>
      <c r="B186" s="1136"/>
      <c r="C186" s="1136"/>
      <c r="D186" s="1136"/>
      <c r="E186" s="1138"/>
      <c r="F186" s="1138"/>
      <c r="G186" s="1138"/>
      <c r="H186" s="1138"/>
      <c r="I186" s="1138"/>
      <c r="J186" s="1138"/>
      <c r="K186" s="1151"/>
      <c r="L186" s="1136">
        <v>182</v>
      </c>
      <c r="M186" s="1214" t="s">
        <v>1276</v>
      </c>
      <c r="N186" s="1215" t="s">
        <v>97</v>
      </c>
      <c r="O186" s="1139">
        <v>1</v>
      </c>
      <c r="P186" s="1215" t="s">
        <v>3834</v>
      </c>
      <c r="Q186" s="1139"/>
    </row>
    <row r="187" spans="1:17">
      <c r="A187" s="1136"/>
      <c r="B187" s="1136"/>
      <c r="C187" s="1136"/>
      <c r="D187" s="1136"/>
      <c r="E187" s="1138"/>
      <c r="F187" s="1138"/>
      <c r="G187" s="1138"/>
      <c r="H187" s="1138"/>
      <c r="I187" s="1138"/>
      <c r="J187" s="1138"/>
      <c r="K187" s="1151"/>
      <c r="L187" s="1136">
        <v>183</v>
      </c>
      <c r="M187" s="1214" t="s">
        <v>1277</v>
      </c>
      <c r="N187" s="1215" t="s">
        <v>97</v>
      </c>
      <c r="O187" s="1139">
        <v>1</v>
      </c>
      <c r="P187" s="1215" t="s">
        <v>3834</v>
      </c>
      <c r="Q187" s="1139"/>
    </row>
    <row r="188" spans="1:17">
      <c r="A188" s="1136"/>
      <c r="B188" s="1136"/>
      <c r="C188" s="1136"/>
      <c r="D188" s="1136"/>
      <c r="E188" s="1138"/>
      <c r="F188" s="1138"/>
      <c r="G188" s="1138"/>
      <c r="H188" s="1138"/>
      <c r="I188" s="1138"/>
      <c r="J188" s="1138"/>
      <c r="K188" s="1151"/>
      <c r="L188" s="1136">
        <v>184</v>
      </c>
      <c r="M188" s="1214" t="s">
        <v>1281</v>
      </c>
      <c r="N188" s="1215" t="s">
        <v>97</v>
      </c>
      <c r="O188" s="1139">
        <v>1</v>
      </c>
      <c r="P188" s="1215" t="s">
        <v>3834</v>
      </c>
      <c r="Q188" s="1139"/>
    </row>
    <row r="189" spans="1:17">
      <c r="A189" s="1136"/>
      <c r="B189" s="1136"/>
      <c r="C189" s="1136"/>
      <c r="D189" s="1136"/>
      <c r="E189" s="1138"/>
      <c r="F189" s="1138"/>
      <c r="G189" s="1138"/>
      <c r="H189" s="1138"/>
      <c r="I189" s="1138"/>
      <c r="J189" s="1138"/>
      <c r="K189" s="1151"/>
      <c r="L189" s="1136">
        <v>185</v>
      </c>
      <c r="M189" s="1214" t="s">
        <v>1282</v>
      </c>
      <c r="N189" s="1215" t="s">
        <v>97</v>
      </c>
      <c r="O189" s="1139">
        <v>1</v>
      </c>
      <c r="P189" s="1215" t="s">
        <v>3834</v>
      </c>
      <c r="Q189" s="1139"/>
    </row>
    <row r="190" spans="1:17">
      <c r="A190" s="1136"/>
      <c r="B190" s="1136"/>
      <c r="C190" s="1136"/>
      <c r="D190" s="1136"/>
      <c r="E190" s="1138"/>
      <c r="F190" s="1138"/>
      <c r="G190" s="1138"/>
      <c r="H190" s="1138"/>
      <c r="I190" s="1138"/>
      <c r="J190" s="1138"/>
      <c r="K190" s="1151"/>
      <c r="L190" s="1136">
        <v>186</v>
      </c>
      <c r="M190" s="1214" t="s">
        <v>1283</v>
      </c>
      <c r="N190" s="1215" t="s">
        <v>97</v>
      </c>
      <c r="O190" s="1139">
        <v>1</v>
      </c>
      <c r="P190" s="1215" t="s">
        <v>3834</v>
      </c>
      <c r="Q190" s="1139"/>
    </row>
    <row r="191" spans="1:17">
      <c r="A191" s="1136"/>
      <c r="B191" s="1136"/>
      <c r="C191" s="1136"/>
      <c r="D191" s="1136"/>
      <c r="E191" s="1138"/>
      <c r="F191" s="1138"/>
      <c r="G191" s="1138"/>
      <c r="H191" s="1138"/>
      <c r="I191" s="1138"/>
      <c r="J191" s="1138"/>
      <c r="K191" s="1151"/>
      <c r="L191" s="1136">
        <v>187</v>
      </c>
      <c r="M191" s="1214" t="s">
        <v>1284</v>
      </c>
      <c r="N191" s="1215" t="s">
        <v>97</v>
      </c>
      <c r="O191" s="1139">
        <v>1</v>
      </c>
      <c r="P191" s="1215" t="s">
        <v>3834</v>
      </c>
      <c r="Q191" s="1139"/>
    </row>
    <row r="192" spans="1:17">
      <c r="A192" s="1136"/>
      <c r="B192" s="1136"/>
      <c r="C192" s="1136"/>
      <c r="D192" s="1136"/>
      <c r="E192" s="1138"/>
      <c r="F192" s="1138"/>
      <c r="G192" s="1138"/>
      <c r="H192" s="1138"/>
      <c r="I192" s="1138"/>
      <c r="J192" s="1138"/>
      <c r="K192" s="1151"/>
      <c r="L192" s="1136">
        <v>188</v>
      </c>
      <c r="M192" s="1214" t="s">
        <v>1773</v>
      </c>
      <c r="N192" s="1215" t="s">
        <v>97</v>
      </c>
      <c r="O192" s="1139">
        <v>1</v>
      </c>
      <c r="P192" s="1215" t="s">
        <v>3834</v>
      </c>
      <c r="Q192" s="1139"/>
    </row>
    <row r="193" spans="1:17">
      <c r="A193" s="1136"/>
      <c r="B193" s="1136"/>
      <c r="C193" s="1136"/>
      <c r="D193" s="1136"/>
      <c r="E193" s="1138"/>
      <c r="F193" s="1138"/>
      <c r="G193" s="1138"/>
      <c r="H193" s="1138"/>
      <c r="I193" s="1138"/>
      <c r="J193" s="1138"/>
      <c r="K193" s="1151"/>
      <c r="L193" s="1136">
        <v>189</v>
      </c>
      <c r="M193" s="1214" t="s">
        <v>1152</v>
      </c>
      <c r="N193" s="1215" t="s">
        <v>176</v>
      </c>
      <c r="O193" s="1139">
        <v>1</v>
      </c>
      <c r="P193" s="1215" t="s">
        <v>3834</v>
      </c>
      <c r="Q193" s="1139"/>
    </row>
    <row r="194" spans="1:17">
      <c r="A194" s="1136"/>
      <c r="B194" s="1136"/>
      <c r="C194" s="1136"/>
      <c r="D194" s="1136"/>
      <c r="E194" s="1138"/>
      <c r="F194" s="1138"/>
      <c r="G194" s="1138"/>
      <c r="H194" s="1138"/>
      <c r="I194" s="1138"/>
      <c r="J194" s="1138"/>
      <c r="K194" s="1151"/>
      <c r="L194" s="1136">
        <v>190</v>
      </c>
      <c r="M194" s="1218" t="s">
        <v>1298</v>
      </c>
      <c r="N194" s="1215" t="s">
        <v>176</v>
      </c>
      <c r="O194" s="1139">
        <v>1</v>
      </c>
      <c r="P194" s="1219" t="s">
        <v>3770</v>
      </c>
      <c r="Q194" s="1139"/>
    </row>
    <row r="195" spans="1:17">
      <c r="A195" s="1136"/>
      <c r="B195" s="1136"/>
      <c r="C195" s="1136"/>
      <c r="D195" s="1136"/>
      <c r="E195" s="1138"/>
      <c r="F195" s="1138"/>
      <c r="G195" s="1138"/>
      <c r="H195" s="1138"/>
      <c r="I195" s="1138"/>
      <c r="J195" s="1138"/>
      <c r="K195" s="1151"/>
      <c r="L195" s="1136">
        <v>191</v>
      </c>
      <c r="M195" s="1218" t="s">
        <v>1299</v>
      </c>
      <c r="N195" s="1215" t="s">
        <v>176</v>
      </c>
      <c r="O195" s="1139">
        <v>1</v>
      </c>
      <c r="P195" s="1219" t="s">
        <v>3770</v>
      </c>
      <c r="Q195" s="1139"/>
    </row>
    <row r="196" spans="1:17">
      <c r="A196" s="1136"/>
      <c r="B196" s="1136"/>
      <c r="C196" s="1136"/>
      <c r="D196" s="1136"/>
      <c r="E196" s="1138"/>
      <c r="F196" s="1138"/>
      <c r="G196" s="1138"/>
      <c r="H196" s="1138"/>
      <c r="I196" s="1138"/>
      <c r="J196" s="1138"/>
      <c r="K196" s="1151"/>
      <c r="L196" s="1136">
        <v>192</v>
      </c>
      <c r="M196" s="1218" t="s">
        <v>1300</v>
      </c>
      <c r="N196" s="1215" t="s">
        <v>176</v>
      </c>
      <c r="O196" s="1139">
        <v>1</v>
      </c>
      <c r="P196" s="1219" t="s">
        <v>3770</v>
      </c>
      <c r="Q196" s="1139"/>
    </row>
    <row r="197" spans="1:17">
      <c r="A197" s="1136"/>
      <c r="B197" s="1136"/>
      <c r="C197" s="1136"/>
      <c r="D197" s="1136"/>
      <c r="E197" s="1138"/>
      <c r="F197" s="1138"/>
      <c r="G197" s="1138"/>
      <c r="H197" s="1138"/>
      <c r="I197" s="1138"/>
      <c r="J197" s="1138"/>
      <c r="K197" s="1151"/>
      <c r="L197" s="1136">
        <v>193</v>
      </c>
      <c r="M197" s="1218" t="s">
        <v>1620</v>
      </c>
      <c r="N197" s="1215" t="s">
        <v>97</v>
      </c>
      <c r="O197" s="1139">
        <v>1</v>
      </c>
      <c r="P197" s="1219" t="s">
        <v>3770</v>
      </c>
      <c r="Q197" s="1139"/>
    </row>
    <row r="198" spans="1:17">
      <c r="A198" s="1136"/>
      <c r="B198" s="1136"/>
      <c r="C198" s="1136"/>
      <c r="D198" s="1136"/>
      <c r="E198" s="1138"/>
      <c r="F198" s="1138"/>
      <c r="G198" s="1138"/>
      <c r="H198" s="1138"/>
      <c r="I198" s="1138"/>
      <c r="J198" s="1138"/>
      <c r="K198" s="1151"/>
      <c r="L198" s="1136">
        <v>194</v>
      </c>
      <c r="M198" s="1218" t="s">
        <v>1466</v>
      </c>
      <c r="N198" s="1215" t="s">
        <v>176</v>
      </c>
      <c r="O198" s="1139">
        <v>1</v>
      </c>
      <c r="P198" s="1219" t="s">
        <v>3770</v>
      </c>
      <c r="Q198" s="1139"/>
    </row>
    <row r="199" spans="1:17">
      <c r="A199" s="1136"/>
      <c r="B199" s="1136"/>
      <c r="C199" s="1136"/>
      <c r="D199" s="1136"/>
      <c r="E199" s="1138"/>
      <c r="F199" s="1138"/>
      <c r="G199" s="1138"/>
      <c r="H199" s="1138"/>
      <c r="I199" s="1138"/>
      <c r="J199" s="1138"/>
      <c r="K199" s="1151"/>
      <c r="L199" s="1136">
        <v>195</v>
      </c>
      <c r="M199" s="1218" t="s">
        <v>1463</v>
      </c>
      <c r="N199" s="1215" t="s">
        <v>176</v>
      </c>
      <c r="O199" s="1139">
        <v>1</v>
      </c>
      <c r="P199" s="1219" t="s">
        <v>3770</v>
      </c>
      <c r="Q199" s="1139"/>
    </row>
    <row r="200" spans="1:17">
      <c r="A200" s="1136"/>
      <c r="B200" s="1136"/>
      <c r="C200" s="1136"/>
      <c r="D200" s="1136"/>
      <c r="E200" s="1138"/>
      <c r="F200" s="1138"/>
      <c r="G200" s="1138"/>
      <c r="H200" s="1138"/>
      <c r="I200" s="1138"/>
      <c r="J200" s="1138"/>
      <c r="K200" s="1151"/>
      <c r="L200" s="1136">
        <v>196</v>
      </c>
      <c r="M200" s="1218" t="s">
        <v>1460</v>
      </c>
      <c r="N200" s="1215" t="s">
        <v>176</v>
      </c>
      <c r="O200" s="1139">
        <v>1</v>
      </c>
      <c r="P200" s="1219" t="s">
        <v>3770</v>
      </c>
      <c r="Q200" s="1139"/>
    </row>
    <row r="201" spans="1:17">
      <c r="A201" s="1136"/>
      <c r="B201" s="1136"/>
      <c r="C201" s="1136"/>
      <c r="D201" s="1136"/>
      <c r="E201" s="1138"/>
      <c r="F201" s="1138"/>
      <c r="G201" s="1138"/>
      <c r="H201" s="1138"/>
      <c r="I201" s="1138"/>
      <c r="J201" s="1138"/>
      <c r="K201" s="1151"/>
      <c r="L201" s="1136">
        <v>197</v>
      </c>
      <c r="M201" s="1218" t="s">
        <v>711</v>
      </c>
      <c r="N201" s="1215" t="s">
        <v>176</v>
      </c>
      <c r="O201" s="1139">
        <v>1</v>
      </c>
      <c r="P201" s="1219" t="s">
        <v>3770</v>
      </c>
      <c r="Q201" s="1139"/>
    </row>
    <row r="202" spans="1:17">
      <c r="A202" s="1136"/>
      <c r="B202" s="1136"/>
      <c r="C202" s="1136"/>
      <c r="D202" s="1136"/>
      <c r="E202" s="1138"/>
      <c r="F202" s="1138"/>
      <c r="G202" s="1138"/>
      <c r="H202" s="1138"/>
      <c r="I202" s="1138"/>
      <c r="J202" s="1138"/>
      <c r="K202" s="1151"/>
      <c r="L202" s="1136">
        <v>198</v>
      </c>
      <c r="M202" s="1218" t="s">
        <v>250</v>
      </c>
      <c r="N202" s="1215" t="s">
        <v>97</v>
      </c>
      <c r="O202" s="1139">
        <v>1</v>
      </c>
      <c r="P202" s="1219" t="s">
        <v>3770</v>
      </c>
      <c r="Q202" s="1139"/>
    </row>
    <row r="203" spans="1:17">
      <c r="A203" s="1136"/>
      <c r="B203" s="1136"/>
      <c r="C203" s="1136"/>
      <c r="D203" s="1136"/>
      <c r="E203" s="1138"/>
      <c r="F203" s="1138"/>
      <c r="G203" s="1138"/>
      <c r="H203" s="1138"/>
      <c r="I203" s="1138"/>
      <c r="J203" s="1138"/>
      <c r="K203" s="1151"/>
      <c r="L203" s="1136">
        <v>199</v>
      </c>
      <c r="M203" s="1218" t="s">
        <v>236</v>
      </c>
      <c r="N203" s="1215" t="s">
        <v>97</v>
      </c>
      <c r="O203" s="1139">
        <v>1</v>
      </c>
      <c r="P203" s="1219" t="s">
        <v>3770</v>
      </c>
      <c r="Q203" s="1139"/>
    </row>
    <row r="204" spans="1:17">
      <c r="A204" s="1136"/>
      <c r="B204" s="1136"/>
      <c r="C204" s="1136"/>
      <c r="D204" s="1136"/>
      <c r="E204" s="1138"/>
      <c r="F204" s="1138"/>
      <c r="G204" s="1138"/>
      <c r="H204" s="1138"/>
      <c r="I204" s="1138"/>
      <c r="J204" s="1138"/>
      <c r="K204" s="1151"/>
      <c r="L204" s="1136">
        <v>200</v>
      </c>
      <c r="M204" s="1218" t="s">
        <v>549</v>
      </c>
      <c r="N204" s="1215" t="s">
        <v>97</v>
      </c>
      <c r="O204" s="1139">
        <v>1</v>
      </c>
      <c r="P204" s="1219" t="s">
        <v>3770</v>
      </c>
      <c r="Q204" s="1139"/>
    </row>
    <row r="205" spans="1:17">
      <c r="A205" s="1136"/>
      <c r="B205" s="1136"/>
      <c r="C205" s="1136"/>
      <c r="D205" s="1136"/>
      <c r="E205" s="1138"/>
      <c r="F205" s="1138"/>
      <c r="G205" s="1138"/>
      <c r="H205" s="1138"/>
      <c r="I205" s="1138"/>
      <c r="J205" s="1138"/>
      <c r="K205" s="1151"/>
      <c r="L205" s="1136">
        <v>201</v>
      </c>
      <c r="M205" s="1218" t="s">
        <v>499</v>
      </c>
      <c r="N205" s="1215" t="s">
        <v>97</v>
      </c>
      <c r="O205" s="1139">
        <v>1</v>
      </c>
      <c r="P205" s="1219" t="s">
        <v>3770</v>
      </c>
      <c r="Q205" s="1139"/>
    </row>
    <row r="206" spans="1:17">
      <c r="A206" s="1136"/>
      <c r="B206" s="1136"/>
      <c r="C206" s="1136"/>
      <c r="D206" s="1136"/>
      <c r="E206" s="1138"/>
      <c r="F206" s="1138"/>
      <c r="G206" s="1138"/>
      <c r="H206" s="1138"/>
      <c r="I206" s="1138"/>
      <c r="J206" s="1138"/>
      <c r="K206" s="1151"/>
      <c r="L206" s="1136">
        <v>202</v>
      </c>
      <c r="M206" s="1218" t="s">
        <v>231</v>
      </c>
      <c r="N206" s="1215" t="s">
        <v>97</v>
      </c>
      <c r="O206" s="1139">
        <v>1</v>
      </c>
      <c r="P206" s="1219" t="s">
        <v>3770</v>
      </c>
      <c r="Q206" s="1139"/>
    </row>
    <row r="207" spans="1:17">
      <c r="A207" s="1136"/>
      <c r="B207" s="1136"/>
      <c r="C207" s="1136"/>
      <c r="D207" s="1136"/>
      <c r="E207" s="1138"/>
      <c r="F207" s="1138"/>
      <c r="G207" s="1138"/>
      <c r="H207" s="1138"/>
      <c r="I207" s="1138"/>
      <c r="J207" s="1138"/>
      <c r="K207" s="1151"/>
      <c r="L207" s="1136">
        <v>203</v>
      </c>
      <c r="M207" s="1218" t="s">
        <v>587</v>
      </c>
      <c r="N207" s="1215" t="s">
        <v>97</v>
      </c>
      <c r="O207" s="1139">
        <v>1</v>
      </c>
      <c r="P207" s="1219" t="s">
        <v>3770</v>
      </c>
      <c r="Q207" s="1139"/>
    </row>
    <row r="208" spans="1:17">
      <c r="A208" s="1136"/>
      <c r="B208" s="1136"/>
      <c r="C208" s="1136"/>
      <c r="D208" s="1136"/>
      <c r="E208" s="1138"/>
      <c r="F208" s="1138"/>
      <c r="G208" s="1138"/>
      <c r="H208" s="1138"/>
      <c r="I208" s="1138"/>
      <c r="J208" s="1138"/>
      <c r="K208" s="1151"/>
      <c r="L208" s="1136">
        <v>204</v>
      </c>
      <c r="M208" s="1218" t="s">
        <v>219</v>
      </c>
      <c r="N208" s="1215" t="s">
        <v>97</v>
      </c>
      <c r="O208" s="1139">
        <v>1</v>
      </c>
      <c r="P208" s="1219" t="s">
        <v>3770</v>
      </c>
      <c r="Q208" s="1139"/>
    </row>
    <row r="209" spans="1:17">
      <c r="A209" s="1136"/>
      <c r="B209" s="1136"/>
      <c r="C209" s="1136"/>
      <c r="D209" s="1136"/>
      <c r="E209" s="1138"/>
      <c r="F209" s="1138"/>
      <c r="G209" s="1138"/>
      <c r="H209" s="1138"/>
      <c r="I209" s="1138"/>
      <c r="J209" s="1138"/>
      <c r="K209" s="1151"/>
      <c r="L209" s="1136">
        <v>205</v>
      </c>
      <c r="M209" s="1218" t="s">
        <v>211</v>
      </c>
      <c r="N209" s="1215" t="s">
        <v>97</v>
      </c>
      <c r="O209" s="1139">
        <v>1</v>
      </c>
      <c r="P209" s="1219" t="s">
        <v>3770</v>
      </c>
      <c r="Q209" s="1139"/>
    </row>
    <row r="210" spans="1:17">
      <c r="A210" s="1136"/>
      <c r="B210" s="1136"/>
      <c r="C210" s="1136"/>
      <c r="D210" s="1136"/>
      <c r="E210" s="1138"/>
      <c r="F210" s="1138"/>
      <c r="G210" s="1138"/>
      <c r="H210" s="1138"/>
      <c r="I210" s="1138"/>
      <c r="J210" s="1138"/>
      <c r="K210" s="1151"/>
      <c r="L210" s="1136">
        <v>206</v>
      </c>
      <c r="M210" s="1218" t="s">
        <v>299</v>
      </c>
      <c r="N210" s="1215" t="s">
        <v>97</v>
      </c>
      <c r="O210" s="1139">
        <v>1</v>
      </c>
      <c r="P210" s="1219" t="s">
        <v>3770</v>
      </c>
      <c r="Q210" s="1139"/>
    </row>
    <row r="211" spans="1:17">
      <c r="A211" s="1136"/>
      <c r="B211" s="1136"/>
      <c r="C211" s="1136"/>
      <c r="D211" s="1136"/>
      <c r="E211" s="1138"/>
      <c r="F211" s="1138"/>
      <c r="G211" s="1138"/>
      <c r="H211" s="1138"/>
      <c r="I211" s="1138"/>
      <c r="J211" s="1138"/>
      <c r="K211" s="1151"/>
      <c r="L211" s="1136">
        <v>207</v>
      </c>
      <c r="M211" s="1218" t="s">
        <v>309</v>
      </c>
      <c r="N211" s="1215" t="s">
        <v>97</v>
      </c>
      <c r="O211" s="1139">
        <v>1</v>
      </c>
      <c r="P211" s="1219" t="s">
        <v>3770</v>
      </c>
      <c r="Q211" s="1139"/>
    </row>
    <row r="212" spans="1:17">
      <c r="A212" s="1136"/>
      <c r="B212" s="1136"/>
      <c r="C212" s="1136"/>
      <c r="D212" s="1136"/>
      <c r="E212" s="1138"/>
      <c r="F212" s="1138"/>
      <c r="G212" s="1138"/>
      <c r="H212" s="1138"/>
      <c r="I212" s="1138"/>
      <c r="J212" s="1138"/>
      <c r="K212" s="1151"/>
      <c r="L212" s="1136">
        <v>208</v>
      </c>
      <c r="M212" s="1220" t="s">
        <v>1303</v>
      </c>
      <c r="N212" s="1221" t="s">
        <v>107</v>
      </c>
      <c r="O212" s="1139">
        <v>1</v>
      </c>
      <c r="P212" s="1221" t="s">
        <v>3767</v>
      </c>
      <c r="Q212" s="1139"/>
    </row>
    <row r="213" spans="1:17">
      <c r="A213" s="1136"/>
      <c r="B213" s="1136"/>
      <c r="C213" s="1136"/>
      <c r="D213" s="1136"/>
      <c r="E213" s="1138"/>
      <c r="F213" s="1138"/>
      <c r="G213" s="1138"/>
      <c r="H213" s="1138"/>
      <c r="I213" s="1138"/>
      <c r="J213" s="1138"/>
      <c r="K213" s="1151"/>
      <c r="L213" s="1136">
        <v>209</v>
      </c>
      <c r="M213" s="1220" t="s">
        <v>1234</v>
      </c>
      <c r="N213" s="1221" t="s">
        <v>112</v>
      </c>
      <c r="O213" s="1139">
        <v>1</v>
      </c>
      <c r="P213" s="1221" t="s">
        <v>3767</v>
      </c>
      <c r="Q213" s="1139"/>
    </row>
    <row r="214" spans="1:17">
      <c r="A214" s="1136"/>
      <c r="B214" s="1136"/>
      <c r="C214" s="1136"/>
      <c r="D214" s="1136"/>
      <c r="E214" s="1138"/>
      <c r="F214" s="1138"/>
      <c r="G214" s="1138"/>
      <c r="H214" s="1138"/>
      <c r="I214" s="1138"/>
      <c r="J214" s="1138"/>
      <c r="K214" s="1151"/>
      <c r="L214" s="1136">
        <v>210</v>
      </c>
      <c r="M214" s="1220" t="s">
        <v>1617</v>
      </c>
      <c r="N214" s="1221" t="s">
        <v>97</v>
      </c>
      <c r="O214" s="1139">
        <v>1</v>
      </c>
      <c r="P214" s="1221" t="s">
        <v>3767</v>
      </c>
      <c r="Q214" s="1139"/>
    </row>
    <row r="215" spans="1:17">
      <c r="A215" s="1136"/>
      <c r="B215" s="1136"/>
      <c r="C215" s="1136"/>
      <c r="D215" s="1136"/>
      <c r="E215" s="1138"/>
      <c r="F215" s="1138"/>
      <c r="G215" s="1138"/>
      <c r="H215" s="1138"/>
      <c r="I215" s="1138"/>
      <c r="J215" s="1138"/>
      <c r="K215" s="1151"/>
      <c r="L215" s="1136">
        <v>211</v>
      </c>
      <c r="M215" s="1220" t="s">
        <v>1336</v>
      </c>
      <c r="N215" s="1221" t="s">
        <v>97</v>
      </c>
      <c r="O215" s="1139">
        <v>1</v>
      </c>
      <c r="P215" s="1221" t="s">
        <v>3767</v>
      </c>
      <c r="Q215" s="1139"/>
    </row>
    <row r="216" spans="1:17">
      <c r="A216" s="1136"/>
      <c r="B216" s="1136"/>
      <c r="C216" s="1136"/>
      <c r="D216" s="1136"/>
      <c r="E216" s="1138"/>
      <c r="F216" s="1138"/>
      <c r="G216" s="1138"/>
      <c r="H216" s="1138"/>
      <c r="I216" s="1138"/>
      <c r="J216" s="1138"/>
      <c r="K216" s="1151"/>
      <c r="L216" s="1136">
        <v>212</v>
      </c>
      <c r="M216" s="1220" t="s">
        <v>1301</v>
      </c>
      <c r="N216" s="1221" t="s">
        <v>112</v>
      </c>
      <c r="O216" s="1139">
        <v>1</v>
      </c>
      <c r="P216" s="1221" t="s">
        <v>3767</v>
      </c>
      <c r="Q216" s="1139"/>
    </row>
    <row r="217" spans="1:17">
      <c r="A217" s="1136"/>
      <c r="B217" s="1136"/>
      <c r="C217" s="1136"/>
      <c r="D217" s="1136"/>
      <c r="E217" s="1138"/>
      <c r="F217" s="1138"/>
      <c r="G217" s="1138"/>
      <c r="H217" s="1138"/>
      <c r="I217" s="1138"/>
      <c r="J217" s="1138"/>
      <c r="K217" s="1151"/>
      <c r="L217" s="1136">
        <v>213</v>
      </c>
      <c r="M217" s="1220" t="s">
        <v>652</v>
      </c>
      <c r="N217" s="1221" t="s">
        <v>97</v>
      </c>
      <c r="O217" s="1139">
        <v>1</v>
      </c>
      <c r="P217" s="1221" t="s">
        <v>3767</v>
      </c>
      <c r="Q217" s="1139"/>
    </row>
    <row r="218" spans="1:17">
      <c r="A218" s="1136"/>
      <c r="B218" s="1136"/>
      <c r="C218" s="1136"/>
      <c r="D218" s="1136"/>
      <c r="E218" s="1138"/>
      <c r="F218" s="1138"/>
      <c r="G218" s="1138"/>
      <c r="H218" s="1138"/>
      <c r="I218" s="1138"/>
      <c r="J218" s="1138"/>
      <c r="K218" s="1151"/>
      <c r="L218" s="1136">
        <v>214</v>
      </c>
      <c r="M218" s="1220" t="s">
        <v>650</v>
      </c>
      <c r="N218" s="1221" t="s">
        <v>97</v>
      </c>
      <c r="O218" s="1139">
        <v>1</v>
      </c>
      <c r="P218" s="1221" t="s">
        <v>3767</v>
      </c>
      <c r="Q218" s="1139"/>
    </row>
    <row r="219" spans="1:17">
      <c r="A219" s="1136"/>
      <c r="B219" s="1136"/>
      <c r="C219" s="1136"/>
      <c r="D219" s="1136"/>
      <c r="E219" s="1138"/>
      <c r="F219" s="1138"/>
      <c r="G219" s="1138"/>
      <c r="H219" s="1138"/>
      <c r="I219" s="1138"/>
      <c r="J219" s="1138"/>
      <c r="K219" s="1151"/>
      <c r="L219" s="1136">
        <v>215</v>
      </c>
      <c r="M219" s="1220" t="s">
        <v>644</v>
      </c>
      <c r="N219" s="1221" t="s">
        <v>97</v>
      </c>
      <c r="O219" s="1139">
        <v>1</v>
      </c>
      <c r="P219" s="1221" t="s">
        <v>3767</v>
      </c>
      <c r="Q219" s="1139"/>
    </row>
    <row r="220" spans="1:17">
      <c r="A220" s="1136"/>
      <c r="B220" s="1136"/>
      <c r="C220" s="1136"/>
      <c r="D220" s="1136"/>
      <c r="E220" s="1138"/>
      <c r="F220" s="1138"/>
      <c r="G220" s="1138"/>
      <c r="H220" s="1138"/>
      <c r="I220" s="1138"/>
      <c r="J220" s="1138"/>
      <c r="K220" s="1151"/>
      <c r="L220" s="1136">
        <v>216</v>
      </c>
      <c r="M220" s="1220" t="s">
        <v>632</v>
      </c>
      <c r="N220" s="1221" t="s">
        <v>97</v>
      </c>
      <c r="O220" s="1139">
        <v>1</v>
      </c>
      <c r="P220" s="1221" t="s">
        <v>3767</v>
      </c>
      <c r="Q220" s="1139"/>
    </row>
    <row r="221" spans="1:17">
      <c r="A221" s="1136"/>
      <c r="B221" s="1136"/>
      <c r="C221" s="1136"/>
      <c r="D221" s="1136"/>
      <c r="E221" s="1138"/>
      <c r="F221" s="1138"/>
      <c r="G221" s="1138"/>
      <c r="H221" s="1138"/>
      <c r="I221" s="1138"/>
      <c r="J221" s="1138"/>
      <c r="K221" s="1151"/>
      <c r="L221" s="1136">
        <v>217</v>
      </c>
      <c r="M221" s="1220" t="s">
        <v>638</v>
      </c>
      <c r="N221" s="1221" t="s">
        <v>97</v>
      </c>
      <c r="O221" s="1139">
        <v>1</v>
      </c>
      <c r="P221" s="1221" t="s">
        <v>3767</v>
      </c>
      <c r="Q221" s="1139"/>
    </row>
    <row r="222" spans="1:17">
      <c r="A222" s="1136"/>
      <c r="B222" s="1136"/>
      <c r="C222" s="1136"/>
      <c r="D222" s="1136"/>
      <c r="E222" s="1138"/>
      <c r="F222" s="1138"/>
      <c r="G222" s="1138"/>
      <c r="H222" s="1138"/>
      <c r="I222" s="1138"/>
      <c r="J222" s="1138"/>
      <c r="K222" s="1151"/>
      <c r="L222" s="1136">
        <v>218</v>
      </c>
      <c r="M222" s="1220" t="s">
        <v>611</v>
      </c>
      <c r="N222" s="1221" t="s">
        <v>97</v>
      </c>
      <c r="O222" s="1139">
        <v>1</v>
      </c>
      <c r="P222" s="1221" t="s">
        <v>3767</v>
      </c>
      <c r="Q222" s="1139"/>
    </row>
    <row r="223" spans="1:17">
      <c r="A223" s="1136"/>
      <c r="B223" s="1136"/>
      <c r="C223" s="1136"/>
      <c r="D223" s="1136"/>
      <c r="E223" s="1138"/>
      <c r="F223" s="1138"/>
      <c r="G223" s="1138"/>
      <c r="H223" s="1138"/>
      <c r="I223" s="1138"/>
      <c r="J223" s="1138"/>
      <c r="K223" s="1151"/>
      <c r="L223" s="1136">
        <v>219</v>
      </c>
      <c r="M223" s="1220" t="s">
        <v>551</v>
      </c>
      <c r="N223" s="1221" t="s">
        <v>97</v>
      </c>
      <c r="O223" s="1139">
        <v>1</v>
      </c>
      <c r="P223" s="1221" t="s">
        <v>3767</v>
      </c>
      <c r="Q223" s="1139"/>
    </row>
    <row r="224" spans="1:17">
      <c r="A224" s="1136"/>
      <c r="B224" s="1136"/>
      <c r="C224" s="1136"/>
      <c r="D224" s="1136"/>
      <c r="E224" s="1138"/>
      <c r="F224" s="1138"/>
      <c r="G224" s="1138"/>
      <c r="H224" s="1138"/>
      <c r="I224" s="1138"/>
      <c r="J224" s="1138"/>
      <c r="K224" s="1151"/>
      <c r="L224" s="1136">
        <v>220</v>
      </c>
      <c r="M224" s="1220" t="s">
        <v>580</v>
      </c>
      <c r="N224" s="1221" t="s">
        <v>97</v>
      </c>
      <c r="O224" s="1139">
        <v>1</v>
      </c>
      <c r="P224" s="1221" t="s">
        <v>3767</v>
      </c>
      <c r="Q224" s="1139"/>
    </row>
    <row r="225" spans="1:17">
      <c r="A225" s="1136"/>
      <c r="B225" s="1136"/>
      <c r="C225" s="1136"/>
      <c r="D225" s="1136"/>
      <c r="E225" s="1138"/>
      <c r="F225" s="1138"/>
      <c r="G225" s="1138"/>
      <c r="H225" s="1138"/>
      <c r="I225" s="1138"/>
      <c r="J225" s="1138"/>
      <c r="K225" s="1151"/>
      <c r="L225" s="1136">
        <v>221</v>
      </c>
      <c r="M225" s="1220" t="s">
        <v>962</v>
      </c>
      <c r="N225" s="1221" t="s">
        <v>97</v>
      </c>
      <c r="O225" s="1139">
        <v>1</v>
      </c>
      <c r="P225" s="1221" t="s">
        <v>3767</v>
      </c>
      <c r="Q225" s="1139"/>
    </row>
    <row r="226" spans="1:17">
      <c r="A226" s="1136"/>
      <c r="B226" s="1136"/>
      <c r="C226" s="1136"/>
      <c r="D226" s="1136"/>
      <c r="E226" s="1138"/>
      <c r="F226" s="1138"/>
      <c r="G226" s="1138"/>
      <c r="H226" s="1138"/>
      <c r="I226" s="1138"/>
      <c r="J226" s="1138"/>
      <c r="K226" s="1151"/>
      <c r="L226" s="1136">
        <v>222</v>
      </c>
      <c r="M226" s="1220" t="s">
        <v>963</v>
      </c>
      <c r="N226" s="1221" t="s">
        <v>97</v>
      </c>
      <c r="O226" s="1139">
        <v>1</v>
      </c>
      <c r="P226" s="1221" t="s">
        <v>3767</v>
      </c>
      <c r="Q226" s="1139"/>
    </row>
    <row r="227" spans="1:17">
      <c r="A227" s="1136"/>
      <c r="B227" s="1136"/>
      <c r="C227" s="1136"/>
      <c r="D227" s="1136"/>
      <c r="E227" s="1138"/>
      <c r="F227" s="1138"/>
      <c r="G227" s="1138"/>
      <c r="H227" s="1138"/>
      <c r="I227" s="1138"/>
      <c r="J227" s="1138"/>
      <c r="K227" s="1151"/>
      <c r="L227" s="1136">
        <v>223</v>
      </c>
      <c r="M227" s="1220" t="s">
        <v>957</v>
      </c>
      <c r="N227" s="1221" t="s">
        <v>97</v>
      </c>
      <c r="O227" s="1139">
        <v>1</v>
      </c>
      <c r="P227" s="1221" t="s">
        <v>3767</v>
      </c>
      <c r="Q227" s="1139"/>
    </row>
    <row r="228" spans="1:17">
      <c r="A228" s="1136"/>
      <c r="B228" s="1136"/>
      <c r="C228" s="1136"/>
      <c r="D228" s="1136"/>
      <c r="E228" s="1138"/>
      <c r="F228" s="1138"/>
      <c r="G228" s="1138"/>
      <c r="H228" s="1138"/>
      <c r="I228" s="1138"/>
      <c r="J228" s="1138"/>
      <c r="K228" s="1151"/>
      <c r="L228" s="1136">
        <v>224</v>
      </c>
      <c r="M228" s="1220" t="s">
        <v>940</v>
      </c>
      <c r="N228" s="1221" t="s">
        <v>97</v>
      </c>
      <c r="O228" s="1139">
        <v>1</v>
      </c>
      <c r="P228" s="1221" t="s">
        <v>3767</v>
      </c>
      <c r="Q228" s="1139"/>
    </row>
    <row r="229" spans="1:17">
      <c r="A229" s="1136"/>
      <c r="B229" s="1136"/>
      <c r="C229" s="1136"/>
      <c r="D229" s="1136"/>
      <c r="E229" s="1138"/>
      <c r="F229" s="1138"/>
      <c r="G229" s="1138"/>
      <c r="H229" s="1138"/>
      <c r="I229" s="1138"/>
      <c r="J229" s="1138"/>
      <c r="K229" s="1151"/>
      <c r="L229" s="1136">
        <v>225</v>
      </c>
      <c r="M229" s="1220" t="s">
        <v>541</v>
      </c>
      <c r="N229" s="1221" t="s">
        <v>97</v>
      </c>
      <c r="O229" s="1139">
        <v>1</v>
      </c>
      <c r="P229" s="1221" t="s">
        <v>3838</v>
      </c>
      <c r="Q229" s="1139"/>
    </row>
    <row r="230" spans="1:17">
      <c r="A230" s="1136"/>
      <c r="B230" s="1136"/>
      <c r="C230" s="1136"/>
      <c r="D230" s="1136"/>
      <c r="E230" s="1138"/>
      <c r="F230" s="1138"/>
      <c r="G230" s="1138"/>
      <c r="H230" s="1138"/>
      <c r="I230" s="1138"/>
      <c r="J230" s="1138"/>
      <c r="K230" s="1151"/>
      <c r="L230" s="1136">
        <v>226</v>
      </c>
      <c r="M230" s="1220" t="s">
        <v>936</v>
      </c>
      <c r="N230" s="1221" t="s">
        <v>97</v>
      </c>
      <c r="O230" s="1139">
        <v>1</v>
      </c>
      <c r="P230" s="1221" t="s">
        <v>3838</v>
      </c>
      <c r="Q230" s="1139"/>
    </row>
    <row r="231" spans="1:17">
      <c r="A231" s="1136"/>
      <c r="B231" s="1136"/>
      <c r="C231" s="1136"/>
      <c r="D231" s="1136"/>
      <c r="E231" s="1138"/>
      <c r="F231" s="1138"/>
      <c r="G231" s="1138"/>
      <c r="H231" s="1138"/>
      <c r="I231" s="1138"/>
      <c r="J231" s="1138"/>
      <c r="K231" s="1151"/>
      <c r="L231" s="1136">
        <v>227</v>
      </c>
      <c r="M231" s="1220" t="s">
        <v>937</v>
      </c>
      <c r="N231" s="1221" t="s">
        <v>97</v>
      </c>
      <c r="O231" s="1139">
        <v>1</v>
      </c>
      <c r="P231" s="1221" t="s">
        <v>3838</v>
      </c>
      <c r="Q231" s="1139"/>
    </row>
    <row r="232" spans="1:17">
      <c r="A232" s="1136"/>
      <c r="B232" s="1136"/>
      <c r="C232" s="1136"/>
      <c r="D232" s="1136"/>
      <c r="E232" s="1138"/>
      <c r="F232" s="1138"/>
      <c r="G232" s="1138"/>
      <c r="H232" s="1138"/>
      <c r="I232" s="1138"/>
      <c r="J232" s="1138"/>
      <c r="K232" s="1151"/>
      <c r="L232" s="1136">
        <v>228</v>
      </c>
      <c r="M232" s="1220" t="s">
        <v>938</v>
      </c>
      <c r="N232" s="1221" t="s">
        <v>97</v>
      </c>
      <c r="O232" s="1139">
        <v>1</v>
      </c>
      <c r="P232" s="1221" t="s">
        <v>3838</v>
      </c>
      <c r="Q232" s="1139"/>
    </row>
    <row r="233" spans="1:17">
      <c r="A233" s="1136"/>
      <c r="B233" s="1136"/>
      <c r="C233" s="1136"/>
      <c r="D233" s="1136"/>
      <c r="E233" s="1138"/>
      <c r="F233" s="1138"/>
      <c r="G233" s="1138"/>
      <c r="H233" s="1138"/>
      <c r="I233" s="1138"/>
      <c r="J233" s="1138"/>
      <c r="K233" s="1151"/>
      <c r="L233" s="1136">
        <v>229</v>
      </c>
      <c r="M233" s="1220" t="s">
        <v>939</v>
      </c>
      <c r="N233" s="1221" t="s">
        <v>97</v>
      </c>
      <c r="O233" s="1139">
        <v>1</v>
      </c>
      <c r="P233" s="1221" t="s">
        <v>3838</v>
      </c>
      <c r="Q233" s="1139"/>
    </row>
    <row r="234" spans="1:17">
      <c r="A234" s="1136"/>
      <c r="B234" s="1136"/>
      <c r="C234" s="1136"/>
      <c r="D234" s="1136"/>
      <c r="E234" s="1138"/>
      <c r="F234" s="1138"/>
      <c r="G234" s="1138"/>
      <c r="H234" s="1138"/>
      <c r="I234" s="1138"/>
      <c r="J234" s="1138"/>
      <c r="K234" s="1151"/>
      <c r="L234" s="1136">
        <v>230</v>
      </c>
      <c r="M234" s="1220" t="s">
        <v>941</v>
      </c>
      <c r="N234" s="1221" t="s">
        <v>97</v>
      </c>
      <c r="O234" s="1139">
        <v>1</v>
      </c>
      <c r="P234" s="1221" t="s">
        <v>3838</v>
      </c>
      <c r="Q234" s="1139"/>
    </row>
    <row r="235" spans="1:17">
      <c r="A235" s="1136"/>
      <c r="B235" s="1136"/>
      <c r="C235" s="1136"/>
      <c r="D235" s="1136"/>
      <c r="E235" s="1138"/>
      <c r="F235" s="1138"/>
      <c r="G235" s="1138"/>
      <c r="H235" s="1138"/>
      <c r="I235" s="1138"/>
      <c r="J235" s="1138"/>
      <c r="K235" s="1151"/>
      <c r="L235" s="1136">
        <v>231</v>
      </c>
      <c r="M235" s="1220" t="s">
        <v>942</v>
      </c>
      <c r="N235" s="1221" t="s">
        <v>97</v>
      </c>
      <c r="O235" s="1139">
        <v>1</v>
      </c>
      <c r="P235" s="1221" t="s">
        <v>3838</v>
      </c>
      <c r="Q235" s="1139"/>
    </row>
    <row r="236" spans="1:17">
      <c r="A236" s="1136"/>
      <c r="B236" s="1136"/>
      <c r="C236" s="1136"/>
      <c r="D236" s="1136"/>
      <c r="E236" s="1138"/>
      <c r="F236" s="1138"/>
      <c r="G236" s="1138"/>
      <c r="H236" s="1138"/>
      <c r="I236" s="1138"/>
      <c r="J236" s="1138"/>
      <c r="K236" s="1151"/>
      <c r="L236" s="1136">
        <v>232</v>
      </c>
      <c r="M236" s="1220" t="s">
        <v>943</v>
      </c>
      <c r="N236" s="1221" t="s">
        <v>97</v>
      </c>
      <c r="O236" s="1139">
        <v>1</v>
      </c>
      <c r="P236" s="1221" t="s">
        <v>3838</v>
      </c>
      <c r="Q236" s="1139"/>
    </row>
    <row r="237" spans="1:17">
      <c r="A237" s="1136"/>
      <c r="B237" s="1136"/>
      <c r="C237" s="1136"/>
      <c r="D237" s="1136"/>
      <c r="E237" s="1138"/>
      <c r="F237" s="1138"/>
      <c r="G237" s="1138"/>
      <c r="H237" s="1138"/>
      <c r="I237" s="1138"/>
      <c r="J237" s="1138"/>
      <c r="K237" s="1151"/>
      <c r="L237" s="1136">
        <v>233</v>
      </c>
      <c r="M237" s="1220" t="s">
        <v>932</v>
      </c>
      <c r="N237" s="1221" t="s">
        <v>176</v>
      </c>
      <c r="O237" s="1139">
        <v>1</v>
      </c>
      <c r="P237" s="1221" t="s">
        <v>3838</v>
      </c>
      <c r="Q237" s="1139"/>
    </row>
    <row r="238" spans="1:17">
      <c r="A238" s="1136"/>
      <c r="B238" s="1136"/>
      <c r="C238" s="1136"/>
      <c r="D238" s="1136"/>
      <c r="E238" s="1138"/>
      <c r="F238" s="1138"/>
      <c r="G238" s="1138"/>
      <c r="H238" s="1138"/>
      <c r="I238" s="1138"/>
      <c r="J238" s="1138"/>
      <c r="K238" s="1151"/>
      <c r="L238" s="1136">
        <v>234</v>
      </c>
      <c r="M238" s="1220" t="s">
        <v>933</v>
      </c>
      <c r="N238" s="1221" t="s">
        <v>176</v>
      </c>
      <c r="O238" s="1139">
        <v>1</v>
      </c>
      <c r="P238" s="1221" t="s">
        <v>3838</v>
      </c>
      <c r="Q238" s="1139"/>
    </row>
    <row r="239" spans="1:17">
      <c r="A239" s="1136"/>
      <c r="B239" s="1136"/>
      <c r="C239" s="1136"/>
      <c r="D239" s="1136"/>
      <c r="E239" s="1138"/>
      <c r="F239" s="1138"/>
      <c r="G239" s="1138"/>
      <c r="H239" s="1138"/>
      <c r="I239" s="1138"/>
      <c r="J239" s="1138"/>
      <c r="K239" s="1151"/>
      <c r="L239" s="1136">
        <v>235</v>
      </c>
      <c r="M239" s="1220" t="s">
        <v>934</v>
      </c>
      <c r="N239" s="1221" t="s">
        <v>176</v>
      </c>
      <c r="O239" s="1139">
        <v>1</v>
      </c>
      <c r="P239" s="1221" t="s">
        <v>3838</v>
      </c>
      <c r="Q239" s="1139"/>
    </row>
    <row r="240" spans="1:17">
      <c r="A240" s="1136"/>
      <c r="B240" s="1136"/>
      <c r="C240" s="1136"/>
      <c r="D240" s="1136"/>
      <c r="E240" s="1138"/>
      <c r="F240" s="1138"/>
      <c r="G240" s="1138"/>
      <c r="H240" s="1138"/>
      <c r="I240" s="1138"/>
      <c r="J240" s="1138"/>
      <c r="K240" s="1151"/>
      <c r="L240" s="1136">
        <v>236</v>
      </c>
      <c r="M240" s="1220" t="s">
        <v>929</v>
      </c>
      <c r="N240" s="1221" t="s">
        <v>176</v>
      </c>
      <c r="O240" s="1139">
        <v>1</v>
      </c>
      <c r="P240" s="1221" t="s">
        <v>3842</v>
      </c>
      <c r="Q240" s="1139"/>
    </row>
    <row r="241" spans="1:17">
      <c r="A241" s="1136"/>
      <c r="B241" s="1136"/>
      <c r="C241" s="1136"/>
      <c r="D241" s="1136"/>
      <c r="E241" s="1138"/>
      <c r="F241" s="1138"/>
      <c r="G241" s="1138"/>
      <c r="H241" s="1138"/>
      <c r="I241" s="1138"/>
      <c r="J241" s="1138"/>
      <c r="K241" s="1151"/>
      <c r="L241" s="1136">
        <v>237</v>
      </c>
      <c r="M241" s="1220" t="s">
        <v>930</v>
      </c>
      <c r="N241" s="1221" t="s">
        <v>176</v>
      </c>
      <c r="O241" s="1139">
        <v>1</v>
      </c>
      <c r="P241" s="1221" t="s">
        <v>3842</v>
      </c>
      <c r="Q241" s="1222" t="s">
        <v>931</v>
      </c>
    </row>
    <row r="242" spans="1:17">
      <c r="A242" s="1136"/>
      <c r="B242" s="1136"/>
      <c r="C242" s="1136"/>
      <c r="D242" s="1136"/>
      <c r="E242" s="1138"/>
      <c r="F242" s="1138"/>
      <c r="G242" s="1138"/>
      <c r="H242" s="1138"/>
      <c r="I242" s="1138"/>
      <c r="J242" s="1138"/>
      <c r="K242" s="1151"/>
      <c r="L242" s="1136">
        <v>238</v>
      </c>
      <c r="M242" s="1220" t="s">
        <v>924</v>
      </c>
      <c r="N242" s="1221" t="s">
        <v>176</v>
      </c>
      <c r="O242" s="1139">
        <v>1</v>
      </c>
      <c r="P242" s="1221" t="s">
        <v>3842</v>
      </c>
      <c r="Q242" s="1139"/>
    </row>
    <row r="243" spans="1:17">
      <c r="A243" s="1136"/>
      <c r="B243" s="1136"/>
      <c r="C243" s="1136"/>
      <c r="D243" s="1136"/>
      <c r="E243" s="1138"/>
      <c r="F243" s="1138"/>
      <c r="G243" s="1138"/>
      <c r="H243" s="1138"/>
      <c r="I243" s="1138"/>
      <c r="J243" s="1138"/>
      <c r="K243" s="1151"/>
      <c r="L243" s="1136">
        <v>239</v>
      </c>
      <c r="M243" s="1220" t="s">
        <v>925</v>
      </c>
      <c r="N243" s="1221" t="s">
        <v>97</v>
      </c>
      <c r="O243" s="1139">
        <v>1</v>
      </c>
      <c r="P243" s="1221" t="s">
        <v>3842</v>
      </c>
      <c r="Q243" s="1139"/>
    </row>
    <row r="244" spans="1:17">
      <c r="A244" s="1136"/>
      <c r="B244" s="1136"/>
      <c r="C244" s="1136"/>
      <c r="D244" s="1136"/>
      <c r="E244" s="1138"/>
      <c r="F244" s="1138"/>
      <c r="G244" s="1138"/>
      <c r="H244" s="1138"/>
      <c r="I244" s="1138"/>
      <c r="J244" s="1138"/>
      <c r="K244" s="1151"/>
      <c r="L244" s="1136">
        <v>240</v>
      </c>
      <c r="M244" s="1220" t="s">
        <v>926</v>
      </c>
      <c r="N244" s="1221" t="s">
        <v>176</v>
      </c>
      <c r="O244" s="1139">
        <v>1</v>
      </c>
      <c r="P244" s="1221" t="s">
        <v>3842</v>
      </c>
      <c r="Q244" s="1139"/>
    </row>
    <row r="245" spans="1:17">
      <c r="A245" s="1136"/>
      <c r="B245" s="1136"/>
      <c r="C245" s="1136"/>
      <c r="D245" s="1136"/>
      <c r="E245" s="1138"/>
      <c r="F245" s="1138"/>
      <c r="G245" s="1138"/>
      <c r="H245" s="1138"/>
      <c r="I245" s="1138"/>
      <c r="J245" s="1138"/>
      <c r="K245" s="1151"/>
      <c r="L245" s="1136">
        <v>241</v>
      </c>
      <c r="M245" s="1220" t="s">
        <v>927</v>
      </c>
      <c r="N245" s="1221" t="s">
        <v>176</v>
      </c>
      <c r="O245" s="1139">
        <v>1</v>
      </c>
      <c r="P245" s="1221" t="s">
        <v>3842</v>
      </c>
      <c r="Q245" s="1139"/>
    </row>
    <row r="246" spans="1:17">
      <c r="A246" s="1136"/>
      <c r="B246" s="1136"/>
      <c r="C246" s="1136"/>
      <c r="D246" s="1136"/>
      <c r="E246" s="1138"/>
      <c r="F246" s="1138"/>
      <c r="G246" s="1138"/>
      <c r="H246" s="1138"/>
      <c r="I246" s="1138"/>
      <c r="J246" s="1138"/>
      <c r="K246" s="1151"/>
      <c r="L246" s="1136">
        <v>242</v>
      </c>
      <c r="M246" s="1225" t="s">
        <v>1670</v>
      </c>
      <c r="N246" s="1221" t="s">
        <v>97</v>
      </c>
      <c r="O246" s="1139">
        <v>1</v>
      </c>
      <c r="P246" s="1221" t="s">
        <v>3842</v>
      </c>
      <c r="Q246" s="1139"/>
    </row>
    <row r="247" spans="1:17">
      <c r="A247" s="1136"/>
      <c r="B247" s="1136"/>
      <c r="C247" s="1136"/>
      <c r="D247" s="1136"/>
      <c r="E247" s="1138"/>
      <c r="F247" s="1138"/>
      <c r="G247" s="1138"/>
      <c r="H247" s="1138"/>
      <c r="I247" s="1138"/>
      <c r="J247" s="1138"/>
      <c r="K247" s="1151"/>
      <c r="L247" s="1136">
        <v>243</v>
      </c>
      <c r="M247" s="1225" t="s">
        <v>1250</v>
      </c>
      <c r="N247" s="1221" t="s">
        <v>176</v>
      </c>
      <c r="O247" s="1139">
        <v>1</v>
      </c>
      <c r="P247" s="1221" t="s">
        <v>3842</v>
      </c>
      <c r="Q247" s="1139"/>
    </row>
    <row r="248" spans="1:17">
      <c r="A248" s="1136"/>
      <c r="B248" s="1136"/>
      <c r="C248" s="1136"/>
      <c r="D248" s="1136"/>
      <c r="E248" s="1138"/>
      <c r="F248" s="1138"/>
      <c r="G248" s="1138"/>
      <c r="H248" s="1138"/>
      <c r="I248" s="1138"/>
      <c r="J248" s="1138"/>
      <c r="K248" s="1151"/>
      <c r="L248" s="1136">
        <v>244</v>
      </c>
      <c r="M248" s="1225" t="s">
        <v>621</v>
      </c>
      <c r="N248" s="1221" t="s">
        <v>97</v>
      </c>
      <c r="O248" s="1139">
        <v>1</v>
      </c>
      <c r="P248" s="1221" t="s">
        <v>3843</v>
      </c>
      <c r="Q248" s="1139"/>
    </row>
    <row r="249" spans="1:17">
      <c r="A249" s="1136"/>
      <c r="B249" s="1136"/>
      <c r="C249" s="1136"/>
      <c r="D249" s="1136"/>
      <c r="E249" s="1138"/>
      <c r="F249" s="1138"/>
      <c r="G249" s="1138"/>
      <c r="H249" s="1138"/>
      <c r="I249" s="1138"/>
      <c r="J249" s="1138"/>
      <c r="K249" s="1151"/>
      <c r="L249" s="1136">
        <v>245</v>
      </c>
      <c r="M249" s="1225" t="s">
        <v>636</v>
      </c>
      <c r="N249" s="1221" t="s">
        <v>176</v>
      </c>
      <c r="O249" s="1139">
        <v>1</v>
      </c>
      <c r="P249" s="1221" t="s">
        <v>3843</v>
      </c>
      <c r="Q249" s="1139"/>
    </row>
    <row r="250" spans="1:17">
      <c r="A250" s="1136"/>
      <c r="B250" s="1136"/>
      <c r="C250" s="1136"/>
      <c r="D250" s="1136"/>
      <c r="E250" s="1138"/>
      <c r="F250" s="1138"/>
      <c r="G250" s="1138"/>
      <c r="H250" s="1138"/>
      <c r="I250" s="1138"/>
      <c r="J250" s="1138"/>
      <c r="K250" s="1151"/>
      <c r="L250" s="1136">
        <v>246</v>
      </c>
      <c r="M250" s="1225" t="s">
        <v>455</v>
      </c>
      <c r="N250" s="1221" t="s">
        <v>97</v>
      </c>
      <c r="O250" s="1139">
        <v>1</v>
      </c>
      <c r="P250" s="1221" t="s">
        <v>3843</v>
      </c>
      <c r="Q250" s="1139"/>
    </row>
    <row r="251" spans="1:17">
      <c r="A251" s="1136"/>
      <c r="B251" s="1136"/>
      <c r="C251" s="1136"/>
      <c r="D251" s="1136"/>
      <c r="E251" s="1138"/>
      <c r="F251" s="1138"/>
      <c r="G251" s="1138"/>
      <c r="H251" s="1138"/>
      <c r="I251" s="1138"/>
      <c r="J251" s="1138"/>
      <c r="K251" s="1151"/>
      <c r="L251" s="1136">
        <v>247</v>
      </c>
      <c r="M251" s="1225" t="s">
        <v>646</v>
      </c>
      <c r="N251" s="1221" t="s">
        <v>97</v>
      </c>
      <c r="O251" s="1139">
        <v>1</v>
      </c>
      <c r="P251" s="1221" t="s">
        <v>3843</v>
      </c>
      <c r="Q251" s="1139"/>
    </row>
    <row r="252" spans="1:17">
      <c r="A252" s="1136"/>
      <c r="B252" s="1136"/>
      <c r="C252" s="1136"/>
      <c r="D252" s="1136"/>
      <c r="E252" s="1138"/>
      <c r="F252" s="1138"/>
      <c r="G252" s="1138"/>
      <c r="H252" s="1138"/>
      <c r="I252" s="1138"/>
      <c r="J252" s="1138"/>
      <c r="K252" s="1151"/>
      <c r="L252" s="1136">
        <v>248</v>
      </c>
      <c r="M252" s="1225" t="s">
        <v>314</v>
      </c>
      <c r="N252" s="1221" t="s">
        <v>176</v>
      </c>
      <c r="O252" s="1139">
        <v>1</v>
      </c>
      <c r="P252" s="1221" t="s">
        <v>3843</v>
      </c>
      <c r="Q252" s="1139"/>
    </row>
    <row r="253" spans="1:17">
      <c r="A253" s="1136"/>
      <c r="B253" s="1136"/>
      <c r="C253" s="1136"/>
      <c r="D253" s="1136"/>
      <c r="E253" s="1138"/>
      <c r="F253" s="1138"/>
      <c r="G253" s="1138"/>
      <c r="H253" s="1138"/>
      <c r="I253" s="1138"/>
      <c r="J253" s="1138"/>
      <c r="K253" s="1151"/>
      <c r="L253" s="1136">
        <v>249</v>
      </c>
      <c r="M253" s="1225" t="s">
        <v>952</v>
      </c>
      <c r="N253" s="1221" t="s">
        <v>97</v>
      </c>
      <c r="O253" s="1139">
        <v>1</v>
      </c>
      <c r="P253" s="1221" t="s">
        <v>3843</v>
      </c>
      <c r="Q253" s="1139"/>
    </row>
    <row r="254" spans="1:17">
      <c r="A254" s="1136"/>
      <c r="B254" s="1136"/>
      <c r="C254" s="1136"/>
      <c r="D254" s="1136"/>
      <c r="E254" s="1138"/>
      <c r="F254" s="1138"/>
      <c r="G254" s="1138"/>
      <c r="H254" s="1138"/>
      <c r="I254" s="1138"/>
      <c r="J254" s="1138"/>
      <c r="K254" s="1151"/>
      <c r="L254" s="1136">
        <v>250</v>
      </c>
      <c r="M254" s="1220" t="s">
        <v>1472</v>
      </c>
      <c r="N254" s="1221" t="s">
        <v>176</v>
      </c>
      <c r="O254" s="1139">
        <v>1</v>
      </c>
      <c r="P254" s="1221" t="s">
        <v>3843</v>
      </c>
      <c r="Q254" s="1139"/>
    </row>
    <row r="255" spans="1:17">
      <c r="A255" s="1136"/>
      <c r="B255" s="1136"/>
      <c r="C255" s="1136"/>
      <c r="D255" s="1136"/>
      <c r="E255" s="1138"/>
      <c r="F255" s="1138"/>
      <c r="G255" s="1138"/>
      <c r="H255" s="1138"/>
      <c r="I255" s="1138"/>
      <c r="J255" s="1138"/>
      <c r="K255" s="1151"/>
      <c r="L255" s="1136">
        <v>251</v>
      </c>
      <c r="M255" s="1243" t="s">
        <v>1598</v>
      </c>
      <c r="N255" s="1221" t="s">
        <v>176</v>
      </c>
      <c r="O255" s="1139">
        <v>1</v>
      </c>
      <c r="P255" s="1221" t="s">
        <v>3843</v>
      </c>
      <c r="Q255" s="1139"/>
    </row>
    <row r="256" spans="1:17">
      <c r="A256" s="1136"/>
      <c r="B256" s="1136"/>
      <c r="C256" s="1136"/>
      <c r="D256" s="1136"/>
      <c r="E256" s="1138"/>
      <c r="F256" s="1138"/>
      <c r="G256" s="1138"/>
      <c r="H256" s="1138"/>
      <c r="I256" s="1138"/>
      <c r="J256" s="1138"/>
      <c r="K256" s="1151"/>
      <c r="L256" s="1136">
        <v>252</v>
      </c>
      <c r="M256" s="1243" t="s">
        <v>1600</v>
      </c>
      <c r="N256" s="1221" t="s">
        <v>176</v>
      </c>
      <c r="O256" s="1139">
        <v>1</v>
      </c>
      <c r="P256" s="1221" t="s">
        <v>3843</v>
      </c>
      <c r="Q256" s="1139"/>
    </row>
    <row r="257" spans="1:17">
      <c r="A257" s="1136"/>
      <c r="B257" s="1136"/>
      <c r="C257" s="1136"/>
      <c r="D257" s="1136"/>
      <c r="E257" s="1138"/>
      <c r="F257" s="1138"/>
      <c r="G257" s="1138"/>
      <c r="H257" s="1138"/>
      <c r="I257" s="1138"/>
      <c r="J257" s="1138"/>
      <c r="K257" s="1151"/>
      <c r="L257" s="1136">
        <v>253</v>
      </c>
      <c r="M257" s="1243" t="s">
        <v>240</v>
      </c>
      <c r="N257" s="1246" t="s">
        <v>97</v>
      </c>
      <c r="O257" s="1139">
        <v>1</v>
      </c>
      <c r="P257" s="1246" t="s">
        <v>3846</v>
      </c>
      <c r="Q257" s="1139"/>
    </row>
    <row r="258" spans="1:17">
      <c r="A258" s="1136"/>
      <c r="B258" s="1136"/>
      <c r="C258" s="1136"/>
      <c r="D258" s="1136"/>
      <c r="E258" s="1138"/>
      <c r="F258" s="1138"/>
      <c r="G258" s="1138"/>
      <c r="H258" s="1138"/>
      <c r="I258" s="1138"/>
      <c r="J258" s="1138"/>
      <c r="K258" s="1151"/>
      <c r="L258" s="1136">
        <v>254</v>
      </c>
      <c r="M258" s="1243" t="s">
        <v>258</v>
      </c>
      <c r="N258" s="1246" t="s">
        <v>97</v>
      </c>
      <c r="O258" s="1139">
        <v>1</v>
      </c>
      <c r="P258" s="1246" t="s">
        <v>3846</v>
      </c>
      <c r="Q258" s="1139"/>
    </row>
    <row r="259" spans="1:17">
      <c r="A259" s="1136"/>
      <c r="B259" s="1136"/>
      <c r="C259" s="1136"/>
      <c r="D259" s="1136"/>
      <c r="E259" s="1138"/>
      <c r="F259" s="1138"/>
      <c r="G259" s="1138"/>
      <c r="H259" s="1138"/>
      <c r="I259" s="1138"/>
      <c r="J259" s="1138"/>
      <c r="K259" s="1151"/>
      <c r="L259" s="1136">
        <v>255</v>
      </c>
      <c r="M259" s="1243" t="s">
        <v>292</v>
      </c>
      <c r="N259" s="1246" t="s">
        <v>97</v>
      </c>
      <c r="O259" s="1139">
        <v>1</v>
      </c>
      <c r="P259" s="1246" t="s">
        <v>3846</v>
      </c>
      <c r="Q259" s="1139"/>
    </row>
    <row r="260" spans="1:17">
      <c r="A260" s="1136"/>
      <c r="B260" s="1136"/>
      <c r="C260" s="1136"/>
      <c r="D260" s="1136"/>
      <c r="E260" s="1138"/>
      <c r="F260" s="1138"/>
      <c r="G260" s="1138"/>
      <c r="H260" s="1138"/>
      <c r="I260" s="1138"/>
      <c r="J260" s="1138"/>
      <c r="K260" s="1151"/>
      <c r="L260" s="1136">
        <v>256</v>
      </c>
      <c r="M260" s="1243" t="s">
        <v>279</v>
      </c>
      <c r="N260" s="1246" t="s">
        <v>97</v>
      </c>
      <c r="O260" s="1139">
        <v>1</v>
      </c>
      <c r="P260" s="1246" t="s">
        <v>3846</v>
      </c>
      <c r="Q260" s="1139"/>
    </row>
    <row r="261" spans="1:17">
      <c r="A261" s="1136"/>
      <c r="B261" s="1136"/>
      <c r="C261" s="1136"/>
      <c r="D261" s="1136"/>
      <c r="E261" s="1138"/>
      <c r="F261" s="1138"/>
      <c r="G261" s="1138"/>
      <c r="H261" s="1138"/>
      <c r="I261" s="1138"/>
      <c r="J261" s="1138"/>
      <c r="K261" s="1151"/>
      <c r="L261" s="1136">
        <v>257</v>
      </c>
      <c r="M261" s="1243" t="s">
        <v>274</v>
      </c>
      <c r="N261" s="1246" t="s">
        <v>97</v>
      </c>
      <c r="O261" s="1139">
        <v>1</v>
      </c>
      <c r="P261" s="1246" t="s">
        <v>3846</v>
      </c>
      <c r="Q261" s="1139"/>
    </row>
    <row r="262" spans="1:17">
      <c r="A262" s="1136"/>
      <c r="B262" s="1136"/>
      <c r="C262" s="1136"/>
      <c r="D262" s="1136"/>
      <c r="E262" s="1138"/>
      <c r="F262" s="1138"/>
      <c r="G262" s="1138"/>
      <c r="H262" s="1138"/>
      <c r="I262" s="1138"/>
      <c r="J262" s="1138"/>
      <c r="K262" s="1151"/>
      <c r="L262" s="1136">
        <v>258</v>
      </c>
      <c r="M262" s="1243" t="s">
        <v>603</v>
      </c>
      <c r="N262" s="1246" t="s">
        <v>97</v>
      </c>
      <c r="O262" s="1139">
        <v>1</v>
      </c>
      <c r="P262" s="1246" t="s">
        <v>3846</v>
      </c>
      <c r="Q262" s="1139"/>
    </row>
    <row r="263" spans="1:17">
      <c r="A263" s="1136"/>
      <c r="B263" s="1136"/>
      <c r="C263" s="1136"/>
      <c r="D263" s="1136"/>
      <c r="E263" s="1138"/>
      <c r="F263" s="1138"/>
      <c r="G263" s="1138"/>
      <c r="H263" s="1138"/>
      <c r="I263" s="1138"/>
      <c r="J263" s="1138"/>
      <c r="K263" s="1151"/>
      <c r="L263" s="1136">
        <v>259</v>
      </c>
      <c r="M263" s="1249" t="s">
        <v>270</v>
      </c>
      <c r="N263" s="1250" t="s">
        <v>107</v>
      </c>
      <c r="O263" s="1139">
        <v>1</v>
      </c>
      <c r="P263" s="1250" t="s">
        <v>3849</v>
      </c>
      <c r="Q263" s="1139"/>
    </row>
    <row r="264" spans="1:17">
      <c r="A264" s="1136"/>
      <c r="B264" s="1136"/>
      <c r="C264" s="1136"/>
      <c r="D264" s="1136"/>
      <c r="E264" s="1138"/>
      <c r="F264" s="1138"/>
      <c r="G264" s="1138"/>
      <c r="H264" s="1138"/>
      <c r="I264" s="1138"/>
      <c r="J264" s="1138"/>
      <c r="K264" s="1151"/>
      <c r="L264" s="1136">
        <v>260</v>
      </c>
      <c r="M264" s="1249" t="s">
        <v>283</v>
      </c>
      <c r="N264" s="1250" t="s">
        <v>97</v>
      </c>
      <c r="O264" s="1139">
        <v>1</v>
      </c>
      <c r="P264" s="1250" t="s">
        <v>3849</v>
      </c>
      <c r="Q264" s="1139"/>
    </row>
    <row r="265" spans="1:17">
      <c r="A265" s="1136"/>
      <c r="B265" s="1136"/>
      <c r="C265" s="1136"/>
      <c r="D265" s="1136"/>
      <c r="E265" s="1138"/>
      <c r="F265" s="1138"/>
      <c r="G265" s="1138"/>
      <c r="H265" s="1138"/>
      <c r="I265" s="1138"/>
      <c r="J265" s="1138"/>
      <c r="K265" s="1151"/>
      <c r="L265" s="1136">
        <v>261</v>
      </c>
      <c r="M265" s="1249" t="s">
        <v>304</v>
      </c>
      <c r="N265" s="1250" t="s">
        <v>97</v>
      </c>
      <c r="O265" s="1139">
        <v>1</v>
      </c>
      <c r="P265" s="1250" t="s">
        <v>3849</v>
      </c>
      <c r="Q265" s="1139"/>
    </row>
    <row r="266" spans="1:17">
      <c r="A266" s="1136"/>
      <c r="B266" s="1136"/>
      <c r="C266" s="1136"/>
      <c r="D266" s="1136"/>
      <c r="E266" s="1138"/>
      <c r="F266" s="1138"/>
      <c r="G266" s="1138"/>
      <c r="H266" s="1138"/>
      <c r="I266" s="1138"/>
      <c r="J266" s="1138"/>
      <c r="K266" s="1151"/>
      <c r="L266" s="1136">
        <v>262</v>
      </c>
      <c r="M266" s="1249" t="s">
        <v>257</v>
      </c>
      <c r="N266" s="1250" t="s">
        <v>176</v>
      </c>
      <c r="O266" s="1139">
        <v>1</v>
      </c>
      <c r="P266" s="1250" t="s">
        <v>3849</v>
      </c>
      <c r="Q266" s="1139"/>
    </row>
    <row r="267" spans="1:17">
      <c r="A267" s="1136"/>
      <c r="B267" s="1136"/>
      <c r="C267" s="1136"/>
      <c r="D267" s="1136"/>
      <c r="E267" s="1138"/>
      <c r="F267" s="1138"/>
      <c r="G267" s="1138"/>
      <c r="H267" s="1138"/>
      <c r="I267" s="1138"/>
      <c r="J267" s="1138"/>
      <c r="K267" s="1151"/>
      <c r="L267" s="1136">
        <v>263</v>
      </c>
      <c r="M267" s="1249" t="s">
        <v>273</v>
      </c>
      <c r="N267" s="1250" t="s">
        <v>176</v>
      </c>
      <c r="O267" s="1139">
        <v>1</v>
      </c>
      <c r="P267" s="1250" t="s">
        <v>3849</v>
      </c>
      <c r="Q267" s="1139"/>
    </row>
    <row r="268" spans="1:17">
      <c r="A268" s="1136"/>
      <c r="B268" s="1136"/>
      <c r="C268" s="1136"/>
      <c r="D268" s="1136"/>
      <c r="E268" s="1138"/>
      <c r="F268" s="1138"/>
      <c r="G268" s="1138"/>
      <c r="H268" s="1138"/>
      <c r="I268" s="1138"/>
      <c r="J268" s="1138"/>
      <c r="K268" s="1151"/>
      <c r="L268" s="1136">
        <v>264</v>
      </c>
      <c r="M268" s="1249" t="s">
        <v>323</v>
      </c>
      <c r="N268" s="1250" t="s">
        <v>176</v>
      </c>
      <c r="O268" s="1139">
        <v>1</v>
      </c>
      <c r="P268" s="1250" t="s">
        <v>3849</v>
      </c>
      <c r="Q268" s="1139"/>
    </row>
    <row r="269" spans="1:17">
      <c r="A269" s="1136"/>
      <c r="B269" s="1136"/>
      <c r="C269" s="1136"/>
      <c r="D269" s="1136"/>
      <c r="E269" s="1138"/>
      <c r="F269" s="1138"/>
      <c r="G269" s="1138"/>
      <c r="H269" s="1138"/>
      <c r="I269" s="1138"/>
      <c r="J269" s="1138"/>
      <c r="K269" s="1151"/>
      <c r="L269" s="1136">
        <v>265</v>
      </c>
      <c r="M269" s="1249" t="s">
        <v>311</v>
      </c>
      <c r="N269" s="1250" t="s">
        <v>176</v>
      </c>
      <c r="O269" s="1139">
        <v>1</v>
      </c>
      <c r="P269" s="1250" t="s">
        <v>3849</v>
      </c>
      <c r="Q269" s="1139"/>
    </row>
    <row r="270" spans="1:17">
      <c r="A270" s="1136"/>
      <c r="B270" s="1136"/>
      <c r="C270" s="1136"/>
      <c r="D270" s="1136"/>
      <c r="E270" s="1138"/>
      <c r="F270" s="1138"/>
      <c r="G270" s="1138"/>
      <c r="H270" s="1138"/>
      <c r="I270" s="1138"/>
      <c r="J270" s="1138"/>
      <c r="K270" s="1151"/>
      <c r="L270" s="1136">
        <v>266</v>
      </c>
      <c r="M270" s="1249" t="s">
        <v>307</v>
      </c>
      <c r="N270" s="1250" t="s">
        <v>97</v>
      </c>
      <c r="O270" s="1139">
        <v>1</v>
      </c>
      <c r="P270" s="1250" t="s">
        <v>3849</v>
      </c>
      <c r="Q270" s="1139"/>
    </row>
    <row r="271" spans="1:17">
      <c r="A271" s="1136"/>
      <c r="B271" s="1136"/>
      <c r="C271" s="1136"/>
      <c r="D271" s="1136"/>
      <c r="E271" s="1138"/>
      <c r="F271" s="1138"/>
      <c r="G271" s="1138"/>
      <c r="H271" s="1138"/>
      <c r="I271" s="1138"/>
      <c r="J271" s="1138"/>
      <c r="K271" s="1151"/>
      <c r="L271" s="1136">
        <v>267</v>
      </c>
      <c r="M271" s="1525" t="s">
        <v>288</v>
      </c>
      <c r="N271" s="1526" t="s">
        <v>97</v>
      </c>
      <c r="O271" s="1139">
        <v>1</v>
      </c>
      <c r="P271" s="1256" t="s">
        <v>2201</v>
      </c>
      <c r="Q271" s="1139"/>
    </row>
    <row r="272" spans="1:17">
      <c r="A272" s="1136"/>
      <c r="B272" s="1136"/>
      <c r="C272" s="1136"/>
      <c r="D272" s="1136"/>
      <c r="E272" s="1138"/>
      <c r="F272" s="1138"/>
      <c r="G272" s="1138"/>
      <c r="H272" s="1138"/>
      <c r="I272" s="1138"/>
      <c r="J272" s="1138"/>
      <c r="K272" s="1151"/>
      <c r="L272" s="1136">
        <v>268</v>
      </c>
      <c r="M272" s="1255" t="s">
        <v>316</v>
      </c>
      <c r="N272" s="1256" t="s">
        <v>97</v>
      </c>
      <c r="O272" s="1139">
        <v>1</v>
      </c>
      <c r="P272" s="1256" t="s">
        <v>2201</v>
      </c>
      <c r="Q272" s="1139"/>
    </row>
    <row r="273" spans="1:17">
      <c r="A273" s="1136"/>
      <c r="B273" s="1136"/>
      <c r="C273" s="1136"/>
      <c r="D273" s="1136"/>
      <c r="E273" s="1138"/>
      <c r="F273" s="1138"/>
      <c r="G273" s="1138"/>
      <c r="H273" s="1138"/>
      <c r="I273" s="1138"/>
      <c r="J273" s="1138"/>
      <c r="K273" s="1151"/>
      <c r="L273" s="1136">
        <v>269</v>
      </c>
      <c r="M273" s="1255" t="s">
        <v>325</v>
      </c>
      <c r="N273" s="1256" t="s">
        <v>176</v>
      </c>
      <c r="O273" s="1139">
        <v>1</v>
      </c>
      <c r="P273" s="1256" t="s">
        <v>2201</v>
      </c>
      <c r="Q273" s="1139"/>
    </row>
    <row r="274" spans="1:17">
      <c r="A274" s="1136"/>
      <c r="B274" s="1136"/>
      <c r="C274" s="1136"/>
      <c r="D274" s="1136"/>
      <c r="E274" s="1138"/>
      <c r="F274" s="1138"/>
      <c r="G274" s="1138"/>
      <c r="H274" s="1138"/>
      <c r="I274" s="1138"/>
      <c r="J274" s="1138"/>
      <c r="K274" s="1151"/>
      <c r="L274" s="1136">
        <v>270</v>
      </c>
      <c r="M274" s="1255" t="s">
        <v>215</v>
      </c>
      <c r="N274" s="1256" t="s">
        <v>176</v>
      </c>
      <c r="O274" s="1139">
        <v>1</v>
      </c>
      <c r="P274" s="1256" t="s">
        <v>2201</v>
      </c>
      <c r="Q274" s="1139"/>
    </row>
    <row r="275" spans="1:17">
      <c r="A275" s="1136"/>
      <c r="B275" s="1136"/>
      <c r="C275" s="1136"/>
      <c r="D275" s="1136"/>
      <c r="E275" s="1138"/>
      <c r="F275" s="1138"/>
      <c r="G275" s="1138"/>
      <c r="H275" s="1138"/>
      <c r="I275" s="1138"/>
      <c r="J275" s="1138"/>
      <c r="K275" s="1151"/>
      <c r="L275" s="1136">
        <v>271</v>
      </c>
      <c r="M275" s="1255" t="s">
        <v>1547</v>
      </c>
      <c r="N275" s="1256" t="s">
        <v>97</v>
      </c>
      <c r="O275" s="1139">
        <v>1</v>
      </c>
      <c r="P275" s="1256" t="s">
        <v>2201</v>
      </c>
      <c r="Q275" s="1139"/>
    </row>
    <row r="276" spans="1:17">
      <c r="A276" s="1136"/>
      <c r="B276" s="1136"/>
      <c r="C276" s="1136"/>
      <c r="D276" s="1136"/>
      <c r="E276" s="1138"/>
      <c r="F276" s="1138"/>
      <c r="G276" s="1138"/>
      <c r="H276" s="1138"/>
      <c r="I276" s="1138"/>
      <c r="J276" s="1138"/>
      <c r="K276" s="1151"/>
      <c r="L276" s="1136">
        <v>272</v>
      </c>
      <c r="M276" s="1255" t="s">
        <v>1549</v>
      </c>
      <c r="N276" s="1256" t="s">
        <v>176</v>
      </c>
      <c r="O276" s="1139">
        <v>1</v>
      </c>
      <c r="P276" s="1256" t="s">
        <v>2201</v>
      </c>
      <c r="Q276" s="1139"/>
    </row>
    <row r="277" spans="1:17">
      <c r="A277" s="1136"/>
      <c r="B277" s="1136"/>
      <c r="C277" s="1136"/>
      <c r="D277" s="1136"/>
      <c r="E277" s="1138"/>
      <c r="F277" s="1138"/>
      <c r="G277" s="1138"/>
      <c r="H277" s="1138"/>
      <c r="I277" s="1138"/>
      <c r="J277" s="1138"/>
      <c r="K277" s="1151"/>
      <c r="L277" s="1136">
        <v>273</v>
      </c>
      <c r="M277" s="1255" t="s">
        <v>1586</v>
      </c>
      <c r="N277" s="1256" t="s">
        <v>107</v>
      </c>
      <c r="O277" s="1139">
        <v>1</v>
      </c>
      <c r="P277" s="1256" t="s">
        <v>2201</v>
      </c>
      <c r="Q277" s="1139"/>
    </row>
    <row r="278" spans="1:17">
      <c r="A278" s="1136"/>
      <c r="B278" s="1136"/>
      <c r="C278" s="1136"/>
      <c r="D278" s="1136"/>
      <c r="E278" s="1138"/>
      <c r="F278" s="1138"/>
      <c r="G278" s="1138"/>
      <c r="H278" s="1138"/>
      <c r="I278" s="1138"/>
      <c r="J278" s="1138"/>
      <c r="K278" s="1151"/>
      <c r="L278" s="1136">
        <v>274</v>
      </c>
      <c r="M278" s="1255" t="s">
        <v>106</v>
      </c>
      <c r="N278" s="1256" t="s">
        <v>107</v>
      </c>
      <c r="O278" s="1139">
        <v>1</v>
      </c>
      <c r="P278" s="1256" t="s">
        <v>2201</v>
      </c>
      <c r="Q278" s="1139"/>
    </row>
    <row r="279" spans="1:17">
      <c r="A279" s="1136"/>
      <c r="B279" s="1136"/>
      <c r="C279" s="1136"/>
      <c r="D279" s="1136"/>
      <c r="E279" s="1138"/>
      <c r="F279" s="1138"/>
      <c r="G279" s="1138"/>
      <c r="H279" s="1138"/>
      <c r="I279" s="1138"/>
      <c r="J279" s="1138"/>
      <c r="K279" s="1151"/>
      <c r="L279" s="1136">
        <v>275</v>
      </c>
      <c r="M279" s="1255" t="s">
        <v>1125</v>
      </c>
      <c r="N279" s="1256" t="s">
        <v>107</v>
      </c>
      <c r="O279" s="1139">
        <v>1</v>
      </c>
      <c r="P279" s="1256" t="s">
        <v>2201</v>
      </c>
      <c r="Q279" s="1139"/>
    </row>
    <row r="280" spans="1:17">
      <c r="A280" s="1136"/>
      <c r="B280" s="1136"/>
      <c r="C280" s="1136"/>
      <c r="D280" s="1136"/>
      <c r="E280" s="1138"/>
      <c r="F280" s="1138"/>
      <c r="G280" s="1138"/>
      <c r="H280" s="1138"/>
      <c r="I280" s="1138"/>
      <c r="J280" s="1138"/>
      <c r="K280" s="1151"/>
      <c r="L280" s="1136">
        <v>276</v>
      </c>
      <c r="M280" s="1255" t="s">
        <v>96</v>
      </c>
      <c r="N280" s="1256" t="s">
        <v>97</v>
      </c>
      <c r="O280" s="1139">
        <v>1</v>
      </c>
      <c r="P280" s="1256" t="s">
        <v>2201</v>
      </c>
      <c r="Q280" s="1139"/>
    </row>
    <row r="281" spans="1:17">
      <c r="A281" s="1136"/>
      <c r="B281" s="1136"/>
      <c r="C281" s="1136"/>
      <c r="D281" s="1136"/>
      <c r="E281" s="1138"/>
      <c r="F281" s="1138"/>
      <c r="G281" s="1138"/>
      <c r="H281" s="1138"/>
      <c r="I281" s="1138"/>
      <c r="J281" s="1138"/>
      <c r="K281" s="1151"/>
      <c r="L281" s="1136">
        <v>277</v>
      </c>
      <c r="M281" s="1255" t="s">
        <v>1127</v>
      </c>
      <c r="N281" s="1256" t="s">
        <v>112</v>
      </c>
      <c r="O281" s="1139">
        <v>1</v>
      </c>
      <c r="P281" s="1256" t="s">
        <v>2201</v>
      </c>
      <c r="Q281" s="1139"/>
    </row>
    <row r="282" spans="1:17">
      <c r="A282" s="1136"/>
      <c r="B282" s="1136"/>
      <c r="C282" s="1136"/>
      <c r="D282" s="1136"/>
      <c r="E282" s="1138"/>
      <c r="F282" s="1138"/>
      <c r="G282" s="1138"/>
      <c r="H282" s="1138"/>
      <c r="I282" s="1138"/>
      <c r="J282" s="1138"/>
      <c r="K282" s="1151"/>
      <c r="L282" s="1136">
        <v>278</v>
      </c>
      <c r="M282" s="1525" t="s">
        <v>495</v>
      </c>
      <c r="N282" s="1526" t="s">
        <v>176</v>
      </c>
      <c r="O282" s="1139">
        <v>1</v>
      </c>
      <c r="P282" s="1526" t="s">
        <v>3853</v>
      </c>
      <c r="Q282" s="1139"/>
    </row>
    <row r="283" spans="1:17">
      <c r="A283" s="1136"/>
      <c r="B283" s="1136"/>
      <c r="C283" s="1136"/>
      <c r="D283" s="1136"/>
      <c r="E283" s="1138"/>
      <c r="F283" s="1138"/>
      <c r="G283" s="1138"/>
      <c r="H283" s="1138"/>
      <c r="I283" s="1138"/>
      <c r="J283" s="1138"/>
      <c r="K283" s="1151"/>
      <c r="L283" s="1136">
        <v>279</v>
      </c>
      <c r="M283" s="1525" t="s">
        <v>1416</v>
      </c>
      <c r="N283" s="1526" t="s">
        <v>97</v>
      </c>
      <c r="O283" s="1139">
        <v>1</v>
      </c>
      <c r="P283" s="1526" t="s">
        <v>3853</v>
      </c>
      <c r="Q283" s="1139"/>
    </row>
    <row r="284" spans="1:17">
      <c r="A284" s="1136"/>
      <c r="B284" s="1136"/>
      <c r="C284" s="1136"/>
      <c r="D284" s="1136"/>
      <c r="E284" s="1138"/>
      <c r="F284" s="1138"/>
      <c r="G284" s="1138"/>
      <c r="H284" s="1138"/>
      <c r="I284" s="1138"/>
      <c r="J284" s="1138"/>
      <c r="K284" s="1151"/>
      <c r="L284" s="1136">
        <v>280</v>
      </c>
      <c r="M284" s="1525" t="s">
        <v>111</v>
      </c>
      <c r="N284" s="1526" t="s">
        <v>112</v>
      </c>
      <c r="O284" s="1139">
        <v>1</v>
      </c>
      <c r="P284" s="1526" t="s">
        <v>3853</v>
      </c>
      <c r="Q284" s="1139"/>
    </row>
    <row r="285" spans="1:17">
      <c r="A285" s="1136"/>
      <c r="B285" s="1136"/>
      <c r="C285" s="1136"/>
      <c r="D285" s="1136"/>
      <c r="E285" s="1138"/>
      <c r="F285" s="1138"/>
      <c r="G285" s="1138"/>
      <c r="H285" s="1138"/>
      <c r="I285" s="1138"/>
      <c r="J285" s="1138"/>
      <c r="K285" s="1151"/>
      <c r="L285" s="1136">
        <v>281</v>
      </c>
      <c r="M285" s="1525" t="s">
        <v>1225</v>
      </c>
      <c r="N285" s="1526" t="s">
        <v>112</v>
      </c>
      <c r="O285" s="1139">
        <v>1</v>
      </c>
      <c r="P285" s="1526" t="s">
        <v>3853</v>
      </c>
      <c r="Q285" s="1139"/>
    </row>
    <row r="286" spans="1:17">
      <c r="A286" s="1136"/>
      <c r="B286" s="1136"/>
      <c r="C286" s="1136"/>
      <c r="D286" s="1136"/>
      <c r="E286" s="1138"/>
      <c r="F286" s="1138"/>
      <c r="G286" s="1138"/>
      <c r="H286" s="1138"/>
      <c r="I286" s="1138"/>
      <c r="J286" s="1138"/>
      <c r="K286" s="1151"/>
      <c r="L286" s="1136">
        <v>282</v>
      </c>
      <c r="M286" s="1525" t="s">
        <v>382</v>
      </c>
      <c r="N286" s="1526" t="s">
        <v>176</v>
      </c>
      <c r="O286" s="1139">
        <v>1</v>
      </c>
      <c r="P286" s="1526" t="s">
        <v>3853</v>
      </c>
      <c r="Q286" s="1139"/>
    </row>
    <row r="287" spans="1:17">
      <c r="A287" s="1136"/>
      <c r="B287" s="1136"/>
      <c r="C287" s="1136"/>
      <c r="D287" s="1136"/>
      <c r="E287" s="1138"/>
      <c r="F287" s="1138"/>
      <c r="G287" s="1138"/>
      <c r="H287" s="1138"/>
      <c r="I287" s="1138"/>
      <c r="J287" s="1138"/>
      <c r="K287" s="1151"/>
      <c r="L287" s="1136">
        <v>283</v>
      </c>
      <c r="M287" s="1525" t="s">
        <v>306</v>
      </c>
      <c r="N287" s="1526" t="s">
        <v>176</v>
      </c>
      <c r="O287" s="1139">
        <v>1</v>
      </c>
      <c r="P287" s="1526" t="s">
        <v>3853</v>
      </c>
      <c r="Q287" s="1139"/>
    </row>
    <row r="288" spans="1:17">
      <c r="A288" s="1136"/>
      <c r="B288" s="1136"/>
      <c r="C288" s="1136"/>
      <c r="D288" s="1136"/>
      <c r="E288" s="1138"/>
      <c r="F288" s="1138"/>
      <c r="G288" s="1138"/>
      <c r="H288" s="1138"/>
      <c r="I288" s="1138"/>
      <c r="J288" s="1138"/>
      <c r="K288" s="1151"/>
      <c r="L288" s="1136">
        <v>284</v>
      </c>
      <c r="M288" s="1525" t="s">
        <v>959</v>
      </c>
      <c r="N288" s="1526" t="s">
        <v>97</v>
      </c>
      <c r="O288" s="1139">
        <v>1</v>
      </c>
      <c r="P288" s="1526" t="s">
        <v>3854</v>
      </c>
      <c r="Q288" s="1139"/>
    </row>
    <row r="289" spans="1:18">
      <c r="A289" s="1136"/>
      <c r="B289" s="1136"/>
      <c r="C289" s="1136"/>
      <c r="D289" s="1136"/>
      <c r="E289" s="1138"/>
      <c r="F289" s="1138"/>
      <c r="G289" s="1138"/>
      <c r="H289" s="1138"/>
      <c r="I289" s="1138"/>
      <c r="J289" s="1138"/>
      <c r="K289" s="1151"/>
      <c r="L289" s="1136">
        <v>285</v>
      </c>
      <c r="M289" s="1525" t="s">
        <v>1791</v>
      </c>
      <c r="N289" s="1526" t="s">
        <v>97</v>
      </c>
      <c r="O289" s="1139">
        <v>1</v>
      </c>
      <c r="P289" s="1526" t="s">
        <v>3854</v>
      </c>
      <c r="Q289" s="1139"/>
    </row>
    <row r="290" spans="1:18">
      <c r="A290" s="1136"/>
      <c r="B290" s="1136"/>
      <c r="C290" s="1136"/>
      <c r="D290" s="1136"/>
      <c r="E290" s="1138"/>
      <c r="F290" s="1138"/>
      <c r="G290" s="1138"/>
      <c r="H290" s="1138"/>
      <c r="I290" s="1138"/>
      <c r="J290" s="1138"/>
      <c r="K290" s="1151"/>
      <c r="L290" s="1136">
        <v>286</v>
      </c>
      <c r="M290" s="1525" t="s">
        <v>1790</v>
      </c>
      <c r="N290" s="1526" t="s">
        <v>97</v>
      </c>
      <c r="O290" s="1139">
        <v>1</v>
      </c>
      <c r="P290" s="1526" t="s">
        <v>3854</v>
      </c>
      <c r="Q290" s="1139"/>
    </row>
    <row r="291" spans="1:18">
      <c r="A291" s="1136"/>
      <c r="B291" s="1136"/>
      <c r="C291" s="1136"/>
      <c r="D291" s="1136"/>
      <c r="E291" s="1138"/>
      <c r="F291" s="1138"/>
      <c r="G291" s="1138"/>
      <c r="H291" s="1138"/>
      <c r="I291" s="1138"/>
      <c r="J291" s="1138"/>
      <c r="K291" s="1151"/>
      <c r="L291" s="1136">
        <v>287</v>
      </c>
      <c r="M291" s="1525" t="s">
        <v>1794</v>
      </c>
      <c r="N291" s="1526" t="s">
        <v>97</v>
      </c>
      <c r="O291" s="1139">
        <v>1</v>
      </c>
      <c r="P291" s="1526" t="s">
        <v>3854</v>
      </c>
      <c r="Q291" s="1139"/>
    </row>
    <row r="292" spans="1:18">
      <c r="A292" s="1136"/>
      <c r="B292" s="1136"/>
      <c r="C292" s="1136"/>
      <c r="D292" s="1136"/>
      <c r="E292" s="1138"/>
      <c r="F292" s="1138"/>
      <c r="G292" s="1138"/>
      <c r="H292" s="1138"/>
      <c r="I292" s="1138"/>
      <c r="J292" s="1138"/>
      <c r="K292" s="1151"/>
      <c r="L292" s="1136">
        <v>288</v>
      </c>
      <c r="M292" s="1525" t="s">
        <v>1780</v>
      </c>
      <c r="N292" s="1526" t="s">
        <v>112</v>
      </c>
      <c r="O292" s="1139">
        <v>1</v>
      </c>
      <c r="P292" s="1526" t="s">
        <v>3854</v>
      </c>
      <c r="Q292" s="1139"/>
    </row>
    <row r="293" spans="1:18">
      <c r="A293" s="1136"/>
      <c r="B293" s="1136"/>
      <c r="C293" s="1136"/>
      <c r="D293" s="1136"/>
      <c r="E293" s="1138"/>
      <c r="F293" s="1138"/>
      <c r="G293" s="1138"/>
      <c r="H293" s="1138"/>
      <c r="I293" s="1138"/>
      <c r="J293" s="1138"/>
      <c r="K293" s="1151"/>
      <c r="L293" s="1136">
        <v>289</v>
      </c>
      <c r="M293" s="1525" t="s">
        <v>1779</v>
      </c>
      <c r="N293" s="1526" t="s">
        <v>176</v>
      </c>
      <c r="O293" s="1139">
        <v>1</v>
      </c>
      <c r="P293" s="1526" t="s">
        <v>3854</v>
      </c>
      <c r="Q293" s="1139"/>
    </row>
    <row r="294" spans="1:18">
      <c r="A294" s="1136"/>
      <c r="B294" s="1136"/>
      <c r="C294" s="1136"/>
      <c r="D294" s="1136"/>
      <c r="E294" s="1138"/>
      <c r="F294" s="1138"/>
      <c r="G294" s="1138"/>
      <c r="H294" s="1138"/>
      <c r="I294" s="1138"/>
      <c r="J294" s="1138"/>
      <c r="K294" s="1151"/>
      <c r="L294" s="1136">
        <v>290</v>
      </c>
      <c r="M294" s="1525" t="s">
        <v>1322</v>
      </c>
      <c r="N294" s="1526" t="s">
        <v>112</v>
      </c>
      <c r="O294" s="1139">
        <v>1</v>
      </c>
      <c r="P294" s="1526" t="s">
        <v>3854</v>
      </c>
      <c r="Q294" s="1139"/>
    </row>
    <row r="295" spans="1:18">
      <c r="A295" s="1136"/>
      <c r="B295" s="1136"/>
      <c r="C295" s="1136"/>
      <c r="D295" s="1136"/>
      <c r="E295" s="1138"/>
      <c r="F295" s="1138"/>
      <c r="G295" s="1138"/>
      <c r="H295" s="1138"/>
      <c r="I295" s="1138"/>
      <c r="J295" s="1138"/>
      <c r="K295" s="1151"/>
      <c r="L295" s="1136">
        <v>291</v>
      </c>
      <c r="M295" s="1525" t="s">
        <v>1597</v>
      </c>
      <c r="N295" s="1526" t="s">
        <v>97</v>
      </c>
      <c r="O295" s="1139">
        <v>1</v>
      </c>
      <c r="P295" s="1526" t="s">
        <v>3854</v>
      </c>
      <c r="Q295" s="1139"/>
    </row>
    <row r="296" spans="1:18">
      <c r="A296" s="1136"/>
      <c r="B296" s="1136"/>
      <c r="C296" s="1136"/>
      <c r="D296" s="1136"/>
      <c r="E296" s="1138"/>
      <c r="F296" s="1138"/>
      <c r="G296" s="1138"/>
      <c r="H296" s="1138"/>
      <c r="I296" s="1138"/>
      <c r="J296" s="1138"/>
      <c r="K296" s="1151"/>
      <c r="L296" s="1136"/>
      <c r="M296" s="1525"/>
      <c r="N296" s="1526"/>
      <c r="O296" s="1139"/>
      <c r="P296" s="1526"/>
      <c r="Q296" s="1139"/>
    </row>
    <row r="297" spans="1:18">
      <c r="A297" s="1136"/>
      <c r="B297" s="1136"/>
      <c r="C297" s="1136"/>
      <c r="D297" s="1136"/>
      <c r="E297" s="1138"/>
      <c r="F297" s="1138"/>
      <c r="G297" s="1138"/>
      <c r="H297" s="1138"/>
      <c r="I297" s="1138"/>
      <c r="J297" s="1138"/>
      <c r="K297" s="1151"/>
      <c r="L297" s="1136"/>
      <c r="M297" s="1181"/>
      <c r="N297" s="1136"/>
      <c r="O297" s="1139"/>
      <c r="P297" s="1138"/>
      <c r="Q297" s="1139"/>
    </row>
    <row r="298" spans="1:18">
      <c r="A298" s="1136"/>
      <c r="B298" s="1136"/>
      <c r="C298" s="1136"/>
      <c r="D298" s="1136"/>
      <c r="E298" s="1138"/>
      <c r="F298" s="1138"/>
      <c r="G298" s="1138"/>
      <c r="H298" s="1138"/>
      <c r="I298" s="1138"/>
      <c r="J298" s="1138"/>
      <c r="K298" s="1152"/>
      <c r="L298" s="1136"/>
      <c r="M298" s="1181"/>
      <c r="N298" s="1136"/>
      <c r="O298" s="1139"/>
      <c r="P298" s="1138"/>
      <c r="Q298" s="1139"/>
    </row>
    <row r="299" spans="1:18">
      <c r="A299" s="1156"/>
      <c r="B299" s="1374" t="s">
        <v>3797</v>
      </c>
      <c r="C299" s="1374"/>
      <c r="D299" s="1157">
        <f>SUM(D5:D298)</f>
        <v>43</v>
      </c>
      <c r="E299" s="1157">
        <f t="shared" ref="E299:H299" si="0">SUM(E5:E298)</f>
        <v>43</v>
      </c>
      <c r="F299" s="1157">
        <f t="shared" si="0"/>
        <v>43</v>
      </c>
      <c r="G299" s="1157">
        <f t="shared" si="0"/>
        <v>43</v>
      </c>
      <c r="H299" s="1157">
        <f t="shared" si="0"/>
        <v>43</v>
      </c>
      <c r="I299" s="1157"/>
      <c r="J299" s="1157"/>
      <c r="K299" s="1152"/>
      <c r="L299" s="1156"/>
      <c r="M299" s="1374" t="s">
        <v>3797</v>
      </c>
      <c r="N299" s="1374"/>
      <c r="O299" s="1157">
        <f>SUM(O5:O298)</f>
        <v>291</v>
      </c>
      <c r="P299" s="1157"/>
      <c r="Q299" s="1157"/>
    </row>
    <row r="300" spans="1:18">
      <c r="K300" s="1152"/>
    </row>
    <row r="301" spans="1:18">
      <c r="D301" s="1135">
        <f>521-D299</f>
        <v>478</v>
      </c>
      <c r="O301" s="1146">
        <f>429-O299</f>
        <v>138</v>
      </c>
      <c r="Q301" s="1135">
        <v>259</v>
      </c>
      <c r="R301" s="1135">
        <f>429-Q301</f>
        <v>170</v>
      </c>
    </row>
    <row r="302" spans="1:18">
      <c r="Q302" s="1135">
        <v>214</v>
      </c>
      <c r="R302" s="1135">
        <v>77</v>
      </c>
    </row>
    <row r="303" spans="1:18">
      <c r="Q303" s="1245">
        <f>Q301-Q302</f>
        <v>45</v>
      </c>
      <c r="R303" s="1245">
        <f>R301-R302</f>
        <v>93</v>
      </c>
    </row>
  </sheetData>
  <mergeCells count="20">
    <mergeCell ref="B299:C299"/>
    <mergeCell ref="L3:L4"/>
    <mergeCell ref="M3:M4"/>
    <mergeCell ref="N3:N4"/>
    <mergeCell ref="M299:N299"/>
    <mergeCell ref="I3:I4"/>
    <mergeCell ref="J3:J4"/>
    <mergeCell ref="A1:Q1"/>
    <mergeCell ref="A2:Q2"/>
    <mergeCell ref="A3:A4"/>
    <mergeCell ref="B3:B4"/>
    <mergeCell ref="C3:C4"/>
    <mergeCell ref="D3:D4"/>
    <mergeCell ref="E3:E4"/>
    <mergeCell ref="G3:G4"/>
    <mergeCell ref="F3:F4"/>
    <mergeCell ref="H3:H4"/>
    <mergeCell ref="O3:O4"/>
    <mergeCell ref="P3:P4"/>
    <mergeCell ref="Q3:Q4"/>
  </mergeCells>
  <phoneticPr fontId="124" type="noConversion"/>
  <conditionalFormatting sqref="B3:B1048576">
    <cfRule type="duplicateValues" dxfId="401" priority="3"/>
  </conditionalFormatting>
  <conditionalFormatting sqref="M3:M148 M158:M1048576">
    <cfRule type="duplicateValues" dxfId="400" priority="2"/>
  </conditionalFormatting>
  <conditionalFormatting sqref="M149:M157">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211"/>
  <sheetViews>
    <sheetView workbookViewId="0">
      <pane xSplit="3" ySplit="4" topLeftCell="D201" activePane="bottomRight" state="frozen"/>
      <selection pane="topRight" activeCell="D1" sqref="D1"/>
      <selection pane="bottomLeft" activeCell="A6" sqref="A6"/>
      <selection pane="bottomRight" activeCell="N204" sqref="N204"/>
    </sheetView>
  </sheetViews>
  <sheetFormatPr defaultRowHeight="14.5"/>
  <cols>
    <col min="1" max="1" width="6.6328125" style="1135" customWidth="1"/>
    <col min="2" max="2" width="13.1796875" style="1135" customWidth="1"/>
    <col min="3" max="3" width="12.453125" style="1135" customWidth="1"/>
    <col min="4" max="4" width="12.1796875" style="1135" customWidth="1"/>
    <col min="5" max="5" width="14.7265625" style="1135" customWidth="1"/>
    <col min="6" max="6" width="14.1796875" style="1135" customWidth="1"/>
    <col min="7" max="7" width="6.90625" style="1135" customWidth="1"/>
    <col min="8" max="8" width="6.6328125" style="1135" customWidth="1"/>
    <col min="9" max="9" width="9.6328125" style="1135" customWidth="1"/>
    <col min="10" max="10" width="9" style="1135" customWidth="1"/>
    <col min="11" max="11" width="15.08984375" style="1135" customWidth="1"/>
    <col min="12" max="12" width="12.7265625" style="1135" customWidth="1"/>
    <col min="13" max="13" width="15.26953125" style="1135" customWidth="1"/>
    <col min="14" max="16384" width="8.7265625" style="1135"/>
  </cols>
  <sheetData>
    <row r="1" spans="1:13">
      <c r="A1" s="1379" t="s">
        <v>3785</v>
      </c>
      <c r="B1" s="1380"/>
      <c r="C1" s="1380"/>
      <c r="D1" s="1380"/>
      <c r="E1" s="1380"/>
      <c r="F1" s="1380"/>
      <c r="G1" s="1380"/>
      <c r="H1" s="1380"/>
      <c r="I1" s="1380"/>
      <c r="J1" s="1380"/>
      <c r="K1" s="1380"/>
      <c r="L1" s="1380"/>
      <c r="M1" s="1381"/>
    </row>
    <row r="2" spans="1:13" ht="15" thickBot="1">
      <c r="A2" s="1382" t="s">
        <v>3798</v>
      </c>
      <c r="B2" s="1383"/>
      <c r="C2" s="1383"/>
      <c r="D2" s="1383"/>
      <c r="E2" s="1383"/>
      <c r="F2" s="1383"/>
      <c r="G2" s="1383"/>
      <c r="H2" s="1383"/>
      <c r="I2" s="1383"/>
      <c r="J2" s="1383"/>
      <c r="K2" s="1383"/>
      <c r="L2" s="1383"/>
      <c r="M2" s="1384"/>
    </row>
    <row r="3" spans="1:13" ht="25" customHeight="1">
      <c r="A3" s="1385" t="s">
        <v>2954</v>
      </c>
      <c r="B3" s="1387" t="s">
        <v>2849</v>
      </c>
      <c r="C3" s="1387"/>
      <c r="D3" s="1388" t="s">
        <v>3799</v>
      </c>
      <c r="E3" s="1388" t="s">
        <v>2720</v>
      </c>
      <c r="F3" s="1388" t="s">
        <v>3786</v>
      </c>
      <c r="G3" s="1158"/>
      <c r="H3" s="1397" t="s">
        <v>2954</v>
      </c>
      <c r="I3" s="1399" t="s">
        <v>2849</v>
      </c>
      <c r="J3" s="1399"/>
      <c r="K3" s="1390" t="s">
        <v>3810</v>
      </c>
      <c r="L3" s="1392" t="s">
        <v>2720</v>
      </c>
      <c r="M3" s="1394" t="s">
        <v>3786</v>
      </c>
    </row>
    <row r="4" spans="1:13">
      <c r="A4" s="1386"/>
      <c r="B4" s="1142" t="s">
        <v>2822</v>
      </c>
      <c r="C4" s="1143" t="s">
        <v>2823</v>
      </c>
      <c r="D4" s="1389"/>
      <c r="E4" s="1389"/>
      <c r="F4" s="1389"/>
      <c r="G4" s="1158"/>
      <c r="H4" s="1398"/>
      <c r="I4" s="1140" t="s">
        <v>2822</v>
      </c>
      <c r="J4" s="1141" t="s">
        <v>2823</v>
      </c>
      <c r="K4" s="1391"/>
      <c r="L4" s="1393"/>
      <c r="M4" s="1395"/>
    </row>
    <row r="5" spans="1:13">
      <c r="A5" s="1136">
        <v>1</v>
      </c>
      <c r="B5" s="1136" t="s">
        <v>1383</v>
      </c>
      <c r="C5" s="1136" t="s">
        <v>953</v>
      </c>
      <c r="D5" s="1136">
        <v>1</v>
      </c>
      <c r="E5" s="1136" t="s">
        <v>3784</v>
      </c>
      <c r="F5" s="1100" t="s">
        <v>214</v>
      </c>
      <c r="G5" s="1158"/>
      <c r="H5" s="1136">
        <v>1</v>
      </c>
      <c r="I5" s="1137" t="s">
        <v>1115</v>
      </c>
      <c r="J5" s="1144" t="s">
        <v>1116</v>
      </c>
      <c r="K5" s="1136">
        <v>31</v>
      </c>
      <c r="L5" s="1136" t="s">
        <v>3783</v>
      </c>
      <c r="M5" s="1136" t="s">
        <v>3795</v>
      </c>
    </row>
    <row r="6" spans="1:13">
      <c r="A6" s="1136">
        <v>2</v>
      </c>
      <c r="B6" s="1136" t="s">
        <v>953</v>
      </c>
      <c r="C6" s="1136" t="s">
        <v>954</v>
      </c>
      <c r="D6" s="1136">
        <v>1</v>
      </c>
      <c r="E6" s="1136" t="s">
        <v>3784</v>
      </c>
      <c r="F6" s="1100" t="s">
        <v>214</v>
      </c>
      <c r="G6" s="1158"/>
      <c r="H6" s="1136">
        <v>2</v>
      </c>
      <c r="I6" s="1137" t="s">
        <v>1116</v>
      </c>
      <c r="J6" s="1136" t="s">
        <v>1117</v>
      </c>
      <c r="K6" s="1136">
        <v>25</v>
      </c>
      <c r="L6" s="1136" t="s">
        <v>3783</v>
      </c>
      <c r="M6" s="1136" t="s">
        <v>3795</v>
      </c>
    </row>
    <row r="7" spans="1:13">
      <c r="A7" s="1136">
        <v>3</v>
      </c>
      <c r="B7" s="1136" t="s">
        <v>954</v>
      </c>
      <c r="C7" s="1136" t="s">
        <v>1448</v>
      </c>
      <c r="D7" s="1136">
        <v>1</v>
      </c>
      <c r="E7" s="1136" t="s">
        <v>3784</v>
      </c>
      <c r="F7" s="1100" t="s">
        <v>214</v>
      </c>
      <c r="G7" s="1158"/>
      <c r="H7" s="1136">
        <v>3</v>
      </c>
      <c r="I7" s="1144" t="s">
        <v>1020</v>
      </c>
      <c r="J7" s="1136" t="s">
        <v>1022</v>
      </c>
      <c r="K7" s="1136">
        <v>39</v>
      </c>
      <c r="L7" s="1136" t="s">
        <v>3783</v>
      </c>
      <c r="M7" s="1136" t="s">
        <v>3795</v>
      </c>
    </row>
    <row r="8" spans="1:13" ht="14" customHeight="1">
      <c r="A8" s="1136">
        <v>4</v>
      </c>
      <c r="B8" s="1136" t="s">
        <v>1448</v>
      </c>
      <c r="C8" s="1136" t="s">
        <v>688</v>
      </c>
      <c r="D8" s="1136">
        <v>1</v>
      </c>
      <c r="E8" s="1136" t="s">
        <v>3784</v>
      </c>
      <c r="F8" s="1100" t="s">
        <v>214</v>
      </c>
      <c r="G8" s="1158"/>
      <c r="H8" s="1136">
        <v>4</v>
      </c>
      <c r="I8" s="1136" t="s">
        <v>1022</v>
      </c>
      <c r="J8" s="1144" t="s">
        <v>1024</v>
      </c>
      <c r="K8" s="1136">
        <v>38</v>
      </c>
      <c r="L8" s="1136" t="s">
        <v>3783</v>
      </c>
      <c r="M8" s="1136" t="s">
        <v>3795</v>
      </c>
    </row>
    <row r="9" spans="1:13" ht="14" customHeight="1">
      <c r="A9" s="1136">
        <v>5</v>
      </c>
      <c r="B9" s="1136" t="s">
        <v>688</v>
      </c>
      <c r="C9" s="1136" t="s">
        <v>621</v>
      </c>
      <c r="D9" s="1136">
        <v>1</v>
      </c>
      <c r="E9" s="1136" t="s">
        <v>3784</v>
      </c>
      <c r="F9" s="1100" t="s">
        <v>214</v>
      </c>
      <c r="G9" s="1158"/>
      <c r="H9" s="1136">
        <v>5</v>
      </c>
      <c r="I9" s="1137" t="s">
        <v>1024</v>
      </c>
      <c r="J9" s="1137" t="s">
        <v>1026</v>
      </c>
      <c r="K9" s="1136">
        <v>39</v>
      </c>
      <c r="L9" s="1136" t="s">
        <v>3783</v>
      </c>
      <c r="M9" s="1136" t="s">
        <v>3795</v>
      </c>
    </row>
    <row r="10" spans="1:13" ht="14" customHeight="1">
      <c r="A10" s="1136">
        <v>6</v>
      </c>
      <c r="B10" s="1136" t="s">
        <v>621</v>
      </c>
      <c r="C10" s="1136" t="s">
        <v>636</v>
      </c>
      <c r="D10" s="1136">
        <v>1</v>
      </c>
      <c r="E10" s="1136" t="s">
        <v>3784</v>
      </c>
      <c r="F10" s="1100" t="s">
        <v>214</v>
      </c>
      <c r="G10" s="1158"/>
      <c r="H10" s="1136">
        <v>6</v>
      </c>
      <c r="I10" s="1137" t="s">
        <v>1026</v>
      </c>
      <c r="J10" s="1137" t="s">
        <v>1526</v>
      </c>
      <c r="K10" s="1136">
        <v>36</v>
      </c>
      <c r="L10" s="1136" t="s">
        <v>3783</v>
      </c>
      <c r="M10" s="1136" t="s">
        <v>3795</v>
      </c>
    </row>
    <row r="11" spans="1:13" ht="14" customHeight="1">
      <c r="A11" s="1136">
        <v>7</v>
      </c>
      <c r="B11" s="1136" t="s">
        <v>636</v>
      </c>
      <c r="C11" s="1136" t="s">
        <v>455</v>
      </c>
      <c r="D11" s="1136">
        <v>1</v>
      </c>
      <c r="E11" s="1136" t="s">
        <v>3784</v>
      </c>
      <c r="F11" s="1100" t="s">
        <v>214</v>
      </c>
      <c r="G11" s="1158"/>
      <c r="H11" s="1136">
        <v>7</v>
      </c>
      <c r="I11" s="1137" t="s">
        <v>1526</v>
      </c>
      <c r="J11" s="1137" t="s">
        <v>1028</v>
      </c>
      <c r="K11" s="1136">
        <v>37</v>
      </c>
      <c r="L11" s="1136" t="s">
        <v>3783</v>
      </c>
      <c r="M11" s="1136" t="s">
        <v>3795</v>
      </c>
    </row>
    <row r="12" spans="1:13" ht="14" customHeight="1">
      <c r="A12" s="1136">
        <v>8</v>
      </c>
      <c r="B12" s="1136" t="s">
        <v>646</v>
      </c>
      <c r="C12" s="1136" t="s">
        <v>314</v>
      </c>
      <c r="D12" s="1136">
        <v>1</v>
      </c>
      <c r="E12" s="1136" t="s">
        <v>3784</v>
      </c>
      <c r="F12" s="1100" t="s">
        <v>214</v>
      </c>
      <c r="G12" s="1158"/>
      <c r="H12" s="1136">
        <v>8</v>
      </c>
      <c r="I12" s="1137" t="s">
        <v>1028</v>
      </c>
      <c r="J12" s="1137" t="s">
        <v>1031</v>
      </c>
      <c r="K12" s="1136">
        <v>37</v>
      </c>
      <c r="L12" s="1136" t="s">
        <v>3783</v>
      </c>
      <c r="M12" s="1136" t="s">
        <v>3795</v>
      </c>
    </row>
    <row r="13" spans="1:13" ht="14" customHeight="1">
      <c r="A13" s="1136">
        <v>9</v>
      </c>
      <c r="B13" s="1136" t="s">
        <v>314</v>
      </c>
      <c r="C13" s="1136" t="s">
        <v>670</v>
      </c>
      <c r="D13" s="1136">
        <v>1</v>
      </c>
      <c r="E13" s="1136" t="s">
        <v>3784</v>
      </c>
      <c r="F13" s="1100" t="s">
        <v>214</v>
      </c>
      <c r="G13" s="1158"/>
      <c r="H13" s="1136">
        <v>9</v>
      </c>
      <c r="I13" s="1137" t="s">
        <v>1031</v>
      </c>
      <c r="J13" s="1137" t="s">
        <v>1033</v>
      </c>
      <c r="K13" s="1136">
        <v>39</v>
      </c>
      <c r="L13" s="1136" t="s">
        <v>3783</v>
      </c>
      <c r="M13" s="1136" t="s">
        <v>3795</v>
      </c>
    </row>
    <row r="14" spans="1:13" ht="14" customHeight="1">
      <c r="A14" s="1136">
        <v>10</v>
      </c>
      <c r="B14" s="1136" t="s">
        <v>670</v>
      </c>
      <c r="C14" s="1136" t="s">
        <v>661</v>
      </c>
      <c r="D14" s="1136">
        <v>1</v>
      </c>
      <c r="E14" s="1136" t="s">
        <v>3784</v>
      </c>
      <c r="F14" s="1100" t="s">
        <v>214</v>
      </c>
      <c r="G14" s="1158"/>
      <c r="H14" s="1136">
        <v>10</v>
      </c>
      <c r="I14" s="1137" t="s">
        <v>1033</v>
      </c>
      <c r="J14" s="1136" t="s">
        <v>1035</v>
      </c>
      <c r="K14" s="1136">
        <v>36</v>
      </c>
      <c r="L14" s="1136" t="s">
        <v>3783</v>
      </c>
      <c r="M14" s="1136" t="s">
        <v>3795</v>
      </c>
    </row>
    <row r="15" spans="1:13" ht="14" customHeight="1">
      <c r="A15" s="1136">
        <v>11</v>
      </c>
      <c r="B15" s="1136" t="s">
        <v>661</v>
      </c>
      <c r="C15" s="1136" t="s">
        <v>642</v>
      </c>
      <c r="D15" s="1136">
        <v>1</v>
      </c>
      <c r="E15" s="1136" t="s">
        <v>3784</v>
      </c>
      <c r="F15" s="1100" t="s">
        <v>214</v>
      </c>
      <c r="G15" s="1158"/>
      <c r="H15" s="1136">
        <v>11</v>
      </c>
      <c r="I15" s="1136" t="s">
        <v>1248</v>
      </c>
      <c r="J15" s="1136" t="s">
        <v>1696</v>
      </c>
      <c r="K15" s="1136">
        <v>21</v>
      </c>
      <c r="L15" s="1136" t="s">
        <v>3784</v>
      </c>
      <c r="M15" s="1136" t="s">
        <v>3796</v>
      </c>
    </row>
    <row r="16" spans="1:13" ht="14" customHeight="1">
      <c r="A16" s="1136">
        <v>12</v>
      </c>
      <c r="B16" s="1136" t="s">
        <v>642</v>
      </c>
      <c r="C16" s="1136" t="s">
        <v>681</v>
      </c>
      <c r="D16" s="1136">
        <v>1</v>
      </c>
      <c r="E16" s="1136" t="s">
        <v>3784</v>
      </c>
      <c r="F16" s="1100" t="s">
        <v>214</v>
      </c>
      <c r="G16" s="1158"/>
      <c r="H16" s="1136">
        <v>12</v>
      </c>
      <c r="I16" s="1136" t="s">
        <v>1696</v>
      </c>
      <c r="J16" s="1144" t="s">
        <v>1677</v>
      </c>
      <c r="K16" s="1136">
        <v>39</v>
      </c>
      <c r="L16" s="1136" t="s">
        <v>3784</v>
      </c>
      <c r="M16" s="1136" t="s">
        <v>3796</v>
      </c>
    </row>
    <row r="17" spans="1:13" ht="14" customHeight="1">
      <c r="A17" s="1136">
        <v>13</v>
      </c>
      <c r="B17" s="1136" t="s">
        <v>681</v>
      </c>
      <c r="C17" s="1136" t="s">
        <v>685</v>
      </c>
      <c r="D17" s="1136">
        <v>1</v>
      </c>
      <c r="E17" s="1136" t="s">
        <v>3784</v>
      </c>
      <c r="F17" s="1100" t="s">
        <v>214</v>
      </c>
      <c r="G17" s="1158"/>
      <c r="H17" s="1136">
        <v>13</v>
      </c>
      <c r="I17" s="1137" t="s">
        <v>1677</v>
      </c>
      <c r="J17" s="1137" t="s">
        <v>1343</v>
      </c>
      <c r="K17" s="1136">
        <v>37</v>
      </c>
      <c r="L17" s="1136" t="s">
        <v>3784</v>
      </c>
      <c r="M17" s="1136" t="s">
        <v>3796</v>
      </c>
    </row>
    <row r="18" spans="1:13" ht="14" customHeight="1">
      <c r="A18" s="1136">
        <v>14</v>
      </c>
      <c r="B18" s="1136" t="s">
        <v>685</v>
      </c>
      <c r="C18" s="1136" t="s">
        <v>729</v>
      </c>
      <c r="D18" s="1136">
        <v>1</v>
      </c>
      <c r="E18" s="1136" t="s">
        <v>3784</v>
      </c>
      <c r="F18" s="1100" t="s">
        <v>214</v>
      </c>
      <c r="G18" s="1158"/>
      <c r="H18" s="1136">
        <v>14</v>
      </c>
      <c r="I18" s="1137" t="s">
        <v>1343</v>
      </c>
      <c r="J18" s="1137" t="s">
        <v>1342</v>
      </c>
      <c r="K18" s="1136">
        <v>41</v>
      </c>
      <c r="L18" s="1136" t="s">
        <v>3784</v>
      </c>
      <c r="M18" s="1136" t="s">
        <v>3796</v>
      </c>
    </row>
    <row r="19" spans="1:13" ht="14" customHeight="1">
      <c r="A19" s="1136">
        <v>15</v>
      </c>
      <c r="B19" s="1136" t="s">
        <v>729</v>
      </c>
      <c r="C19" s="1136" t="s">
        <v>735</v>
      </c>
      <c r="D19" s="1136">
        <v>1</v>
      </c>
      <c r="E19" s="1136" t="s">
        <v>3784</v>
      </c>
      <c r="F19" s="1100" t="s">
        <v>214</v>
      </c>
      <c r="G19" s="1158"/>
      <c r="H19" s="1136">
        <v>15</v>
      </c>
      <c r="I19" s="1137" t="s">
        <v>1342</v>
      </c>
      <c r="J19" s="1137" t="s">
        <v>1334</v>
      </c>
      <c r="K19" s="1136">
        <v>37</v>
      </c>
      <c r="L19" s="1136" t="s">
        <v>3784</v>
      </c>
      <c r="M19" s="1136" t="s">
        <v>3796</v>
      </c>
    </row>
    <row r="20" spans="1:13" ht="14" customHeight="1">
      <c r="A20" s="1136">
        <v>16</v>
      </c>
      <c r="B20" s="1136" t="s">
        <v>735</v>
      </c>
      <c r="C20" s="1136" t="s">
        <v>698</v>
      </c>
      <c r="D20" s="1136">
        <v>1</v>
      </c>
      <c r="E20" s="1136" t="s">
        <v>3784</v>
      </c>
      <c r="F20" s="1100" t="s">
        <v>214</v>
      </c>
      <c r="G20" s="1158"/>
      <c r="H20" s="1136">
        <v>16</v>
      </c>
      <c r="I20" s="1137" t="s">
        <v>1334</v>
      </c>
      <c r="J20" s="1136" t="s">
        <v>1257</v>
      </c>
      <c r="K20" s="1136">
        <v>34</v>
      </c>
      <c r="L20" s="1136" t="s">
        <v>3784</v>
      </c>
      <c r="M20" s="1136" t="s">
        <v>3796</v>
      </c>
    </row>
    <row r="21" spans="1:13" ht="14" customHeight="1">
      <c r="A21" s="1136">
        <v>17</v>
      </c>
      <c r="B21" s="1161" t="s">
        <v>458</v>
      </c>
      <c r="C21" s="1136" t="s">
        <v>474</v>
      </c>
      <c r="D21" s="1136">
        <v>1</v>
      </c>
      <c r="E21" s="1136" t="s">
        <v>3788</v>
      </c>
      <c r="F21" s="1100" t="s">
        <v>214</v>
      </c>
      <c r="G21" s="1147"/>
      <c r="H21" s="1136">
        <v>17</v>
      </c>
      <c r="I21" s="1136" t="s">
        <v>1599</v>
      </c>
      <c r="J21" s="1137" t="s">
        <v>1602</v>
      </c>
      <c r="K21" s="1136">
        <v>45</v>
      </c>
      <c r="L21" s="1136" t="s">
        <v>3784</v>
      </c>
      <c r="M21" s="1136" t="s">
        <v>3796</v>
      </c>
    </row>
    <row r="22" spans="1:13" ht="14" customHeight="1">
      <c r="A22" s="1136">
        <v>18</v>
      </c>
      <c r="B22" s="1136" t="s">
        <v>474</v>
      </c>
      <c r="C22" s="1136" t="s">
        <v>418</v>
      </c>
      <c r="D22" s="1136">
        <v>1</v>
      </c>
      <c r="E22" s="1136" t="s">
        <v>3788</v>
      </c>
      <c r="F22" s="1100" t="s">
        <v>214</v>
      </c>
      <c r="G22" s="1147"/>
      <c r="H22" s="1136">
        <v>18</v>
      </c>
      <c r="I22" s="1137" t="s">
        <v>1602</v>
      </c>
      <c r="J22" s="1137" t="s">
        <v>1220</v>
      </c>
      <c r="K22" s="1136">
        <v>33</v>
      </c>
      <c r="L22" s="1136" t="s">
        <v>3788</v>
      </c>
      <c r="M22" s="1136" t="s">
        <v>3796</v>
      </c>
    </row>
    <row r="23" spans="1:13" ht="14" customHeight="1">
      <c r="A23" s="1136">
        <v>19</v>
      </c>
      <c r="B23" s="1136" t="s">
        <v>418</v>
      </c>
      <c r="C23" s="1136" t="s">
        <v>426</v>
      </c>
      <c r="D23" s="1136">
        <v>1</v>
      </c>
      <c r="E23" s="1136" t="s">
        <v>3788</v>
      </c>
      <c r="F23" s="1100" t="s">
        <v>214</v>
      </c>
      <c r="G23" s="1147"/>
      <c r="H23" s="1136">
        <v>19</v>
      </c>
      <c r="I23" s="1136" t="s">
        <v>1257</v>
      </c>
      <c r="J23" s="1137" t="s">
        <v>1200</v>
      </c>
      <c r="K23" s="1136">
        <v>39</v>
      </c>
      <c r="L23" s="1136" t="s">
        <v>3788</v>
      </c>
      <c r="M23" s="1136" t="s">
        <v>3796</v>
      </c>
    </row>
    <row r="24" spans="1:13" ht="14" customHeight="1">
      <c r="A24" s="1136">
        <v>20</v>
      </c>
      <c r="B24" s="1136" t="s">
        <v>426</v>
      </c>
      <c r="C24" s="1136" t="s">
        <v>1446</v>
      </c>
      <c r="D24" s="1136">
        <v>1</v>
      </c>
      <c r="E24" s="1136" t="s">
        <v>3788</v>
      </c>
      <c r="F24" s="1100" t="s">
        <v>214</v>
      </c>
      <c r="G24" s="1147"/>
      <c r="H24" s="1136">
        <v>20</v>
      </c>
      <c r="I24" s="1137" t="s">
        <v>1200</v>
      </c>
      <c r="J24" s="1137" t="s">
        <v>1595</v>
      </c>
      <c r="K24" s="1136">
        <v>38</v>
      </c>
      <c r="L24" s="1136" t="s">
        <v>3788</v>
      </c>
      <c r="M24" s="1136" t="s">
        <v>3796</v>
      </c>
    </row>
    <row r="25" spans="1:13" ht="14" customHeight="1">
      <c r="A25" s="1136">
        <v>21</v>
      </c>
      <c r="B25" s="1136" t="s">
        <v>1446</v>
      </c>
      <c r="C25" s="1136" t="s">
        <v>439</v>
      </c>
      <c r="D25" s="1136">
        <v>1</v>
      </c>
      <c r="E25" s="1136" t="s">
        <v>3788</v>
      </c>
      <c r="F25" s="1100" t="s">
        <v>214</v>
      </c>
      <c r="G25" s="1147"/>
      <c r="H25" s="1136">
        <v>21</v>
      </c>
      <c r="I25" s="1137" t="s">
        <v>1595</v>
      </c>
      <c r="J25" s="1137" t="s">
        <v>1230</v>
      </c>
      <c r="K25" s="1136">
        <v>37</v>
      </c>
      <c r="L25" s="1136" t="s">
        <v>3788</v>
      </c>
      <c r="M25" s="1136" t="s">
        <v>3796</v>
      </c>
    </row>
    <row r="26" spans="1:13" ht="14" customHeight="1">
      <c r="A26" s="1136">
        <v>22</v>
      </c>
      <c r="B26" s="1136" t="s">
        <v>439</v>
      </c>
      <c r="C26" s="1136" t="s">
        <v>484</v>
      </c>
      <c r="D26" s="1136">
        <v>1</v>
      </c>
      <c r="E26" s="1136" t="s">
        <v>3788</v>
      </c>
      <c r="F26" s="1100" t="s">
        <v>214</v>
      </c>
      <c r="G26" s="1147"/>
      <c r="H26" s="1136">
        <v>22</v>
      </c>
      <c r="I26" s="1137" t="s">
        <v>1230</v>
      </c>
      <c r="J26" s="1137" t="s">
        <v>1205</v>
      </c>
      <c r="K26" s="1136">
        <v>36</v>
      </c>
      <c r="L26" s="1136" t="s">
        <v>3788</v>
      </c>
      <c r="M26" s="1136" t="s">
        <v>3796</v>
      </c>
    </row>
    <row r="27" spans="1:13" ht="14" customHeight="1">
      <c r="A27" s="1136">
        <v>23</v>
      </c>
      <c r="B27" s="1136" t="s">
        <v>484</v>
      </c>
      <c r="C27" s="1136" t="s">
        <v>448</v>
      </c>
      <c r="D27" s="1136">
        <v>1</v>
      </c>
      <c r="E27" s="1136" t="s">
        <v>3788</v>
      </c>
      <c r="F27" s="1100" t="s">
        <v>214</v>
      </c>
      <c r="G27" s="1147"/>
      <c r="H27" s="1136">
        <v>23</v>
      </c>
      <c r="I27" s="1171" t="s">
        <v>1220</v>
      </c>
      <c r="J27" s="1171" t="s">
        <v>1626</v>
      </c>
      <c r="K27" s="1136">
        <v>42</v>
      </c>
      <c r="L27" s="1161" t="s">
        <v>3811</v>
      </c>
      <c r="M27" s="1136" t="s">
        <v>3796</v>
      </c>
    </row>
    <row r="28" spans="1:13" ht="14" customHeight="1">
      <c r="A28" s="1136">
        <v>24</v>
      </c>
      <c r="B28" s="1136" t="s">
        <v>448</v>
      </c>
      <c r="C28" s="1136" t="s">
        <v>471</v>
      </c>
      <c r="D28" s="1136">
        <v>1</v>
      </c>
      <c r="E28" s="1136" t="s">
        <v>3788</v>
      </c>
      <c r="F28" s="1100" t="s">
        <v>214</v>
      </c>
      <c r="G28" s="1147"/>
      <c r="H28" s="1136">
        <v>24</v>
      </c>
      <c r="I28" s="1171" t="s">
        <v>1626</v>
      </c>
      <c r="J28" s="1171" t="s">
        <v>1656</v>
      </c>
      <c r="K28" s="1136">
        <v>40</v>
      </c>
      <c r="L28" s="1161" t="s">
        <v>3811</v>
      </c>
      <c r="M28" s="1136" t="s">
        <v>3796</v>
      </c>
    </row>
    <row r="29" spans="1:13" ht="14" customHeight="1">
      <c r="A29" s="1136">
        <v>25</v>
      </c>
      <c r="B29" s="1136" t="s">
        <v>471</v>
      </c>
      <c r="C29" s="1136" t="s">
        <v>519</v>
      </c>
      <c r="D29" s="1136">
        <v>1</v>
      </c>
      <c r="E29" s="1136" t="s">
        <v>3788</v>
      </c>
      <c r="F29" s="1100" t="s">
        <v>214</v>
      </c>
      <c r="G29" s="1147"/>
      <c r="H29" s="1136">
        <v>25</v>
      </c>
      <c r="I29" s="1171" t="s">
        <v>1656</v>
      </c>
      <c r="J29" s="1171" t="s">
        <v>1253</v>
      </c>
      <c r="K29" s="1136">
        <v>39</v>
      </c>
      <c r="L29" s="1161" t="s">
        <v>3811</v>
      </c>
      <c r="M29" s="1136" t="s">
        <v>3796</v>
      </c>
    </row>
    <row r="30" spans="1:13" ht="14" customHeight="1">
      <c r="A30" s="1136">
        <v>26</v>
      </c>
      <c r="B30" s="1136" t="s">
        <v>519</v>
      </c>
      <c r="C30" s="1136" t="s">
        <v>462</v>
      </c>
      <c r="D30" s="1136">
        <v>1</v>
      </c>
      <c r="E30" s="1136" t="s">
        <v>3788</v>
      </c>
      <c r="F30" s="1100" t="s">
        <v>214</v>
      </c>
      <c r="G30" s="1147"/>
      <c r="H30" s="1136">
        <v>26</v>
      </c>
      <c r="I30" s="1171" t="s">
        <v>1253</v>
      </c>
      <c r="J30" s="1171" t="s">
        <v>1232</v>
      </c>
      <c r="K30" s="1136">
        <v>41</v>
      </c>
      <c r="L30" s="1161" t="s">
        <v>3811</v>
      </c>
      <c r="M30" s="1136" t="s">
        <v>3796</v>
      </c>
    </row>
    <row r="31" spans="1:13" ht="14" customHeight="1">
      <c r="A31" s="1136">
        <v>27</v>
      </c>
      <c r="B31" s="1136" t="s">
        <v>462</v>
      </c>
      <c r="C31" s="1136" t="s">
        <v>478</v>
      </c>
      <c r="D31" s="1136">
        <v>1</v>
      </c>
      <c r="E31" s="1136" t="s">
        <v>3788</v>
      </c>
      <c r="F31" s="1100" t="s">
        <v>214</v>
      </c>
      <c r="G31" s="1147"/>
      <c r="H31" s="1136">
        <v>27</v>
      </c>
      <c r="I31" s="1171" t="s">
        <v>1232</v>
      </c>
      <c r="J31" s="1171" t="s">
        <v>1769</v>
      </c>
      <c r="K31" s="1136">
        <v>41</v>
      </c>
      <c r="L31" s="1161" t="s">
        <v>3811</v>
      </c>
      <c r="M31" s="1136" t="s">
        <v>3796</v>
      </c>
    </row>
    <row r="32" spans="1:13" ht="14" customHeight="1">
      <c r="A32" s="1136">
        <v>28</v>
      </c>
      <c r="B32" s="1136" t="s">
        <v>478</v>
      </c>
      <c r="C32" s="1136" t="s">
        <v>424</v>
      </c>
      <c r="D32" s="1136">
        <v>1</v>
      </c>
      <c r="E32" s="1136" t="s">
        <v>3788</v>
      </c>
      <c r="F32" s="1100" t="s">
        <v>214</v>
      </c>
      <c r="G32" s="1147"/>
      <c r="H32" s="1136">
        <v>28</v>
      </c>
      <c r="I32" s="1171" t="s">
        <v>1769</v>
      </c>
      <c r="J32" s="1171" t="s">
        <v>1254</v>
      </c>
      <c r="K32" s="1136">
        <v>41</v>
      </c>
      <c r="L32" s="1161" t="s">
        <v>3811</v>
      </c>
      <c r="M32" s="1136" t="s">
        <v>3796</v>
      </c>
    </row>
    <row r="33" spans="1:13">
      <c r="A33" s="1136">
        <v>29</v>
      </c>
      <c r="B33" s="1136" t="s">
        <v>424</v>
      </c>
      <c r="C33" s="1136" t="s">
        <v>466</v>
      </c>
      <c r="D33" s="1136">
        <v>1</v>
      </c>
      <c r="E33" s="1136" t="s">
        <v>3788</v>
      </c>
      <c r="F33" s="1100" t="s">
        <v>214</v>
      </c>
      <c r="G33" s="1147"/>
      <c r="H33" s="1136">
        <v>29</v>
      </c>
      <c r="I33" s="1171" t="s">
        <v>1254</v>
      </c>
      <c r="J33" s="1171" t="s">
        <v>1596</v>
      </c>
      <c r="K33" s="1136">
        <v>41</v>
      </c>
      <c r="L33" s="1161" t="s">
        <v>3811</v>
      </c>
      <c r="M33" s="1136" t="s">
        <v>3796</v>
      </c>
    </row>
    <row r="34" spans="1:13">
      <c r="A34" s="1136">
        <v>30</v>
      </c>
      <c r="B34" s="1136" t="s">
        <v>466</v>
      </c>
      <c r="C34" s="1136" t="s">
        <v>1431</v>
      </c>
      <c r="D34" s="1136">
        <v>1</v>
      </c>
      <c r="E34" s="1136" t="s">
        <v>3788</v>
      </c>
      <c r="F34" s="1100" t="s">
        <v>214</v>
      </c>
      <c r="G34" s="1147"/>
      <c r="H34" s="1136">
        <v>30</v>
      </c>
      <c r="I34" s="1171" t="s">
        <v>1596</v>
      </c>
      <c r="J34" s="1171" t="s">
        <v>1653</v>
      </c>
      <c r="K34" s="1136">
        <v>40</v>
      </c>
      <c r="L34" s="1161" t="s">
        <v>3811</v>
      </c>
      <c r="M34" s="1136" t="s">
        <v>3796</v>
      </c>
    </row>
    <row r="35" spans="1:13">
      <c r="A35" s="1136">
        <v>31</v>
      </c>
      <c r="B35" s="1136" t="s">
        <v>1431</v>
      </c>
      <c r="C35" s="1136" t="s">
        <v>1423</v>
      </c>
      <c r="D35" s="1136">
        <v>1</v>
      </c>
      <c r="E35" s="1136" t="s">
        <v>3788</v>
      </c>
      <c r="F35" s="1100" t="s">
        <v>214</v>
      </c>
      <c r="G35" s="1147"/>
      <c r="H35" s="1136">
        <v>31</v>
      </c>
      <c r="I35" s="1171" t="s">
        <v>1653</v>
      </c>
      <c r="J35" s="1171" t="s">
        <v>1255</v>
      </c>
      <c r="K35" s="1136">
        <v>38</v>
      </c>
      <c r="L35" s="1161" t="s">
        <v>3811</v>
      </c>
      <c r="M35" s="1136" t="s">
        <v>3796</v>
      </c>
    </row>
    <row r="36" spans="1:13">
      <c r="A36" s="1136">
        <v>32</v>
      </c>
      <c r="B36" s="1136" t="s">
        <v>1423</v>
      </c>
      <c r="C36" s="1136" t="s">
        <v>1398</v>
      </c>
      <c r="D36" s="1136">
        <v>1</v>
      </c>
      <c r="E36" s="1136" t="s">
        <v>3788</v>
      </c>
      <c r="F36" s="1100" t="s">
        <v>214</v>
      </c>
      <c r="G36" s="1147"/>
      <c r="H36" s="1136">
        <v>32</v>
      </c>
      <c r="I36" s="1179" t="s">
        <v>1205</v>
      </c>
      <c r="J36" s="1177" t="s">
        <v>1203</v>
      </c>
      <c r="K36" s="1136">
        <v>36</v>
      </c>
      <c r="L36" s="1175" t="s">
        <v>3814</v>
      </c>
      <c r="M36" s="1136" t="s">
        <v>3796</v>
      </c>
    </row>
    <row r="37" spans="1:13">
      <c r="A37" s="1136">
        <v>33</v>
      </c>
      <c r="B37" s="1136" t="s">
        <v>1398</v>
      </c>
      <c r="C37" s="1136" t="s">
        <v>1514</v>
      </c>
      <c r="D37" s="1136">
        <v>1</v>
      </c>
      <c r="E37" s="1136" t="s">
        <v>3788</v>
      </c>
      <c r="F37" s="1100" t="s">
        <v>214</v>
      </c>
      <c r="G37" s="1147"/>
      <c r="H37" s="1136">
        <v>33</v>
      </c>
      <c r="I37" s="1177" t="s">
        <v>1203</v>
      </c>
      <c r="J37" s="1177" t="s">
        <v>1341</v>
      </c>
      <c r="K37" s="1136">
        <v>37</v>
      </c>
      <c r="L37" s="1175" t="s">
        <v>3814</v>
      </c>
      <c r="M37" s="1136" t="s">
        <v>3796</v>
      </c>
    </row>
    <row r="38" spans="1:13">
      <c r="A38" s="1136">
        <v>34</v>
      </c>
      <c r="B38" s="1136" t="s">
        <v>1514</v>
      </c>
      <c r="C38" s="1136" t="s">
        <v>1383</v>
      </c>
      <c r="D38" s="1136">
        <v>1</v>
      </c>
      <c r="E38" s="1136" t="s">
        <v>3788</v>
      </c>
      <c r="F38" s="1100" t="s">
        <v>214</v>
      </c>
      <c r="G38" s="1147"/>
      <c r="H38" s="1136">
        <v>34</v>
      </c>
      <c r="I38" s="1177" t="s">
        <v>1341</v>
      </c>
      <c r="J38" s="1175" t="s">
        <v>1599</v>
      </c>
      <c r="K38" s="1136">
        <v>31</v>
      </c>
      <c r="L38" s="1175" t="s">
        <v>3814</v>
      </c>
      <c r="M38" s="1136" t="s">
        <v>3796</v>
      </c>
    </row>
    <row r="39" spans="1:13">
      <c r="A39" s="1136">
        <v>35</v>
      </c>
      <c r="B39" s="1161" t="s">
        <v>689</v>
      </c>
      <c r="C39" s="1161" t="s">
        <v>666</v>
      </c>
      <c r="D39" s="1136">
        <v>1</v>
      </c>
      <c r="E39" s="1161" t="s">
        <v>3811</v>
      </c>
      <c r="F39" s="1100" t="s">
        <v>214</v>
      </c>
      <c r="G39" s="1147"/>
      <c r="H39" s="1136">
        <v>35</v>
      </c>
      <c r="I39" s="1179" t="s">
        <v>1668</v>
      </c>
      <c r="J39" s="1177" t="s">
        <v>1263</v>
      </c>
      <c r="K39" s="1136">
        <v>32</v>
      </c>
      <c r="L39" s="1175" t="s">
        <v>3814</v>
      </c>
      <c r="M39" s="1136" t="s">
        <v>3796</v>
      </c>
    </row>
    <row r="40" spans="1:13">
      <c r="A40" s="1136">
        <v>36</v>
      </c>
      <c r="B40" s="1161" t="s">
        <v>666</v>
      </c>
      <c r="C40" s="1161" t="s">
        <v>750</v>
      </c>
      <c r="D40" s="1136">
        <v>1</v>
      </c>
      <c r="E40" s="1161" t="s">
        <v>3811</v>
      </c>
      <c r="F40" s="1100" t="s">
        <v>214</v>
      </c>
      <c r="G40" s="1147"/>
      <c r="H40" s="1136">
        <v>36</v>
      </c>
      <c r="I40" s="1177" t="s">
        <v>1263</v>
      </c>
      <c r="J40" s="1177" t="s">
        <v>1615</v>
      </c>
      <c r="K40" s="1136">
        <v>39</v>
      </c>
      <c r="L40" s="1175" t="s">
        <v>3814</v>
      </c>
      <c r="M40" s="1136" t="s">
        <v>3796</v>
      </c>
    </row>
    <row r="41" spans="1:13">
      <c r="A41" s="1136">
        <v>37</v>
      </c>
      <c r="B41" s="1161" t="s">
        <v>750</v>
      </c>
      <c r="C41" s="1161" t="s">
        <v>1798</v>
      </c>
      <c r="D41" s="1136">
        <v>1</v>
      </c>
      <c r="E41" s="1161" t="s">
        <v>3811</v>
      </c>
      <c r="F41" s="1100" t="s">
        <v>214</v>
      </c>
      <c r="G41" s="1147"/>
      <c r="H41" s="1136">
        <v>37</v>
      </c>
      <c r="I41" s="1177" t="s">
        <v>1615</v>
      </c>
      <c r="J41" s="1177" t="s">
        <v>1658</v>
      </c>
      <c r="K41" s="1136">
        <v>34</v>
      </c>
      <c r="L41" s="1175" t="s">
        <v>3814</v>
      </c>
      <c r="M41" s="1136" t="s">
        <v>3796</v>
      </c>
    </row>
    <row r="42" spans="1:13">
      <c r="A42" s="1136">
        <v>38</v>
      </c>
      <c r="B42" s="1161" t="s">
        <v>1798</v>
      </c>
      <c r="C42" s="1161" t="s">
        <v>1507</v>
      </c>
      <c r="D42" s="1136">
        <v>1</v>
      </c>
      <c r="E42" s="1161" t="s">
        <v>3811</v>
      </c>
      <c r="F42" s="1100" t="s">
        <v>214</v>
      </c>
      <c r="G42" s="1147"/>
      <c r="H42" s="1136">
        <v>38</v>
      </c>
      <c r="I42" s="1177" t="s">
        <v>1658</v>
      </c>
      <c r="J42" s="1175" t="s">
        <v>1248</v>
      </c>
      <c r="K42" s="1136">
        <v>36</v>
      </c>
      <c r="L42" s="1175" t="s">
        <v>3814</v>
      </c>
      <c r="M42" s="1136" t="s">
        <v>3796</v>
      </c>
    </row>
    <row r="43" spans="1:13">
      <c r="A43" s="1136">
        <v>39</v>
      </c>
      <c r="B43" s="1161" t="s">
        <v>1507</v>
      </c>
      <c r="C43" s="1161" t="s">
        <v>1517</v>
      </c>
      <c r="D43" s="1136">
        <v>1</v>
      </c>
      <c r="E43" s="1161" t="s">
        <v>3811</v>
      </c>
      <c r="F43" s="1100" t="s">
        <v>214</v>
      </c>
      <c r="G43" s="1147"/>
      <c r="H43" s="1136">
        <v>39</v>
      </c>
      <c r="I43" s="1182" t="s">
        <v>1212</v>
      </c>
      <c r="J43" s="1182" t="s">
        <v>1214</v>
      </c>
      <c r="K43" s="1136">
        <v>40</v>
      </c>
      <c r="L43" s="1181" t="s">
        <v>3816</v>
      </c>
      <c r="M43" s="1136" t="s">
        <v>3796</v>
      </c>
    </row>
    <row r="44" spans="1:13">
      <c r="A44" s="1136">
        <v>40</v>
      </c>
      <c r="B44" s="1161" t="s">
        <v>1517</v>
      </c>
      <c r="C44" s="1161" t="s">
        <v>1540</v>
      </c>
      <c r="D44" s="1136">
        <v>1</v>
      </c>
      <c r="E44" s="1161" t="s">
        <v>3811</v>
      </c>
      <c r="F44" s="1100" t="s">
        <v>214</v>
      </c>
      <c r="G44" s="1147"/>
      <c r="H44" s="1136">
        <v>40</v>
      </c>
      <c r="I44" s="1182" t="s">
        <v>1214</v>
      </c>
      <c r="J44" s="1182" t="s">
        <v>1306</v>
      </c>
      <c r="K44" s="1136">
        <v>42</v>
      </c>
      <c r="L44" s="1181" t="s">
        <v>3816</v>
      </c>
      <c r="M44" s="1136" t="s">
        <v>3796</v>
      </c>
    </row>
    <row r="45" spans="1:13">
      <c r="A45" s="1136">
        <v>41</v>
      </c>
      <c r="B45" s="1161" t="s">
        <v>1540</v>
      </c>
      <c r="C45" s="1161" t="s">
        <v>758</v>
      </c>
      <c r="D45" s="1136">
        <v>1</v>
      </c>
      <c r="E45" s="1161" t="s">
        <v>3811</v>
      </c>
      <c r="F45" s="1100" t="s">
        <v>214</v>
      </c>
      <c r="G45" s="1147"/>
      <c r="H45" s="1136">
        <v>41</v>
      </c>
      <c r="I45" s="1192" t="s">
        <v>1243</v>
      </c>
      <c r="J45" s="1192" t="s">
        <v>1307</v>
      </c>
      <c r="K45" s="1136">
        <v>41</v>
      </c>
      <c r="L45" s="1191" t="s">
        <v>3820</v>
      </c>
      <c r="M45" s="1136" t="s">
        <v>3796</v>
      </c>
    </row>
    <row r="46" spans="1:13">
      <c r="A46" s="1136">
        <v>42</v>
      </c>
      <c r="B46" s="1161" t="s">
        <v>758</v>
      </c>
      <c r="C46" s="1161" t="s">
        <v>721</v>
      </c>
      <c r="D46" s="1136">
        <v>1</v>
      </c>
      <c r="E46" s="1161" t="s">
        <v>3811</v>
      </c>
      <c r="F46" s="1100" t="s">
        <v>214</v>
      </c>
      <c r="G46" s="1147"/>
      <c r="H46" s="1136">
        <v>42</v>
      </c>
      <c r="I46" s="1192" t="s">
        <v>1307</v>
      </c>
      <c r="J46" s="1192" t="s">
        <v>1308</v>
      </c>
      <c r="K46" s="1136">
        <v>41</v>
      </c>
      <c r="L46" s="1191" t="s">
        <v>3820</v>
      </c>
      <c r="M46" s="1136" t="s">
        <v>3796</v>
      </c>
    </row>
    <row r="47" spans="1:13">
      <c r="A47" s="1136">
        <v>43</v>
      </c>
      <c r="B47" s="1161" t="s">
        <v>721</v>
      </c>
      <c r="C47" s="1161" t="s">
        <v>458</v>
      </c>
      <c r="D47" s="1136">
        <v>1</v>
      </c>
      <c r="E47" s="1161" t="s">
        <v>3811</v>
      </c>
      <c r="F47" s="1100" t="s">
        <v>214</v>
      </c>
      <c r="G47" s="1147"/>
      <c r="H47" s="1136">
        <v>43</v>
      </c>
      <c r="I47" s="1192" t="s">
        <v>1308</v>
      </c>
      <c r="J47" s="1192" t="s">
        <v>1309</v>
      </c>
      <c r="K47" s="1136">
        <v>41</v>
      </c>
      <c r="L47" s="1191" t="s">
        <v>3820</v>
      </c>
      <c r="M47" s="1136" t="s">
        <v>3796</v>
      </c>
    </row>
    <row r="48" spans="1:13">
      <c r="A48" s="1136">
        <v>44</v>
      </c>
      <c r="B48" s="1161" t="s">
        <v>698</v>
      </c>
      <c r="C48" s="1161" t="s">
        <v>260</v>
      </c>
      <c r="D48" s="1136">
        <v>1</v>
      </c>
      <c r="E48" s="1161" t="s">
        <v>3811</v>
      </c>
      <c r="F48" s="1100" t="s">
        <v>214</v>
      </c>
      <c r="G48" s="1147"/>
      <c r="H48" s="1136">
        <v>44</v>
      </c>
      <c r="I48" s="1192" t="s">
        <v>1600</v>
      </c>
      <c r="J48" s="1192" t="s">
        <v>1256</v>
      </c>
      <c r="K48" s="1136">
        <v>40</v>
      </c>
      <c r="L48" s="1191" t="s">
        <v>3820</v>
      </c>
      <c r="M48" s="1136" t="s">
        <v>3796</v>
      </c>
    </row>
    <row r="49" spans="1:13">
      <c r="A49" s="1136">
        <v>45</v>
      </c>
      <c r="B49" s="1161" t="s">
        <v>260</v>
      </c>
      <c r="C49" s="1161" t="s">
        <v>265</v>
      </c>
      <c r="D49" s="1136">
        <v>1</v>
      </c>
      <c r="E49" s="1161" t="s">
        <v>3811</v>
      </c>
      <c r="F49" s="1100" t="s">
        <v>214</v>
      </c>
      <c r="G49" s="1147"/>
      <c r="H49" s="1136">
        <v>45</v>
      </c>
      <c r="I49" s="1192" t="s">
        <v>1256</v>
      </c>
      <c r="J49" s="1191" t="s">
        <v>1212</v>
      </c>
      <c r="K49" s="1136">
        <v>36</v>
      </c>
      <c r="L49" s="1191" t="s">
        <v>3820</v>
      </c>
      <c r="M49" s="1136" t="s">
        <v>3796</v>
      </c>
    </row>
    <row r="50" spans="1:13">
      <c r="A50" s="1136">
        <v>46</v>
      </c>
      <c r="B50" s="1161" t="s">
        <v>265</v>
      </c>
      <c r="C50" s="1161" t="s">
        <v>295</v>
      </c>
      <c r="D50" s="1136">
        <v>1</v>
      </c>
      <c r="E50" s="1161" t="s">
        <v>3811</v>
      </c>
      <c r="F50" s="1100" t="s">
        <v>214</v>
      </c>
      <c r="G50" s="1147"/>
      <c r="H50" s="1136">
        <v>46</v>
      </c>
      <c r="I50" s="1191" t="s">
        <v>1131</v>
      </c>
      <c r="J50" s="1192" t="s">
        <v>1571</v>
      </c>
      <c r="K50" s="1136">
        <v>38</v>
      </c>
      <c r="L50" s="1191" t="s">
        <v>3820</v>
      </c>
      <c r="M50" s="1191" t="s">
        <v>3795</v>
      </c>
    </row>
    <row r="51" spans="1:13">
      <c r="A51" s="1136">
        <v>47</v>
      </c>
      <c r="B51" s="1161" t="s">
        <v>295</v>
      </c>
      <c r="C51" s="1161" t="s">
        <v>297</v>
      </c>
      <c r="D51" s="1136">
        <v>1</v>
      </c>
      <c r="E51" s="1161" t="s">
        <v>3811</v>
      </c>
      <c r="F51" s="1100" t="s">
        <v>214</v>
      </c>
      <c r="G51" s="1147"/>
      <c r="H51" s="1136">
        <v>47</v>
      </c>
      <c r="I51" s="1192" t="s">
        <v>1571</v>
      </c>
      <c r="J51" s="1192" t="s">
        <v>1544</v>
      </c>
      <c r="K51" s="1136">
        <v>41</v>
      </c>
      <c r="L51" s="1191" t="s">
        <v>3820</v>
      </c>
      <c r="M51" s="1191" t="s">
        <v>3795</v>
      </c>
    </row>
    <row r="52" spans="1:13">
      <c r="A52" s="1136">
        <v>48</v>
      </c>
      <c r="B52" s="1161" t="s">
        <v>297</v>
      </c>
      <c r="C52" s="1161" t="s">
        <v>302</v>
      </c>
      <c r="D52" s="1136">
        <v>1</v>
      </c>
      <c r="E52" s="1161" t="s">
        <v>3811</v>
      </c>
      <c r="F52" s="1100" t="s">
        <v>214</v>
      </c>
      <c r="G52" s="1147"/>
      <c r="H52" s="1136">
        <v>48</v>
      </c>
      <c r="I52" s="1192" t="s">
        <v>1544</v>
      </c>
      <c r="J52" s="1192" t="s">
        <v>1564</v>
      </c>
      <c r="K52" s="1136">
        <v>38</v>
      </c>
      <c r="L52" s="1191" t="s">
        <v>3820</v>
      </c>
      <c r="M52" s="1191" t="s">
        <v>3795</v>
      </c>
    </row>
    <row r="53" spans="1:13">
      <c r="A53" s="1136">
        <v>49</v>
      </c>
      <c r="B53" s="1161" t="s">
        <v>302</v>
      </c>
      <c r="C53" s="1161" t="s">
        <v>714</v>
      </c>
      <c r="D53" s="1136">
        <v>1</v>
      </c>
      <c r="E53" s="1161" t="s">
        <v>3811</v>
      </c>
      <c r="F53" s="1100" t="s">
        <v>214</v>
      </c>
      <c r="G53" s="1147"/>
      <c r="H53" s="1136">
        <v>49</v>
      </c>
      <c r="I53" s="1192" t="s">
        <v>1564</v>
      </c>
      <c r="J53" s="1192" t="s">
        <v>1330</v>
      </c>
      <c r="K53" s="1136">
        <v>37</v>
      </c>
      <c r="L53" s="1191" t="s">
        <v>3820</v>
      </c>
      <c r="M53" s="1191" t="s">
        <v>3795</v>
      </c>
    </row>
    <row r="54" spans="1:13">
      <c r="A54" s="1136">
        <v>50</v>
      </c>
      <c r="B54" s="1161" t="s">
        <v>714</v>
      </c>
      <c r="C54" s="1161" t="s">
        <v>1442</v>
      </c>
      <c r="D54" s="1136">
        <v>1</v>
      </c>
      <c r="E54" s="1161" t="s">
        <v>3811</v>
      </c>
      <c r="F54" s="1100" t="s">
        <v>214</v>
      </c>
      <c r="G54" s="1147"/>
      <c r="H54" s="1136">
        <v>50</v>
      </c>
      <c r="I54" s="1192" t="s">
        <v>1330</v>
      </c>
      <c r="J54" s="1192" t="s">
        <v>1548</v>
      </c>
      <c r="K54" s="1136">
        <v>40</v>
      </c>
      <c r="L54" s="1191" t="s">
        <v>3820</v>
      </c>
      <c r="M54" s="1191" t="s">
        <v>3795</v>
      </c>
    </row>
    <row r="55" spans="1:13">
      <c r="A55" s="1136">
        <v>51</v>
      </c>
      <c r="B55" s="1161" t="s">
        <v>1442</v>
      </c>
      <c r="C55" s="1161" t="s">
        <v>1465</v>
      </c>
      <c r="D55" s="1136">
        <v>1</v>
      </c>
      <c r="E55" s="1161" t="s">
        <v>3811</v>
      </c>
      <c r="F55" s="1100" t="s">
        <v>214</v>
      </c>
      <c r="G55" s="1400"/>
      <c r="H55" s="1136">
        <v>51</v>
      </c>
      <c r="I55" s="1192" t="s">
        <v>1548</v>
      </c>
      <c r="J55" s="1192" t="s">
        <v>1009</v>
      </c>
      <c r="K55" s="1136">
        <v>42</v>
      </c>
      <c r="L55" s="1191" t="s">
        <v>3820</v>
      </c>
      <c r="M55" s="1191" t="s">
        <v>3795</v>
      </c>
    </row>
    <row r="56" spans="1:13">
      <c r="A56" s="1136">
        <v>52</v>
      </c>
      <c r="B56" s="1172" t="s">
        <v>455</v>
      </c>
      <c r="C56" s="1172" t="s">
        <v>646</v>
      </c>
      <c r="D56" s="1136">
        <v>1</v>
      </c>
      <c r="E56" s="1172" t="s">
        <v>3811</v>
      </c>
      <c r="F56" s="1100" t="s">
        <v>214</v>
      </c>
      <c r="G56" s="1401"/>
      <c r="H56" s="1136">
        <v>52</v>
      </c>
      <c r="I56" s="1192" t="s">
        <v>1009</v>
      </c>
      <c r="J56" s="1192" t="s">
        <v>1012</v>
      </c>
      <c r="K56" s="1136">
        <v>40</v>
      </c>
      <c r="L56" s="1191" t="s">
        <v>3820</v>
      </c>
      <c r="M56" s="1191" t="s">
        <v>3795</v>
      </c>
    </row>
    <row r="57" spans="1:13">
      <c r="A57" s="1136">
        <v>53</v>
      </c>
      <c r="B57" s="1175" t="s">
        <v>755</v>
      </c>
      <c r="C57" s="1175" t="s">
        <v>1484</v>
      </c>
      <c r="D57" s="1136">
        <v>1</v>
      </c>
      <c r="E57" s="1175" t="s">
        <v>3814</v>
      </c>
      <c r="F57" s="1100" t="s">
        <v>214</v>
      </c>
      <c r="G57" s="1147"/>
      <c r="H57" s="1136">
        <v>53</v>
      </c>
      <c r="I57" s="1192" t="s">
        <v>1012</v>
      </c>
      <c r="J57" s="1192" t="s">
        <v>1014</v>
      </c>
      <c r="K57" s="1136">
        <v>32</v>
      </c>
      <c r="L57" s="1191" t="s">
        <v>3820</v>
      </c>
      <c r="M57" s="1191" t="s">
        <v>3795</v>
      </c>
    </row>
    <row r="58" spans="1:13">
      <c r="A58" s="1136">
        <v>54</v>
      </c>
      <c r="B58" s="1175" t="s">
        <v>1484</v>
      </c>
      <c r="C58" s="1175" t="s">
        <v>951</v>
      </c>
      <c r="D58" s="1136">
        <v>1</v>
      </c>
      <c r="E58" s="1175" t="s">
        <v>3814</v>
      </c>
      <c r="F58" s="1100" t="s">
        <v>214</v>
      </c>
      <c r="G58" s="1147"/>
      <c r="H58" s="1136">
        <v>54</v>
      </c>
      <c r="I58" s="1192" t="s">
        <v>1014</v>
      </c>
      <c r="J58" s="1192" t="s">
        <v>1016</v>
      </c>
      <c r="K58" s="1136">
        <v>41</v>
      </c>
      <c r="L58" s="1191" t="s">
        <v>3820</v>
      </c>
      <c r="M58" s="1191" t="s">
        <v>3795</v>
      </c>
    </row>
    <row r="59" spans="1:13">
      <c r="A59" s="1136">
        <v>55</v>
      </c>
      <c r="B59" s="1175" t="s">
        <v>951</v>
      </c>
      <c r="C59" s="1175" t="s">
        <v>1469</v>
      </c>
      <c r="D59" s="1136">
        <v>1</v>
      </c>
      <c r="E59" s="1175" t="s">
        <v>3814</v>
      </c>
      <c r="F59" s="1100" t="s">
        <v>214</v>
      </c>
      <c r="G59" s="1147"/>
      <c r="H59" s="1136">
        <v>55</v>
      </c>
      <c r="I59" s="1192" t="s">
        <v>1016</v>
      </c>
      <c r="J59" s="1192" t="s">
        <v>1018</v>
      </c>
      <c r="K59" s="1136">
        <v>40</v>
      </c>
      <c r="L59" s="1191" t="s">
        <v>3820</v>
      </c>
      <c r="M59" s="1191" t="s">
        <v>3795</v>
      </c>
    </row>
    <row r="60" spans="1:13">
      <c r="A60" s="1136">
        <v>56</v>
      </c>
      <c r="B60" s="1175" t="s">
        <v>1469</v>
      </c>
      <c r="C60" s="1175" t="s">
        <v>1478</v>
      </c>
      <c r="D60" s="1136">
        <v>1</v>
      </c>
      <c r="E60" s="1175" t="s">
        <v>3814</v>
      </c>
      <c r="F60" s="1100" t="s">
        <v>214</v>
      </c>
      <c r="G60" s="1147"/>
      <c r="H60" s="1136">
        <v>56</v>
      </c>
      <c r="I60" s="1192" t="s">
        <v>1018</v>
      </c>
      <c r="J60" s="1192" t="s">
        <v>1020</v>
      </c>
      <c r="K60" s="1136">
        <v>41</v>
      </c>
      <c r="L60" s="1191" t="s">
        <v>3820</v>
      </c>
      <c r="M60" s="1191" t="s">
        <v>3795</v>
      </c>
    </row>
    <row r="61" spans="1:13">
      <c r="A61" s="1136">
        <v>57</v>
      </c>
      <c r="B61" s="1175" t="s">
        <v>1478</v>
      </c>
      <c r="C61" s="1175" t="s">
        <v>952</v>
      </c>
      <c r="D61" s="1136">
        <v>1</v>
      </c>
      <c r="E61" s="1175" t="s">
        <v>3814</v>
      </c>
      <c r="F61" s="1100" t="s">
        <v>214</v>
      </c>
      <c r="G61" s="1147"/>
      <c r="H61" s="1136">
        <v>57</v>
      </c>
      <c r="I61" s="1195" t="s">
        <v>1327</v>
      </c>
      <c r="J61" s="1199" t="s">
        <v>1328</v>
      </c>
      <c r="K61" s="1136">
        <v>44</v>
      </c>
      <c r="L61" s="1196" t="s">
        <v>3821</v>
      </c>
      <c r="M61" s="1191" t="s">
        <v>3795</v>
      </c>
    </row>
    <row r="62" spans="1:13">
      <c r="A62" s="1136">
        <v>58</v>
      </c>
      <c r="B62" s="1175" t="s">
        <v>952</v>
      </c>
      <c r="C62" s="1175" t="s">
        <v>1472</v>
      </c>
      <c r="D62" s="1136">
        <v>1</v>
      </c>
      <c r="E62" s="1175" t="s">
        <v>3814</v>
      </c>
      <c r="F62" s="1100" t="s">
        <v>214</v>
      </c>
      <c r="G62" s="1147"/>
      <c r="H62" s="1136">
        <v>58</v>
      </c>
      <c r="I62" s="1195" t="s">
        <v>1328</v>
      </c>
      <c r="J62" s="1195" t="s">
        <v>1144</v>
      </c>
      <c r="K62" s="1136">
        <v>36</v>
      </c>
      <c r="L62" s="1196" t="s">
        <v>3821</v>
      </c>
      <c r="M62" s="1191" t="s">
        <v>3795</v>
      </c>
    </row>
    <row r="63" spans="1:13">
      <c r="A63" s="1136">
        <v>59</v>
      </c>
      <c r="B63" s="1175" t="s">
        <v>1472</v>
      </c>
      <c r="C63" s="1175" t="s">
        <v>1466</v>
      </c>
      <c r="D63" s="1136">
        <v>1</v>
      </c>
      <c r="E63" s="1175" t="s">
        <v>3814</v>
      </c>
      <c r="F63" s="1100" t="s">
        <v>214</v>
      </c>
      <c r="G63" s="1147"/>
      <c r="H63" s="1136">
        <v>59</v>
      </c>
      <c r="I63" s="1199" t="s">
        <v>1144</v>
      </c>
      <c r="J63" s="1195" t="s">
        <v>1190</v>
      </c>
      <c r="K63" s="1136">
        <v>39</v>
      </c>
      <c r="L63" s="1196" t="s">
        <v>3821</v>
      </c>
      <c r="M63" s="1191" t="s">
        <v>3795</v>
      </c>
    </row>
    <row r="64" spans="1:13">
      <c r="A64" s="1136">
        <v>60</v>
      </c>
      <c r="B64" s="1175" t="s">
        <v>1466</v>
      </c>
      <c r="C64" s="1175" t="s">
        <v>1463</v>
      </c>
      <c r="D64" s="1136">
        <v>1</v>
      </c>
      <c r="E64" s="1175" t="s">
        <v>3814</v>
      </c>
      <c r="F64" s="1100" t="s">
        <v>214</v>
      </c>
      <c r="G64" s="1147"/>
      <c r="H64" s="1136">
        <v>60</v>
      </c>
      <c r="I64" s="1195" t="s">
        <v>1190</v>
      </c>
      <c r="J64" s="1195" t="s">
        <v>1568</v>
      </c>
      <c r="K64" s="1136">
        <v>42</v>
      </c>
      <c r="L64" s="1196" t="s">
        <v>3821</v>
      </c>
      <c r="M64" s="1191" t="s">
        <v>3795</v>
      </c>
    </row>
    <row r="65" spans="1:13">
      <c r="A65" s="1136">
        <v>61</v>
      </c>
      <c r="B65" s="1175" t="s">
        <v>1463</v>
      </c>
      <c r="C65" s="1175" t="s">
        <v>1460</v>
      </c>
      <c r="D65" s="1136">
        <v>1</v>
      </c>
      <c r="E65" s="1175" t="s">
        <v>3814</v>
      </c>
      <c r="F65" s="1100" t="s">
        <v>214</v>
      </c>
      <c r="G65" s="1148"/>
      <c r="H65" s="1136">
        <v>61</v>
      </c>
      <c r="I65" s="1195" t="s">
        <v>1568</v>
      </c>
      <c r="J65" s="1195" t="s">
        <v>1565</v>
      </c>
      <c r="K65" s="1136">
        <v>40</v>
      </c>
      <c r="L65" s="1196" t="s">
        <v>3821</v>
      </c>
      <c r="M65" s="1191" t="s">
        <v>3795</v>
      </c>
    </row>
    <row r="66" spans="1:13">
      <c r="A66" s="1136">
        <v>62</v>
      </c>
      <c r="B66" s="1175" t="s">
        <v>1460</v>
      </c>
      <c r="C66" s="1175" t="s">
        <v>744</v>
      </c>
      <c r="D66" s="1136">
        <v>1</v>
      </c>
      <c r="E66" s="1175" t="s">
        <v>3814</v>
      </c>
      <c r="F66" s="1100" t="s">
        <v>214</v>
      </c>
      <c r="G66" s="1149"/>
      <c r="H66" s="1136">
        <v>62</v>
      </c>
      <c r="I66" s="1195" t="s">
        <v>1565</v>
      </c>
      <c r="J66" s="1195" t="s">
        <v>1329</v>
      </c>
      <c r="K66" s="1136">
        <v>40</v>
      </c>
      <c r="L66" s="1196" t="s">
        <v>3821</v>
      </c>
      <c r="M66" s="1191" t="s">
        <v>3795</v>
      </c>
    </row>
    <row r="67" spans="1:13">
      <c r="A67" s="1136">
        <v>63</v>
      </c>
      <c r="B67" s="1175" t="s">
        <v>744</v>
      </c>
      <c r="C67" s="1175" t="s">
        <v>711</v>
      </c>
      <c r="D67" s="1136">
        <v>1</v>
      </c>
      <c r="E67" s="1175" t="s">
        <v>3814</v>
      </c>
      <c r="F67" s="1100" t="s">
        <v>214</v>
      </c>
      <c r="G67" s="1149"/>
      <c r="H67" s="1136">
        <v>63</v>
      </c>
      <c r="I67" s="1195" t="s">
        <v>1329</v>
      </c>
      <c r="J67" s="1195" t="s">
        <v>1098</v>
      </c>
      <c r="K67" s="1136">
        <v>41</v>
      </c>
      <c r="L67" s="1196" t="s">
        <v>3821</v>
      </c>
      <c r="M67" s="1191" t="s">
        <v>3795</v>
      </c>
    </row>
    <row r="68" spans="1:13">
      <c r="A68" s="1136">
        <v>64</v>
      </c>
      <c r="B68" s="1175" t="s">
        <v>711</v>
      </c>
      <c r="C68" s="1175" t="s">
        <v>250</v>
      </c>
      <c r="D68" s="1136">
        <v>1</v>
      </c>
      <c r="E68" s="1175" t="s">
        <v>3814</v>
      </c>
      <c r="F68" s="1100" t="s">
        <v>214</v>
      </c>
      <c r="G68" s="1149"/>
      <c r="H68" s="1136">
        <v>64</v>
      </c>
      <c r="I68" s="1195" t="s">
        <v>1098</v>
      </c>
      <c r="J68" s="1195" t="s">
        <v>1101</v>
      </c>
      <c r="K68" s="1136">
        <v>38</v>
      </c>
      <c r="L68" s="1196" t="s">
        <v>3821</v>
      </c>
      <c r="M68" s="1191" t="s">
        <v>3795</v>
      </c>
    </row>
    <row r="69" spans="1:13">
      <c r="A69" s="1136">
        <v>65</v>
      </c>
      <c r="B69" s="1175" t="s">
        <v>250</v>
      </c>
      <c r="C69" s="1175" t="s">
        <v>236</v>
      </c>
      <c r="D69" s="1136">
        <v>1</v>
      </c>
      <c r="E69" s="1175" t="s">
        <v>3814</v>
      </c>
      <c r="F69" s="1100" t="s">
        <v>214</v>
      </c>
      <c r="G69" s="1149"/>
      <c r="H69" s="1136">
        <v>65</v>
      </c>
      <c r="I69" s="1195" t="s">
        <v>1101</v>
      </c>
      <c r="J69" s="1195" t="s">
        <v>1570</v>
      </c>
      <c r="K69" s="1136">
        <v>41</v>
      </c>
      <c r="L69" s="1196" t="s">
        <v>3821</v>
      </c>
      <c r="M69" s="1191" t="s">
        <v>3795</v>
      </c>
    </row>
    <row r="70" spans="1:13">
      <c r="A70" s="1136">
        <v>66</v>
      </c>
      <c r="B70" s="1175" t="s">
        <v>236</v>
      </c>
      <c r="C70" s="1175" t="s">
        <v>255</v>
      </c>
      <c r="D70" s="1136">
        <v>1</v>
      </c>
      <c r="E70" s="1175" t="s">
        <v>3814</v>
      </c>
      <c r="F70" s="1100" t="s">
        <v>214</v>
      </c>
      <c r="G70" s="1149"/>
      <c r="H70" s="1136">
        <v>66</v>
      </c>
      <c r="I70" s="1195" t="s">
        <v>1570</v>
      </c>
      <c r="J70" s="1196" t="s">
        <v>1131</v>
      </c>
      <c r="K70" s="1136">
        <v>33</v>
      </c>
      <c r="L70" s="1196" t="s">
        <v>3821</v>
      </c>
      <c r="M70" s="1191" t="s">
        <v>3795</v>
      </c>
    </row>
    <row r="71" spans="1:13">
      <c r="A71" s="1136">
        <v>67</v>
      </c>
      <c r="B71" s="1175" t="s">
        <v>255</v>
      </c>
      <c r="C71" s="1175" t="s">
        <v>268</v>
      </c>
      <c r="D71" s="1136">
        <v>1</v>
      </c>
      <c r="E71" s="1175" t="s">
        <v>3814</v>
      </c>
      <c r="F71" s="1100" t="s">
        <v>214</v>
      </c>
      <c r="G71" s="1149"/>
      <c r="H71" s="1136">
        <v>67</v>
      </c>
      <c r="I71" s="1195" t="s">
        <v>1619</v>
      </c>
      <c r="J71" s="1195" t="s">
        <v>1597</v>
      </c>
      <c r="K71" s="1136">
        <v>40</v>
      </c>
      <c r="L71" s="1196" t="s">
        <v>3821</v>
      </c>
      <c r="M71" s="1136" t="s">
        <v>3796</v>
      </c>
    </row>
    <row r="72" spans="1:13">
      <c r="A72" s="1136">
        <v>68</v>
      </c>
      <c r="B72" s="1175" t="s">
        <v>268</v>
      </c>
      <c r="C72" s="1175" t="s">
        <v>284</v>
      </c>
      <c r="D72" s="1136">
        <v>1</v>
      </c>
      <c r="E72" s="1175" t="s">
        <v>3814</v>
      </c>
      <c r="F72" s="1100" t="s">
        <v>214</v>
      </c>
      <c r="G72" s="1149"/>
      <c r="H72" s="1136">
        <v>68</v>
      </c>
      <c r="I72" s="1195" t="s">
        <v>1597</v>
      </c>
      <c r="J72" s="1195" t="s">
        <v>1598</v>
      </c>
      <c r="K72" s="1136">
        <v>38</v>
      </c>
      <c r="L72" s="1196" t="s">
        <v>3821</v>
      </c>
      <c r="M72" s="1136" t="s">
        <v>3796</v>
      </c>
    </row>
    <row r="73" spans="1:13">
      <c r="A73" s="1136">
        <v>69</v>
      </c>
      <c r="B73" s="1175" t="s">
        <v>284</v>
      </c>
      <c r="C73" s="1175" t="s">
        <v>495</v>
      </c>
      <c r="D73" s="1136">
        <v>1</v>
      </c>
      <c r="E73" s="1175" t="s">
        <v>3814</v>
      </c>
      <c r="F73" s="1100" t="s">
        <v>214</v>
      </c>
      <c r="G73" s="1149"/>
      <c r="H73" s="1136">
        <v>69</v>
      </c>
      <c r="I73" s="1195" t="s">
        <v>1598</v>
      </c>
      <c r="J73" s="1195" t="s">
        <v>1600</v>
      </c>
      <c r="K73" s="1136">
        <v>40</v>
      </c>
      <c r="L73" s="1196" t="s">
        <v>3821</v>
      </c>
      <c r="M73" s="1136" t="s">
        <v>3796</v>
      </c>
    </row>
    <row r="74" spans="1:13">
      <c r="A74" s="1136">
        <v>70</v>
      </c>
      <c r="B74" s="1181" t="s">
        <v>495</v>
      </c>
      <c r="C74" s="1181" t="s">
        <v>1416</v>
      </c>
      <c r="D74" s="1136">
        <v>1</v>
      </c>
      <c r="E74" s="1181" t="s">
        <v>3816</v>
      </c>
      <c r="F74" s="1100" t="s">
        <v>214</v>
      </c>
      <c r="G74" s="1149"/>
      <c r="H74" s="1136">
        <v>70</v>
      </c>
      <c r="I74" s="1195" t="s">
        <v>1354</v>
      </c>
      <c r="J74" s="1195" t="s">
        <v>1260</v>
      </c>
      <c r="K74" s="1136">
        <v>35</v>
      </c>
      <c r="L74" s="1196" t="s">
        <v>3823</v>
      </c>
      <c r="M74" s="1136" t="s">
        <v>3796</v>
      </c>
    </row>
    <row r="75" spans="1:13">
      <c r="A75" s="1136">
        <v>71</v>
      </c>
      <c r="B75" s="1181" t="s">
        <v>1416</v>
      </c>
      <c r="C75" s="1181" t="s">
        <v>1391</v>
      </c>
      <c r="D75" s="1136">
        <v>1</v>
      </c>
      <c r="E75" s="1181" t="s">
        <v>3816</v>
      </c>
      <c r="F75" s="1100" t="s">
        <v>214</v>
      </c>
      <c r="G75" s="1149"/>
      <c r="H75" s="1136">
        <v>71</v>
      </c>
      <c r="I75" s="1195" t="s">
        <v>1260</v>
      </c>
      <c r="J75" s="1195" t="s">
        <v>1246</v>
      </c>
      <c r="K75" s="1136">
        <v>47</v>
      </c>
      <c r="L75" s="1196" t="s">
        <v>3823</v>
      </c>
      <c r="M75" s="1136" t="s">
        <v>3796</v>
      </c>
    </row>
    <row r="76" spans="1:13">
      <c r="A76" s="1136">
        <v>72</v>
      </c>
      <c r="B76" s="1181" t="s">
        <v>1391</v>
      </c>
      <c r="C76" s="1181" t="s">
        <v>1396</v>
      </c>
      <c r="D76" s="1136">
        <v>1</v>
      </c>
      <c r="E76" s="1181" t="s">
        <v>3816</v>
      </c>
      <c r="F76" s="1100" t="s">
        <v>214</v>
      </c>
      <c r="G76" s="1149"/>
      <c r="H76" s="1136">
        <v>72</v>
      </c>
      <c r="I76" s="1195" t="s">
        <v>1246</v>
      </c>
      <c r="J76" s="1195" t="s">
        <v>1240</v>
      </c>
      <c r="K76" s="1136">
        <v>40</v>
      </c>
      <c r="L76" s="1196" t="s">
        <v>3823</v>
      </c>
      <c r="M76" s="1136" t="s">
        <v>3796</v>
      </c>
    </row>
    <row r="77" spans="1:13">
      <c r="A77" s="1136">
        <v>73</v>
      </c>
      <c r="B77" s="1181" t="s">
        <v>1396</v>
      </c>
      <c r="C77" s="1181" t="s">
        <v>1406</v>
      </c>
      <c r="D77" s="1136">
        <v>1</v>
      </c>
      <c r="E77" s="1181" t="s">
        <v>3816</v>
      </c>
      <c r="F77" s="1100" t="s">
        <v>214</v>
      </c>
      <c r="G77" s="1149"/>
      <c r="H77" s="1136">
        <v>73</v>
      </c>
      <c r="I77" s="1195" t="s">
        <v>1240</v>
      </c>
      <c r="J77" s="1195" t="s">
        <v>1322</v>
      </c>
      <c r="K77" s="1136">
        <v>42</v>
      </c>
      <c r="L77" s="1196" t="s">
        <v>3823</v>
      </c>
      <c r="M77" s="1136" t="s">
        <v>3796</v>
      </c>
    </row>
    <row r="78" spans="1:13">
      <c r="A78" s="1136">
        <v>74</v>
      </c>
      <c r="B78" s="1181" t="s">
        <v>1406</v>
      </c>
      <c r="C78" s="1181" t="s">
        <v>1412</v>
      </c>
      <c r="D78" s="1136">
        <v>1</v>
      </c>
      <c r="E78" s="1181" t="s">
        <v>3816</v>
      </c>
      <c r="F78" s="1100" t="s">
        <v>214</v>
      </c>
      <c r="G78" s="1149"/>
      <c r="H78" s="1136">
        <v>74</v>
      </c>
      <c r="I78" s="1195" t="s">
        <v>1322</v>
      </c>
      <c r="J78" s="1195" t="s">
        <v>1323</v>
      </c>
      <c r="K78" s="1136">
        <v>38</v>
      </c>
      <c r="L78" s="1196" t="s">
        <v>3823</v>
      </c>
      <c r="M78" s="1136" t="s">
        <v>3796</v>
      </c>
    </row>
    <row r="79" spans="1:13">
      <c r="A79" s="1136">
        <v>75</v>
      </c>
      <c r="B79" s="1181" t="s">
        <v>1412</v>
      </c>
      <c r="C79" s="1181" t="s">
        <v>1403</v>
      </c>
      <c r="D79" s="1136">
        <v>1</v>
      </c>
      <c r="E79" s="1181" t="s">
        <v>3816</v>
      </c>
      <c r="F79" s="1100" t="s">
        <v>214</v>
      </c>
      <c r="G79" s="1149"/>
      <c r="H79" s="1136">
        <v>75</v>
      </c>
      <c r="I79" s="1195" t="s">
        <v>1323</v>
      </c>
      <c r="J79" s="1195" t="s">
        <v>1324</v>
      </c>
      <c r="K79" s="1136">
        <v>44</v>
      </c>
      <c r="L79" s="1196" t="s">
        <v>3823</v>
      </c>
      <c r="M79" s="1136" t="s">
        <v>3796</v>
      </c>
    </row>
    <row r="80" spans="1:13">
      <c r="A80" s="1136">
        <v>76</v>
      </c>
      <c r="B80" s="1181" t="s">
        <v>1403</v>
      </c>
      <c r="C80" s="1181" t="s">
        <v>489</v>
      </c>
      <c r="D80" s="1136">
        <v>1</v>
      </c>
      <c r="E80" s="1181" t="s">
        <v>3816</v>
      </c>
      <c r="F80" s="1100" t="s">
        <v>214</v>
      </c>
      <c r="G80" s="1149"/>
      <c r="H80" s="1136">
        <v>76</v>
      </c>
      <c r="I80" s="1195" t="s">
        <v>1324</v>
      </c>
      <c r="J80" s="1195" t="s">
        <v>1221</v>
      </c>
      <c r="K80" s="1136">
        <v>45</v>
      </c>
      <c r="L80" s="1196" t="s">
        <v>3823</v>
      </c>
      <c r="M80" s="1136" t="s">
        <v>3796</v>
      </c>
    </row>
    <row r="81" spans="1:13">
      <c r="A81" s="1136">
        <v>77</v>
      </c>
      <c r="B81" s="1181" t="s">
        <v>489</v>
      </c>
      <c r="C81" s="1181" t="s">
        <v>1377</v>
      </c>
      <c r="D81" s="1136">
        <v>1</v>
      </c>
      <c r="E81" s="1181" t="s">
        <v>3816</v>
      </c>
      <c r="F81" s="1100" t="s">
        <v>214</v>
      </c>
      <c r="G81" s="1149"/>
      <c r="H81" s="1136">
        <v>77</v>
      </c>
      <c r="I81" s="1195" t="s">
        <v>1221</v>
      </c>
      <c r="J81" s="1195" t="s">
        <v>1223</v>
      </c>
      <c r="K81" s="1136">
        <v>31</v>
      </c>
      <c r="L81" s="1196" t="s">
        <v>3823</v>
      </c>
      <c r="M81" s="1136" t="s">
        <v>3796</v>
      </c>
    </row>
    <row r="82" spans="1:13">
      <c r="A82" s="1136">
        <v>78</v>
      </c>
      <c r="B82" s="1181" t="s">
        <v>1377</v>
      </c>
      <c r="C82" s="1181" t="s">
        <v>950</v>
      </c>
      <c r="D82" s="1136">
        <v>1</v>
      </c>
      <c r="E82" s="1181" t="s">
        <v>3816</v>
      </c>
      <c r="F82" s="1100" t="s">
        <v>214</v>
      </c>
      <c r="G82" s="1149"/>
      <c r="H82" s="1136">
        <v>78</v>
      </c>
      <c r="I82" s="1195" t="s">
        <v>1223</v>
      </c>
      <c r="J82" s="1196" t="s">
        <v>1325</v>
      </c>
      <c r="K82" s="1136">
        <v>42</v>
      </c>
      <c r="L82" s="1196" t="s">
        <v>3823</v>
      </c>
      <c r="M82" s="1136" t="s">
        <v>3796</v>
      </c>
    </row>
    <row r="83" spans="1:13">
      <c r="A83" s="1136">
        <v>79</v>
      </c>
      <c r="B83" s="1181" t="s">
        <v>950</v>
      </c>
      <c r="C83" s="1181" t="s">
        <v>1381</v>
      </c>
      <c r="D83" s="1136">
        <v>1</v>
      </c>
      <c r="E83" s="1181" t="s">
        <v>3816</v>
      </c>
      <c r="F83" s="1100" t="s">
        <v>214</v>
      </c>
      <c r="G83" s="1149"/>
      <c r="H83" s="1136">
        <v>79</v>
      </c>
      <c r="I83" s="1196" t="s">
        <v>1325</v>
      </c>
      <c r="J83" s="1196" t="s">
        <v>1326</v>
      </c>
      <c r="K83" s="1136">
        <v>26</v>
      </c>
      <c r="L83" s="1196" t="s">
        <v>3823</v>
      </c>
      <c r="M83" s="1136" t="s">
        <v>3796</v>
      </c>
    </row>
    <row r="84" spans="1:13">
      <c r="A84" s="1136">
        <v>80</v>
      </c>
      <c r="B84" s="1181" t="s">
        <v>1381</v>
      </c>
      <c r="C84" s="1181" t="s">
        <v>1490</v>
      </c>
      <c r="D84" s="1136">
        <v>1</v>
      </c>
      <c r="E84" s="1181" t="s">
        <v>3816</v>
      </c>
      <c r="F84" s="1100" t="s">
        <v>214</v>
      </c>
      <c r="G84" s="1149"/>
      <c r="H84" s="1136">
        <v>80</v>
      </c>
      <c r="I84" s="1196" t="s">
        <v>1035</v>
      </c>
      <c r="J84" s="1195" t="s">
        <v>1037</v>
      </c>
      <c r="K84" s="1136">
        <v>39</v>
      </c>
      <c r="L84" s="1196" t="s">
        <v>3823</v>
      </c>
      <c r="M84" s="1191" t="s">
        <v>3795</v>
      </c>
    </row>
    <row r="85" spans="1:13">
      <c r="A85" s="1136">
        <v>81</v>
      </c>
      <c r="B85" s="1181" t="s">
        <v>1490</v>
      </c>
      <c r="C85" s="1181" t="s">
        <v>1393</v>
      </c>
      <c r="D85" s="1136">
        <v>1</v>
      </c>
      <c r="E85" s="1181" t="s">
        <v>3816</v>
      </c>
      <c r="F85" s="1100" t="s">
        <v>214</v>
      </c>
      <c r="G85" s="1149"/>
      <c r="H85" s="1136">
        <v>81</v>
      </c>
      <c r="I85" s="1195" t="s">
        <v>1037</v>
      </c>
      <c r="J85" s="1195" t="s">
        <v>1039</v>
      </c>
      <c r="K85" s="1136">
        <v>40</v>
      </c>
      <c r="L85" s="1196" t="s">
        <v>3823</v>
      </c>
      <c r="M85" s="1191" t="s">
        <v>3795</v>
      </c>
    </row>
    <row r="86" spans="1:13">
      <c r="A86" s="1136">
        <v>82</v>
      </c>
      <c r="B86" s="1181" t="s">
        <v>1393</v>
      </c>
      <c r="C86" s="1181" t="s">
        <v>1415</v>
      </c>
      <c r="D86" s="1136">
        <v>1</v>
      </c>
      <c r="E86" s="1181" t="s">
        <v>3816</v>
      </c>
      <c r="F86" s="1100" t="s">
        <v>214</v>
      </c>
      <c r="G86" s="1149"/>
      <c r="H86" s="1136">
        <v>82</v>
      </c>
      <c r="I86" s="1195" t="s">
        <v>1039</v>
      </c>
      <c r="J86" s="1195" t="s">
        <v>1041</v>
      </c>
      <c r="K86" s="1136">
        <v>42</v>
      </c>
      <c r="L86" s="1196" t="s">
        <v>3823</v>
      </c>
      <c r="M86" s="1191" t="s">
        <v>3795</v>
      </c>
    </row>
    <row r="87" spans="1:13">
      <c r="A87" s="1136">
        <v>83</v>
      </c>
      <c r="B87" s="1181" t="s">
        <v>1415</v>
      </c>
      <c r="C87" s="1181" t="s">
        <v>1495</v>
      </c>
      <c r="D87" s="1136">
        <v>1</v>
      </c>
      <c r="E87" s="1181" t="s">
        <v>3816</v>
      </c>
      <c r="F87" s="1100" t="s">
        <v>214</v>
      </c>
      <c r="G87" s="1149"/>
      <c r="H87" s="1136">
        <v>83</v>
      </c>
      <c r="I87" s="1195" t="s">
        <v>1041</v>
      </c>
      <c r="J87" s="1195" t="s">
        <v>1043</v>
      </c>
      <c r="K87" s="1136">
        <v>40</v>
      </c>
      <c r="L87" s="1196" t="s">
        <v>3823</v>
      </c>
      <c r="M87" s="1191" t="s">
        <v>3795</v>
      </c>
    </row>
    <row r="88" spans="1:13">
      <c r="A88" s="1136">
        <v>84</v>
      </c>
      <c r="B88" s="1181" t="s">
        <v>1495</v>
      </c>
      <c r="C88" s="1181" t="s">
        <v>1427</v>
      </c>
      <c r="D88" s="1136">
        <v>1</v>
      </c>
      <c r="E88" s="1181" t="s">
        <v>3816</v>
      </c>
      <c r="F88" s="1100" t="s">
        <v>214</v>
      </c>
      <c r="G88" s="1149"/>
      <c r="H88" s="1136">
        <v>84</v>
      </c>
      <c r="I88" s="1195" t="s">
        <v>1043</v>
      </c>
      <c r="J88" s="1195" t="s">
        <v>1045</v>
      </c>
      <c r="K88" s="1136">
        <v>42</v>
      </c>
      <c r="L88" s="1196" t="s">
        <v>3823</v>
      </c>
      <c r="M88" s="1191" t="s">
        <v>3795</v>
      </c>
    </row>
    <row r="89" spans="1:13">
      <c r="A89" s="1136">
        <v>85</v>
      </c>
      <c r="B89" s="1181" t="s">
        <v>1427</v>
      </c>
      <c r="C89" s="1181" t="s">
        <v>1371</v>
      </c>
      <c r="D89" s="1136">
        <v>1</v>
      </c>
      <c r="E89" s="1181" t="s">
        <v>3816</v>
      </c>
      <c r="F89" s="1100" t="s">
        <v>214</v>
      </c>
      <c r="G89" s="1149"/>
      <c r="H89" s="1136">
        <v>85</v>
      </c>
      <c r="I89" s="1195" t="s">
        <v>1045</v>
      </c>
      <c r="J89" s="1195" t="s">
        <v>1047</v>
      </c>
      <c r="K89" s="1136">
        <v>40</v>
      </c>
      <c r="L89" s="1196" t="s">
        <v>3823</v>
      </c>
      <c r="M89" s="1191" t="s">
        <v>3795</v>
      </c>
    </row>
    <row r="90" spans="1:13">
      <c r="A90" s="1136">
        <v>86</v>
      </c>
      <c r="B90" s="1181" t="s">
        <v>1371</v>
      </c>
      <c r="C90" s="1181" t="s">
        <v>1389</v>
      </c>
      <c r="D90" s="1136">
        <v>1</v>
      </c>
      <c r="E90" s="1181" t="s">
        <v>3816</v>
      </c>
      <c r="F90" s="1100" t="s">
        <v>214</v>
      </c>
      <c r="G90" s="1149"/>
      <c r="H90" s="1136">
        <v>86</v>
      </c>
      <c r="I90" s="1195" t="s">
        <v>1047</v>
      </c>
      <c r="J90" s="1195" t="s">
        <v>1049</v>
      </c>
      <c r="K90" s="1136">
        <v>42</v>
      </c>
      <c r="L90" s="1196" t="s">
        <v>3823</v>
      </c>
      <c r="M90" s="1191" t="s">
        <v>3795</v>
      </c>
    </row>
    <row r="91" spans="1:13">
      <c r="A91" s="1136">
        <v>87</v>
      </c>
      <c r="B91" s="1181" t="s">
        <v>1389</v>
      </c>
      <c r="C91" s="1181" t="s">
        <v>1404</v>
      </c>
      <c r="D91" s="1136">
        <v>1</v>
      </c>
      <c r="E91" s="1181" t="s">
        <v>3816</v>
      </c>
      <c r="F91" s="1100" t="s">
        <v>214</v>
      </c>
      <c r="G91" s="1149"/>
      <c r="H91" s="1136">
        <v>87</v>
      </c>
      <c r="I91" s="1195" t="s">
        <v>1049</v>
      </c>
      <c r="J91" s="1195" t="s">
        <v>1051</v>
      </c>
      <c r="K91" s="1136">
        <v>38</v>
      </c>
      <c r="L91" s="1196" t="s">
        <v>3823</v>
      </c>
      <c r="M91" s="1191" t="s">
        <v>3795</v>
      </c>
    </row>
    <row r="92" spans="1:13">
      <c r="A92" s="1136">
        <v>88</v>
      </c>
      <c r="B92" s="1181" t="s">
        <v>1404</v>
      </c>
      <c r="C92" s="1181" t="s">
        <v>1359</v>
      </c>
      <c r="D92" s="1136">
        <v>1</v>
      </c>
      <c r="E92" s="1181" t="s">
        <v>3816</v>
      </c>
      <c r="F92" s="1100" t="s">
        <v>214</v>
      </c>
      <c r="G92" s="1149"/>
      <c r="H92" s="1136">
        <v>88</v>
      </c>
      <c r="I92" s="1195" t="s">
        <v>1051</v>
      </c>
      <c r="J92" s="1195" t="s">
        <v>1053</v>
      </c>
      <c r="K92" s="1136">
        <v>41</v>
      </c>
      <c r="L92" s="1196" t="s">
        <v>3823</v>
      </c>
      <c r="M92" s="1191" t="s">
        <v>3795</v>
      </c>
    </row>
    <row r="93" spans="1:13">
      <c r="A93" s="1136">
        <v>89</v>
      </c>
      <c r="B93" s="1181" t="s">
        <v>1359</v>
      </c>
      <c r="C93" s="1181" t="s">
        <v>947</v>
      </c>
      <c r="D93" s="1136">
        <v>1</v>
      </c>
      <c r="E93" s="1181" t="s">
        <v>3816</v>
      </c>
      <c r="F93" s="1100" t="s">
        <v>214</v>
      </c>
      <c r="G93" s="1149"/>
      <c r="H93" s="1136">
        <v>89</v>
      </c>
      <c r="I93" s="1195" t="s">
        <v>1053</v>
      </c>
      <c r="J93" s="1195" t="s">
        <v>1055</v>
      </c>
      <c r="K93" s="1136">
        <v>41</v>
      </c>
      <c r="L93" s="1196" t="s">
        <v>3823</v>
      </c>
      <c r="M93" s="1191" t="s">
        <v>3795</v>
      </c>
    </row>
    <row r="94" spans="1:13">
      <c r="A94" s="1136">
        <v>90</v>
      </c>
      <c r="B94" s="1191" t="s">
        <v>947</v>
      </c>
      <c r="C94" s="1191" t="s">
        <v>1368</v>
      </c>
      <c r="D94" s="1136">
        <v>1</v>
      </c>
      <c r="E94" s="1191" t="s">
        <v>3820</v>
      </c>
      <c r="F94" s="1100" t="s">
        <v>214</v>
      </c>
      <c r="G94" s="1149"/>
      <c r="H94" s="1136">
        <v>90</v>
      </c>
      <c r="I94" s="1195" t="s">
        <v>1055</v>
      </c>
      <c r="J94" s="1195" t="s">
        <v>1057</v>
      </c>
      <c r="K94" s="1136">
        <v>39</v>
      </c>
      <c r="L94" s="1196" t="s">
        <v>3823</v>
      </c>
      <c r="M94" s="1191" t="s">
        <v>3795</v>
      </c>
    </row>
    <row r="95" spans="1:13">
      <c r="A95" s="1136">
        <v>91</v>
      </c>
      <c r="B95" s="1191" t="s">
        <v>1368</v>
      </c>
      <c r="C95" s="1191" t="s">
        <v>1410</v>
      </c>
      <c r="D95" s="1136">
        <v>1</v>
      </c>
      <c r="E95" s="1191" t="s">
        <v>3820</v>
      </c>
      <c r="F95" s="1100" t="s">
        <v>214</v>
      </c>
      <c r="G95" s="1149"/>
      <c r="H95" s="1136">
        <v>91</v>
      </c>
      <c r="I95" s="1195" t="s">
        <v>1057</v>
      </c>
      <c r="J95" s="1196" t="s">
        <v>1059</v>
      </c>
      <c r="K95" s="1136">
        <v>41</v>
      </c>
      <c r="L95" s="1196" t="s">
        <v>3823</v>
      </c>
      <c r="M95" s="1191" t="s">
        <v>3795</v>
      </c>
    </row>
    <row r="96" spans="1:13">
      <c r="A96" s="1136">
        <v>92</v>
      </c>
      <c r="B96" s="1191" t="s">
        <v>1410</v>
      </c>
      <c r="C96" s="1191" t="s">
        <v>1419</v>
      </c>
      <c r="D96" s="1136">
        <v>1</v>
      </c>
      <c r="E96" s="1191" t="s">
        <v>3820</v>
      </c>
      <c r="F96" s="1100" t="s">
        <v>214</v>
      </c>
      <c r="G96" s="1149"/>
      <c r="H96" s="1136">
        <v>92</v>
      </c>
      <c r="I96" s="1205" t="s">
        <v>1326</v>
      </c>
      <c r="J96" s="1205" t="s">
        <v>1654</v>
      </c>
      <c r="K96" s="1136">
        <v>41</v>
      </c>
      <c r="L96" s="1202" t="s">
        <v>3824</v>
      </c>
      <c r="M96" s="1191" t="s">
        <v>3795</v>
      </c>
    </row>
    <row r="97" spans="1:13">
      <c r="A97" s="1136">
        <v>93</v>
      </c>
      <c r="B97" s="1191" t="s">
        <v>1419</v>
      </c>
      <c r="C97" s="1191" t="s">
        <v>566</v>
      </c>
      <c r="D97" s="1136">
        <v>1</v>
      </c>
      <c r="E97" s="1191" t="s">
        <v>3820</v>
      </c>
      <c r="F97" s="1100" t="s">
        <v>214</v>
      </c>
      <c r="G97" s="1149"/>
      <c r="H97" s="1136">
        <v>93</v>
      </c>
      <c r="I97" s="1205" t="s">
        <v>1654</v>
      </c>
      <c r="J97" s="1205" t="s">
        <v>1228</v>
      </c>
      <c r="K97" s="1136">
        <v>41</v>
      </c>
      <c r="L97" s="1202" t="s">
        <v>3824</v>
      </c>
      <c r="M97" s="1191" t="s">
        <v>3795</v>
      </c>
    </row>
    <row r="98" spans="1:13">
      <c r="A98" s="1136">
        <v>94</v>
      </c>
      <c r="B98" s="1191" t="s">
        <v>566</v>
      </c>
      <c r="C98" s="1191" t="s">
        <v>549</v>
      </c>
      <c r="D98" s="1136">
        <v>1</v>
      </c>
      <c r="E98" s="1191" t="s">
        <v>3820</v>
      </c>
      <c r="F98" s="1100" t="s">
        <v>214</v>
      </c>
      <c r="G98" s="1149"/>
      <c r="H98" s="1136">
        <v>94</v>
      </c>
      <c r="I98" s="1205" t="s">
        <v>1228</v>
      </c>
      <c r="J98" s="1205" t="s">
        <v>1657</v>
      </c>
      <c r="K98" s="1136">
        <v>40</v>
      </c>
      <c r="L98" s="1202" t="s">
        <v>3824</v>
      </c>
      <c r="M98" s="1191" t="s">
        <v>3795</v>
      </c>
    </row>
    <row r="99" spans="1:13">
      <c r="A99" s="1136">
        <v>95</v>
      </c>
      <c r="B99" s="1191" t="s">
        <v>549</v>
      </c>
      <c r="C99" s="1191" t="s">
        <v>499</v>
      </c>
      <c r="D99" s="1136">
        <v>1</v>
      </c>
      <c r="E99" s="1191" t="s">
        <v>3820</v>
      </c>
      <c r="F99" s="1100" t="s">
        <v>214</v>
      </c>
      <c r="G99" s="1149"/>
      <c r="H99" s="1136">
        <v>95</v>
      </c>
      <c r="I99" s="1205" t="s">
        <v>1657</v>
      </c>
      <c r="J99" s="1205" t="s">
        <v>1671</v>
      </c>
      <c r="K99" s="1136">
        <v>42</v>
      </c>
      <c r="L99" s="1202" t="s">
        <v>3824</v>
      </c>
      <c r="M99" s="1191" t="s">
        <v>3795</v>
      </c>
    </row>
    <row r="100" spans="1:13">
      <c r="A100" s="1136">
        <v>96</v>
      </c>
      <c r="B100" s="1191" t="s">
        <v>499</v>
      </c>
      <c r="C100" s="1191" t="s">
        <v>231</v>
      </c>
      <c r="D100" s="1136">
        <v>1</v>
      </c>
      <c r="E100" s="1191" t="s">
        <v>3820</v>
      </c>
      <c r="F100" s="1100" t="s">
        <v>214</v>
      </c>
      <c r="G100" s="1149"/>
      <c r="H100" s="1136">
        <v>96</v>
      </c>
      <c r="I100" s="1205" t="s">
        <v>1671</v>
      </c>
      <c r="J100" s="1205" t="s">
        <v>1673</v>
      </c>
      <c r="K100" s="1136">
        <v>39</v>
      </c>
      <c r="L100" s="1202" t="s">
        <v>3824</v>
      </c>
      <c r="M100" s="1191" t="s">
        <v>3795</v>
      </c>
    </row>
    <row r="101" spans="1:13">
      <c r="A101" s="1136">
        <v>97</v>
      </c>
      <c r="B101" s="1191" t="s">
        <v>231</v>
      </c>
      <c r="C101" s="1191" t="s">
        <v>587</v>
      </c>
      <c r="D101" s="1136">
        <v>1</v>
      </c>
      <c r="E101" s="1191" t="s">
        <v>3820</v>
      </c>
      <c r="F101" s="1100" t="s">
        <v>214</v>
      </c>
      <c r="G101" s="1149"/>
      <c r="H101" s="1136">
        <v>97</v>
      </c>
      <c r="I101" s="1205" t="s">
        <v>1673</v>
      </c>
      <c r="J101" s="1205" t="s">
        <v>1674</v>
      </c>
      <c r="K101" s="1136">
        <v>39</v>
      </c>
      <c r="L101" s="1202" t="s">
        <v>3824</v>
      </c>
      <c r="M101" s="1191" t="s">
        <v>3795</v>
      </c>
    </row>
    <row r="102" spans="1:13">
      <c r="A102" s="1136">
        <v>98</v>
      </c>
      <c r="B102" s="1191" t="s">
        <v>587</v>
      </c>
      <c r="C102" s="1191" t="s">
        <v>219</v>
      </c>
      <c r="D102" s="1136">
        <v>1</v>
      </c>
      <c r="E102" s="1191" t="s">
        <v>3820</v>
      </c>
      <c r="F102" s="1100" t="s">
        <v>214</v>
      </c>
      <c r="G102" s="1149"/>
      <c r="H102" s="1136">
        <v>98</v>
      </c>
      <c r="I102" s="1205" t="s">
        <v>1674</v>
      </c>
      <c r="J102" s="1205" t="s">
        <v>1679</v>
      </c>
      <c r="K102" s="1136">
        <v>38</v>
      </c>
      <c r="L102" s="1202" t="s">
        <v>3824</v>
      </c>
      <c r="M102" s="1191" t="s">
        <v>3795</v>
      </c>
    </row>
    <row r="103" spans="1:13">
      <c r="A103" s="1136">
        <v>99</v>
      </c>
      <c r="B103" s="1191" t="s">
        <v>219</v>
      </c>
      <c r="C103" s="1191" t="s">
        <v>211</v>
      </c>
      <c r="D103" s="1136">
        <v>1</v>
      </c>
      <c r="E103" s="1191" t="s">
        <v>3820</v>
      </c>
      <c r="F103" s="1100" t="s">
        <v>214</v>
      </c>
      <c r="G103" s="1149"/>
      <c r="H103" s="1136">
        <v>99</v>
      </c>
      <c r="I103" s="1205" t="s">
        <v>1351</v>
      </c>
      <c r="J103" s="1205" t="s">
        <v>1352</v>
      </c>
      <c r="K103" s="1136">
        <v>41</v>
      </c>
      <c r="L103" s="1202" t="s">
        <v>3824</v>
      </c>
      <c r="M103" s="1136" t="s">
        <v>3796</v>
      </c>
    </row>
    <row r="104" spans="1:13">
      <c r="A104" s="1136">
        <v>100</v>
      </c>
      <c r="B104" s="1191" t="s">
        <v>211</v>
      </c>
      <c r="C104" s="1191" t="s">
        <v>396</v>
      </c>
      <c r="D104" s="1136">
        <v>1</v>
      </c>
      <c r="E104" s="1191" t="s">
        <v>3820</v>
      </c>
      <c r="F104" s="1100" t="s">
        <v>214</v>
      </c>
      <c r="G104" s="1149"/>
      <c r="H104" s="1136">
        <v>100</v>
      </c>
      <c r="I104" s="1205" t="s">
        <v>1352</v>
      </c>
      <c r="J104" s="1205" t="s">
        <v>1353</v>
      </c>
      <c r="K104" s="1136">
        <v>41</v>
      </c>
      <c r="L104" s="1202" t="s">
        <v>3824</v>
      </c>
      <c r="M104" s="1136" t="s">
        <v>3796</v>
      </c>
    </row>
    <row r="105" spans="1:13">
      <c r="A105" s="1136">
        <v>101</v>
      </c>
      <c r="B105" s="1191" t="s">
        <v>396</v>
      </c>
      <c r="C105" s="1191" t="s">
        <v>275</v>
      </c>
      <c r="D105" s="1136">
        <v>1</v>
      </c>
      <c r="E105" s="1191" t="s">
        <v>3820</v>
      </c>
      <c r="F105" s="1100" t="s">
        <v>214</v>
      </c>
      <c r="G105" s="1149"/>
      <c r="H105" s="1136">
        <v>101</v>
      </c>
      <c r="I105" s="1205" t="s">
        <v>1353</v>
      </c>
      <c r="J105" s="1205" t="s">
        <v>1355</v>
      </c>
      <c r="K105" s="1136">
        <v>39</v>
      </c>
      <c r="L105" s="1202" t="s">
        <v>3824</v>
      </c>
      <c r="M105" s="1136" t="s">
        <v>3796</v>
      </c>
    </row>
    <row r="106" spans="1:13">
      <c r="A106" s="1136">
        <v>102</v>
      </c>
      <c r="B106" s="1191" t="s">
        <v>275</v>
      </c>
      <c r="C106" s="1191" t="s">
        <v>299</v>
      </c>
      <c r="D106" s="1136">
        <v>1</v>
      </c>
      <c r="E106" s="1191" t="s">
        <v>3820</v>
      </c>
      <c r="F106" s="1100" t="s">
        <v>214</v>
      </c>
      <c r="G106" s="1149"/>
      <c r="H106" s="1136">
        <v>102</v>
      </c>
      <c r="I106" s="1205" t="s">
        <v>1355</v>
      </c>
      <c r="J106" s="1205" t="s">
        <v>1354</v>
      </c>
      <c r="K106" s="1136">
        <v>41</v>
      </c>
      <c r="L106" s="1202" t="s">
        <v>3824</v>
      </c>
      <c r="M106" s="1136" t="s">
        <v>3796</v>
      </c>
    </row>
    <row r="107" spans="1:13">
      <c r="A107" s="1136">
        <v>103</v>
      </c>
      <c r="B107" s="1191" t="s">
        <v>299</v>
      </c>
      <c r="C107" s="1191" t="s">
        <v>309</v>
      </c>
      <c r="D107" s="1136">
        <v>1</v>
      </c>
      <c r="E107" s="1191" t="s">
        <v>3820</v>
      </c>
      <c r="F107" s="1100" t="s">
        <v>214</v>
      </c>
      <c r="G107" s="1149"/>
      <c r="H107" s="1136">
        <v>103</v>
      </c>
      <c r="I107" s="1205" t="s">
        <v>1140</v>
      </c>
      <c r="J107" s="1205" t="s">
        <v>1588</v>
      </c>
      <c r="K107" s="1136">
        <v>41</v>
      </c>
      <c r="L107" s="1202" t="s">
        <v>3824</v>
      </c>
      <c r="M107" s="1136" t="s">
        <v>3796</v>
      </c>
    </row>
    <row r="108" spans="1:13">
      <c r="A108" s="1136">
        <v>104</v>
      </c>
      <c r="B108" s="1191" t="s">
        <v>309</v>
      </c>
      <c r="C108" s="1191" t="s">
        <v>385</v>
      </c>
      <c r="D108" s="1136">
        <v>1</v>
      </c>
      <c r="E108" s="1191" t="s">
        <v>3820</v>
      </c>
      <c r="F108" s="1100" t="s">
        <v>214</v>
      </c>
      <c r="G108" s="1149"/>
      <c r="H108" s="1136">
        <v>104</v>
      </c>
      <c r="I108" s="1205" t="s">
        <v>1588</v>
      </c>
      <c r="J108" s="1205" t="s">
        <v>1166</v>
      </c>
      <c r="K108" s="1136">
        <v>41</v>
      </c>
      <c r="L108" s="1202" t="s">
        <v>3824</v>
      </c>
      <c r="M108" s="1136" t="s">
        <v>3796</v>
      </c>
    </row>
    <row r="109" spans="1:13">
      <c r="A109" s="1136">
        <v>105</v>
      </c>
      <c r="B109" s="1191" t="s">
        <v>385</v>
      </c>
      <c r="C109" s="1191" t="s">
        <v>342</v>
      </c>
      <c r="D109" s="1136">
        <v>1</v>
      </c>
      <c r="E109" s="1191" t="s">
        <v>3820</v>
      </c>
      <c r="F109" s="1100" t="s">
        <v>214</v>
      </c>
      <c r="G109" s="1149"/>
      <c r="H109" s="1136">
        <v>105</v>
      </c>
      <c r="I109" s="1205" t="s">
        <v>1166</v>
      </c>
      <c r="J109" s="1205" t="s">
        <v>1298</v>
      </c>
      <c r="K109" s="1136">
        <v>40</v>
      </c>
      <c r="L109" s="1202" t="s">
        <v>3824</v>
      </c>
      <c r="M109" s="1136" t="s">
        <v>3796</v>
      </c>
    </row>
    <row r="110" spans="1:13">
      <c r="A110" s="1136">
        <v>106</v>
      </c>
      <c r="B110" s="1191" t="s">
        <v>342</v>
      </c>
      <c r="C110" s="1191" t="s">
        <v>285</v>
      </c>
      <c r="D110" s="1136">
        <v>1</v>
      </c>
      <c r="E110" s="1191" t="s">
        <v>3820</v>
      </c>
      <c r="F110" s="1100" t="s">
        <v>214</v>
      </c>
      <c r="G110" s="1198" t="s">
        <v>3822</v>
      </c>
      <c r="H110" s="1136">
        <v>106</v>
      </c>
      <c r="I110" s="1205" t="s">
        <v>1265</v>
      </c>
      <c r="J110" s="1205" t="s">
        <v>1266</v>
      </c>
      <c r="K110" s="1136">
        <v>9</v>
      </c>
      <c r="L110" s="1202" t="s">
        <v>3814</v>
      </c>
      <c r="M110" s="1202" t="s">
        <v>3827</v>
      </c>
    </row>
    <row r="111" spans="1:13">
      <c r="A111" s="1136">
        <v>107</v>
      </c>
      <c r="B111" s="1196" t="s">
        <v>298</v>
      </c>
      <c r="C111" s="1196" t="s">
        <v>306</v>
      </c>
      <c r="D111" s="1136">
        <v>1</v>
      </c>
      <c r="E111" s="1196" t="s">
        <v>3821</v>
      </c>
      <c r="F111" s="1100" t="s">
        <v>214</v>
      </c>
      <c r="G111" s="1149"/>
      <c r="H111" s="1136">
        <v>107</v>
      </c>
      <c r="I111" s="1205" t="s">
        <v>1266</v>
      </c>
      <c r="J111" s="1205" t="s">
        <v>1267</v>
      </c>
      <c r="K111" s="1136">
        <v>27</v>
      </c>
      <c r="L111" s="1202" t="s">
        <v>3814</v>
      </c>
      <c r="M111" s="1202" t="s">
        <v>3827</v>
      </c>
    </row>
    <row r="112" spans="1:13">
      <c r="A112" s="1136">
        <v>108</v>
      </c>
      <c r="B112" s="1196" t="s">
        <v>306</v>
      </c>
      <c r="C112" s="1196" t="s">
        <v>316</v>
      </c>
      <c r="D112" s="1136">
        <v>1</v>
      </c>
      <c r="E112" s="1196" t="s">
        <v>3821</v>
      </c>
      <c r="F112" s="1100" t="s">
        <v>214</v>
      </c>
      <c r="G112" s="1149"/>
      <c r="H112" s="1136">
        <v>108</v>
      </c>
      <c r="I112" s="1205" t="s">
        <v>1267</v>
      </c>
      <c r="J112" s="1205" t="s">
        <v>1268</v>
      </c>
      <c r="K112" s="1136">
        <v>41</v>
      </c>
      <c r="L112" s="1202" t="s">
        <v>3814</v>
      </c>
      <c r="M112" s="1202" t="s">
        <v>3827</v>
      </c>
    </row>
    <row r="113" spans="1:13">
      <c r="A113" s="1136">
        <v>109</v>
      </c>
      <c r="B113" s="1196" t="s">
        <v>316</v>
      </c>
      <c r="C113" s="1196" t="s">
        <v>325</v>
      </c>
      <c r="D113" s="1136">
        <v>1</v>
      </c>
      <c r="E113" s="1196" t="s">
        <v>3821</v>
      </c>
      <c r="F113" s="1100" t="s">
        <v>214</v>
      </c>
      <c r="G113" s="1149"/>
      <c r="H113" s="1136">
        <v>109</v>
      </c>
      <c r="I113" s="1205" t="s">
        <v>1268</v>
      </c>
      <c r="J113" s="1205" t="s">
        <v>1269</v>
      </c>
      <c r="K113" s="1136">
        <v>40</v>
      </c>
      <c r="L113" s="1202" t="s">
        <v>3814</v>
      </c>
      <c r="M113" s="1202" t="s">
        <v>3827</v>
      </c>
    </row>
    <row r="114" spans="1:13">
      <c r="A114" s="1136">
        <v>110</v>
      </c>
      <c r="B114" s="1196" t="s">
        <v>325</v>
      </c>
      <c r="C114" s="1196" t="s">
        <v>215</v>
      </c>
      <c r="D114" s="1136">
        <v>1</v>
      </c>
      <c r="E114" s="1196" t="s">
        <v>3821</v>
      </c>
      <c r="F114" s="1100" t="s">
        <v>214</v>
      </c>
      <c r="G114" s="1149"/>
      <c r="H114" s="1136">
        <v>110</v>
      </c>
      <c r="I114" s="1205" t="s">
        <v>1269</v>
      </c>
      <c r="J114" s="1205" t="s">
        <v>1270</v>
      </c>
      <c r="K114" s="1136">
        <v>40</v>
      </c>
      <c r="L114" s="1202" t="s">
        <v>3814</v>
      </c>
      <c r="M114" s="1202" t="s">
        <v>3827</v>
      </c>
    </row>
    <row r="115" spans="1:13">
      <c r="A115" s="1136">
        <v>111</v>
      </c>
      <c r="B115" s="1196" t="s">
        <v>215</v>
      </c>
      <c r="C115" s="1196" t="s">
        <v>233</v>
      </c>
      <c r="D115" s="1136">
        <v>1</v>
      </c>
      <c r="E115" s="1196" t="s">
        <v>3821</v>
      </c>
      <c r="F115" s="1100" t="s">
        <v>214</v>
      </c>
      <c r="G115" s="1149"/>
      <c r="H115" s="1136">
        <v>111</v>
      </c>
      <c r="I115" s="1205" t="s">
        <v>1270</v>
      </c>
      <c r="J115" s="1205" t="s">
        <v>1271</v>
      </c>
      <c r="K115" s="1136">
        <v>41</v>
      </c>
      <c r="L115" s="1202" t="s">
        <v>3816</v>
      </c>
      <c r="M115" s="1202" t="s">
        <v>3827</v>
      </c>
    </row>
    <row r="116" spans="1:13">
      <c r="A116" s="1136">
        <v>112</v>
      </c>
      <c r="B116" s="1196" t="s">
        <v>233</v>
      </c>
      <c r="C116" s="1196" t="s">
        <v>270</v>
      </c>
      <c r="D116" s="1136">
        <v>1</v>
      </c>
      <c r="E116" s="1196" t="s">
        <v>3821</v>
      </c>
      <c r="F116" s="1100" t="s">
        <v>214</v>
      </c>
      <c r="G116" s="1149"/>
      <c r="H116" s="1136">
        <v>112</v>
      </c>
      <c r="I116" s="1205" t="s">
        <v>1271</v>
      </c>
      <c r="J116" s="1205" t="s">
        <v>1272</v>
      </c>
      <c r="K116" s="1136">
        <v>41</v>
      </c>
      <c r="L116" s="1202" t="s">
        <v>3816</v>
      </c>
      <c r="M116" s="1202" t="s">
        <v>3827</v>
      </c>
    </row>
    <row r="117" spans="1:13">
      <c r="A117" s="1136">
        <v>113</v>
      </c>
      <c r="B117" s="1196" t="s">
        <v>270</v>
      </c>
      <c r="C117" s="1196" t="s">
        <v>283</v>
      </c>
      <c r="D117" s="1136">
        <v>1</v>
      </c>
      <c r="E117" s="1196" t="s">
        <v>3821</v>
      </c>
      <c r="F117" s="1100" t="s">
        <v>214</v>
      </c>
      <c r="G117" s="1149"/>
      <c r="H117" s="1136">
        <v>113</v>
      </c>
      <c r="I117" s="1205" t="s">
        <v>1272</v>
      </c>
      <c r="J117" s="1205" t="s">
        <v>1273</v>
      </c>
      <c r="K117" s="1136">
        <v>41</v>
      </c>
      <c r="L117" s="1202" t="s">
        <v>3816</v>
      </c>
      <c r="M117" s="1202" t="s">
        <v>3827</v>
      </c>
    </row>
    <row r="118" spans="1:13">
      <c r="A118" s="1136">
        <v>114</v>
      </c>
      <c r="B118" s="1196" t="s">
        <v>283</v>
      </c>
      <c r="C118" s="1196" t="s">
        <v>304</v>
      </c>
      <c r="D118" s="1136">
        <v>1</v>
      </c>
      <c r="E118" s="1196" t="s">
        <v>3821</v>
      </c>
      <c r="F118" s="1100" t="s">
        <v>214</v>
      </c>
      <c r="G118" s="1149"/>
      <c r="H118" s="1136">
        <v>114</v>
      </c>
      <c r="I118" s="1205" t="s">
        <v>1273</v>
      </c>
      <c r="J118" s="1205" t="s">
        <v>1274</v>
      </c>
      <c r="K118" s="1136">
        <v>39</v>
      </c>
      <c r="L118" s="1202" t="s">
        <v>3816</v>
      </c>
      <c r="M118" s="1202" t="s">
        <v>3827</v>
      </c>
    </row>
    <row r="119" spans="1:13">
      <c r="A119" s="1136">
        <v>115</v>
      </c>
      <c r="B119" s="1196" t="s">
        <v>304</v>
      </c>
      <c r="C119" s="1196" t="s">
        <v>257</v>
      </c>
      <c r="D119" s="1136">
        <v>1</v>
      </c>
      <c r="E119" s="1196" t="s">
        <v>3821</v>
      </c>
      <c r="F119" s="1100" t="s">
        <v>214</v>
      </c>
      <c r="G119" s="1149"/>
      <c r="H119" s="1136">
        <v>115</v>
      </c>
      <c r="I119" s="1205" t="s">
        <v>1274</v>
      </c>
      <c r="J119" s="1205" t="s">
        <v>1349</v>
      </c>
      <c r="K119" s="1136">
        <v>38</v>
      </c>
      <c r="L119" s="1202" t="s">
        <v>3816</v>
      </c>
      <c r="M119" s="1202" t="s">
        <v>3827</v>
      </c>
    </row>
    <row r="120" spans="1:13">
      <c r="A120" s="1136">
        <v>116</v>
      </c>
      <c r="B120" s="1196" t="s">
        <v>257</v>
      </c>
      <c r="C120" s="1196" t="s">
        <v>273</v>
      </c>
      <c r="D120" s="1136">
        <v>1</v>
      </c>
      <c r="E120" s="1196" t="s">
        <v>3821</v>
      </c>
      <c r="F120" s="1100" t="s">
        <v>214</v>
      </c>
      <c r="G120" s="1149"/>
      <c r="H120" s="1136">
        <v>116</v>
      </c>
      <c r="I120" s="1205" t="s">
        <v>1349</v>
      </c>
      <c r="J120" s="1205" t="s">
        <v>1350</v>
      </c>
      <c r="K120" s="1136">
        <v>36</v>
      </c>
      <c r="L120" s="1202" t="s">
        <v>3816</v>
      </c>
      <c r="M120" s="1202" t="s">
        <v>3827</v>
      </c>
    </row>
    <row r="121" spans="1:13">
      <c r="A121" s="1136">
        <v>117</v>
      </c>
      <c r="B121" s="1196" t="s">
        <v>273</v>
      </c>
      <c r="C121" s="1196" t="s">
        <v>323</v>
      </c>
      <c r="D121" s="1136">
        <v>1</v>
      </c>
      <c r="E121" s="1196" t="s">
        <v>3821</v>
      </c>
      <c r="F121" s="1100" t="s">
        <v>214</v>
      </c>
      <c r="G121" s="1149"/>
      <c r="H121" s="1136">
        <v>117</v>
      </c>
      <c r="I121" s="1205" t="s">
        <v>1350</v>
      </c>
      <c r="J121" s="1205" t="s">
        <v>1348</v>
      </c>
      <c r="K121" s="1136">
        <v>36</v>
      </c>
      <c r="L121" s="1202" t="s">
        <v>3816</v>
      </c>
      <c r="M121" s="1202" t="s">
        <v>3827</v>
      </c>
    </row>
    <row r="122" spans="1:13">
      <c r="A122" s="1136">
        <v>118</v>
      </c>
      <c r="B122" s="1196" t="s">
        <v>323</v>
      </c>
      <c r="C122" s="1196" t="s">
        <v>311</v>
      </c>
      <c r="D122" s="1136">
        <v>1</v>
      </c>
      <c r="E122" s="1196" t="s">
        <v>3821</v>
      </c>
      <c r="F122" s="1100" t="s">
        <v>214</v>
      </c>
      <c r="G122" s="1149"/>
      <c r="H122" s="1136">
        <v>118</v>
      </c>
      <c r="I122" s="1205" t="s">
        <v>1348</v>
      </c>
      <c r="J122" s="1205" t="s">
        <v>1347</v>
      </c>
      <c r="K122" s="1136">
        <v>43</v>
      </c>
      <c r="L122" s="1202" t="s">
        <v>3820</v>
      </c>
      <c r="M122" s="1202" t="s">
        <v>3827</v>
      </c>
    </row>
    <row r="123" spans="1:13">
      <c r="A123" s="1136">
        <v>119</v>
      </c>
      <c r="B123" s="1196" t="s">
        <v>311</v>
      </c>
      <c r="C123" s="1196" t="s">
        <v>307</v>
      </c>
      <c r="D123" s="1136">
        <v>1</v>
      </c>
      <c r="E123" s="1196" t="s">
        <v>3821</v>
      </c>
      <c r="F123" s="1100" t="s">
        <v>214</v>
      </c>
      <c r="G123" s="1149"/>
      <c r="H123" s="1136">
        <v>119</v>
      </c>
      <c r="I123" s="1205" t="s">
        <v>1347</v>
      </c>
      <c r="J123" s="1205" t="s">
        <v>1771</v>
      </c>
      <c r="K123" s="1136">
        <v>37</v>
      </c>
      <c r="L123" s="1202" t="s">
        <v>3820</v>
      </c>
      <c r="M123" s="1202" t="s">
        <v>3827</v>
      </c>
    </row>
    <row r="124" spans="1:13">
      <c r="A124" s="1136">
        <v>120</v>
      </c>
      <c r="B124" s="1196" t="s">
        <v>307</v>
      </c>
      <c r="C124" s="1196" t="s">
        <v>288</v>
      </c>
      <c r="D124" s="1136">
        <v>1</v>
      </c>
      <c r="E124" s="1196" t="s">
        <v>3821</v>
      </c>
      <c r="F124" s="1100" t="s">
        <v>214</v>
      </c>
      <c r="G124" s="1149"/>
      <c r="H124" s="1136">
        <v>120</v>
      </c>
      <c r="I124" s="1205" t="s">
        <v>1771</v>
      </c>
      <c r="J124" s="1205" t="s">
        <v>1346</v>
      </c>
      <c r="K124" s="1136">
        <v>35</v>
      </c>
      <c r="L124" s="1202" t="s">
        <v>3820</v>
      </c>
      <c r="M124" s="1202" t="s">
        <v>3827</v>
      </c>
    </row>
    <row r="125" spans="1:13">
      <c r="A125" s="1136">
        <v>121</v>
      </c>
      <c r="B125" s="1196" t="s">
        <v>288</v>
      </c>
      <c r="C125" s="1196" t="s">
        <v>374</v>
      </c>
      <c r="D125" s="1136">
        <v>1</v>
      </c>
      <c r="E125" s="1196" t="s">
        <v>3821</v>
      </c>
      <c r="F125" s="1100" t="s">
        <v>214</v>
      </c>
      <c r="G125" s="1149"/>
      <c r="H125" s="1136">
        <v>121</v>
      </c>
      <c r="I125" s="1205" t="s">
        <v>1346</v>
      </c>
      <c r="J125" s="1205" t="s">
        <v>1275</v>
      </c>
      <c r="K125" s="1136">
        <v>29</v>
      </c>
      <c r="L125" s="1202" t="s">
        <v>3820</v>
      </c>
      <c r="M125" s="1202" t="s">
        <v>3827</v>
      </c>
    </row>
    <row r="126" spans="1:13">
      <c r="A126" s="1136">
        <v>122</v>
      </c>
      <c r="B126" s="1196" t="s">
        <v>374</v>
      </c>
      <c r="C126" s="1196" t="s">
        <v>382</v>
      </c>
      <c r="D126" s="1136">
        <v>1</v>
      </c>
      <c r="E126" s="1196" t="s">
        <v>3821</v>
      </c>
      <c r="F126" s="1100" t="s">
        <v>214</v>
      </c>
      <c r="G126" s="1149"/>
      <c r="H126" s="1136">
        <v>122</v>
      </c>
      <c r="I126" s="1205" t="s">
        <v>1275</v>
      </c>
      <c r="J126" s="1205" t="s">
        <v>1276</v>
      </c>
      <c r="K126" s="1136">
        <v>43</v>
      </c>
      <c r="L126" s="1202" t="s">
        <v>3820</v>
      </c>
      <c r="M126" s="1202" t="s">
        <v>3827</v>
      </c>
    </row>
    <row r="127" spans="1:13">
      <c r="A127" s="1136">
        <v>123</v>
      </c>
      <c r="B127" s="1196" t="s">
        <v>382</v>
      </c>
      <c r="C127" s="1196" t="s">
        <v>240</v>
      </c>
      <c r="D127" s="1136">
        <v>1</v>
      </c>
      <c r="E127" s="1196" t="s">
        <v>3823</v>
      </c>
      <c r="F127" s="1100" t="s">
        <v>214</v>
      </c>
      <c r="G127" s="1149"/>
      <c r="H127" s="1136">
        <v>123</v>
      </c>
      <c r="I127" s="1205" t="s">
        <v>1276</v>
      </c>
      <c r="J127" s="1205" t="s">
        <v>1277</v>
      </c>
      <c r="K127" s="1136">
        <v>36</v>
      </c>
      <c r="L127" s="1202" t="s">
        <v>3820</v>
      </c>
      <c r="M127" s="1202" t="s">
        <v>3827</v>
      </c>
    </row>
    <row r="128" spans="1:13">
      <c r="A128" s="1136">
        <v>124</v>
      </c>
      <c r="B128" s="1196" t="s">
        <v>240</v>
      </c>
      <c r="C128" s="1196" t="s">
        <v>258</v>
      </c>
      <c r="D128" s="1136">
        <v>1</v>
      </c>
      <c r="E128" s="1196" t="s">
        <v>3823</v>
      </c>
      <c r="F128" s="1100" t="s">
        <v>214</v>
      </c>
      <c r="G128" s="1149"/>
      <c r="H128" s="1136">
        <v>124</v>
      </c>
      <c r="I128" s="1205" t="s">
        <v>1277</v>
      </c>
      <c r="J128" s="1202" t="s">
        <v>1279</v>
      </c>
      <c r="K128" s="1136">
        <v>38</v>
      </c>
      <c r="L128" s="1202" t="s">
        <v>3820</v>
      </c>
      <c r="M128" s="1202" t="s">
        <v>3827</v>
      </c>
    </row>
    <row r="129" spans="1:13">
      <c r="A129" s="1136">
        <v>125</v>
      </c>
      <c r="B129" s="1196" t="s">
        <v>258</v>
      </c>
      <c r="C129" s="1196" t="s">
        <v>292</v>
      </c>
      <c r="D129" s="1136">
        <v>1</v>
      </c>
      <c r="E129" s="1196" t="s">
        <v>3823</v>
      </c>
      <c r="F129" s="1100" t="s">
        <v>214</v>
      </c>
      <c r="G129" s="1149"/>
      <c r="H129" s="1136">
        <v>125</v>
      </c>
      <c r="I129" s="1202" t="s">
        <v>1279</v>
      </c>
      <c r="J129" s="1202" t="s">
        <v>1280</v>
      </c>
      <c r="K129" s="1136">
        <v>23</v>
      </c>
      <c r="L129" s="1202" t="s">
        <v>3820</v>
      </c>
      <c r="M129" s="1202" t="s">
        <v>3827</v>
      </c>
    </row>
    <row r="130" spans="1:13">
      <c r="A130" s="1136">
        <v>126</v>
      </c>
      <c r="B130" s="1196" t="s">
        <v>292</v>
      </c>
      <c r="C130" s="1196" t="s">
        <v>279</v>
      </c>
      <c r="D130" s="1136">
        <v>1</v>
      </c>
      <c r="E130" s="1196" t="s">
        <v>3823</v>
      </c>
      <c r="F130" s="1100" t="s">
        <v>214</v>
      </c>
      <c r="G130" s="1149"/>
      <c r="H130" s="1136">
        <v>126</v>
      </c>
      <c r="I130" s="1202" t="s">
        <v>1280</v>
      </c>
      <c r="J130" s="1205" t="s">
        <v>1281</v>
      </c>
      <c r="K130" s="1136">
        <v>34</v>
      </c>
      <c r="L130" s="1202" t="s">
        <v>3821</v>
      </c>
      <c r="M130" s="1202" t="s">
        <v>3827</v>
      </c>
    </row>
    <row r="131" spans="1:13">
      <c r="A131" s="1136">
        <v>127</v>
      </c>
      <c r="B131" s="1196" t="s">
        <v>279</v>
      </c>
      <c r="C131" s="1196" t="s">
        <v>274</v>
      </c>
      <c r="D131" s="1136">
        <v>1</v>
      </c>
      <c r="E131" s="1196" t="s">
        <v>3823</v>
      </c>
      <c r="F131" s="1100" t="s">
        <v>214</v>
      </c>
      <c r="G131" s="1149"/>
      <c r="H131" s="1136">
        <v>127</v>
      </c>
      <c r="I131" s="1205" t="s">
        <v>1281</v>
      </c>
      <c r="J131" s="1205" t="s">
        <v>1282</v>
      </c>
      <c r="K131" s="1136">
        <v>35</v>
      </c>
      <c r="L131" s="1202" t="s">
        <v>3821</v>
      </c>
      <c r="M131" s="1202" t="s">
        <v>3827</v>
      </c>
    </row>
    <row r="132" spans="1:13">
      <c r="A132" s="1136">
        <v>128</v>
      </c>
      <c r="B132" s="1196" t="s">
        <v>274</v>
      </c>
      <c r="C132" s="1202" t="s">
        <v>603</v>
      </c>
      <c r="D132" s="1136">
        <v>1</v>
      </c>
      <c r="E132" s="1196" t="s">
        <v>3823</v>
      </c>
      <c r="F132" s="1100" t="s">
        <v>214</v>
      </c>
      <c r="G132" s="1149"/>
      <c r="H132" s="1136">
        <v>128</v>
      </c>
      <c r="I132" s="1205" t="s">
        <v>1282</v>
      </c>
      <c r="J132" s="1205" t="s">
        <v>1283</v>
      </c>
      <c r="K132" s="1136">
        <v>36</v>
      </c>
      <c r="L132" s="1202" t="s">
        <v>3821</v>
      </c>
      <c r="M132" s="1202" t="s">
        <v>3827</v>
      </c>
    </row>
    <row r="133" spans="1:13">
      <c r="A133" s="1136">
        <v>129</v>
      </c>
      <c r="B133" s="1202" t="s">
        <v>603</v>
      </c>
      <c r="C133" s="1202" t="s">
        <v>554</v>
      </c>
      <c r="D133" s="1136">
        <v>1</v>
      </c>
      <c r="E133" s="1202" t="s">
        <v>3823</v>
      </c>
      <c r="F133" s="1100" t="s">
        <v>214</v>
      </c>
      <c r="G133" s="1149"/>
      <c r="H133" s="1136">
        <v>129</v>
      </c>
      <c r="I133" s="1205" t="s">
        <v>1283</v>
      </c>
      <c r="J133" s="1205" t="s">
        <v>1284</v>
      </c>
      <c r="K133" s="1136">
        <v>35</v>
      </c>
      <c r="L133" s="1202" t="s">
        <v>3821</v>
      </c>
      <c r="M133" s="1202" t="s">
        <v>3827</v>
      </c>
    </row>
    <row r="134" spans="1:13">
      <c r="A134" s="1136">
        <v>130</v>
      </c>
      <c r="B134" s="1196" t="s">
        <v>554</v>
      </c>
      <c r="C134" s="1196" t="s">
        <v>924</v>
      </c>
      <c r="D134" s="1136">
        <v>1</v>
      </c>
      <c r="E134" s="1196" t="s">
        <v>3823</v>
      </c>
      <c r="F134" s="1100" t="s">
        <v>214</v>
      </c>
      <c r="G134" s="1149"/>
      <c r="H134" s="1136">
        <v>130</v>
      </c>
      <c r="I134" s="1205" t="s">
        <v>1284</v>
      </c>
      <c r="J134" s="1202" t="s">
        <v>1285</v>
      </c>
      <c r="K134" s="1136">
        <v>42</v>
      </c>
      <c r="L134" s="1202" t="s">
        <v>3821</v>
      </c>
      <c r="M134" s="1202" t="s">
        <v>3827</v>
      </c>
    </row>
    <row r="135" spans="1:13">
      <c r="A135" s="1136">
        <v>131</v>
      </c>
      <c r="B135" s="1196" t="s">
        <v>924</v>
      </c>
      <c r="C135" s="1196" t="s">
        <v>925</v>
      </c>
      <c r="D135" s="1136">
        <v>1</v>
      </c>
      <c r="E135" s="1196" t="s">
        <v>3823</v>
      </c>
      <c r="F135" s="1100" t="s">
        <v>214</v>
      </c>
      <c r="G135" s="1149"/>
      <c r="H135" s="1136">
        <v>131</v>
      </c>
      <c r="I135" s="1202" t="s">
        <v>1285</v>
      </c>
      <c r="J135" s="1202" t="s">
        <v>1286</v>
      </c>
      <c r="K135" s="1136">
        <v>23</v>
      </c>
      <c r="L135" s="1202" t="s">
        <v>3821</v>
      </c>
      <c r="M135" s="1202" t="s">
        <v>3827</v>
      </c>
    </row>
    <row r="136" spans="1:13">
      <c r="A136" s="1136">
        <v>132</v>
      </c>
      <c r="B136" s="1196" t="s">
        <v>925</v>
      </c>
      <c r="C136" s="1196" t="s">
        <v>926</v>
      </c>
      <c r="D136" s="1136">
        <v>1</v>
      </c>
      <c r="E136" s="1196" t="s">
        <v>3823</v>
      </c>
      <c r="F136" s="1100" t="s">
        <v>214</v>
      </c>
      <c r="G136" s="1149"/>
      <c r="H136" s="1136">
        <v>132</v>
      </c>
      <c r="I136" s="1202" t="s">
        <v>1286</v>
      </c>
      <c r="J136" s="1205" t="s">
        <v>1773</v>
      </c>
      <c r="K136" s="1136">
        <v>43</v>
      </c>
      <c r="L136" s="1202" t="s">
        <v>802</v>
      </c>
      <c r="M136" s="1202" t="s">
        <v>3827</v>
      </c>
    </row>
    <row r="137" spans="1:13">
      <c r="A137" s="1136">
        <v>133</v>
      </c>
      <c r="B137" s="1196" t="s">
        <v>926</v>
      </c>
      <c r="C137" s="1196" t="s">
        <v>927</v>
      </c>
      <c r="D137" s="1136">
        <v>1</v>
      </c>
      <c r="E137" s="1196" t="s">
        <v>3823</v>
      </c>
      <c r="F137" s="1100" t="s">
        <v>214</v>
      </c>
      <c r="G137" s="1149"/>
      <c r="H137" s="1136">
        <v>133</v>
      </c>
      <c r="I137" s="1205" t="s">
        <v>1773</v>
      </c>
      <c r="J137" s="1205" t="s">
        <v>1152</v>
      </c>
      <c r="K137" s="1136">
        <v>39</v>
      </c>
      <c r="L137" s="1202" t="s">
        <v>3823</v>
      </c>
      <c r="M137" s="1202" t="s">
        <v>3827</v>
      </c>
    </row>
    <row r="138" spans="1:13">
      <c r="A138" s="1136">
        <v>134</v>
      </c>
      <c r="B138" s="1196" t="s">
        <v>927</v>
      </c>
      <c r="C138" s="1196" t="s">
        <v>568</v>
      </c>
      <c r="D138" s="1136">
        <v>1</v>
      </c>
      <c r="E138" s="1196" t="s">
        <v>3823</v>
      </c>
      <c r="F138" s="1100" t="s">
        <v>214</v>
      </c>
      <c r="G138" s="1149"/>
      <c r="H138" s="1136">
        <v>134</v>
      </c>
      <c r="I138" s="1205" t="s">
        <v>1152</v>
      </c>
      <c r="J138" s="1205" t="s">
        <v>1287</v>
      </c>
      <c r="K138" s="1136">
        <v>33</v>
      </c>
      <c r="L138" s="1202" t="s">
        <v>3823</v>
      </c>
      <c r="M138" s="1202" t="s">
        <v>3827</v>
      </c>
    </row>
    <row r="139" spans="1:13">
      <c r="A139" s="1136">
        <v>135</v>
      </c>
      <c r="B139" s="1196" t="s">
        <v>568</v>
      </c>
      <c r="C139" s="1196" t="s">
        <v>330</v>
      </c>
      <c r="D139" s="1136">
        <v>1</v>
      </c>
      <c r="E139" s="1196" t="s">
        <v>3823</v>
      </c>
      <c r="F139" s="1100" t="s">
        <v>214</v>
      </c>
      <c r="G139" s="1149"/>
      <c r="H139" s="1136">
        <v>135</v>
      </c>
      <c r="I139" s="1202" t="s">
        <v>1287</v>
      </c>
      <c r="J139" s="1202" t="s">
        <v>1288</v>
      </c>
      <c r="K139" s="1136">
        <v>25</v>
      </c>
      <c r="L139" s="1202" t="s">
        <v>3823</v>
      </c>
      <c r="M139" s="1202" t="s">
        <v>3827</v>
      </c>
    </row>
    <row r="140" spans="1:13">
      <c r="A140" s="1136">
        <v>136</v>
      </c>
      <c r="B140" s="1196" t="s">
        <v>330</v>
      </c>
      <c r="C140" s="1196" t="s">
        <v>928</v>
      </c>
      <c r="D140" s="1136">
        <v>1</v>
      </c>
      <c r="E140" s="1196" t="s">
        <v>3823</v>
      </c>
      <c r="F140" s="1100" t="s">
        <v>214</v>
      </c>
      <c r="G140" s="1149"/>
      <c r="H140" s="1136">
        <v>136</v>
      </c>
      <c r="I140" s="1202" t="s">
        <v>1059</v>
      </c>
      <c r="J140" s="1205" t="s">
        <v>1104</v>
      </c>
      <c r="K140" s="1136">
        <v>37</v>
      </c>
      <c r="L140" s="1202" t="s">
        <v>3826</v>
      </c>
      <c r="M140" s="1202" t="s">
        <v>3795</v>
      </c>
    </row>
    <row r="141" spans="1:13">
      <c r="A141" s="1136">
        <v>137</v>
      </c>
      <c r="B141" s="1196" t="s">
        <v>928</v>
      </c>
      <c r="C141" s="1196" t="s">
        <v>929</v>
      </c>
      <c r="D141" s="1136">
        <v>1</v>
      </c>
      <c r="E141" s="1196" t="s">
        <v>3823</v>
      </c>
      <c r="F141" s="1100" t="s">
        <v>214</v>
      </c>
      <c r="G141" s="1149"/>
      <c r="H141" s="1136">
        <v>137</v>
      </c>
      <c r="I141" s="1205" t="s">
        <v>1104</v>
      </c>
      <c r="J141" s="1205" t="s">
        <v>1105</v>
      </c>
      <c r="K141" s="1136">
        <v>36</v>
      </c>
      <c r="L141" s="1202" t="s">
        <v>3826</v>
      </c>
      <c r="M141" s="1202" t="s">
        <v>3795</v>
      </c>
    </row>
    <row r="142" spans="1:13">
      <c r="A142" s="1136">
        <v>138</v>
      </c>
      <c r="B142" s="1196" t="s">
        <v>929</v>
      </c>
      <c r="C142" s="1196" t="s">
        <v>930</v>
      </c>
      <c r="D142" s="1136">
        <v>1</v>
      </c>
      <c r="E142" s="1196" t="s">
        <v>3823</v>
      </c>
      <c r="F142" s="1100" t="s">
        <v>214</v>
      </c>
      <c r="G142" s="1149"/>
      <c r="H142" s="1136">
        <v>138</v>
      </c>
      <c r="I142" s="1205" t="s">
        <v>1105</v>
      </c>
      <c r="J142" s="1205" t="s">
        <v>1106</v>
      </c>
      <c r="K142" s="1136">
        <v>42</v>
      </c>
      <c r="L142" s="1202" t="s">
        <v>3826</v>
      </c>
      <c r="M142" s="1202" t="s">
        <v>3795</v>
      </c>
    </row>
    <row r="143" spans="1:13">
      <c r="A143" s="1136">
        <v>139</v>
      </c>
      <c r="B143" s="1196" t="s">
        <v>930</v>
      </c>
      <c r="C143" s="1196" t="s">
        <v>931</v>
      </c>
      <c r="D143" s="1136">
        <v>1</v>
      </c>
      <c r="E143" s="1196" t="s">
        <v>3823</v>
      </c>
      <c r="F143" s="1100" t="s">
        <v>214</v>
      </c>
      <c r="G143" s="1149"/>
      <c r="H143" s="1136">
        <v>139</v>
      </c>
      <c r="I143" s="1205" t="s">
        <v>1106</v>
      </c>
      <c r="J143" s="1205" t="s">
        <v>1107</v>
      </c>
      <c r="K143" s="1136">
        <v>40</v>
      </c>
      <c r="L143" s="1202" t="s">
        <v>3826</v>
      </c>
      <c r="M143" s="1202" t="s">
        <v>3795</v>
      </c>
    </row>
    <row r="144" spans="1:13">
      <c r="A144" s="1136">
        <v>140</v>
      </c>
      <c r="B144" s="1196" t="s">
        <v>931</v>
      </c>
      <c r="C144" s="1196" t="s">
        <v>932</v>
      </c>
      <c r="D144" s="1136">
        <v>1</v>
      </c>
      <c r="E144" s="1196" t="s">
        <v>3823</v>
      </c>
      <c r="F144" s="1100" t="s">
        <v>214</v>
      </c>
      <c r="G144" s="1149"/>
      <c r="H144" s="1136">
        <v>140</v>
      </c>
      <c r="I144" s="1205" t="s">
        <v>1107</v>
      </c>
      <c r="J144" s="1205" t="s">
        <v>1108</v>
      </c>
      <c r="K144" s="1136">
        <v>37</v>
      </c>
      <c r="L144" s="1202" t="s">
        <v>3826</v>
      </c>
      <c r="M144" s="1202" t="s">
        <v>3795</v>
      </c>
    </row>
    <row r="145" spans="1:13">
      <c r="A145" s="1136">
        <v>141</v>
      </c>
      <c r="B145" s="1196" t="s">
        <v>932</v>
      </c>
      <c r="C145" s="1196" t="s">
        <v>933</v>
      </c>
      <c r="D145" s="1136">
        <v>1</v>
      </c>
      <c r="E145" s="1196" t="s">
        <v>3823</v>
      </c>
      <c r="F145" s="1100" t="s">
        <v>214</v>
      </c>
      <c r="G145" s="1149"/>
      <c r="H145" s="1136">
        <v>141</v>
      </c>
      <c r="I145" s="1205" t="s">
        <v>1108</v>
      </c>
      <c r="J145" s="1206" t="s">
        <v>1109</v>
      </c>
      <c r="K145" s="1136">
        <v>42</v>
      </c>
      <c r="L145" s="1202" t="s">
        <v>3826</v>
      </c>
      <c r="M145" s="1202" t="s">
        <v>3795</v>
      </c>
    </row>
    <row r="146" spans="1:13">
      <c r="A146" s="1136">
        <v>142</v>
      </c>
      <c r="B146" s="1196" t="s">
        <v>933</v>
      </c>
      <c r="C146" s="1196" t="s">
        <v>934</v>
      </c>
      <c r="D146" s="1136">
        <v>1</v>
      </c>
      <c r="E146" s="1196" t="s">
        <v>3823</v>
      </c>
      <c r="F146" s="1100" t="s">
        <v>214</v>
      </c>
      <c r="G146" s="1149"/>
      <c r="H146" s="1136">
        <v>142</v>
      </c>
      <c r="I146" s="1205" t="s">
        <v>1109</v>
      </c>
      <c r="J146" s="1205" t="s">
        <v>1110</v>
      </c>
      <c r="K146" s="1136">
        <v>30</v>
      </c>
      <c r="L146" s="1202" t="s">
        <v>3826</v>
      </c>
      <c r="M146" s="1202" t="s">
        <v>3795</v>
      </c>
    </row>
    <row r="147" spans="1:13">
      <c r="A147" s="1136">
        <v>143</v>
      </c>
      <c r="B147" s="1196" t="s">
        <v>934</v>
      </c>
      <c r="C147" s="1196" t="s">
        <v>571</v>
      </c>
      <c r="D147" s="1136">
        <v>1</v>
      </c>
      <c r="E147" s="1196" t="s">
        <v>3823</v>
      </c>
      <c r="F147" s="1100" t="s">
        <v>214</v>
      </c>
      <c r="G147" s="1149"/>
      <c r="H147" s="1136">
        <v>143</v>
      </c>
      <c r="I147" s="1205" t="s">
        <v>1110</v>
      </c>
      <c r="J147" s="1202" t="s">
        <v>1111</v>
      </c>
      <c r="K147" s="1136">
        <v>42</v>
      </c>
      <c r="L147" s="1202" t="s">
        <v>3826</v>
      </c>
      <c r="M147" s="1202" t="s">
        <v>3795</v>
      </c>
    </row>
    <row r="148" spans="1:13">
      <c r="A148" s="1136">
        <v>144</v>
      </c>
      <c r="B148" s="1202" t="s">
        <v>571</v>
      </c>
      <c r="C148" s="1202" t="s">
        <v>541</v>
      </c>
      <c r="D148" s="1136">
        <v>1</v>
      </c>
      <c r="E148" s="1202" t="s">
        <v>3824</v>
      </c>
      <c r="F148" s="1100" t="s">
        <v>214</v>
      </c>
      <c r="G148" s="1149"/>
      <c r="H148" s="1136">
        <v>144</v>
      </c>
      <c r="I148" s="1205" t="s">
        <v>1298</v>
      </c>
      <c r="J148" s="1205" t="s">
        <v>1299</v>
      </c>
      <c r="K148" s="1136">
        <v>39</v>
      </c>
      <c r="L148" s="1202" t="s">
        <v>3826</v>
      </c>
      <c r="M148" s="1136" t="s">
        <v>3796</v>
      </c>
    </row>
    <row r="149" spans="1:13">
      <c r="A149" s="1136">
        <v>145</v>
      </c>
      <c r="B149" s="1202" t="s">
        <v>541</v>
      </c>
      <c r="C149" s="1202" t="s">
        <v>936</v>
      </c>
      <c r="D149" s="1136">
        <v>1</v>
      </c>
      <c r="E149" s="1202" t="s">
        <v>3824</v>
      </c>
      <c r="F149" s="1100" t="s">
        <v>214</v>
      </c>
      <c r="G149" s="1149"/>
      <c r="H149" s="1136">
        <v>145</v>
      </c>
      <c r="I149" s="1205" t="s">
        <v>1299</v>
      </c>
      <c r="J149" s="1205" t="s">
        <v>1300</v>
      </c>
      <c r="K149" s="1136">
        <v>36</v>
      </c>
      <c r="L149" s="1202" t="s">
        <v>3826</v>
      </c>
      <c r="M149" s="1136" t="s">
        <v>3796</v>
      </c>
    </row>
    <row r="150" spans="1:13">
      <c r="A150" s="1136">
        <v>146</v>
      </c>
      <c r="B150" s="1202" t="s">
        <v>936</v>
      </c>
      <c r="C150" s="1202" t="s">
        <v>937</v>
      </c>
      <c r="D150" s="1136">
        <v>1</v>
      </c>
      <c r="E150" s="1202" t="s">
        <v>3824</v>
      </c>
      <c r="F150" s="1100" t="s">
        <v>214</v>
      </c>
      <c r="G150" s="1149"/>
      <c r="H150" s="1136">
        <v>146</v>
      </c>
      <c r="I150" s="1205" t="s">
        <v>1300</v>
      </c>
      <c r="J150" s="1205" t="s">
        <v>1620</v>
      </c>
      <c r="K150" s="1136">
        <v>39</v>
      </c>
      <c r="L150" s="1202" t="s">
        <v>3826</v>
      </c>
      <c r="M150" s="1136" t="s">
        <v>3796</v>
      </c>
    </row>
    <row r="151" spans="1:13">
      <c r="A151" s="1136">
        <v>147</v>
      </c>
      <c r="B151" s="1202" t="s">
        <v>937</v>
      </c>
      <c r="C151" s="1202" t="s">
        <v>938</v>
      </c>
      <c r="D151" s="1136">
        <v>1</v>
      </c>
      <c r="E151" s="1202" t="s">
        <v>3824</v>
      </c>
      <c r="F151" s="1100" t="s">
        <v>214</v>
      </c>
      <c r="G151" s="1149"/>
      <c r="H151" s="1136">
        <v>147</v>
      </c>
      <c r="I151" s="1205" t="s">
        <v>1620</v>
      </c>
      <c r="J151" s="1205" t="s">
        <v>1234</v>
      </c>
      <c r="K151" s="1136">
        <v>30</v>
      </c>
      <c r="L151" s="1202" t="s">
        <v>3826</v>
      </c>
      <c r="M151" s="1136" t="s">
        <v>3796</v>
      </c>
    </row>
    <row r="152" spans="1:13">
      <c r="A152" s="1136">
        <v>148</v>
      </c>
      <c r="B152" s="1202" t="s">
        <v>938</v>
      </c>
      <c r="C152" s="1202" t="s">
        <v>939</v>
      </c>
      <c r="D152" s="1136">
        <v>1</v>
      </c>
      <c r="E152" s="1202" t="s">
        <v>3824</v>
      </c>
      <c r="F152" s="1100" t="s">
        <v>214</v>
      </c>
      <c r="G152" s="1149"/>
      <c r="H152" s="1136">
        <v>148</v>
      </c>
      <c r="I152" s="1205" t="s">
        <v>1234</v>
      </c>
      <c r="J152" s="1205" t="s">
        <v>1601</v>
      </c>
      <c r="K152" s="1136">
        <v>47</v>
      </c>
      <c r="L152" s="1202" t="s">
        <v>3826</v>
      </c>
      <c r="M152" s="1136" t="s">
        <v>3796</v>
      </c>
    </row>
    <row r="153" spans="1:13">
      <c r="A153" s="1136">
        <v>149</v>
      </c>
      <c r="B153" s="1202" t="s">
        <v>939</v>
      </c>
      <c r="C153" s="1202" t="s">
        <v>940</v>
      </c>
      <c r="D153" s="1136">
        <v>1</v>
      </c>
      <c r="E153" s="1202" t="s">
        <v>3824</v>
      </c>
      <c r="F153" s="1100" t="s">
        <v>214</v>
      </c>
      <c r="G153" s="1149"/>
      <c r="H153" s="1136">
        <v>149</v>
      </c>
      <c r="I153" s="1205" t="s">
        <v>1601</v>
      </c>
      <c r="J153" s="1205" t="s">
        <v>1617</v>
      </c>
      <c r="K153" s="1136">
        <v>40</v>
      </c>
      <c r="L153" s="1202" t="s">
        <v>3826</v>
      </c>
      <c r="M153" s="1136" t="s">
        <v>3796</v>
      </c>
    </row>
    <row r="154" spans="1:13">
      <c r="A154" s="1136">
        <v>150</v>
      </c>
      <c r="B154" s="1202" t="s">
        <v>940</v>
      </c>
      <c r="C154" s="1202" t="s">
        <v>941</v>
      </c>
      <c r="D154" s="1136">
        <v>1</v>
      </c>
      <c r="E154" s="1202" t="s">
        <v>3824</v>
      </c>
      <c r="F154" s="1100" t="s">
        <v>214</v>
      </c>
      <c r="G154" s="1149"/>
      <c r="H154" s="1136">
        <v>150</v>
      </c>
      <c r="I154" s="1205" t="s">
        <v>1617</v>
      </c>
      <c r="J154" s="1205" t="s">
        <v>1336</v>
      </c>
      <c r="K154" s="1136">
        <v>39</v>
      </c>
      <c r="L154" s="1202" t="s">
        <v>3826</v>
      </c>
      <c r="M154" s="1136" t="s">
        <v>3796</v>
      </c>
    </row>
    <row r="155" spans="1:13">
      <c r="A155" s="1136">
        <v>151</v>
      </c>
      <c r="B155" s="1202" t="s">
        <v>941</v>
      </c>
      <c r="C155" s="1202" t="s">
        <v>942</v>
      </c>
      <c r="D155" s="1136">
        <v>1</v>
      </c>
      <c r="E155" s="1202" t="s">
        <v>3824</v>
      </c>
      <c r="F155" s="1100" t="s">
        <v>214</v>
      </c>
      <c r="G155" s="1149"/>
      <c r="H155" s="1136">
        <v>151</v>
      </c>
      <c r="I155" s="1205" t="s">
        <v>1336</v>
      </c>
      <c r="J155" s="1205" t="s">
        <v>1301</v>
      </c>
      <c r="K155" s="1136">
        <v>37</v>
      </c>
      <c r="L155" s="1202" t="s">
        <v>3826</v>
      </c>
      <c r="M155" s="1136" t="s">
        <v>3796</v>
      </c>
    </row>
    <row r="156" spans="1:13">
      <c r="A156" s="1136">
        <v>152</v>
      </c>
      <c r="B156" s="1202" t="s">
        <v>942</v>
      </c>
      <c r="C156" s="1202" t="s">
        <v>943</v>
      </c>
      <c r="D156" s="1136">
        <v>1</v>
      </c>
      <c r="E156" s="1202" t="s">
        <v>3824</v>
      </c>
      <c r="F156" s="1100" t="s">
        <v>214</v>
      </c>
      <c r="G156" s="1149"/>
      <c r="H156" s="1136">
        <v>152</v>
      </c>
      <c r="I156" s="1205" t="s">
        <v>1301</v>
      </c>
      <c r="J156" s="1202" t="s">
        <v>1302</v>
      </c>
      <c r="K156" s="1136">
        <v>45</v>
      </c>
      <c r="L156" s="1202" t="s">
        <v>3826</v>
      </c>
      <c r="M156" s="1136" t="s">
        <v>3796</v>
      </c>
    </row>
    <row r="157" spans="1:13">
      <c r="A157" s="1136">
        <v>153</v>
      </c>
      <c r="B157" s="1202" t="s">
        <v>943</v>
      </c>
      <c r="C157" s="1202" t="s">
        <v>794</v>
      </c>
      <c r="D157" s="1136">
        <v>1</v>
      </c>
      <c r="E157" s="1202" t="s">
        <v>3824</v>
      </c>
      <c r="F157" s="1100" t="s">
        <v>214</v>
      </c>
      <c r="G157" s="1149"/>
      <c r="H157" s="1136">
        <v>153</v>
      </c>
      <c r="I157" s="1205" t="s">
        <v>1302</v>
      </c>
      <c r="J157" s="1205" t="s">
        <v>1303</v>
      </c>
      <c r="K157" s="1136">
        <v>42</v>
      </c>
      <c r="L157" s="1202" t="s">
        <v>3826</v>
      </c>
      <c r="M157" s="1136" t="s">
        <v>3796</v>
      </c>
    </row>
    <row r="158" spans="1:13">
      <c r="A158" s="1136">
        <v>154</v>
      </c>
      <c r="B158" s="1202" t="s">
        <v>794</v>
      </c>
      <c r="C158" s="1202" t="s">
        <v>647</v>
      </c>
      <c r="D158" s="1136">
        <v>1</v>
      </c>
      <c r="E158" s="1202" t="s">
        <v>3824</v>
      </c>
      <c r="F158" s="1100" t="s">
        <v>214</v>
      </c>
      <c r="G158" s="1149"/>
      <c r="H158" s="1136">
        <v>154</v>
      </c>
      <c r="I158" s="1211" t="s">
        <v>1295</v>
      </c>
      <c r="J158" s="1211" t="s">
        <v>1296</v>
      </c>
      <c r="K158" s="1136">
        <v>41</v>
      </c>
      <c r="L158" s="1208" t="s">
        <v>3829</v>
      </c>
      <c r="M158" s="1136" t="s">
        <v>3796</v>
      </c>
    </row>
    <row r="159" spans="1:13">
      <c r="A159" s="1136">
        <v>155</v>
      </c>
      <c r="B159" s="1202" t="s">
        <v>647</v>
      </c>
      <c r="C159" s="1202" t="s">
        <v>652</v>
      </c>
      <c r="D159" s="1136">
        <v>1</v>
      </c>
      <c r="E159" s="1202" t="s">
        <v>3824</v>
      </c>
      <c r="F159" s="1100" t="s">
        <v>214</v>
      </c>
      <c r="G159" s="1149"/>
      <c r="H159" s="1136">
        <v>155</v>
      </c>
      <c r="I159" s="1211" t="s">
        <v>1296</v>
      </c>
      <c r="J159" s="1211" t="s">
        <v>1297</v>
      </c>
      <c r="K159" s="1136">
        <v>41</v>
      </c>
      <c r="L159" s="1208" t="s">
        <v>3829</v>
      </c>
      <c r="M159" s="1136" t="s">
        <v>3796</v>
      </c>
    </row>
    <row r="160" spans="1:13">
      <c r="A160" s="1136">
        <v>156</v>
      </c>
      <c r="B160" s="1202" t="s">
        <v>652</v>
      </c>
      <c r="C160" s="1202" t="s">
        <v>650</v>
      </c>
      <c r="D160" s="1136">
        <v>1</v>
      </c>
      <c r="E160" s="1202" t="s">
        <v>3824</v>
      </c>
      <c r="F160" s="1100" t="s">
        <v>214</v>
      </c>
      <c r="G160" s="1149"/>
      <c r="H160" s="1136">
        <v>156</v>
      </c>
      <c r="I160" s="1211" t="s">
        <v>1297</v>
      </c>
      <c r="J160" s="1211" t="s">
        <v>1183</v>
      </c>
      <c r="K160" s="1136">
        <v>41</v>
      </c>
      <c r="L160" s="1208" t="s">
        <v>3829</v>
      </c>
      <c r="M160" s="1136" t="s">
        <v>3796</v>
      </c>
    </row>
    <row r="161" spans="1:13">
      <c r="A161" s="1136">
        <v>157</v>
      </c>
      <c r="B161" s="1202" t="s">
        <v>650</v>
      </c>
      <c r="C161" s="1202" t="s">
        <v>644</v>
      </c>
      <c r="D161" s="1136">
        <v>1</v>
      </c>
      <c r="E161" s="1202" t="s">
        <v>3824</v>
      </c>
      <c r="F161" s="1100" t="s">
        <v>214</v>
      </c>
      <c r="G161" s="1149"/>
      <c r="H161" s="1136">
        <v>157</v>
      </c>
      <c r="I161" s="1211" t="s">
        <v>1183</v>
      </c>
      <c r="J161" s="1211" t="s">
        <v>1627</v>
      </c>
      <c r="K161" s="1136">
        <v>41</v>
      </c>
      <c r="L161" s="1208" t="s">
        <v>3829</v>
      </c>
      <c r="M161" s="1136" t="s">
        <v>3796</v>
      </c>
    </row>
    <row r="162" spans="1:13">
      <c r="A162" s="1136">
        <v>158</v>
      </c>
      <c r="B162" s="1202" t="s">
        <v>644</v>
      </c>
      <c r="C162" s="1202" t="s">
        <v>632</v>
      </c>
      <c r="D162" s="1136">
        <v>1</v>
      </c>
      <c r="E162" s="1202" t="s">
        <v>3824</v>
      </c>
      <c r="F162" s="1100" t="s">
        <v>214</v>
      </c>
      <c r="G162" s="1149"/>
      <c r="H162" s="1136">
        <v>158</v>
      </c>
      <c r="I162" s="1211" t="s">
        <v>1627</v>
      </c>
      <c r="J162" s="1211" t="s">
        <v>1593</v>
      </c>
      <c r="K162" s="1136">
        <v>41</v>
      </c>
      <c r="L162" s="1208" t="s">
        <v>3829</v>
      </c>
      <c r="M162" s="1136" t="s">
        <v>3796</v>
      </c>
    </row>
    <row r="163" spans="1:13">
      <c r="A163" s="1136">
        <v>159</v>
      </c>
      <c r="B163" s="1202" t="s">
        <v>632</v>
      </c>
      <c r="C163" s="1202" t="s">
        <v>638</v>
      </c>
      <c r="D163" s="1136">
        <v>1</v>
      </c>
      <c r="E163" s="1202" t="s">
        <v>3824</v>
      </c>
      <c r="F163" s="1100" t="s">
        <v>214</v>
      </c>
      <c r="G163" s="1149"/>
      <c r="H163" s="1136">
        <v>159</v>
      </c>
      <c r="I163" s="1211" t="s">
        <v>1593</v>
      </c>
      <c r="J163" s="1211" t="s">
        <v>1198</v>
      </c>
      <c r="K163" s="1136">
        <v>41</v>
      </c>
      <c r="L163" s="1208" t="s">
        <v>3829</v>
      </c>
      <c r="M163" s="1136" t="s">
        <v>3796</v>
      </c>
    </row>
    <row r="164" spans="1:13">
      <c r="A164" s="1136">
        <v>160</v>
      </c>
      <c r="B164" s="1202" t="s">
        <v>638</v>
      </c>
      <c r="C164" s="1202" t="s">
        <v>626</v>
      </c>
      <c r="D164" s="1136">
        <v>1</v>
      </c>
      <c r="E164" s="1202" t="s">
        <v>3824</v>
      </c>
      <c r="F164" s="1100" t="s">
        <v>214</v>
      </c>
      <c r="G164" s="1149"/>
      <c r="H164" s="1136">
        <v>160</v>
      </c>
      <c r="I164" s="1211" t="s">
        <v>1198</v>
      </c>
      <c r="J164" s="1211" t="s">
        <v>1159</v>
      </c>
      <c r="K164" s="1136">
        <v>41</v>
      </c>
      <c r="L164" s="1208" t="s">
        <v>3829</v>
      </c>
      <c r="M164" s="1136" t="s">
        <v>3796</v>
      </c>
    </row>
    <row r="165" spans="1:13">
      <c r="A165" s="1136">
        <v>161</v>
      </c>
      <c r="B165" s="1202" t="s">
        <v>626</v>
      </c>
      <c r="C165" s="1202" t="s">
        <v>611</v>
      </c>
      <c r="D165" s="1136">
        <v>1</v>
      </c>
      <c r="E165" s="1202" t="s">
        <v>3824</v>
      </c>
      <c r="F165" s="1100" t="s">
        <v>214</v>
      </c>
      <c r="G165" s="1149"/>
      <c r="H165" s="1136">
        <v>161</v>
      </c>
      <c r="I165" s="1211" t="s">
        <v>1159</v>
      </c>
      <c r="J165" s="1211" t="s">
        <v>1210</v>
      </c>
      <c r="K165" s="1136">
        <v>41</v>
      </c>
      <c r="L165" s="1208" t="s">
        <v>3829</v>
      </c>
      <c r="M165" s="1136" t="s">
        <v>3796</v>
      </c>
    </row>
    <row r="166" spans="1:13">
      <c r="A166" s="1136">
        <v>162</v>
      </c>
      <c r="B166" s="1202" t="s">
        <v>611</v>
      </c>
      <c r="C166" s="1202" t="s">
        <v>551</v>
      </c>
      <c r="D166" s="1136">
        <v>1</v>
      </c>
      <c r="E166" s="1202" t="s">
        <v>3824</v>
      </c>
      <c r="F166" s="1100" t="s">
        <v>214</v>
      </c>
      <c r="G166" s="1149"/>
      <c r="H166" s="1136">
        <v>162</v>
      </c>
      <c r="I166" s="1211" t="s">
        <v>1210</v>
      </c>
      <c r="J166" s="1211" t="s">
        <v>1592</v>
      </c>
      <c r="K166" s="1136">
        <v>40</v>
      </c>
      <c r="L166" s="1208" t="s">
        <v>3829</v>
      </c>
      <c r="M166" s="1136" t="s">
        <v>3796</v>
      </c>
    </row>
    <row r="167" spans="1:13">
      <c r="A167" s="1136">
        <v>163</v>
      </c>
      <c r="B167" s="1202" t="s">
        <v>551</v>
      </c>
      <c r="C167" s="1202" t="s">
        <v>580</v>
      </c>
      <c r="D167" s="1136">
        <v>1</v>
      </c>
      <c r="E167" s="1202" t="s">
        <v>3824</v>
      </c>
      <c r="F167" s="1100" t="s">
        <v>214</v>
      </c>
      <c r="G167" s="1149"/>
      <c r="H167" s="1136">
        <v>163</v>
      </c>
      <c r="I167" s="1211" t="s">
        <v>1592</v>
      </c>
      <c r="J167" s="1211" t="s">
        <v>1177</v>
      </c>
      <c r="K167" s="1136">
        <v>42</v>
      </c>
      <c r="L167" s="1208" t="s">
        <v>3829</v>
      </c>
      <c r="M167" s="1136" t="s">
        <v>3796</v>
      </c>
    </row>
    <row r="168" spans="1:13">
      <c r="A168" s="1136">
        <v>164</v>
      </c>
      <c r="B168" s="1202" t="s">
        <v>580</v>
      </c>
      <c r="C168" s="1202" t="s">
        <v>962</v>
      </c>
      <c r="D168" s="1136">
        <v>1</v>
      </c>
      <c r="E168" s="1202" t="s">
        <v>3824</v>
      </c>
      <c r="F168" s="1100" t="s">
        <v>214</v>
      </c>
      <c r="G168" s="1149"/>
      <c r="H168" s="1136">
        <v>164</v>
      </c>
      <c r="I168" s="1211" t="s">
        <v>1177</v>
      </c>
      <c r="J168" s="1211" t="s">
        <v>1211</v>
      </c>
      <c r="K168" s="1136">
        <v>40</v>
      </c>
      <c r="L168" s="1208" t="s">
        <v>3829</v>
      </c>
      <c r="M168" s="1136" t="s">
        <v>3796</v>
      </c>
    </row>
    <row r="169" spans="1:13">
      <c r="A169" s="1136">
        <v>165</v>
      </c>
      <c r="B169" s="1202" t="s">
        <v>962</v>
      </c>
      <c r="C169" s="1202" t="s">
        <v>963</v>
      </c>
      <c r="D169" s="1136">
        <v>1</v>
      </c>
      <c r="E169" s="1202" t="s">
        <v>3824</v>
      </c>
      <c r="F169" s="1100" t="s">
        <v>214</v>
      </c>
      <c r="G169" s="1149"/>
      <c r="H169" s="1136">
        <v>165</v>
      </c>
      <c r="I169" s="1211" t="s">
        <v>1211</v>
      </c>
      <c r="J169" s="1211" t="s">
        <v>1140</v>
      </c>
      <c r="K169" s="1136">
        <v>39</v>
      </c>
      <c r="L169" s="1208" t="s">
        <v>3829</v>
      </c>
      <c r="M169" s="1136" t="s">
        <v>3796</v>
      </c>
    </row>
    <row r="170" spans="1:13">
      <c r="A170" s="1136">
        <v>166</v>
      </c>
      <c r="B170" s="1202" t="s">
        <v>963</v>
      </c>
      <c r="C170" s="1202" t="s">
        <v>957</v>
      </c>
      <c r="D170" s="1136">
        <v>1</v>
      </c>
      <c r="E170" s="1202" t="s">
        <v>3824</v>
      </c>
      <c r="F170" s="1100" t="s">
        <v>214</v>
      </c>
      <c r="G170" s="1149"/>
      <c r="H170" s="1136">
        <v>166</v>
      </c>
      <c r="I170" s="1211" t="s">
        <v>1111</v>
      </c>
      <c r="J170" s="1211" t="s">
        <v>1112</v>
      </c>
      <c r="K170" s="1136">
        <v>36</v>
      </c>
      <c r="L170" s="1208" t="s">
        <v>3829</v>
      </c>
      <c r="M170" s="1208" t="s">
        <v>3795</v>
      </c>
    </row>
    <row r="171" spans="1:13">
      <c r="A171" s="1136">
        <v>167</v>
      </c>
      <c r="B171" s="1202" t="s">
        <v>957</v>
      </c>
      <c r="C171" s="1202" t="s">
        <v>1633</v>
      </c>
      <c r="D171" s="1136">
        <v>1</v>
      </c>
      <c r="E171" s="1202" t="s">
        <v>3824</v>
      </c>
      <c r="F171" s="1100" t="s">
        <v>214</v>
      </c>
      <c r="G171" s="1149"/>
      <c r="H171" s="1136">
        <v>167</v>
      </c>
      <c r="I171" s="1211" t="s">
        <v>1112</v>
      </c>
      <c r="J171" s="1211" t="s">
        <v>1113</v>
      </c>
      <c r="K171" s="1136">
        <v>43</v>
      </c>
      <c r="L171" s="1208" t="s">
        <v>3829</v>
      </c>
      <c r="M171" s="1208" t="s">
        <v>3795</v>
      </c>
    </row>
    <row r="172" spans="1:13">
      <c r="A172" s="1136">
        <v>168</v>
      </c>
      <c r="B172" s="1202" t="s">
        <v>1633</v>
      </c>
      <c r="C172" s="1202" t="s">
        <v>524</v>
      </c>
      <c r="D172" s="1136">
        <v>1</v>
      </c>
      <c r="E172" s="1202" t="s">
        <v>3824</v>
      </c>
      <c r="F172" s="1100" t="s">
        <v>214</v>
      </c>
      <c r="G172" s="1149"/>
      <c r="H172" s="1136">
        <v>168</v>
      </c>
      <c r="I172" s="1211" t="s">
        <v>1113</v>
      </c>
      <c r="J172" s="1211" t="s">
        <v>1114</v>
      </c>
      <c r="K172" s="1136">
        <v>32</v>
      </c>
      <c r="L172" s="1208" t="s">
        <v>3829</v>
      </c>
      <c r="M172" s="1208" t="s">
        <v>3795</v>
      </c>
    </row>
    <row r="173" spans="1:13">
      <c r="A173" s="1136">
        <v>169</v>
      </c>
      <c r="B173" s="1202" t="s">
        <v>1465</v>
      </c>
      <c r="C173" s="1202" t="s">
        <v>1481</v>
      </c>
      <c r="D173" s="1136">
        <v>1</v>
      </c>
      <c r="E173" s="1202" t="s">
        <v>3826</v>
      </c>
      <c r="F173" s="1100" t="s">
        <v>214</v>
      </c>
      <c r="G173" s="1149"/>
      <c r="H173" s="1136">
        <v>169</v>
      </c>
      <c r="I173" s="1211" t="s">
        <v>1114</v>
      </c>
      <c r="J173" s="1211" t="s">
        <v>1115</v>
      </c>
      <c r="K173" s="1136">
        <v>40</v>
      </c>
      <c r="L173" s="1208" t="s">
        <v>3829</v>
      </c>
      <c r="M173" s="1208" t="s">
        <v>3795</v>
      </c>
    </row>
    <row r="174" spans="1:13">
      <c r="A174" s="1136">
        <v>170</v>
      </c>
      <c r="B174" s="1202" t="s">
        <v>1481</v>
      </c>
      <c r="C174" s="1202" t="s">
        <v>755</v>
      </c>
      <c r="D174" s="1136">
        <v>1</v>
      </c>
      <c r="E174" s="1202" t="s">
        <v>3826</v>
      </c>
      <c r="F174" s="1100" t="s">
        <v>214</v>
      </c>
      <c r="G174" s="1149"/>
      <c r="H174" s="1136">
        <v>170</v>
      </c>
      <c r="I174" s="1211" t="s">
        <v>1117</v>
      </c>
      <c r="J174" s="1211" t="s">
        <v>1119</v>
      </c>
      <c r="K174" s="1136">
        <v>36</v>
      </c>
      <c r="L174" s="1208" t="s">
        <v>3829</v>
      </c>
      <c r="M174" s="1208" t="s">
        <v>3795</v>
      </c>
    </row>
    <row r="175" spans="1:13">
      <c r="A175" s="1136">
        <v>171</v>
      </c>
      <c r="B175" s="1202" t="s">
        <v>1788</v>
      </c>
      <c r="C175" s="1202" t="s">
        <v>1809</v>
      </c>
      <c r="D175" s="1136">
        <v>1</v>
      </c>
      <c r="E175" s="1202" t="s">
        <v>3826</v>
      </c>
      <c r="F175" s="1100" t="s">
        <v>214</v>
      </c>
      <c r="G175" s="1149"/>
      <c r="H175" s="1136">
        <v>171</v>
      </c>
      <c r="I175" s="1211" t="s">
        <v>1119</v>
      </c>
      <c r="J175" s="1211" t="s">
        <v>1120</v>
      </c>
      <c r="K175" s="1136">
        <v>45</v>
      </c>
      <c r="L175" s="1208" t="s">
        <v>3829</v>
      </c>
      <c r="M175" s="1208" t="s">
        <v>3795</v>
      </c>
    </row>
    <row r="176" spans="1:13">
      <c r="A176" s="1136">
        <v>172</v>
      </c>
      <c r="B176" s="1202" t="s">
        <v>1809</v>
      </c>
      <c r="C176" s="1202" t="s">
        <v>1802</v>
      </c>
      <c r="D176" s="1136">
        <v>1</v>
      </c>
      <c r="E176" s="1202" t="s">
        <v>3826</v>
      </c>
      <c r="F176" s="1100" t="s">
        <v>214</v>
      </c>
      <c r="G176" s="1149"/>
      <c r="H176" s="1136">
        <v>172</v>
      </c>
      <c r="I176" s="1211" t="s">
        <v>1120</v>
      </c>
      <c r="J176" s="1211" t="s">
        <v>1121</v>
      </c>
      <c r="K176" s="1136">
        <v>37</v>
      </c>
      <c r="L176" s="1208" t="s">
        <v>3829</v>
      </c>
      <c r="M176" s="1208" t="s">
        <v>3795</v>
      </c>
    </row>
    <row r="177" spans="1:13">
      <c r="A177" s="1136">
        <v>173</v>
      </c>
      <c r="B177" s="1202" t="s">
        <v>1802</v>
      </c>
      <c r="C177" s="1202" t="s">
        <v>1783</v>
      </c>
      <c r="D177" s="1136">
        <v>1</v>
      </c>
      <c r="E177" s="1202" t="s">
        <v>3826</v>
      </c>
      <c r="F177" s="1100" t="s">
        <v>214</v>
      </c>
      <c r="G177" s="1149"/>
      <c r="H177" s="1136">
        <v>173</v>
      </c>
      <c r="I177" s="1211" t="s">
        <v>1121</v>
      </c>
      <c r="J177" s="1211" t="s">
        <v>1122</v>
      </c>
      <c r="K177" s="1136">
        <v>44</v>
      </c>
      <c r="L177" s="1208" t="s">
        <v>3829</v>
      </c>
      <c r="M177" s="1208" t="s">
        <v>3795</v>
      </c>
    </row>
    <row r="178" spans="1:13">
      <c r="A178" s="1136">
        <v>174</v>
      </c>
      <c r="B178" s="1246" t="s">
        <v>285</v>
      </c>
      <c r="C178" s="1246" t="s">
        <v>298</v>
      </c>
      <c r="D178" s="1136">
        <v>1</v>
      </c>
      <c r="E178" s="1246" t="s">
        <v>3846</v>
      </c>
      <c r="F178" s="1100" t="s">
        <v>214</v>
      </c>
      <c r="G178" s="1149"/>
      <c r="H178" s="1136">
        <v>174</v>
      </c>
      <c r="I178" s="1211" t="s">
        <v>1122</v>
      </c>
      <c r="J178" s="1211" t="s">
        <v>1123</v>
      </c>
      <c r="K178" s="1136">
        <v>38</v>
      </c>
      <c r="L178" s="1208" t="s">
        <v>3829</v>
      </c>
      <c r="M178" s="1208" t="s">
        <v>3795</v>
      </c>
    </row>
    <row r="179" spans="1:13">
      <c r="A179" s="1136">
        <v>175</v>
      </c>
      <c r="B179" s="1249" t="s">
        <v>1295</v>
      </c>
      <c r="C179" s="1249" t="s">
        <v>1296</v>
      </c>
      <c r="D179" s="1136">
        <v>1</v>
      </c>
      <c r="E179" s="1250" t="s">
        <v>3849</v>
      </c>
      <c r="F179" s="1251" t="s">
        <v>214</v>
      </c>
      <c r="G179" s="1149"/>
      <c r="H179" s="1136">
        <v>175</v>
      </c>
      <c r="I179" s="1211" t="s">
        <v>1123</v>
      </c>
      <c r="J179" s="1211" t="s">
        <v>1061</v>
      </c>
      <c r="K179" s="1136">
        <v>41</v>
      </c>
      <c r="L179" s="1208" t="s">
        <v>3829</v>
      </c>
      <c r="M179" s="1208" t="s">
        <v>3795</v>
      </c>
    </row>
    <row r="180" spans="1:13">
      <c r="A180" s="1136">
        <v>176</v>
      </c>
      <c r="B180" s="1249" t="s">
        <v>1293</v>
      </c>
      <c r="C180" s="1250" t="s">
        <v>1294</v>
      </c>
      <c r="D180" s="1136">
        <v>1</v>
      </c>
      <c r="E180" s="1250" t="s">
        <v>3851</v>
      </c>
      <c r="F180" s="1251" t="s">
        <v>214</v>
      </c>
      <c r="G180" s="1149"/>
      <c r="H180" s="1136">
        <v>176</v>
      </c>
      <c r="I180" s="1211" t="s">
        <v>1061</v>
      </c>
      <c r="J180" s="1211" t="s">
        <v>1063</v>
      </c>
      <c r="K180" s="1136">
        <v>33</v>
      </c>
      <c r="L180" s="1208" t="s">
        <v>3829</v>
      </c>
      <c r="M180" s="1208" t="s">
        <v>3795</v>
      </c>
    </row>
    <row r="181" spans="1:13">
      <c r="A181" s="1136">
        <v>177</v>
      </c>
      <c r="B181" s="1250" t="s">
        <v>1294</v>
      </c>
      <c r="C181" s="1250" t="s">
        <v>1295</v>
      </c>
      <c r="D181" s="1136">
        <v>1</v>
      </c>
      <c r="E181" s="1250" t="s">
        <v>3851</v>
      </c>
      <c r="F181" s="1251" t="s">
        <v>214</v>
      </c>
      <c r="G181" s="1149"/>
      <c r="H181" s="1136">
        <v>177</v>
      </c>
      <c r="I181" s="1211" t="s">
        <v>1063</v>
      </c>
      <c r="J181" s="1211" t="s">
        <v>1066</v>
      </c>
      <c r="K181" s="1136">
        <v>32</v>
      </c>
      <c r="L181" s="1208" t="s">
        <v>3829</v>
      </c>
      <c r="M181" s="1208" t="s">
        <v>3795</v>
      </c>
    </row>
    <row r="182" spans="1:13">
      <c r="A182" s="1136"/>
      <c r="B182" s="1202"/>
      <c r="C182" s="1202"/>
      <c r="D182" s="1136"/>
      <c r="E182" s="1202"/>
      <c r="F182" s="1100"/>
      <c r="G182" s="1149"/>
      <c r="H182" s="1136">
        <v>178</v>
      </c>
      <c r="I182" s="1211" t="s">
        <v>1066</v>
      </c>
      <c r="J182" s="1211" t="s">
        <v>1068</v>
      </c>
      <c r="K182" s="1136">
        <v>44</v>
      </c>
      <c r="L182" s="1208" t="s">
        <v>3829</v>
      </c>
      <c r="M182" s="1208" t="s">
        <v>3795</v>
      </c>
    </row>
    <row r="183" spans="1:13">
      <c r="A183" s="1136"/>
      <c r="B183" s="1202"/>
      <c r="C183" s="1202"/>
      <c r="D183" s="1136"/>
      <c r="E183" s="1202"/>
      <c r="F183" s="1100"/>
      <c r="G183" s="1149"/>
      <c r="H183" s="1136">
        <v>179</v>
      </c>
      <c r="I183" s="1255" t="s">
        <v>1547</v>
      </c>
      <c r="J183" s="1255" t="s">
        <v>1549</v>
      </c>
      <c r="K183" s="1136">
        <v>40</v>
      </c>
      <c r="L183" s="1256" t="s">
        <v>3851</v>
      </c>
      <c r="M183" s="1256" t="s">
        <v>3795</v>
      </c>
    </row>
    <row r="184" spans="1:13">
      <c r="A184" s="1136"/>
      <c r="B184" s="1202"/>
      <c r="C184" s="1202"/>
      <c r="D184" s="1136"/>
      <c r="E184" s="1202"/>
      <c r="F184" s="1100"/>
      <c r="G184" s="1149"/>
      <c r="H184" s="1136">
        <v>180</v>
      </c>
      <c r="I184" s="1255" t="s">
        <v>1549</v>
      </c>
      <c r="J184" s="1255" t="s">
        <v>1586</v>
      </c>
      <c r="K184" s="1136">
        <v>42</v>
      </c>
      <c r="L184" s="1256" t="s">
        <v>3851</v>
      </c>
      <c r="M184" s="1256" t="s">
        <v>3795</v>
      </c>
    </row>
    <row r="185" spans="1:13">
      <c r="A185" s="1136"/>
      <c r="B185" s="1202"/>
      <c r="C185" s="1202"/>
      <c r="D185" s="1136"/>
      <c r="E185" s="1202"/>
      <c r="F185" s="1100"/>
      <c r="G185" s="1149"/>
      <c r="H185" s="1136">
        <v>181</v>
      </c>
      <c r="I185" s="1255" t="s">
        <v>1586</v>
      </c>
      <c r="J185" s="1255" t="s">
        <v>106</v>
      </c>
      <c r="K185" s="1136">
        <v>40</v>
      </c>
      <c r="L185" s="1256" t="s">
        <v>3851</v>
      </c>
      <c r="M185" s="1256" t="s">
        <v>3795</v>
      </c>
    </row>
    <row r="186" spans="1:13">
      <c r="A186" s="1136"/>
      <c r="B186" s="1202"/>
      <c r="C186" s="1202"/>
      <c r="D186" s="1136"/>
      <c r="E186" s="1202"/>
      <c r="F186" s="1100"/>
      <c r="G186" s="1149"/>
      <c r="H186" s="1136">
        <v>182</v>
      </c>
      <c r="I186" s="1255" t="s">
        <v>106</v>
      </c>
      <c r="J186" s="1255" t="s">
        <v>1125</v>
      </c>
      <c r="K186" s="1136">
        <v>42</v>
      </c>
      <c r="L186" s="1256" t="s">
        <v>3851</v>
      </c>
      <c r="M186" s="1256" t="s">
        <v>3795</v>
      </c>
    </row>
    <row r="187" spans="1:13">
      <c r="A187" s="1136"/>
      <c r="B187" s="1202"/>
      <c r="C187" s="1202"/>
      <c r="D187" s="1136"/>
      <c r="E187" s="1202"/>
      <c r="F187" s="1100"/>
      <c r="G187" s="1149"/>
      <c r="H187" s="1136">
        <v>183</v>
      </c>
      <c r="I187" s="1255" t="s">
        <v>1125</v>
      </c>
      <c r="J187" s="1255" t="s">
        <v>96</v>
      </c>
      <c r="K187" s="1136">
        <v>39</v>
      </c>
      <c r="L187" s="1256" t="s">
        <v>3851</v>
      </c>
      <c r="M187" s="1256" t="s">
        <v>3795</v>
      </c>
    </row>
    <row r="188" spans="1:13">
      <c r="A188" s="1136"/>
      <c r="B188" s="1202"/>
      <c r="C188" s="1202"/>
      <c r="D188" s="1136"/>
      <c r="E188" s="1202"/>
      <c r="F188" s="1100"/>
      <c r="G188" s="1149"/>
      <c r="H188" s="1136">
        <v>184</v>
      </c>
      <c r="I188" s="1525" t="s">
        <v>1084</v>
      </c>
      <c r="J188" s="1535" t="s">
        <v>1546</v>
      </c>
      <c r="K188" s="1136">
        <v>25</v>
      </c>
      <c r="L188" s="1526" t="s">
        <v>3853</v>
      </c>
      <c r="M188" s="1526" t="s">
        <v>3795</v>
      </c>
    </row>
    <row r="189" spans="1:13">
      <c r="A189" s="1136"/>
      <c r="B189" s="1202"/>
      <c r="C189" s="1202"/>
      <c r="D189" s="1136"/>
      <c r="E189" s="1202"/>
      <c r="F189" s="1100"/>
      <c r="G189" s="1149"/>
      <c r="H189" s="1136">
        <v>185</v>
      </c>
      <c r="I189" s="1525" t="s">
        <v>1546</v>
      </c>
      <c r="J189" s="1525" t="s">
        <v>116</v>
      </c>
      <c r="K189" s="1136">
        <v>33</v>
      </c>
      <c r="L189" s="1526" t="s">
        <v>3853</v>
      </c>
      <c r="M189" s="1526" t="s">
        <v>3795</v>
      </c>
    </row>
    <row r="190" spans="1:13">
      <c r="A190" s="1136"/>
      <c r="B190" s="1202"/>
      <c r="C190" s="1202"/>
      <c r="D190" s="1136"/>
      <c r="E190" s="1202"/>
      <c r="F190" s="1100"/>
      <c r="G190" s="1149"/>
      <c r="H190" s="1136">
        <v>186</v>
      </c>
      <c r="I190" s="1525" t="s">
        <v>116</v>
      </c>
      <c r="J190" s="1525" t="s">
        <v>1087</v>
      </c>
      <c r="K190" s="1136">
        <v>36</v>
      </c>
      <c r="L190" s="1526" t="s">
        <v>3853</v>
      </c>
      <c r="M190" s="1526" t="s">
        <v>3795</v>
      </c>
    </row>
    <row r="191" spans="1:13">
      <c r="A191" s="1136"/>
      <c r="B191" s="1202"/>
      <c r="C191" s="1202"/>
      <c r="D191" s="1136"/>
      <c r="E191" s="1202"/>
      <c r="F191" s="1100"/>
      <c r="G191" s="1149"/>
      <c r="H191" s="1136">
        <v>187</v>
      </c>
      <c r="I191" s="1525" t="s">
        <v>1087</v>
      </c>
      <c r="J191" s="1525" t="s">
        <v>1697</v>
      </c>
      <c r="K191" s="1136">
        <v>36</v>
      </c>
      <c r="L191" s="1526" t="s">
        <v>3853</v>
      </c>
      <c r="M191" s="1526" t="s">
        <v>3795</v>
      </c>
    </row>
    <row r="192" spans="1:13">
      <c r="A192" s="1136"/>
      <c r="B192" s="1202"/>
      <c r="C192" s="1202"/>
      <c r="D192" s="1136"/>
      <c r="E192" s="1202"/>
      <c r="F192" s="1100"/>
      <c r="G192" s="1149"/>
      <c r="H192" s="1136">
        <v>188</v>
      </c>
      <c r="I192" s="1525" t="s">
        <v>1697</v>
      </c>
      <c r="J192" s="1525" t="s">
        <v>1572</v>
      </c>
      <c r="K192" s="1136">
        <v>30</v>
      </c>
      <c r="L192" s="1526" t="s">
        <v>3853</v>
      </c>
      <c r="M192" s="1526" t="s">
        <v>3795</v>
      </c>
    </row>
    <row r="193" spans="1:13">
      <c r="A193" s="1136"/>
      <c r="B193" s="1202"/>
      <c r="C193" s="1202"/>
      <c r="D193" s="1136"/>
      <c r="E193" s="1202"/>
      <c r="F193" s="1100"/>
      <c r="G193" s="1149"/>
      <c r="H193" s="1136">
        <v>189</v>
      </c>
      <c r="I193" s="1525" t="s">
        <v>1572</v>
      </c>
      <c r="J193" s="1525" t="s">
        <v>1567</v>
      </c>
      <c r="K193" s="1136">
        <v>38</v>
      </c>
      <c r="L193" s="1526" t="s">
        <v>3853</v>
      </c>
      <c r="M193" s="1526" t="s">
        <v>3795</v>
      </c>
    </row>
    <row r="194" spans="1:13">
      <c r="A194" s="1136"/>
      <c r="B194" s="1202"/>
      <c r="C194" s="1202"/>
      <c r="D194" s="1136"/>
      <c r="E194" s="1202"/>
      <c r="F194" s="1100"/>
      <c r="G194" s="1149"/>
      <c r="H194" s="1136">
        <v>190</v>
      </c>
      <c r="I194" s="1525" t="s">
        <v>1567</v>
      </c>
      <c r="J194" s="1525" t="s">
        <v>127</v>
      </c>
      <c r="K194" s="1136">
        <v>35</v>
      </c>
      <c r="L194" s="1526" t="s">
        <v>3853</v>
      </c>
      <c r="M194" s="1526" t="s">
        <v>3795</v>
      </c>
    </row>
    <row r="195" spans="1:13">
      <c r="A195" s="1136"/>
      <c r="B195" s="1202"/>
      <c r="C195" s="1202"/>
      <c r="D195" s="1136"/>
      <c r="E195" s="1202"/>
      <c r="F195" s="1100"/>
      <c r="G195" s="1149"/>
      <c r="H195" s="1136">
        <v>191</v>
      </c>
      <c r="I195" s="1525" t="s">
        <v>127</v>
      </c>
      <c r="J195" s="1525" t="s">
        <v>1225</v>
      </c>
      <c r="K195" s="1136">
        <v>29</v>
      </c>
      <c r="L195" s="1526" t="s">
        <v>3853</v>
      </c>
      <c r="M195" s="1526" t="s">
        <v>3795</v>
      </c>
    </row>
    <row r="196" spans="1:13">
      <c r="A196" s="1136"/>
      <c r="B196" s="1202"/>
      <c r="C196" s="1202"/>
      <c r="D196" s="1136"/>
      <c r="E196" s="1202"/>
      <c r="F196" s="1100"/>
      <c r="G196" s="1149"/>
      <c r="H196" s="1136">
        <v>192</v>
      </c>
      <c r="I196" s="1537" t="s">
        <v>1225</v>
      </c>
      <c r="J196" s="1538" t="s">
        <v>120</v>
      </c>
      <c r="K196" s="1139">
        <v>30</v>
      </c>
      <c r="L196" s="1526" t="s">
        <v>3853</v>
      </c>
      <c r="M196" s="1526" t="s">
        <v>3795</v>
      </c>
    </row>
    <row r="197" spans="1:13">
      <c r="A197" s="1136"/>
      <c r="B197" s="1202"/>
      <c r="C197" s="1202"/>
      <c r="D197" s="1136"/>
      <c r="E197" s="1202"/>
      <c r="F197" s="1100"/>
      <c r="G197" s="1149"/>
      <c r="H197" s="1136">
        <v>193</v>
      </c>
      <c r="I197" s="1537" t="s">
        <v>120</v>
      </c>
      <c r="J197" s="1538" t="s">
        <v>111</v>
      </c>
      <c r="K197" s="1139">
        <v>39</v>
      </c>
      <c r="L197" s="1526" t="s">
        <v>3853</v>
      </c>
      <c r="M197" s="1526" t="s">
        <v>3795</v>
      </c>
    </row>
    <row r="198" spans="1:13">
      <c r="A198" s="1136"/>
      <c r="B198" s="1202"/>
      <c r="C198" s="1202"/>
      <c r="D198" s="1136"/>
      <c r="E198" s="1202"/>
      <c r="F198" s="1100"/>
      <c r="G198" s="1149"/>
      <c r="H198" s="1136">
        <v>194</v>
      </c>
      <c r="I198" s="1537" t="s">
        <v>111</v>
      </c>
      <c r="J198" s="1538" t="s">
        <v>1547</v>
      </c>
      <c r="K198" s="1139">
        <v>42</v>
      </c>
      <c r="L198" s="1526" t="s">
        <v>3853</v>
      </c>
      <c r="M198" s="1526" t="s">
        <v>3795</v>
      </c>
    </row>
    <row r="199" spans="1:13">
      <c r="A199" s="1136"/>
      <c r="B199" s="1202"/>
      <c r="C199" s="1202"/>
      <c r="D199" s="1136"/>
      <c r="E199" s="1202"/>
      <c r="F199" s="1100"/>
      <c r="G199" s="1149"/>
      <c r="H199" s="1136">
        <v>195</v>
      </c>
      <c r="I199" s="1537" t="s">
        <v>96</v>
      </c>
      <c r="J199" s="1538" t="s">
        <v>1127</v>
      </c>
      <c r="K199" s="1139">
        <v>42</v>
      </c>
      <c r="L199" s="1526" t="s">
        <v>3853</v>
      </c>
      <c r="M199" s="1526" t="s">
        <v>3795</v>
      </c>
    </row>
    <row r="200" spans="1:13">
      <c r="A200" s="1136"/>
      <c r="B200" s="1202"/>
      <c r="C200" s="1202"/>
      <c r="D200" s="1136"/>
      <c r="E200" s="1202"/>
      <c r="F200" s="1100"/>
      <c r="G200" s="1149"/>
      <c r="H200" s="1136">
        <v>196</v>
      </c>
      <c r="I200" s="1525" t="s">
        <v>1127</v>
      </c>
      <c r="J200" s="1525" t="s">
        <v>1785</v>
      </c>
      <c r="K200" s="1136">
        <v>39</v>
      </c>
      <c r="L200" s="1526" t="s">
        <v>3853</v>
      </c>
      <c r="M200" s="1526" t="s">
        <v>3795</v>
      </c>
    </row>
    <row r="201" spans="1:13">
      <c r="A201" s="1136"/>
      <c r="B201" s="1202"/>
      <c r="C201" s="1202"/>
      <c r="D201" s="1136"/>
      <c r="E201" s="1202"/>
      <c r="F201" s="1100"/>
      <c r="G201" s="1149"/>
      <c r="H201" s="1136">
        <v>197</v>
      </c>
      <c r="I201" s="1525" t="s">
        <v>1078</v>
      </c>
      <c r="J201" s="1525" t="s">
        <v>1533</v>
      </c>
      <c r="K201" s="1136">
        <v>40</v>
      </c>
      <c r="L201" s="1526" t="s">
        <v>3854</v>
      </c>
      <c r="M201" s="1526" t="s">
        <v>3795</v>
      </c>
    </row>
    <row r="202" spans="1:13">
      <c r="A202" s="1136"/>
      <c r="B202" s="1202"/>
      <c r="C202" s="1202"/>
      <c r="D202" s="1136"/>
      <c r="E202" s="1202"/>
      <c r="F202" s="1100"/>
      <c r="G202" s="1149"/>
      <c r="H202" s="1136">
        <v>198</v>
      </c>
      <c r="I202" s="1525" t="s">
        <v>1533</v>
      </c>
      <c r="J202" s="1525" t="s">
        <v>1530</v>
      </c>
      <c r="K202" s="1136">
        <v>42</v>
      </c>
      <c r="L202" s="1526" t="s">
        <v>3854</v>
      </c>
      <c r="M202" s="1526" t="s">
        <v>3795</v>
      </c>
    </row>
    <row r="203" spans="1:13">
      <c r="A203" s="1136"/>
      <c r="B203" s="1202"/>
      <c r="C203" s="1202"/>
      <c r="D203" s="1136"/>
      <c r="E203" s="1202"/>
      <c r="F203" s="1100"/>
      <c r="G203" s="1149"/>
      <c r="H203" s="1136">
        <v>199</v>
      </c>
      <c r="I203" s="1525" t="s">
        <v>1530</v>
      </c>
      <c r="J203" s="1525" t="s">
        <v>1080</v>
      </c>
      <c r="K203" s="1136">
        <v>38</v>
      </c>
      <c r="L203" s="1526" t="s">
        <v>3854</v>
      </c>
      <c r="M203" s="1526" t="s">
        <v>3795</v>
      </c>
    </row>
    <row r="204" spans="1:13">
      <c r="A204" s="1136"/>
      <c r="B204" s="1202"/>
      <c r="C204" s="1202"/>
      <c r="D204" s="1136"/>
      <c r="E204" s="1202"/>
      <c r="F204" s="1100"/>
      <c r="G204" s="1149"/>
      <c r="H204" s="1136">
        <v>200</v>
      </c>
      <c r="I204" s="1525" t="s">
        <v>1080</v>
      </c>
      <c r="J204" s="1525" t="s">
        <v>1082</v>
      </c>
      <c r="K204" s="1136">
        <v>38</v>
      </c>
      <c r="L204" s="1526" t="s">
        <v>3854</v>
      </c>
      <c r="M204" s="1526" t="s">
        <v>3795</v>
      </c>
    </row>
    <row r="205" spans="1:13">
      <c r="A205" s="1136"/>
      <c r="B205" s="1202"/>
      <c r="C205" s="1202"/>
      <c r="D205" s="1136"/>
      <c r="E205" s="1202"/>
      <c r="F205" s="1100"/>
      <c r="G205" s="1149"/>
      <c r="H205" s="1136">
        <v>201</v>
      </c>
      <c r="I205" s="1525" t="s">
        <v>1082</v>
      </c>
      <c r="J205" s="1525" t="s">
        <v>1084</v>
      </c>
      <c r="K205" s="1136">
        <v>38</v>
      </c>
      <c r="L205" s="1526" t="s">
        <v>3854</v>
      </c>
      <c r="M205" s="1526" t="s">
        <v>3795</v>
      </c>
    </row>
    <row r="206" spans="1:13">
      <c r="A206" s="1136"/>
      <c r="B206" s="1202"/>
      <c r="C206" s="1202"/>
      <c r="D206" s="1136"/>
      <c r="E206" s="1202"/>
      <c r="F206" s="1100"/>
      <c r="G206" s="1149"/>
      <c r="H206" s="1136"/>
      <c r="I206" s="1211"/>
      <c r="J206" s="1136"/>
      <c r="K206" s="1136"/>
      <c r="L206" s="1136"/>
      <c r="M206" s="1136"/>
    </row>
    <row r="207" spans="1:13">
      <c r="A207" s="1136"/>
      <c r="B207" s="1196"/>
      <c r="C207" s="1196"/>
      <c r="D207" s="1136"/>
      <c r="E207" s="1196"/>
      <c r="F207" s="1100"/>
      <c r="G207" s="1149"/>
      <c r="H207" s="1136"/>
      <c r="I207" s="1136"/>
      <c r="J207" s="1136"/>
      <c r="K207" s="1136"/>
      <c r="L207" s="1136"/>
      <c r="M207" s="1136"/>
    </row>
    <row r="208" spans="1:13">
      <c r="A208" s="1136"/>
      <c r="B208" s="1136"/>
      <c r="C208" s="1136"/>
      <c r="D208" s="1136"/>
      <c r="E208" s="1136"/>
      <c r="F208" s="1136"/>
      <c r="G208" s="1149"/>
      <c r="H208" s="1136"/>
      <c r="I208" s="1136"/>
      <c r="J208" s="1136"/>
      <c r="K208" s="1136"/>
      <c r="L208" s="1136"/>
      <c r="M208" s="1136"/>
    </row>
    <row r="209" spans="1:13">
      <c r="A209" s="1156"/>
      <c r="B209" s="1396" t="s">
        <v>3792</v>
      </c>
      <c r="C209" s="1396"/>
      <c r="D209" s="1157">
        <f>SUM(D5:D208)</f>
        <v>177</v>
      </c>
      <c r="E209" s="1157"/>
      <c r="F209" s="1156"/>
      <c r="G209" s="1149"/>
      <c r="H209" s="1156"/>
      <c r="I209" s="1374" t="s">
        <v>3792</v>
      </c>
      <c r="J209" s="1374"/>
      <c r="K209" s="1157">
        <f>SUM(K5:K208)</f>
        <v>7665</v>
      </c>
      <c r="L209" s="1156"/>
      <c r="M209" s="1156"/>
    </row>
    <row r="211" spans="1:13">
      <c r="D211" s="1135">
        <f>177-D209</f>
        <v>0</v>
      </c>
      <c r="K211" s="1135">
        <f>9840-K209</f>
        <v>2175</v>
      </c>
    </row>
  </sheetData>
  <mergeCells count="15">
    <mergeCell ref="B209:C209"/>
    <mergeCell ref="E3:E4"/>
    <mergeCell ref="H3:H4"/>
    <mergeCell ref="I3:J3"/>
    <mergeCell ref="I209:J209"/>
    <mergeCell ref="G55:G56"/>
    <mergeCell ref="A1:M1"/>
    <mergeCell ref="A2:M2"/>
    <mergeCell ref="A3:A4"/>
    <mergeCell ref="B3:C3"/>
    <mergeCell ref="D3:D4"/>
    <mergeCell ref="F3:F4"/>
    <mergeCell ref="K3:K4"/>
    <mergeCell ref="L3:L4"/>
    <mergeCell ref="M3:M4"/>
  </mergeCells>
  <phoneticPr fontId="124" type="noConversion"/>
  <conditionalFormatting sqref="B1:B1048576">
    <cfRule type="duplicateValues" dxfId="398" priority="4"/>
  </conditionalFormatting>
  <conditionalFormatting sqref="C1:C1048576">
    <cfRule type="duplicateValues" dxfId="397" priority="3"/>
  </conditionalFormatting>
  <conditionalFormatting sqref="I200:I1048576 I1:I195">
    <cfRule type="duplicateValues" dxfId="396" priority="2"/>
  </conditionalFormatting>
  <conditionalFormatting sqref="J200:J1048576 J1:J195">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O128"/>
  <sheetViews>
    <sheetView topLeftCell="A2" workbookViewId="0">
      <pane xSplit="3" ySplit="4" topLeftCell="D117" activePane="bottomRight" state="frozen"/>
      <selection activeCell="A2" sqref="A2"/>
      <selection pane="topRight" activeCell="D2" sqref="D2"/>
      <selection pane="bottomLeft" activeCell="A5" sqref="A5"/>
      <selection pane="bottomRight" activeCell="D61" sqref="D61"/>
    </sheetView>
  </sheetViews>
  <sheetFormatPr defaultRowHeight="14.5"/>
  <cols>
    <col min="1" max="3" width="8.7265625" style="1135"/>
    <col min="4" max="4" width="11.54296875" style="1135" customWidth="1"/>
    <col min="5" max="5" width="11.36328125" style="1135" customWidth="1"/>
    <col min="6" max="6" width="14.54296875" style="1135" customWidth="1"/>
    <col min="7" max="7" width="7.08984375" style="1135" customWidth="1"/>
    <col min="8" max="10" width="8.7265625" style="1135"/>
    <col min="11" max="11" width="12.6328125" style="1135" customWidth="1"/>
    <col min="12" max="13" width="12.7265625" style="1135" customWidth="1"/>
    <col min="14" max="14" width="13.6328125" style="1135" customWidth="1"/>
    <col min="15" max="16384" width="8.7265625" style="1135"/>
  </cols>
  <sheetData>
    <row r="1" spans="1:14" ht="15" thickBot="1">
      <c r="A1" s="1402" t="s">
        <v>3785</v>
      </c>
      <c r="B1" s="1403"/>
      <c r="C1" s="1403"/>
      <c r="D1" s="1403"/>
      <c r="E1" s="1403"/>
      <c r="F1" s="1403"/>
      <c r="G1" s="1403"/>
      <c r="H1" s="1403"/>
      <c r="I1" s="1403"/>
      <c r="J1" s="1403"/>
      <c r="K1" s="1403"/>
      <c r="L1" s="1403"/>
      <c r="M1" s="1403"/>
      <c r="N1" s="1403"/>
    </row>
    <row r="2" spans="1:14">
      <c r="A2" s="1407" t="s">
        <v>3785</v>
      </c>
      <c r="B2" s="1408"/>
      <c r="C2" s="1408"/>
      <c r="D2" s="1408"/>
      <c r="E2" s="1408"/>
      <c r="F2" s="1408"/>
      <c r="G2" s="1408"/>
      <c r="H2" s="1408"/>
      <c r="I2" s="1408"/>
      <c r="J2" s="1408"/>
      <c r="K2" s="1408"/>
      <c r="L2" s="1408"/>
      <c r="M2" s="1408"/>
      <c r="N2" s="1409"/>
    </row>
    <row r="3" spans="1:14" ht="15" thickBot="1">
      <c r="A3" s="1404" t="s">
        <v>3800</v>
      </c>
      <c r="B3" s="1405"/>
      <c r="C3" s="1405"/>
      <c r="D3" s="1405"/>
      <c r="E3" s="1405"/>
      <c r="F3" s="1405"/>
      <c r="G3" s="1405"/>
      <c r="H3" s="1405"/>
      <c r="I3" s="1405"/>
      <c r="J3" s="1405"/>
      <c r="K3" s="1405"/>
      <c r="L3" s="1405"/>
      <c r="M3" s="1405"/>
      <c r="N3" s="1406"/>
    </row>
    <row r="4" spans="1:14" ht="34.5" customHeight="1">
      <c r="A4" s="1362" t="s">
        <v>2954</v>
      </c>
      <c r="B4" s="1364" t="s">
        <v>3790</v>
      </c>
      <c r="C4" s="1362" t="s">
        <v>88</v>
      </c>
      <c r="D4" s="1410" t="s">
        <v>3801</v>
      </c>
      <c r="E4" s="1412" t="s">
        <v>2720</v>
      </c>
      <c r="F4" s="1414" t="s">
        <v>3786</v>
      </c>
      <c r="G4" s="1153"/>
      <c r="H4" s="1375" t="s">
        <v>2954</v>
      </c>
      <c r="I4" s="1377" t="s">
        <v>3790</v>
      </c>
      <c r="J4" s="1375" t="s">
        <v>88</v>
      </c>
      <c r="K4" s="1160" t="s">
        <v>3787</v>
      </c>
      <c r="L4" s="1160" t="s">
        <v>3787</v>
      </c>
      <c r="M4" s="1368" t="s">
        <v>2440</v>
      </c>
      <c r="N4" s="1368" t="s">
        <v>3786</v>
      </c>
    </row>
    <row r="5" spans="1:14" ht="39">
      <c r="A5" s="1363"/>
      <c r="B5" s="1365"/>
      <c r="C5" s="1363"/>
      <c r="D5" s="1411"/>
      <c r="E5" s="1413"/>
      <c r="F5" s="1415"/>
      <c r="G5" s="1153"/>
      <c r="H5" s="1376"/>
      <c r="I5" s="1378"/>
      <c r="J5" s="1376"/>
      <c r="K5" s="1145" t="s">
        <v>3802</v>
      </c>
      <c r="L5" s="1145" t="s">
        <v>3803</v>
      </c>
      <c r="M5" s="1369"/>
      <c r="N5" s="1369"/>
    </row>
    <row r="6" spans="1:14">
      <c r="A6" s="1136">
        <v>1</v>
      </c>
      <c r="B6" s="1137" t="s">
        <v>1809</v>
      </c>
      <c r="C6" s="1139" t="s">
        <v>3794</v>
      </c>
      <c r="D6" s="1139">
        <v>50.9</v>
      </c>
      <c r="E6" s="1136" t="s">
        <v>3784</v>
      </c>
      <c r="F6" s="1139" t="s">
        <v>754</v>
      </c>
      <c r="G6" s="1153"/>
      <c r="H6" s="1136">
        <v>1</v>
      </c>
      <c r="I6" s="1139" t="s">
        <v>666</v>
      </c>
      <c r="J6" s="1139" t="s">
        <v>3794</v>
      </c>
      <c r="K6" s="1139"/>
      <c r="L6" s="1139">
        <v>1</v>
      </c>
      <c r="M6" s="1200" t="s">
        <v>3821</v>
      </c>
      <c r="N6" s="1139" t="s">
        <v>754</v>
      </c>
    </row>
    <row r="7" spans="1:14">
      <c r="A7" s="1136">
        <v>2</v>
      </c>
      <c r="B7" s="1137" t="s">
        <v>1802</v>
      </c>
      <c r="C7" s="1139" t="s">
        <v>3794</v>
      </c>
      <c r="D7" s="1139">
        <v>50.9</v>
      </c>
      <c r="E7" s="1136" t="s">
        <v>3784</v>
      </c>
      <c r="F7" s="1139" t="s">
        <v>754</v>
      </c>
      <c r="G7" s="1153"/>
      <c r="H7" s="1136">
        <v>2</v>
      </c>
      <c r="I7" s="1162" t="s">
        <v>750</v>
      </c>
      <c r="J7" s="1162" t="s">
        <v>3794</v>
      </c>
      <c r="K7" s="1139"/>
      <c r="L7" s="1139">
        <v>1</v>
      </c>
      <c r="M7" s="1200" t="s">
        <v>3821</v>
      </c>
      <c r="N7" s="1139" t="s">
        <v>754</v>
      </c>
    </row>
    <row r="8" spans="1:14">
      <c r="A8" s="1136">
        <v>3</v>
      </c>
      <c r="B8" s="1139" t="s">
        <v>666</v>
      </c>
      <c r="C8" s="1139" t="s">
        <v>3794</v>
      </c>
      <c r="D8" s="1139">
        <v>50.9</v>
      </c>
      <c r="E8" s="1139" t="s">
        <v>3788</v>
      </c>
      <c r="F8" s="1139" t="s">
        <v>754</v>
      </c>
      <c r="G8" s="1153"/>
      <c r="H8" s="1136">
        <v>3</v>
      </c>
      <c r="I8" s="1195" t="s">
        <v>1809</v>
      </c>
      <c r="J8" s="1162" t="s">
        <v>3794</v>
      </c>
      <c r="K8" s="1139">
        <v>1</v>
      </c>
      <c r="L8" s="1139"/>
      <c r="M8" s="1200" t="s">
        <v>3823</v>
      </c>
      <c r="N8" s="1139" t="s">
        <v>754</v>
      </c>
    </row>
    <row r="9" spans="1:14">
      <c r="A9" s="1136">
        <v>4</v>
      </c>
      <c r="B9" s="1162" t="s">
        <v>750</v>
      </c>
      <c r="C9" s="1162" t="s">
        <v>3794</v>
      </c>
      <c r="D9" s="1139">
        <v>50.9</v>
      </c>
      <c r="E9" s="1162" t="s">
        <v>3811</v>
      </c>
      <c r="F9" s="1139" t="s">
        <v>754</v>
      </c>
      <c r="G9" s="1153"/>
      <c r="H9" s="1136">
        <v>4</v>
      </c>
      <c r="I9" s="1200" t="s">
        <v>1802</v>
      </c>
      <c r="J9" s="1162" t="s">
        <v>3794</v>
      </c>
      <c r="K9" s="1139">
        <v>1</v>
      </c>
      <c r="L9" s="1139"/>
      <c r="M9" s="1200" t="s">
        <v>3823</v>
      </c>
      <c r="N9" s="1139" t="s">
        <v>754</v>
      </c>
    </row>
    <row r="10" spans="1:14">
      <c r="A10" s="1136">
        <v>5</v>
      </c>
      <c r="B10" s="1200" t="s">
        <v>316</v>
      </c>
      <c r="C10" s="1200" t="s">
        <v>97</v>
      </c>
      <c r="D10" s="1139">
        <v>26.86</v>
      </c>
      <c r="E10" s="1200" t="s">
        <v>3821</v>
      </c>
      <c r="F10" s="1139" t="s">
        <v>754</v>
      </c>
      <c r="G10" s="1153"/>
      <c r="H10" s="1136">
        <v>5</v>
      </c>
      <c r="I10" s="1204" t="s">
        <v>236</v>
      </c>
      <c r="J10" s="1204" t="s">
        <v>97</v>
      </c>
      <c r="K10" s="1139">
        <v>1</v>
      </c>
      <c r="L10" s="1139"/>
      <c r="M10" s="1204" t="s">
        <v>3824</v>
      </c>
      <c r="N10" s="1139" t="s">
        <v>754</v>
      </c>
    </row>
    <row r="11" spans="1:14">
      <c r="A11" s="1136">
        <v>6</v>
      </c>
      <c r="B11" s="1200" t="s">
        <v>587</v>
      </c>
      <c r="C11" s="1200" t="s">
        <v>97</v>
      </c>
      <c r="D11" s="1139">
        <v>26.86</v>
      </c>
      <c r="E11" s="1200" t="s">
        <v>3823</v>
      </c>
      <c r="F11" s="1139" t="s">
        <v>754</v>
      </c>
      <c r="G11" s="1153"/>
      <c r="H11" s="1136">
        <v>6</v>
      </c>
      <c r="I11" s="1204" t="s">
        <v>255</v>
      </c>
      <c r="J11" s="1204" t="s">
        <v>97</v>
      </c>
      <c r="K11" s="1139">
        <v>1</v>
      </c>
      <c r="L11" s="1139"/>
      <c r="M11" s="1204" t="s">
        <v>3824</v>
      </c>
      <c r="N11" s="1139" t="s">
        <v>754</v>
      </c>
    </row>
    <row r="12" spans="1:14">
      <c r="A12" s="1136">
        <v>7</v>
      </c>
      <c r="B12" s="1200" t="s">
        <v>219</v>
      </c>
      <c r="C12" s="1200" t="s">
        <v>97</v>
      </c>
      <c r="D12" s="1139">
        <v>26.86</v>
      </c>
      <c r="E12" s="1200" t="s">
        <v>3823</v>
      </c>
      <c r="F12" s="1139" t="s">
        <v>754</v>
      </c>
      <c r="G12" s="1153"/>
      <c r="H12" s="1136">
        <v>7</v>
      </c>
      <c r="I12" s="1204" t="s">
        <v>268</v>
      </c>
      <c r="J12" s="1204" t="s">
        <v>176</v>
      </c>
      <c r="K12" s="1139">
        <v>1</v>
      </c>
      <c r="L12" s="1139"/>
      <c r="M12" s="1204" t="s">
        <v>3824</v>
      </c>
      <c r="N12" s="1139" t="s">
        <v>754</v>
      </c>
    </row>
    <row r="13" spans="1:14">
      <c r="A13" s="1136">
        <v>8</v>
      </c>
      <c r="B13" s="1204" t="s">
        <v>211</v>
      </c>
      <c r="C13" s="1204" t="s">
        <v>97</v>
      </c>
      <c r="D13" s="1139">
        <v>26.86</v>
      </c>
      <c r="E13" s="1204" t="s">
        <v>3824</v>
      </c>
      <c r="F13" s="1139" t="s">
        <v>754</v>
      </c>
      <c r="G13" s="1153"/>
      <c r="H13" s="1136">
        <v>8</v>
      </c>
      <c r="I13" s="1204" t="s">
        <v>284</v>
      </c>
      <c r="J13" s="1204" t="s">
        <v>2173</v>
      </c>
      <c r="K13" s="1139">
        <v>1</v>
      </c>
      <c r="L13" s="1139"/>
      <c r="M13" s="1204" t="s">
        <v>3824</v>
      </c>
      <c r="N13" s="1139" t="s">
        <v>754</v>
      </c>
    </row>
    <row r="14" spans="1:14">
      <c r="A14" s="1136">
        <v>9</v>
      </c>
      <c r="B14" s="1204" t="s">
        <v>396</v>
      </c>
      <c r="C14" s="1204" t="s">
        <v>2475</v>
      </c>
      <c r="D14" s="1139">
        <v>28.7</v>
      </c>
      <c r="E14" s="1204" t="s">
        <v>3824</v>
      </c>
      <c r="F14" s="1139" t="s">
        <v>754</v>
      </c>
      <c r="G14" s="1153"/>
      <c r="H14" s="1136">
        <v>9</v>
      </c>
      <c r="I14" s="1204" t="s">
        <v>744</v>
      </c>
      <c r="J14" s="1204" t="s">
        <v>2173</v>
      </c>
      <c r="K14" s="1139">
        <v>1</v>
      </c>
      <c r="L14" s="1139"/>
      <c r="M14" s="1204" t="s">
        <v>3826</v>
      </c>
      <c r="N14" s="1139" t="s">
        <v>754</v>
      </c>
    </row>
    <row r="15" spans="1:14">
      <c r="A15" s="1136">
        <v>10</v>
      </c>
      <c r="B15" s="1204" t="s">
        <v>611</v>
      </c>
      <c r="C15" s="1204" t="s">
        <v>97</v>
      </c>
      <c r="D15" s="1139">
        <v>26.86</v>
      </c>
      <c r="E15" s="1204" t="s">
        <v>3824</v>
      </c>
      <c r="F15" s="1139" t="s">
        <v>754</v>
      </c>
      <c r="G15" s="1153"/>
      <c r="H15" s="1136">
        <v>10</v>
      </c>
      <c r="I15" s="1204" t="s">
        <v>711</v>
      </c>
      <c r="J15" s="1204" t="s">
        <v>97</v>
      </c>
      <c r="K15" s="1139">
        <v>1</v>
      </c>
      <c r="L15" s="1139"/>
      <c r="M15" s="1204" t="s">
        <v>3826</v>
      </c>
      <c r="N15" s="1139" t="s">
        <v>754</v>
      </c>
    </row>
    <row r="16" spans="1:14">
      <c r="A16" s="1136">
        <v>11</v>
      </c>
      <c r="B16" s="1204" t="s">
        <v>551</v>
      </c>
      <c r="C16" s="1204" t="s">
        <v>97</v>
      </c>
      <c r="D16" s="1139">
        <v>26.86</v>
      </c>
      <c r="E16" s="1204" t="s">
        <v>3824</v>
      </c>
      <c r="F16" s="1139" t="s">
        <v>754</v>
      </c>
      <c r="G16" s="1153"/>
      <c r="H16" s="1136">
        <v>11</v>
      </c>
      <c r="I16" s="1204" t="s">
        <v>250</v>
      </c>
      <c r="J16" s="1204" t="s">
        <v>176</v>
      </c>
      <c r="K16" s="1139">
        <v>1</v>
      </c>
      <c r="L16" s="1139"/>
      <c r="M16" s="1204" t="s">
        <v>3826</v>
      </c>
      <c r="N16" s="1139" t="s">
        <v>754</v>
      </c>
    </row>
    <row r="17" spans="1:14">
      <c r="A17" s="1136">
        <v>12</v>
      </c>
      <c r="B17" s="1204" t="s">
        <v>580</v>
      </c>
      <c r="C17" s="1204" t="s">
        <v>97</v>
      </c>
      <c r="D17" s="1139">
        <v>26.86</v>
      </c>
      <c r="E17" s="1204" t="s">
        <v>3824</v>
      </c>
      <c r="F17" s="1139" t="s">
        <v>754</v>
      </c>
      <c r="G17" s="1153"/>
      <c r="H17" s="1136">
        <v>12</v>
      </c>
      <c r="I17" s="1204" t="s">
        <v>1463</v>
      </c>
      <c r="J17" s="1204" t="s">
        <v>176</v>
      </c>
      <c r="K17" s="1139">
        <v>1</v>
      </c>
      <c r="L17" s="1139"/>
      <c r="M17" s="1204" t="s">
        <v>3826</v>
      </c>
      <c r="N17" s="1139" t="s">
        <v>754</v>
      </c>
    </row>
    <row r="18" spans="1:14">
      <c r="A18" s="1136">
        <v>13</v>
      </c>
      <c r="B18" s="1204" t="s">
        <v>962</v>
      </c>
      <c r="C18" s="1204" t="s">
        <v>97</v>
      </c>
      <c r="D18" s="1139">
        <v>26.86</v>
      </c>
      <c r="E18" s="1204" t="s">
        <v>3824</v>
      </c>
      <c r="F18" s="1139" t="s">
        <v>754</v>
      </c>
      <c r="G18" s="1153"/>
      <c r="H18" s="1136">
        <v>13</v>
      </c>
      <c r="I18" s="1204" t="s">
        <v>1460</v>
      </c>
      <c r="J18" s="1204" t="s">
        <v>176</v>
      </c>
      <c r="K18" s="1139">
        <v>1</v>
      </c>
      <c r="L18" s="1139"/>
      <c r="M18" s="1204" t="s">
        <v>3826</v>
      </c>
      <c r="N18" s="1139" t="s">
        <v>754</v>
      </c>
    </row>
    <row r="19" spans="1:14">
      <c r="A19" s="1136">
        <v>14</v>
      </c>
      <c r="B19" s="1204" t="s">
        <v>963</v>
      </c>
      <c r="C19" s="1204" t="s">
        <v>97</v>
      </c>
      <c r="D19" s="1139">
        <v>26.86</v>
      </c>
      <c r="E19" s="1204" t="s">
        <v>3824</v>
      </c>
      <c r="F19" s="1139" t="s">
        <v>754</v>
      </c>
      <c r="G19" s="1153"/>
      <c r="H19" s="1136">
        <v>14</v>
      </c>
      <c r="I19" s="1210" t="s">
        <v>1391</v>
      </c>
      <c r="J19" s="1204" t="s">
        <v>97</v>
      </c>
      <c r="K19" s="1139">
        <v>1</v>
      </c>
      <c r="L19" s="1139"/>
      <c r="M19" s="1210" t="s">
        <v>3829</v>
      </c>
      <c r="N19" s="1139" t="s">
        <v>754</v>
      </c>
    </row>
    <row r="20" spans="1:14">
      <c r="A20" s="1136">
        <v>15</v>
      </c>
      <c r="B20" s="1204" t="s">
        <v>957</v>
      </c>
      <c r="C20" s="1204" t="s">
        <v>97</v>
      </c>
      <c r="D20" s="1139">
        <v>26.86</v>
      </c>
      <c r="E20" s="1204" t="s">
        <v>3824</v>
      </c>
      <c r="F20" s="1139" t="s">
        <v>754</v>
      </c>
      <c r="G20" s="1153"/>
      <c r="H20" s="1136">
        <v>15</v>
      </c>
      <c r="I20" s="1210" t="s">
        <v>1396</v>
      </c>
      <c r="J20" s="1204" t="s">
        <v>97</v>
      </c>
      <c r="K20" s="1139">
        <v>1</v>
      </c>
      <c r="L20" s="1139"/>
      <c r="M20" s="1210" t="s">
        <v>3829</v>
      </c>
      <c r="N20" s="1139" t="s">
        <v>754</v>
      </c>
    </row>
    <row r="21" spans="1:14">
      <c r="A21" s="1136">
        <v>16</v>
      </c>
      <c r="B21" s="1204" t="s">
        <v>524</v>
      </c>
      <c r="C21" s="1204" t="s">
        <v>97</v>
      </c>
      <c r="D21" s="1139">
        <v>26.86</v>
      </c>
      <c r="E21" s="1204" t="s">
        <v>3824</v>
      </c>
      <c r="F21" s="1139" t="s">
        <v>754</v>
      </c>
      <c r="G21" s="1153"/>
      <c r="H21" s="1136">
        <v>16</v>
      </c>
      <c r="I21" s="1210" t="s">
        <v>1406</v>
      </c>
      <c r="J21" s="1204" t="s">
        <v>97</v>
      </c>
      <c r="K21" s="1139">
        <v>1</v>
      </c>
      <c r="L21" s="1139"/>
      <c r="M21" s="1210" t="s">
        <v>3829</v>
      </c>
      <c r="N21" s="1139" t="s">
        <v>754</v>
      </c>
    </row>
    <row r="22" spans="1:14">
      <c r="A22" s="1136">
        <v>17</v>
      </c>
      <c r="B22" s="1204" t="s">
        <v>626</v>
      </c>
      <c r="C22" s="1204" t="s">
        <v>2173</v>
      </c>
      <c r="D22" s="1139">
        <v>25.5</v>
      </c>
      <c r="E22" s="1204" t="s">
        <v>3826</v>
      </c>
      <c r="F22" s="1139" t="s">
        <v>754</v>
      </c>
      <c r="G22" s="1153"/>
      <c r="H22" s="1136">
        <v>17</v>
      </c>
      <c r="I22" s="1210" t="s">
        <v>1412</v>
      </c>
      <c r="J22" s="1204" t="s">
        <v>176</v>
      </c>
      <c r="K22" s="1139">
        <v>1</v>
      </c>
      <c r="L22" s="1139"/>
      <c r="M22" s="1210" t="s">
        <v>3829</v>
      </c>
      <c r="N22" s="1139" t="s">
        <v>754</v>
      </c>
    </row>
    <row r="23" spans="1:14">
      <c r="A23" s="1136">
        <v>18</v>
      </c>
      <c r="B23" s="1204" t="s">
        <v>652</v>
      </c>
      <c r="C23" s="1204" t="s">
        <v>97</v>
      </c>
      <c r="D23" s="1139">
        <v>26.86</v>
      </c>
      <c r="E23" s="1204" t="s">
        <v>3826</v>
      </c>
      <c r="F23" s="1139" t="s">
        <v>754</v>
      </c>
      <c r="G23" s="1153"/>
      <c r="H23" s="1136">
        <v>18</v>
      </c>
      <c r="I23" s="1210" t="s">
        <v>1403</v>
      </c>
      <c r="J23" s="1204" t="s">
        <v>97</v>
      </c>
      <c r="K23" s="1139">
        <v>1</v>
      </c>
      <c r="L23" s="1139"/>
      <c r="M23" s="1210" t="s">
        <v>3829</v>
      </c>
      <c r="N23" s="1139" t="s">
        <v>754</v>
      </c>
    </row>
    <row r="24" spans="1:14">
      <c r="A24" s="1136">
        <v>19</v>
      </c>
      <c r="B24" s="1204" t="s">
        <v>650</v>
      </c>
      <c r="C24" s="1204" t="s">
        <v>97</v>
      </c>
      <c r="D24" s="1139">
        <v>26.86</v>
      </c>
      <c r="E24" s="1204" t="s">
        <v>3826</v>
      </c>
      <c r="F24" s="1139" t="s">
        <v>754</v>
      </c>
      <c r="G24" s="1153"/>
      <c r="H24" s="1136">
        <v>19</v>
      </c>
      <c r="I24" s="1210" t="s">
        <v>489</v>
      </c>
      <c r="J24" s="1210" t="s">
        <v>2192</v>
      </c>
      <c r="K24" s="1139">
        <v>1</v>
      </c>
      <c r="L24" s="1139"/>
      <c r="M24" s="1210" t="s">
        <v>3829</v>
      </c>
      <c r="N24" s="1139" t="s">
        <v>754</v>
      </c>
    </row>
    <row r="25" spans="1:14">
      <c r="A25" s="1136">
        <v>20</v>
      </c>
      <c r="B25" s="1204" t="s">
        <v>644</v>
      </c>
      <c r="C25" s="1204" t="s">
        <v>97</v>
      </c>
      <c r="D25" s="1139">
        <v>26.86</v>
      </c>
      <c r="E25" s="1204" t="s">
        <v>3826</v>
      </c>
      <c r="F25" s="1139" t="s">
        <v>754</v>
      </c>
      <c r="G25" s="1153"/>
      <c r="H25" s="1136">
        <v>20</v>
      </c>
      <c r="I25" s="1210" t="s">
        <v>275</v>
      </c>
      <c r="J25" s="1210" t="s">
        <v>3825</v>
      </c>
      <c r="K25" s="1139">
        <v>1</v>
      </c>
      <c r="L25" s="1139"/>
      <c r="M25" s="1210" t="s">
        <v>3829</v>
      </c>
      <c r="N25" s="1139" t="s">
        <v>754</v>
      </c>
    </row>
    <row r="26" spans="1:14">
      <c r="A26" s="1136">
        <v>21</v>
      </c>
      <c r="B26" s="1204" t="s">
        <v>632</v>
      </c>
      <c r="C26" s="1204" t="s">
        <v>97</v>
      </c>
      <c r="D26" s="1139">
        <v>26.86</v>
      </c>
      <c r="E26" s="1204" t="s">
        <v>3826</v>
      </c>
      <c r="F26" s="1139" t="s">
        <v>754</v>
      </c>
      <c r="G26" s="1153"/>
      <c r="H26" s="1136">
        <v>21</v>
      </c>
      <c r="I26" s="1210" t="s">
        <v>299</v>
      </c>
      <c r="J26" s="1204" t="s">
        <v>97</v>
      </c>
      <c r="K26" s="1139">
        <v>1</v>
      </c>
      <c r="L26" s="1139"/>
      <c r="M26" s="1210" t="s">
        <v>3829</v>
      </c>
      <c r="N26" s="1139" t="s">
        <v>754</v>
      </c>
    </row>
    <row r="27" spans="1:14">
      <c r="A27" s="1136">
        <v>22</v>
      </c>
      <c r="B27" s="1204" t="s">
        <v>638</v>
      </c>
      <c r="C27" s="1204" t="s">
        <v>97</v>
      </c>
      <c r="D27" s="1139">
        <v>26.86</v>
      </c>
      <c r="E27" s="1204" t="s">
        <v>3826</v>
      </c>
      <c r="F27" s="1139" t="s">
        <v>754</v>
      </c>
      <c r="G27" s="1153"/>
      <c r="H27" s="1136">
        <v>22</v>
      </c>
      <c r="I27" s="1210" t="s">
        <v>309</v>
      </c>
      <c r="J27" s="1204" t="s">
        <v>97</v>
      </c>
      <c r="K27" s="1139">
        <v>1</v>
      </c>
      <c r="L27" s="1139"/>
      <c r="M27" s="1210" t="s">
        <v>3829</v>
      </c>
      <c r="N27" s="1139" t="s">
        <v>754</v>
      </c>
    </row>
    <row r="28" spans="1:14">
      <c r="A28" s="1136">
        <v>23</v>
      </c>
      <c r="B28" s="1204" t="s">
        <v>794</v>
      </c>
      <c r="C28" s="1204" t="s">
        <v>2334</v>
      </c>
      <c r="D28" s="1139">
        <v>25.9</v>
      </c>
      <c r="E28" s="1204" t="s">
        <v>3826</v>
      </c>
      <c r="F28" s="1139" t="s">
        <v>754</v>
      </c>
      <c r="G28" s="1153"/>
      <c r="H28" s="1136">
        <v>23</v>
      </c>
      <c r="I28" s="1210" t="s">
        <v>285</v>
      </c>
      <c r="J28" s="1210" t="s">
        <v>107</v>
      </c>
      <c r="K28" s="1139">
        <v>1</v>
      </c>
      <c r="L28" s="1139"/>
      <c r="M28" s="1210" t="s">
        <v>3829</v>
      </c>
      <c r="N28" s="1139" t="s">
        <v>754</v>
      </c>
    </row>
    <row r="29" spans="1:14">
      <c r="A29" s="1136">
        <v>24</v>
      </c>
      <c r="B29" s="1204" t="s">
        <v>943</v>
      </c>
      <c r="C29" s="1204" t="s">
        <v>97</v>
      </c>
      <c r="D29" s="1139">
        <v>26.86</v>
      </c>
      <c r="E29" s="1204" t="s">
        <v>3826</v>
      </c>
      <c r="F29" s="1139" t="s">
        <v>754</v>
      </c>
      <c r="G29" s="1153"/>
      <c r="H29" s="1136">
        <v>24</v>
      </c>
      <c r="I29" s="1210" t="s">
        <v>306</v>
      </c>
      <c r="J29" s="1210" t="s">
        <v>176</v>
      </c>
      <c r="K29" s="1139">
        <v>1</v>
      </c>
      <c r="L29" s="1139"/>
      <c r="M29" s="1210" t="s">
        <v>3829</v>
      </c>
      <c r="N29" s="1139" t="s">
        <v>754</v>
      </c>
    </row>
    <row r="30" spans="1:14">
      <c r="A30" s="1136">
        <v>25</v>
      </c>
      <c r="B30" s="1248" t="s">
        <v>942</v>
      </c>
      <c r="C30" s="1204" t="s">
        <v>97</v>
      </c>
      <c r="D30" s="1139">
        <v>26.86</v>
      </c>
      <c r="E30" s="1204" t="s">
        <v>3826</v>
      </c>
      <c r="F30" s="1139" t="s">
        <v>754</v>
      </c>
      <c r="G30" s="1153"/>
      <c r="H30" s="1136">
        <v>25</v>
      </c>
      <c r="I30" s="1210" t="s">
        <v>270</v>
      </c>
      <c r="J30" s="1210" t="s">
        <v>107</v>
      </c>
      <c r="K30" s="1139">
        <v>1</v>
      </c>
      <c r="L30" s="1139"/>
      <c r="M30" s="1210" t="s">
        <v>3829</v>
      </c>
      <c r="N30" s="1139" t="s">
        <v>754</v>
      </c>
    </row>
    <row r="31" spans="1:14">
      <c r="A31" s="1136">
        <v>26</v>
      </c>
      <c r="B31" s="1204" t="s">
        <v>275</v>
      </c>
      <c r="C31" s="1204" t="s">
        <v>3825</v>
      </c>
      <c r="D31" s="1139">
        <v>31.5</v>
      </c>
      <c r="E31" s="1204" t="s">
        <v>3826</v>
      </c>
      <c r="F31" s="1139" t="s">
        <v>754</v>
      </c>
      <c r="G31" s="1153"/>
      <c r="H31" s="1136">
        <v>26</v>
      </c>
      <c r="I31" s="1210" t="s">
        <v>283</v>
      </c>
      <c r="J31" s="1210" t="s">
        <v>97</v>
      </c>
      <c r="K31" s="1139">
        <v>1</v>
      </c>
      <c r="L31" s="1139"/>
      <c r="M31" s="1210" t="s">
        <v>3829</v>
      </c>
      <c r="N31" s="1139" t="s">
        <v>754</v>
      </c>
    </row>
    <row r="32" spans="1:14">
      <c r="A32" s="1136">
        <v>27</v>
      </c>
      <c r="B32" s="1210" t="s">
        <v>568</v>
      </c>
      <c r="C32" s="1210" t="s">
        <v>3830</v>
      </c>
      <c r="D32" s="1139">
        <v>34.5</v>
      </c>
      <c r="E32" s="1210" t="s">
        <v>3829</v>
      </c>
      <c r="F32" s="1139" t="s">
        <v>754</v>
      </c>
      <c r="G32" s="1153"/>
      <c r="H32" s="1136">
        <v>27</v>
      </c>
      <c r="I32" s="1210" t="s">
        <v>342</v>
      </c>
      <c r="J32" s="1210" t="s">
        <v>2334</v>
      </c>
      <c r="K32" s="1139">
        <v>1</v>
      </c>
      <c r="L32" s="1139"/>
      <c r="M32" s="1210" t="s">
        <v>3829</v>
      </c>
      <c r="N32" s="1139" t="s">
        <v>754</v>
      </c>
    </row>
    <row r="33" spans="1:14">
      <c r="A33" s="1136">
        <v>28</v>
      </c>
      <c r="B33" s="1210" t="s">
        <v>330</v>
      </c>
      <c r="C33" s="1210" t="s">
        <v>2334</v>
      </c>
      <c r="D33" s="1139">
        <v>25.9</v>
      </c>
      <c r="E33" s="1210" t="s">
        <v>3829</v>
      </c>
      <c r="F33" s="1139" t="s">
        <v>754</v>
      </c>
      <c r="G33" s="1153"/>
      <c r="H33" s="1136">
        <v>28</v>
      </c>
      <c r="I33" s="1213" t="s">
        <v>1377</v>
      </c>
      <c r="J33" s="1210" t="s">
        <v>97</v>
      </c>
      <c r="K33" s="1139">
        <v>1</v>
      </c>
      <c r="L33" s="1139"/>
      <c r="M33" s="1213" t="s">
        <v>3834</v>
      </c>
      <c r="N33" s="1139" t="s">
        <v>754</v>
      </c>
    </row>
    <row r="34" spans="1:14">
      <c r="A34" s="1136">
        <v>29</v>
      </c>
      <c r="B34" s="1210" t="s">
        <v>926</v>
      </c>
      <c r="C34" s="1210" t="s">
        <v>176</v>
      </c>
      <c r="D34" s="1139">
        <v>29.86</v>
      </c>
      <c r="E34" s="1210" t="s">
        <v>3829</v>
      </c>
      <c r="F34" s="1139" t="s">
        <v>754</v>
      </c>
      <c r="G34" s="1153"/>
      <c r="H34" s="1136">
        <v>29</v>
      </c>
      <c r="I34" s="1213" t="s">
        <v>950</v>
      </c>
      <c r="J34" s="1210" t="s">
        <v>97</v>
      </c>
      <c r="K34" s="1139">
        <v>1</v>
      </c>
      <c r="L34" s="1139"/>
      <c r="M34" s="1213" t="s">
        <v>3834</v>
      </c>
      <c r="N34" s="1139" t="s">
        <v>754</v>
      </c>
    </row>
    <row r="35" spans="1:14">
      <c r="A35" s="1136">
        <v>30</v>
      </c>
      <c r="B35" s="1210" t="s">
        <v>927</v>
      </c>
      <c r="C35" s="1210" t="s">
        <v>176</v>
      </c>
      <c r="D35" s="1139">
        <v>29.86</v>
      </c>
      <c r="E35" s="1210" t="s">
        <v>3829</v>
      </c>
      <c r="F35" s="1139" t="s">
        <v>754</v>
      </c>
      <c r="G35" s="1153"/>
      <c r="H35" s="1136">
        <v>30</v>
      </c>
      <c r="I35" s="1213" t="s">
        <v>1381</v>
      </c>
      <c r="J35" s="1213" t="s">
        <v>176</v>
      </c>
      <c r="K35" s="1139">
        <v>1</v>
      </c>
      <c r="L35" s="1139"/>
      <c r="M35" s="1213" t="s">
        <v>3834</v>
      </c>
      <c r="N35" s="1139" t="s">
        <v>754</v>
      </c>
    </row>
    <row r="36" spans="1:14">
      <c r="A36" s="1136">
        <v>31</v>
      </c>
      <c r="B36" s="1210" t="s">
        <v>299</v>
      </c>
      <c r="C36" s="1204" t="s">
        <v>97</v>
      </c>
      <c r="D36" s="1139">
        <v>26.86</v>
      </c>
      <c r="E36" s="1210" t="s">
        <v>3829</v>
      </c>
      <c r="F36" s="1139" t="s">
        <v>754</v>
      </c>
      <c r="G36" s="1153"/>
      <c r="H36" s="1136">
        <v>31</v>
      </c>
      <c r="I36" s="1213" t="s">
        <v>1490</v>
      </c>
      <c r="J36" s="1213" t="s">
        <v>97</v>
      </c>
      <c r="K36" s="1139">
        <v>1</v>
      </c>
      <c r="L36" s="1139"/>
      <c r="M36" s="1213" t="s">
        <v>3834</v>
      </c>
      <c r="N36" s="1139" t="s">
        <v>754</v>
      </c>
    </row>
    <row r="37" spans="1:14">
      <c r="A37" s="1136">
        <v>32</v>
      </c>
      <c r="B37" s="1210" t="s">
        <v>309</v>
      </c>
      <c r="C37" s="1204" t="s">
        <v>97</v>
      </c>
      <c r="D37" s="1139">
        <v>26.86</v>
      </c>
      <c r="E37" s="1210" t="s">
        <v>3829</v>
      </c>
      <c r="F37" s="1139" t="s">
        <v>754</v>
      </c>
      <c r="G37" s="1153"/>
      <c r="H37" s="1136">
        <v>32</v>
      </c>
      <c r="I37" s="1213" t="s">
        <v>1393</v>
      </c>
      <c r="J37" s="1213" t="s">
        <v>176</v>
      </c>
      <c r="K37" s="1139">
        <v>1</v>
      </c>
      <c r="L37" s="1139"/>
      <c r="M37" s="1213" t="s">
        <v>3834</v>
      </c>
      <c r="N37" s="1139" t="s">
        <v>754</v>
      </c>
    </row>
    <row r="38" spans="1:14">
      <c r="A38" s="1136">
        <v>33</v>
      </c>
      <c r="B38" s="1213" t="s">
        <v>382</v>
      </c>
      <c r="C38" s="1213" t="s">
        <v>176</v>
      </c>
      <c r="D38" s="1139">
        <v>29.86</v>
      </c>
      <c r="E38" s="1213" t="s">
        <v>3834</v>
      </c>
      <c r="F38" s="1139" t="s">
        <v>754</v>
      </c>
      <c r="G38" s="1153"/>
      <c r="H38" s="1136">
        <v>33</v>
      </c>
      <c r="I38" s="1213" t="s">
        <v>1415</v>
      </c>
      <c r="J38" s="1213" t="s">
        <v>176</v>
      </c>
      <c r="K38" s="1139">
        <v>1</v>
      </c>
      <c r="L38" s="1139"/>
      <c r="M38" s="1213" t="s">
        <v>3834</v>
      </c>
      <c r="N38" s="1139" t="s">
        <v>754</v>
      </c>
    </row>
    <row r="39" spans="1:14">
      <c r="A39" s="1136">
        <v>34</v>
      </c>
      <c r="B39" s="1213" t="s">
        <v>240</v>
      </c>
      <c r="C39" s="1204" t="s">
        <v>97</v>
      </c>
      <c r="D39" s="1139">
        <v>26.86</v>
      </c>
      <c r="E39" s="1213" t="s">
        <v>3834</v>
      </c>
      <c r="F39" s="1139" t="s">
        <v>754</v>
      </c>
      <c r="G39" s="1153"/>
      <c r="H39" s="1136">
        <v>34</v>
      </c>
      <c r="I39" s="1213" t="s">
        <v>316</v>
      </c>
      <c r="J39" s="1213" t="s">
        <v>97</v>
      </c>
      <c r="K39" s="1139">
        <v>1</v>
      </c>
      <c r="L39" s="1139"/>
      <c r="M39" s="1213" t="s">
        <v>3834</v>
      </c>
      <c r="N39" s="1139" t="s">
        <v>754</v>
      </c>
    </row>
    <row r="40" spans="1:14">
      <c r="A40" s="1136">
        <v>35</v>
      </c>
      <c r="B40" s="1213" t="s">
        <v>258</v>
      </c>
      <c r="C40" s="1204" t="s">
        <v>97</v>
      </c>
      <c r="D40" s="1139">
        <v>26.86</v>
      </c>
      <c r="E40" s="1213" t="s">
        <v>3834</v>
      </c>
      <c r="F40" s="1139" t="s">
        <v>754</v>
      </c>
      <c r="G40" s="1153"/>
      <c r="H40" s="1136">
        <v>35</v>
      </c>
      <c r="I40" s="1213" t="s">
        <v>325</v>
      </c>
      <c r="J40" s="1213" t="s">
        <v>176</v>
      </c>
      <c r="K40" s="1139">
        <v>1</v>
      </c>
      <c r="L40" s="1139"/>
      <c r="M40" s="1213" t="s">
        <v>3834</v>
      </c>
      <c r="N40" s="1139" t="s">
        <v>754</v>
      </c>
    </row>
    <row r="41" spans="1:14">
      <c r="A41" s="1136">
        <v>36</v>
      </c>
      <c r="B41" s="1213" t="s">
        <v>292</v>
      </c>
      <c r="C41" s="1204" t="s">
        <v>97</v>
      </c>
      <c r="D41" s="1139">
        <v>26.86</v>
      </c>
      <c r="E41" s="1213" t="s">
        <v>3834</v>
      </c>
      <c r="F41" s="1139" t="s">
        <v>754</v>
      </c>
      <c r="G41" s="1153"/>
      <c r="H41" s="1136">
        <v>36</v>
      </c>
      <c r="I41" s="1213" t="s">
        <v>215</v>
      </c>
      <c r="J41" s="1213" t="s">
        <v>176</v>
      </c>
      <c r="K41" s="1139">
        <v>1</v>
      </c>
      <c r="L41" s="1139"/>
      <c r="M41" s="1213" t="s">
        <v>3834</v>
      </c>
      <c r="N41" s="1139" t="s">
        <v>754</v>
      </c>
    </row>
    <row r="42" spans="1:14">
      <c r="A42" s="1136">
        <v>37</v>
      </c>
      <c r="B42" s="1213" t="s">
        <v>342</v>
      </c>
      <c r="C42" s="1213" t="s">
        <v>2334</v>
      </c>
      <c r="D42" s="1139">
        <v>25.9</v>
      </c>
      <c r="E42" s="1213" t="s">
        <v>3834</v>
      </c>
      <c r="F42" s="1139" t="s">
        <v>754</v>
      </c>
      <c r="G42" s="1153"/>
      <c r="H42" s="1136">
        <v>37</v>
      </c>
      <c r="I42" s="1213" t="s">
        <v>233</v>
      </c>
      <c r="J42" s="1213" t="s">
        <v>2173</v>
      </c>
      <c r="K42" s="1139">
        <v>1</v>
      </c>
      <c r="L42" s="1139"/>
      <c r="M42" s="1213" t="s">
        <v>3834</v>
      </c>
      <c r="N42" s="1139" t="s">
        <v>754</v>
      </c>
    </row>
    <row r="43" spans="1:14">
      <c r="A43" s="1136">
        <v>38</v>
      </c>
      <c r="B43" s="1213" t="s">
        <v>285</v>
      </c>
      <c r="C43" s="1213" t="s">
        <v>107</v>
      </c>
      <c r="D43" s="1139">
        <v>32.86</v>
      </c>
      <c r="E43" s="1213" t="s">
        <v>3834</v>
      </c>
      <c r="F43" s="1139" t="s">
        <v>754</v>
      </c>
      <c r="G43" s="1153"/>
      <c r="H43" s="1136">
        <v>38</v>
      </c>
      <c r="I43" s="1213" t="s">
        <v>304</v>
      </c>
      <c r="J43" s="1213" t="s">
        <v>97</v>
      </c>
      <c r="K43" s="1139">
        <v>1</v>
      </c>
      <c r="L43" s="1139"/>
      <c r="M43" s="1213" t="s">
        <v>3834</v>
      </c>
      <c r="N43" s="1139" t="s">
        <v>754</v>
      </c>
    </row>
    <row r="44" spans="1:14">
      <c r="A44" s="1136">
        <v>39</v>
      </c>
      <c r="B44" s="1222" t="s">
        <v>233</v>
      </c>
      <c r="C44" s="1222" t="s">
        <v>2173</v>
      </c>
      <c r="D44" s="1139">
        <v>25.5</v>
      </c>
      <c r="E44" s="1222" t="s">
        <v>3838</v>
      </c>
      <c r="F44" s="1139" t="s">
        <v>754</v>
      </c>
      <c r="G44" s="1153"/>
      <c r="H44" s="1136">
        <v>39</v>
      </c>
      <c r="I44" s="1216" t="s">
        <v>1495</v>
      </c>
      <c r="J44" s="1216" t="s">
        <v>2173</v>
      </c>
      <c r="K44" s="1139">
        <v>1</v>
      </c>
      <c r="L44" s="1139"/>
      <c r="M44" s="1222" t="s">
        <v>3839</v>
      </c>
      <c r="N44" s="1139" t="s">
        <v>754</v>
      </c>
    </row>
    <row r="45" spans="1:14">
      <c r="A45" s="1136">
        <v>40</v>
      </c>
      <c r="B45" s="1222" t="s">
        <v>215</v>
      </c>
      <c r="C45" s="1222" t="s">
        <v>176</v>
      </c>
      <c r="D45" s="1139">
        <v>29.86</v>
      </c>
      <c r="E45" s="1222" t="s">
        <v>3838</v>
      </c>
      <c r="F45" s="1139" t="s">
        <v>754</v>
      </c>
      <c r="G45" s="1153"/>
      <c r="H45" s="1136">
        <v>40</v>
      </c>
      <c r="I45" s="1216" t="s">
        <v>1427</v>
      </c>
      <c r="J45" s="1213" t="s">
        <v>97</v>
      </c>
      <c r="K45" s="1139">
        <v>1</v>
      </c>
      <c r="L45" s="1139"/>
      <c r="M45" s="1222" t="s">
        <v>3839</v>
      </c>
      <c r="N45" s="1139" t="s">
        <v>754</v>
      </c>
    </row>
    <row r="46" spans="1:14">
      <c r="A46" s="1136">
        <v>41</v>
      </c>
      <c r="B46" s="1222" t="s">
        <v>270</v>
      </c>
      <c r="C46" s="1222" t="s">
        <v>107</v>
      </c>
      <c r="D46" s="1139">
        <v>32.86</v>
      </c>
      <c r="E46" s="1222" t="s">
        <v>3842</v>
      </c>
      <c r="F46" s="1139" t="s">
        <v>754</v>
      </c>
      <c r="G46" s="1153"/>
      <c r="H46" s="1136">
        <v>41</v>
      </c>
      <c r="I46" s="1216" t="s">
        <v>1371</v>
      </c>
      <c r="J46" s="1213" t="s">
        <v>97</v>
      </c>
      <c r="K46" s="1139">
        <v>1</v>
      </c>
      <c r="L46" s="1139"/>
      <c r="M46" s="1222" t="s">
        <v>3839</v>
      </c>
      <c r="N46" s="1139" t="s">
        <v>754</v>
      </c>
    </row>
    <row r="47" spans="1:14">
      <c r="A47" s="1136">
        <v>42</v>
      </c>
      <c r="B47" s="1222" t="s">
        <v>283</v>
      </c>
      <c r="C47" s="1222" t="s">
        <v>97</v>
      </c>
      <c r="D47" s="1139">
        <v>26.86</v>
      </c>
      <c r="E47" s="1222" t="s">
        <v>3842</v>
      </c>
      <c r="F47" s="1139" t="s">
        <v>754</v>
      </c>
      <c r="G47" s="1153"/>
      <c r="H47" s="1136">
        <v>42</v>
      </c>
      <c r="I47" s="1216" t="s">
        <v>1389</v>
      </c>
      <c r="J47" s="1213" t="s">
        <v>176</v>
      </c>
      <c r="K47" s="1139">
        <v>1</v>
      </c>
      <c r="L47" s="1139"/>
      <c r="M47" s="1222" t="s">
        <v>3839</v>
      </c>
      <c r="N47" s="1139" t="s">
        <v>754</v>
      </c>
    </row>
    <row r="48" spans="1:14">
      <c r="A48" s="1136">
        <v>43</v>
      </c>
      <c r="B48" s="1222" t="s">
        <v>304</v>
      </c>
      <c r="C48" s="1222" t="s">
        <v>97</v>
      </c>
      <c r="D48" s="1139">
        <v>26.86</v>
      </c>
      <c r="E48" s="1222" t="s">
        <v>3843</v>
      </c>
      <c r="F48" s="1139" t="s">
        <v>754</v>
      </c>
      <c r="G48" s="1153"/>
      <c r="H48" s="1136">
        <v>43</v>
      </c>
      <c r="I48" s="1216" t="s">
        <v>1404</v>
      </c>
      <c r="J48" s="1213" t="s">
        <v>176</v>
      </c>
      <c r="K48" s="1139">
        <v>1</v>
      </c>
      <c r="L48" s="1139"/>
      <c r="M48" s="1222" t="s">
        <v>3839</v>
      </c>
      <c r="N48" s="1139" t="s">
        <v>754</v>
      </c>
    </row>
    <row r="49" spans="1:15">
      <c r="A49" s="1136">
        <v>44</v>
      </c>
      <c r="B49" s="1222" t="s">
        <v>257</v>
      </c>
      <c r="C49" s="1222" t="s">
        <v>176</v>
      </c>
      <c r="D49" s="1139">
        <v>29.86</v>
      </c>
      <c r="E49" s="1222" t="s">
        <v>3843</v>
      </c>
      <c r="F49" s="1139" t="s">
        <v>754</v>
      </c>
      <c r="G49" s="1153"/>
      <c r="H49" s="1136">
        <v>44</v>
      </c>
      <c r="I49" s="1216" t="s">
        <v>1359</v>
      </c>
      <c r="J49" s="1213" t="s">
        <v>97</v>
      </c>
      <c r="K49" s="1139">
        <v>1</v>
      </c>
      <c r="L49" s="1139"/>
      <c r="M49" s="1222" t="s">
        <v>3839</v>
      </c>
      <c r="N49" s="1139" t="s">
        <v>754</v>
      </c>
    </row>
    <row r="50" spans="1:15">
      <c r="A50" s="1136">
        <v>45</v>
      </c>
      <c r="B50" s="1244" t="s">
        <v>273</v>
      </c>
      <c r="C50" s="1222" t="s">
        <v>176</v>
      </c>
      <c r="D50" s="1139">
        <v>29.86</v>
      </c>
      <c r="E50" s="1244" t="s">
        <v>3846</v>
      </c>
      <c r="F50" s="1139" t="s">
        <v>754</v>
      </c>
      <c r="G50" s="1153"/>
      <c r="H50" s="1136">
        <v>45</v>
      </c>
      <c r="I50" s="1216" t="s">
        <v>947</v>
      </c>
      <c r="J50" s="1213" t="s">
        <v>97</v>
      </c>
      <c r="K50" s="1139">
        <v>1</v>
      </c>
      <c r="L50" s="1139"/>
      <c r="M50" s="1222" t="s">
        <v>3840</v>
      </c>
      <c r="N50" s="1139" t="s">
        <v>754</v>
      </c>
    </row>
    <row r="51" spans="1:15">
      <c r="A51" s="1136">
        <v>46</v>
      </c>
      <c r="B51" s="1244" t="s">
        <v>323</v>
      </c>
      <c r="C51" s="1222" t="s">
        <v>176</v>
      </c>
      <c r="D51" s="1139">
        <v>29.86</v>
      </c>
      <c r="E51" s="1244" t="s">
        <v>3846</v>
      </c>
      <c r="F51" s="1139" t="s">
        <v>754</v>
      </c>
      <c r="G51" s="1153"/>
      <c r="H51" s="1136">
        <v>46</v>
      </c>
      <c r="I51" s="1216" t="s">
        <v>1368</v>
      </c>
      <c r="J51" s="1213" t="s">
        <v>97</v>
      </c>
      <c r="K51" s="1139">
        <v>1</v>
      </c>
      <c r="L51" s="1139"/>
      <c r="M51" s="1222" t="s">
        <v>3840</v>
      </c>
      <c r="N51" s="1139" t="s">
        <v>754</v>
      </c>
    </row>
    <row r="52" spans="1:15">
      <c r="A52" s="1136">
        <v>47</v>
      </c>
      <c r="B52" s="1244" t="s">
        <v>311</v>
      </c>
      <c r="C52" s="1248" t="s">
        <v>176</v>
      </c>
      <c r="D52" s="1139">
        <v>29.86</v>
      </c>
      <c r="E52" s="1248" t="s">
        <v>3849</v>
      </c>
      <c r="F52" s="1248" t="s">
        <v>754</v>
      </c>
      <c r="G52" s="1153"/>
      <c r="H52" s="1136">
        <v>47</v>
      </c>
      <c r="I52" s="1216" t="s">
        <v>1410</v>
      </c>
      <c r="J52" s="1213" t="s">
        <v>176</v>
      </c>
      <c r="K52" s="1139">
        <v>1</v>
      </c>
      <c r="L52" s="1139"/>
      <c r="M52" s="1222" t="s">
        <v>3840</v>
      </c>
      <c r="N52" s="1139" t="s">
        <v>754</v>
      </c>
    </row>
    <row r="53" spans="1:15">
      <c r="A53" s="1136">
        <v>48</v>
      </c>
      <c r="B53" s="1244" t="s">
        <v>307</v>
      </c>
      <c r="C53" s="1248" t="s">
        <v>97</v>
      </c>
      <c r="D53" s="1139">
        <v>26.86</v>
      </c>
      <c r="E53" s="1248" t="s">
        <v>3849</v>
      </c>
      <c r="F53" s="1248" t="s">
        <v>754</v>
      </c>
      <c r="G53" s="1153"/>
      <c r="H53" s="1136">
        <v>48</v>
      </c>
      <c r="I53" s="1216" t="s">
        <v>1419</v>
      </c>
      <c r="J53" s="1213" t="s">
        <v>97</v>
      </c>
      <c r="K53" s="1139">
        <v>1</v>
      </c>
      <c r="L53" s="1139"/>
      <c r="M53" s="1222" t="s">
        <v>3840</v>
      </c>
      <c r="N53" s="1139" t="s">
        <v>754</v>
      </c>
    </row>
    <row r="54" spans="1:15">
      <c r="A54" s="1136">
        <v>49</v>
      </c>
      <c r="B54" s="1248" t="s">
        <v>306</v>
      </c>
      <c r="C54" s="1248" t="s">
        <v>176</v>
      </c>
      <c r="D54" s="1139">
        <v>29.86</v>
      </c>
      <c r="E54" s="1248" t="s">
        <v>3849</v>
      </c>
      <c r="F54" s="1248" t="s">
        <v>754</v>
      </c>
      <c r="G54" s="1153"/>
      <c r="H54" s="1136">
        <v>49</v>
      </c>
      <c r="I54" s="1216" t="s">
        <v>566</v>
      </c>
      <c r="J54" s="1216" t="s">
        <v>2173</v>
      </c>
      <c r="K54" s="1139">
        <v>1</v>
      </c>
      <c r="L54" s="1139"/>
      <c r="M54" s="1222" t="s">
        <v>3840</v>
      </c>
      <c r="N54" s="1139" t="s">
        <v>754</v>
      </c>
    </row>
    <row r="55" spans="1:15">
      <c r="A55" s="1136">
        <v>50</v>
      </c>
      <c r="B55" s="1248" t="s">
        <v>288</v>
      </c>
      <c r="C55" s="1248" t="s">
        <v>97</v>
      </c>
      <c r="D55" s="1139">
        <v>26.86</v>
      </c>
      <c r="E55" s="1248" t="s">
        <v>3851</v>
      </c>
      <c r="F55" s="1248" t="s">
        <v>754</v>
      </c>
      <c r="G55" s="1153"/>
      <c r="H55" s="1136">
        <v>50</v>
      </c>
      <c r="I55" s="1216" t="s">
        <v>549</v>
      </c>
      <c r="J55" s="1213" t="s">
        <v>97</v>
      </c>
      <c r="K55" s="1139">
        <v>1</v>
      </c>
      <c r="L55" s="1139"/>
      <c r="M55" s="1222" t="s">
        <v>3840</v>
      </c>
      <c r="N55" s="1139" t="s">
        <v>754</v>
      </c>
    </row>
    <row r="56" spans="1:15">
      <c r="A56" s="1136">
        <v>51</v>
      </c>
      <c r="B56" s="1248" t="s">
        <v>374</v>
      </c>
      <c r="C56" s="1248" t="s">
        <v>209</v>
      </c>
      <c r="D56" s="1139">
        <v>28.5</v>
      </c>
      <c r="E56" s="1248" t="s">
        <v>3851</v>
      </c>
      <c r="F56" s="1248" t="s">
        <v>754</v>
      </c>
      <c r="G56" s="1153"/>
      <c r="H56" s="1136">
        <v>51</v>
      </c>
      <c r="I56" s="1216" t="s">
        <v>499</v>
      </c>
      <c r="J56" s="1213" t="s">
        <v>97</v>
      </c>
      <c r="K56" s="1139">
        <v>1</v>
      </c>
      <c r="L56" s="1139"/>
      <c r="M56" s="1222" t="s">
        <v>3841</v>
      </c>
      <c r="N56" s="1139" t="s">
        <v>754</v>
      </c>
    </row>
    <row r="57" spans="1:15">
      <c r="A57" s="1136">
        <v>52</v>
      </c>
      <c r="B57" s="1538" t="s">
        <v>279</v>
      </c>
      <c r="C57" s="1538" t="s">
        <v>97</v>
      </c>
      <c r="D57" s="1139">
        <v>26.86</v>
      </c>
      <c r="E57" s="1538" t="s">
        <v>3854</v>
      </c>
      <c r="F57" s="1538" t="s">
        <v>754</v>
      </c>
      <c r="G57" s="1153"/>
      <c r="H57" s="1136">
        <v>52</v>
      </c>
      <c r="I57" s="1216" t="s">
        <v>231</v>
      </c>
      <c r="J57" s="1213" t="s">
        <v>97</v>
      </c>
      <c r="K57" s="1139">
        <v>1</v>
      </c>
      <c r="L57" s="1139"/>
      <c r="M57" s="1222" t="s">
        <v>3841</v>
      </c>
      <c r="N57" s="1139" t="s">
        <v>754</v>
      </c>
    </row>
    <row r="58" spans="1:15">
      <c r="A58" s="1136">
        <v>53</v>
      </c>
      <c r="B58" s="1538" t="s">
        <v>274</v>
      </c>
      <c r="C58" s="1248" t="s">
        <v>97</v>
      </c>
      <c r="D58" s="1139">
        <v>26.86</v>
      </c>
      <c r="E58" s="1538" t="s">
        <v>3854</v>
      </c>
      <c r="F58" s="1538" t="s">
        <v>754</v>
      </c>
      <c r="G58" s="1153"/>
      <c r="H58" s="1136">
        <v>53</v>
      </c>
      <c r="I58" s="1216" t="s">
        <v>587</v>
      </c>
      <c r="J58" s="1213" t="s">
        <v>97</v>
      </c>
      <c r="K58" s="1139">
        <v>1</v>
      </c>
      <c r="L58" s="1139"/>
      <c r="M58" s="1222" t="s">
        <v>3841</v>
      </c>
      <c r="N58" s="1139" t="s">
        <v>754</v>
      </c>
    </row>
    <row r="59" spans="1:15">
      <c r="A59" s="1136">
        <v>54</v>
      </c>
      <c r="B59" s="1538" t="s">
        <v>603</v>
      </c>
      <c r="C59" s="1248" t="s">
        <v>97</v>
      </c>
      <c r="D59" s="1139">
        <v>26.86</v>
      </c>
      <c r="E59" s="1538" t="s">
        <v>3854</v>
      </c>
      <c r="F59" s="1538" t="s">
        <v>754</v>
      </c>
      <c r="G59" s="1153"/>
      <c r="H59" s="1136">
        <v>54</v>
      </c>
      <c r="I59" s="1216" t="s">
        <v>219</v>
      </c>
      <c r="J59" s="1213" t="s">
        <v>97</v>
      </c>
      <c r="K59" s="1139">
        <v>1</v>
      </c>
      <c r="L59" s="1139"/>
      <c r="M59" s="1222" t="s">
        <v>3841</v>
      </c>
      <c r="N59" s="1139" t="s">
        <v>754</v>
      </c>
    </row>
    <row r="60" spans="1:15">
      <c r="A60" s="1136">
        <v>55</v>
      </c>
      <c r="B60" s="1538" t="s">
        <v>1295</v>
      </c>
      <c r="C60" s="1538" t="s">
        <v>3850</v>
      </c>
      <c r="D60" s="1139">
        <v>43.9</v>
      </c>
      <c r="E60" s="1538" t="s">
        <v>3854</v>
      </c>
      <c r="F60" s="1538" t="s">
        <v>754</v>
      </c>
      <c r="G60" s="1153"/>
      <c r="H60" s="1136">
        <v>55</v>
      </c>
      <c r="I60" s="1216" t="s">
        <v>211</v>
      </c>
      <c r="J60" s="1213" t="s">
        <v>97</v>
      </c>
      <c r="K60" s="1139">
        <v>1</v>
      </c>
      <c r="L60" s="1139"/>
      <c r="M60" s="1222" t="s">
        <v>3841</v>
      </c>
      <c r="N60" s="1139" t="s">
        <v>754</v>
      </c>
    </row>
    <row r="61" spans="1:15">
      <c r="A61" s="1136"/>
      <c r="B61" s="1210"/>
      <c r="C61" s="1204"/>
      <c r="D61" s="1139"/>
      <c r="E61" s="1210"/>
      <c r="F61" s="1139"/>
      <c r="G61" s="1153"/>
      <c r="H61" s="1136">
        <v>56</v>
      </c>
      <c r="I61" s="1216" t="s">
        <v>396</v>
      </c>
      <c r="J61" s="1216" t="s">
        <v>2475</v>
      </c>
      <c r="K61" s="1139">
        <v>1</v>
      </c>
      <c r="L61" s="1139"/>
      <c r="M61" s="1222" t="s">
        <v>3841</v>
      </c>
      <c r="N61" s="1139" t="s">
        <v>754</v>
      </c>
    </row>
    <row r="62" spans="1:15">
      <c r="A62" s="1136"/>
      <c r="B62" s="1210"/>
      <c r="C62" s="1204"/>
      <c r="D62" s="1139"/>
      <c r="E62" s="1210"/>
      <c r="F62" s="1139"/>
      <c r="G62" s="1153"/>
      <c r="H62" s="1136">
        <v>57</v>
      </c>
      <c r="I62" s="1222" t="s">
        <v>257</v>
      </c>
      <c r="J62" s="1222" t="s">
        <v>176</v>
      </c>
      <c r="K62" s="1139">
        <v>1</v>
      </c>
      <c r="L62" s="1139"/>
      <c r="M62" s="1222" t="s">
        <v>3836</v>
      </c>
      <c r="N62" s="1139" t="s">
        <v>754</v>
      </c>
    </row>
    <row r="63" spans="1:15">
      <c r="A63" s="1136"/>
      <c r="B63" s="1210"/>
      <c r="C63" s="1204"/>
      <c r="D63" s="1139"/>
      <c r="E63" s="1210"/>
      <c r="F63" s="1139"/>
      <c r="G63" s="1153"/>
      <c r="H63" s="1136">
        <v>58</v>
      </c>
      <c r="I63" s="1222" t="s">
        <v>273</v>
      </c>
      <c r="J63" s="1222" t="s">
        <v>176</v>
      </c>
      <c r="K63" s="1139">
        <v>1</v>
      </c>
      <c r="L63" s="1139"/>
      <c r="M63" s="1222" t="s">
        <v>3836</v>
      </c>
      <c r="N63" s="1139" t="s">
        <v>754</v>
      </c>
    </row>
    <row r="64" spans="1:15">
      <c r="A64" s="1136"/>
      <c r="B64" s="1210"/>
      <c r="C64" s="1204"/>
      <c r="D64" s="1139"/>
      <c r="E64" s="1210"/>
      <c r="F64" s="1139"/>
      <c r="G64" s="1153"/>
      <c r="H64" s="1136">
        <v>59</v>
      </c>
      <c r="I64" s="1222" t="s">
        <v>323</v>
      </c>
      <c r="J64" s="1222" t="s">
        <v>176</v>
      </c>
      <c r="K64" s="1139">
        <v>1</v>
      </c>
      <c r="L64" s="1139"/>
      <c r="M64" s="1222" t="s">
        <v>3836</v>
      </c>
      <c r="N64" s="1139" t="s">
        <v>754</v>
      </c>
      <c r="O64" s="1223" t="s">
        <v>3837</v>
      </c>
    </row>
    <row r="65" spans="1:15">
      <c r="A65" s="1136"/>
      <c r="B65" s="1210"/>
      <c r="C65" s="1204"/>
      <c r="D65" s="1139"/>
      <c r="E65" s="1210"/>
      <c r="F65" s="1139"/>
      <c r="G65" s="1153"/>
      <c r="H65" s="1136">
        <v>60</v>
      </c>
      <c r="I65" s="1222" t="s">
        <v>307</v>
      </c>
      <c r="J65" s="1222" t="s">
        <v>97</v>
      </c>
      <c r="K65" s="1139">
        <v>1</v>
      </c>
      <c r="L65" s="1139"/>
      <c r="M65" s="1222" t="s">
        <v>3836</v>
      </c>
      <c r="N65" s="1139" t="s">
        <v>754</v>
      </c>
    </row>
    <row r="66" spans="1:15">
      <c r="A66" s="1136"/>
      <c r="B66" s="1210"/>
      <c r="C66" s="1204"/>
      <c r="D66" s="1139"/>
      <c r="E66" s="1210"/>
      <c r="F66" s="1139"/>
      <c r="G66" s="1153"/>
      <c r="H66" s="1136">
        <v>61</v>
      </c>
      <c r="I66" s="1222" t="s">
        <v>374</v>
      </c>
      <c r="J66" s="1222" t="s">
        <v>209</v>
      </c>
      <c r="K66" s="1139">
        <v>1</v>
      </c>
      <c r="L66" s="1139"/>
      <c r="M66" s="1222" t="s">
        <v>3836</v>
      </c>
      <c r="N66" s="1139" t="s">
        <v>754</v>
      </c>
    </row>
    <row r="67" spans="1:15">
      <c r="A67" s="1136"/>
      <c r="B67" s="1210"/>
      <c r="C67" s="1204"/>
      <c r="D67" s="1139"/>
      <c r="E67" s="1210"/>
      <c r="F67" s="1139"/>
      <c r="G67" s="1153"/>
      <c r="H67" s="1136">
        <v>62</v>
      </c>
      <c r="I67" s="1222" t="s">
        <v>382</v>
      </c>
      <c r="J67" s="1222" t="s">
        <v>176</v>
      </c>
      <c r="K67" s="1139">
        <v>1</v>
      </c>
      <c r="L67" s="1139"/>
      <c r="M67" s="1222" t="s">
        <v>3836</v>
      </c>
      <c r="N67" s="1139" t="s">
        <v>754</v>
      </c>
    </row>
    <row r="68" spans="1:15">
      <c r="A68" s="1136"/>
      <c r="B68" s="1210"/>
      <c r="C68" s="1204"/>
      <c r="D68" s="1139"/>
      <c r="E68" s="1210"/>
      <c r="F68" s="1139"/>
      <c r="G68" s="1153"/>
      <c r="H68" s="1136">
        <v>63</v>
      </c>
      <c r="I68" s="1222" t="s">
        <v>240</v>
      </c>
      <c r="J68" s="1222" t="s">
        <v>97</v>
      </c>
      <c r="K68" s="1139">
        <v>1</v>
      </c>
      <c r="L68" s="1139"/>
      <c r="M68" s="1222" t="s">
        <v>3836</v>
      </c>
      <c r="N68" s="1139" t="s">
        <v>754</v>
      </c>
    </row>
    <row r="69" spans="1:15">
      <c r="A69" s="1136"/>
      <c r="B69" s="1210"/>
      <c r="C69" s="1204"/>
      <c r="D69" s="1139"/>
      <c r="E69" s="1210"/>
      <c r="F69" s="1139"/>
      <c r="G69" s="1153"/>
      <c r="H69" s="1136">
        <v>64</v>
      </c>
      <c r="I69" s="1222" t="s">
        <v>258</v>
      </c>
      <c r="J69" s="1222" t="s">
        <v>97</v>
      </c>
      <c r="K69" s="1139">
        <v>1</v>
      </c>
      <c r="L69" s="1139"/>
      <c r="M69" s="1222" t="s">
        <v>3836</v>
      </c>
      <c r="N69" s="1139" t="s">
        <v>754</v>
      </c>
    </row>
    <row r="70" spans="1:15">
      <c r="A70" s="1136"/>
      <c r="B70" s="1210"/>
      <c r="C70" s="1204"/>
      <c r="D70" s="1139"/>
      <c r="E70" s="1210"/>
      <c r="F70" s="1139"/>
      <c r="G70" s="1153"/>
      <c r="H70" s="1136">
        <v>65</v>
      </c>
      <c r="I70" s="1222" t="s">
        <v>279</v>
      </c>
      <c r="J70" s="1222" t="s">
        <v>97</v>
      </c>
      <c r="K70" s="1139">
        <v>1</v>
      </c>
      <c r="L70" s="1139"/>
      <c r="M70" s="1222" t="s">
        <v>3836</v>
      </c>
      <c r="N70" s="1139" t="s">
        <v>754</v>
      </c>
      <c r="O70" s="1223" t="s">
        <v>292</v>
      </c>
    </row>
    <row r="71" spans="1:15">
      <c r="A71" s="1139"/>
      <c r="B71" s="1139"/>
      <c r="C71" s="1139"/>
      <c r="D71" s="1139"/>
      <c r="E71" s="1139"/>
      <c r="F71" s="1139"/>
      <c r="G71" s="1153"/>
      <c r="H71" s="1136">
        <v>66</v>
      </c>
      <c r="I71" s="1222" t="s">
        <v>274</v>
      </c>
      <c r="J71" s="1222" t="s">
        <v>97</v>
      </c>
      <c r="K71" s="1139">
        <v>1</v>
      </c>
      <c r="L71" s="1139"/>
      <c r="M71" s="1222" t="s">
        <v>3836</v>
      </c>
      <c r="N71" s="1139" t="s">
        <v>754</v>
      </c>
    </row>
    <row r="72" spans="1:15">
      <c r="A72" s="1139"/>
      <c r="B72" s="1139"/>
      <c r="C72" s="1139"/>
      <c r="D72" s="1139"/>
      <c r="E72" s="1139"/>
      <c r="F72" s="1139"/>
      <c r="G72" s="1153"/>
      <c r="H72" s="1136">
        <v>67</v>
      </c>
      <c r="I72" s="1222" t="s">
        <v>603</v>
      </c>
      <c r="J72" s="1222" t="s">
        <v>97</v>
      </c>
      <c r="K72" s="1139">
        <v>1</v>
      </c>
      <c r="L72" s="1139"/>
      <c r="M72" s="1222" t="s">
        <v>3836</v>
      </c>
      <c r="N72" s="1139" t="s">
        <v>754</v>
      </c>
    </row>
    <row r="73" spans="1:15">
      <c r="A73" s="1139"/>
      <c r="B73" s="1139"/>
      <c r="C73" s="1139"/>
      <c r="D73" s="1139"/>
      <c r="E73" s="1139"/>
      <c r="F73" s="1139"/>
      <c r="G73" s="1153"/>
      <c r="H73" s="1136">
        <v>68</v>
      </c>
      <c r="I73" s="1222" t="s">
        <v>952</v>
      </c>
      <c r="J73" s="1222" t="s">
        <v>97</v>
      </c>
      <c r="K73" s="1139">
        <v>1</v>
      </c>
      <c r="L73" s="1139"/>
      <c r="M73" s="1222" t="s">
        <v>3836</v>
      </c>
      <c r="N73" s="1139" t="s">
        <v>754</v>
      </c>
    </row>
    <row r="74" spans="1:15">
      <c r="A74" s="1139"/>
      <c r="B74" s="1139"/>
      <c r="C74" s="1139"/>
      <c r="D74" s="1139"/>
      <c r="E74" s="1139"/>
      <c r="F74" s="1139"/>
      <c r="G74" s="1153"/>
      <c r="H74" s="1136">
        <v>69</v>
      </c>
      <c r="I74" s="1222" t="s">
        <v>1472</v>
      </c>
      <c r="J74" s="1222" t="s">
        <v>176</v>
      </c>
      <c r="K74" s="1139">
        <v>1</v>
      </c>
      <c r="L74" s="1139"/>
      <c r="M74" s="1222" t="s">
        <v>3836</v>
      </c>
      <c r="N74" s="1139" t="s">
        <v>754</v>
      </c>
    </row>
    <row r="75" spans="1:15">
      <c r="A75" s="1139"/>
      <c r="B75" s="1139"/>
      <c r="C75" s="1139"/>
      <c r="D75" s="1139"/>
      <c r="E75" s="1139"/>
      <c r="F75" s="1139"/>
      <c r="G75" s="1153"/>
      <c r="H75" s="1136">
        <v>70</v>
      </c>
      <c r="I75" s="1222" t="s">
        <v>1466</v>
      </c>
      <c r="J75" s="1222" t="s">
        <v>176</v>
      </c>
      <c r="K75" s="1139">
        <v>1</v>
      </c>
      <c r="L75" s="1139"/>
      <c r="M75" s="1222" t="s">
        <v>3836</v>
      </c>
      <c r="N75" s="1139" t="s">
        <v>754</v>
      </c>
    </row>
    <row r="76" spans="1:15">
      <c r="A76" s="1139"/>
      <c r="B76" s="1139"/>
      <c r="C76" s="1139"/>
      <c r="D76" s="1139"/>
      <c r="E76" s="1139"/>
      <c r="F76" s="1139"/>
      <c r="G76" s="1153"/>
      <c r="H76" s="1136">
        <v>71</v>
      </c>
      <c r="I76" s="1222" t="s">
        <v>647</v>
      </c>
      <c r="J76" s="1222" t="s">
        <v>2334</v>
      </c>
      <c r="K76" s="1139">
        <v>1</v>
      </c>
      <c r="L76" s="1139"/>
      <c r="M76" s="1222" t="s">
        <v>3838</v>
      </c>
      <c r="N76" s="1139" t="s">
        <v>754</v>
      </c>
    </row>
    <row r="77" spans="1:15">
      <c r="A77" s="1139"/>
      <c r="B77" s="1139"/>
      <c r="C77" s="1139"/>
      <c r="D77" s="1139"/>
      <c r="E77" s="1139"/>
      <c r="F77" s="1139"/>
      <c r="G77" s="1153"/>
      <c r="H77" s="1136">
        <v>72</v>
      </c>
      <c r="I77" s="1222" t="s">
        <v>652</v>
      </c>
      <c r="J77" s="1222" t="s">
        <v>97</v>
      </c>
      <c r="K77" s="1139">
        <v>1</v>
      </c>
      <c r="L77" s="1139"/>
      <c r="M77" s="1222" t="s">
        <v>3838</v>
      </c>
      <c r="N77" s="1139" t="s">
        <v>754</v>
      </c>
    </row>
    <row r="78" spans="1:15">
      <c r="A78" s="1139"/>
      <c r="B78" s="1139"/>
      <c r="C78" s="1139"/>
      <c r="D78" s="1139"/>
      <c r="E78" s="1139"/>
      <c r="F78" s="1139"/>
      <c r="G78" s="1153"/>
      <c r="H78" s="1136">
        <v>73</v>
      </c>
      <c r="I78" s="1222" t="s">
        <v>650</v>
      </c>
      <c r="J78" s="1222" t="s">
        <v>97</v>
      </c>
      <c r="K78" s="1139">
        <v>1</v>
      </c>
      <c r="L78" s="1139"/>
      <c r="M78" s="1222" t="s">
        <v>3838</v>
      </c>
      <c r="N78" s="1139" t="s">
        <v>754</v>
      </c>
    </row>
    <row r="79" spans="1:15">
      <c r="A79" s="1139"/>
      <c r="B79" s="1139"/>
      <c r="C79" s="1139"/>
      <c r="D79" s="1139"/>
      <c r="E79" s="1139"/>
      <c r="F79" s="1139"/>
      <c r="G79" s="1153"/>
      <c r="H79" s="1136">
        <v>74</v>
      </c>
      <c r="I79" s="1222" t="s">
        <v>644</v>
      </c>
      <c r="J79" s="1222" t="s">
        <v>97</v>
      </c>
      <c r="K79" s="1139">
        <v>1</v>
      </c>
      <c r="L79" s="1139"/>
      <c r="M79" s="1222" t="s">
        <v>3838</v>
      </c>
      <c r="N79" s="1139" t="s">
        <v>754</v>
      </c>
    </row>
    <row r="80" spans="1:15">
      <c r="A80" s="1139"/>
      <c r="B80" s="1139"/>
      <c r="C80" s="1139"/>
      <c r="D80" s="1139"/>
      <c r="E80" s="1139"/>
      <c r="F80" s="1139"/>
      <c r="G80" s="1153"/>
      <c r="H80" s="1136">
        <v>75</v>
      </c>
      <c r="I80" s="1222" t="s">
        <v>632</v>
      </c>
      <c r="J80" s="1222" t="s">
        <v>97</v>
      </c>
      <c r="K80" s="1139">
        <v>1</v>
      </c>
      <c r="L80" s="1139"/>
      <c r="M80" s="1222" t="s">
        <v>3838</v>
      </c>
      <c r="N80" s="1139" t="s">
        <v>754</v>
      </c>
    </row>
    <row r="81" spans="1:15">
      <c r="A81" s="1139"/>
      <c r="B81" s="1139"/>
      <c r="C81" s="1139"/>
      <c r="D81" s="1139"/>
      <c r="E81" s="1139"/>
      <c r="F81" s="1139"/>
      <c r="G81" s="1153"/>
      <c r="H81" s="1136">
        <v>76</v>
      </c>
      <c r="I81" s="1222" t="s">
        <v>638</v>
      </c>
      <c r="J81" s="1222" t="s">
        <v>97</v>
      </c>
      <c r="K81" s="1139">
        <v>1</v>
      </c>
      <c r="L81" s="1139"/>
      <c r="M81" s="1222" t="s">
        <v>3838</v>
      </c>
      <c r="N81" s="1139" t="s">
        <v>754</v>
      </c>
    </row>
    <row r="82" spans="1:15">
      <c r="A82" s="1139"/>
      <c r="B82" s="1139"/>
      <c r="C82" s="1139"/>
      <c r="D82" s="1139"/>
      <c r="E82" s="1139"/>
      <c r="F82" s="1139"/>
      <c r="G82" s="1153"/>
      <c r="H82" s="1136">
        <v>77</v>
      </c>
      <c r="I82" s="1222" t="s">
        <v>924</v>
      </c>
      <c r="J82" s="1222" t="s">
        <v>176</v>
      </c>
      <c r="K82" s="1139">
        <v>1</v>
      </c>
      <c r="L82" s="1139"/>
      <c r="M82" s="1222" t="s">
        <v>3838</v>
      </c>
      <c r="N82" s="1139" t="s">
        <v>754</v>
      </c>
    </row>
    <row r="83" spans="1:15">
      <c r="A83" s="1139"/>
      <c r="B83" s="1139"/>
      <c r="C83" s="1139"/>
      <c r="D83" s="1139"/>
      <c r="E83" s="1139"/>
      <c r="F83" s="1139"/>
      <c r="G83" s="1153"/>
      <c r="H83" s="1136">
        <v>78</v>
      </c>
      <c r="I83" s="1222" t="s">
        <v>925</v>
      </c>
      <c r="J83" s="1222" t="s">
        <v>97</v>
      </c>
      <c r="K83" s="1139">
        <v>1</v>
      </c>
      <c r="L83" s="1139"/>
      <c r="M83" s="1222" t="s">
        <v>3838</v>
      </c>
      <c r="N83" s="1139" t="s">
        <v>754</v>
      </c>
    </row>
    <row r="84" spans="1:15">
      <c r="A84" s="1139"/>
      <c r="B84" s="1139"/>
      <c r="C84" s="1139"/>
      <c r="D84" s="1139"/>
      <c r="E84" s="1139"/>
      <c r="F84" s="1139"/>
      <c r="G84" s="1153"/>
      <c r="H84" s="1136">
        <v>79</v>
      </c>
      <c r="I84" s="1222" t="s">
        <v>926</v>
      </c>
      <c r="J84" s="1222" t="s">
        <v>176</v>
      </c>
      <c r="K84" s="1139">
        <v>1</v>
      </c>
      <c r="L84" s="1139"/>
      <c r="M84" s="1222" t="s">
        <v>3838</v>
      </c>
      <c r="N84" s="1139" t="s">
        <v>754</v>
      </c>
    </row>
    <row r="85" spans="1:15">
      <c r="A85" s="1139"/>
      <c r="B85" s="1139"/>
      <c r="C85" s="1139"/>
      <c r="D85" s="1139"/>
      <c r="E85" s="1139"/>
      <c r="F85" s="1139"/>
      <c r="G85" s="1153"/>
      <c r="H85" s="1136">
        <v>80</v>
      </c>
      <c r="I85" s="1222" t="s">
        <v>927</v>
      </c>
      <c r="J85" s="1222" t="s">
        <v>176</v>
      </c>
      <c r="K85" s="1139">
        <v>1</v>
      </c>
      <c r="L85" s="1139"/>
      <c r="M85" s="1222" t="s">
        <v>3838</v>
      </c>
      <c r="N85" s="1139" t="s">
        <v>754</v>
      </c>
    </row>
    <row r="86" spans="1:15">
      <c r="A86" s="1139"/>
      <c r="B86" s="1139"/>
      <c r="C86" s="1139"/>
      <c r="D86" s="1139"/>
      <c r="E86" s="1139"/>
      <c r="F86" s="1139"/>
      <c r="G86" s="1153"/>
      <c r="H86" s="1136">
        <v>81</v>
      </c>
      <c r="I86" s="1222" t="s">
        <v>568</v>
      </c>
      <c r="J86" s="1222" t="s">
        <v>2334</v>
      </c>
      <c r="K86" s="1139">
        <v>1</v>
      </c>
      <c r="L86" s="1139"/>
      <c r="M86" s="1222" t="s">
        <v>3838</v>
      </c>
      <c r="N86" s="1139" t="s">
        <v>754</v>
      </c>
    </row>
    <row r="87" spans="1:15">
      <c r="A87" s="1139"/>
      <c r="B87" s="1139"/>
      <c r="C87" s="1139"/>
      <c r="D87" s="1139"/>
      <c r="E87" s="1139"/>
      <c r="F87" s="1139"/>
      <c r="G87" s="1153"/>
      <c r="H87" s="1136">
        <v>82</v>
      </c>
      <c r="I87" s="1222" t="s">
        <v>330</v>
      </c>
      <c r="J87" s="1222" t="s">
        <v>3830</v>
      </c>
      <c r="K87" s="1139">
        <v>1</v>
      </c>
      <c r="L87" s="1139"/>
      <c r="M87" s="1222" t="s">
        <v>3838</v>
      </c>
      <c r="N87" s="1139" t="s">
        <v>754</v>
      </c>
      <c r="O87" s="1223" t="s">
        <v>928</v>
      </c>
    </row>
    <row r="88" spans="1:15">
      <c r="A88" s="1139"/>
      <c r="B88" s="1139"/>
      <c r="C88" s="1139"/>
      <c r="D88" s="1139"/>
      <c r="E88" s="1139"/>
      <c r="F88" s="1139"/>
      <c r="G88" s="1153"/>
      <c r="H88" s="1136">
        <v>83</v>
      </c>
      <c r="I88" s="1222" t="s">
        <v>929</v>
      </c>
      <c r="J88" s="1222" t="s">
        <v>176</v>
      </c>
      <c r="K88" s="1139">
        <v>1</v>
      </c>
      <c r="L88" s="1139"/>
      <c r="M88" s="1222" t="s">
        <v>3838</v>
      </c>
      <c r="N88" s="1139" t="s">
        <v>754</v>
      </c>
    </row>
    <row r="89" spans="1:15">
      <c r="A89" s="1139"/>
      <c r="B89" s="1139"/>
      <c r="C89" s="1139"/>
      <c r="D89" s="1139"/>
      <c r="E89" s="1139"/>
      <c r="F89" s="1139"/>
      <c r="G89" s="1153"/>
      <c r="H89" s="1136">
        <v>84</v>
      </c>
      <c r="I89" s="1222" t="s">
        <v>930</v>
      </c>
      <c r="J89" s="1222" t="s">
        <v>97</v>
      </c>
      <c r="K89" s="1139">
        <v>1</v>
      </c>
      <c r="L89" s="1139"/>
      <c r="M89" s="1222" t="s">
        <v>3838</v>
      </c>
      <c r="N89" s="1139" t="s">
        <v>754</v>
      </c>
    </row>
    <row r="90" spans="1:15">
      <c r="A90" s="1139"/>
      <c r="B90" s="1139"/>
      <c r="C90" s="1139"/>
      <c r="D90" s="1139"/>
      <c r="E90" s="1139"/>
      <c r="F90" s="1139"/>
      <c r="G90" s="1153"/>
      <c r="H90" s="1136">
        <v>85</v>
      </c>
      <c r="I90" s="1222" t="s">
        <v>931</v>
      </c>
      <c r="J90" s="1222" t="s">
        <v>176</v>
      </c>
      <c r="K90" s="1139">
        <v>1</v>
      </c>
      <c r="L90" s="1139"/>
      <c r="M90" s="1222" t="s">
        <v>3838</v>
      </c>
      <c r="N90" s="1139" t="s">
        <v>754</v>
      </c>
    </row>
    <row r="91" spans="1:15">
      <c r="A91" s="1139"/>
      <c r="B91" s="1139"/>
      <c r="C91" s="1139"/>
      <c r="D91" s="1139"/>
      <c r="E91" s="1139"/>
      <c r="F91" s="1139"/>
      <c r="G91" s="1153"/>
      <c r="H91" s="1136">
        <v>86</v>
      </c>
      <c r="I91" s="1222" t="s">
        <v>932</v>
      </c>
      <c r="J91" s="1222" t="s">
        <v>176</v>
      </c>
      <c r="K91" s="1139">
        <v>1</v>
      </c>
      <c r="L91" s="1139"/>
      <c r="M91" s="1222" t="s">
        <v>3838</v>
      </c>
      <c r="N91" s="1139" t="s">
        <v>754</v>
      </c>
    </row>
    <row r="92" spans="1:15">
      <c r="A92" s="1139"/>
      <c r="B92" s="1139"/>
      <c r="C92" s="1139"/>
      <c r="D92" s="1139"/>
      <c r="E92" s="1139"/>
      <c r="F92" s="1139"/>
      <c r="G92" s="1153"/>
      <c r="H92" s="1136">
        <v>87</v>
      </c>
      <c r="I92" s="1222" t="s">
        <v>626</v>
      </c>
      <c r="J92" s="1222" t="s">
        <v>2173</v>
      </c>
      <c r="K92" s="1139">
        <v>1</v>
      </c>
      <c r="L92" s="1139"/>
      <c r="M92" s="1222" t="s">
        <v>3842</v>
      </c>
      <c r="N92" s="1139" t="s">
        <v>754</v>
      </c>
    </row>
    <row r="93" spans="1:15">
      <c r="A93" s="1139"/>
      <c r="B93" s="1139"/>
      <c r="C93" s="1139"/>
      <c r="D93" s="1139"/>
      <c r="E93" s="1139"/>
      <c r="F93" s="1139"/>
      <c r="G93" s="1153"/>
      <c r="H93" s="1136">
        <v>88</v>
      </c>
      <c r="I93" s="1222" t="s">
        <v>611</v>
      </c>
      <c r="J93" s="1222" t="s">
        <v>97</v>
      </c>
      <c r="K93" s="1139">
        <v>1</v>
      </c>
      <c r="L93" s="1139"/>
      <c r="M93" s="1222" t="s">
        <v>3842</v>
      </c>
      <c r="N93" s="1139" t="s">
        <v>754</v>
      </c>
    </row>
    <row r="94" spans="1:15">
      <c r="A94" s="1139"/>
      <c r="B94" s="1139"/>
      <c r="C94" s="1139"/>
      <c r="D94" s="1139"/>
      <c r="E94" s="1139"/>
      <c r="F94" s="1139"/>
      <c r="G94" s="1153"/>
      <c r="H94" s="1136">
        <v>89</v>
      </c>
      <c r="I94" s="1222" t="s">
        <v>551</v>
      </c>
      <c r="J94" s="1222" t="s">
        <v>97</v>
      </c>
      <c r="K94" s="1139">
        <v>1</v>
      </c>
      <c r="L94" s="1139"/>
      <c r="M94" s="1222" t="s">
        <v>3842</v>
      </c>
      <c r="N94" s="1139" t="s">
        <v>754</v>
      </c>
    </row>
    <row r="95" spans="1:15">
      <c r="A95" s="1139"/>
      <c r="B95" s="1139"/>
      <c r="C95" s="1139"/>
      <c r="D95" s="1139"/>
      <c r="E95" s="1139"/>
      <c r="F95" s="1139"/>
      <c r="G95" s="1153"/>
      <c r="H95" s="1136">
        <v>90</v>
      </c>
      <c r="I95" s="1222" t="s">
        <v>580</v>
      </c>
      <c r="J95" s="1222" t="s">
        <v>97</v>
      </c>
      <c r="K95" s="1139">
        <v>1</v>
      </c>
      <c r="L95" s="1139"/>
      <c r="M95" s="1222" t="s">
        <v>3842</v>
      </c>
      <c r="N95" s="1139" t="s">
        <v>754</v>
      </c>
    </row>
    <row r="96" spans="1:15">
      <c r="A96" s="1139"/>
      <c r="B96" s="1139"/>
      <c r="C96" s="1139"/>
      <c r="D96" s="1139"/>
      <c r="E96" s="1139"/>
      <c r="F96" s="1139"/>
      <c r="G96" s="1153"/>
      <c r="H96" s="1136">
        <v>91</v>
      </c>
      <c r="I96" s="1222" t="s">
        <v>962</v>
      </c>
      <c r="J96" s="1222" t="s">
        <v>97</v>
      </c>
      <c r="K96" s="1139">
        <v>1</v>
      </c>
      <c r="L96" s="1139"/>
      <c r="M96" s="1222" t="s">
        <v>3842</v>
      </c>
      <c r="N96" s="1139" t="s">
        <v>754</v>
      </c>
    </row>
    <row r="97" spans="1:14">
      <c r="A97" s="1139"/>
      <c r="B97" s="1139"/>
      <c r="C97" s="1139"/>
      <c r="D97" s="1139"/>
      <c r="E97" s="1139"/>
      <c r="F97" s="1139"/>
      <c r="G97" s="1153"/>
      <c r="H97" s="1136">
        <v>92</v>
      </c>
      <c r="I97" s="1222" t="s">
        <v>963</v>
      </c>
      <c r="J97" s="1222" t="s">
        <v>97</v>
      </c>
      <c r="K97" s="1139">
        <v>1</v>
      </c>
      <c r="L97" s="1139"/>
      <c r="M97" s="1222" t="s">
        <v>3843</v>
      </c>
      <c r="N97" s="1139" t="s">
        <v>754</v>
      </c>
    </row>
    <row r="98" spans="1:14">
      <c r="A98" s="1139"/>
      <c r="B98" s="1139"/>
      <c r="C98" s="1139"/>
      <c r="D98" s="1139"/>
      <c r="E98" s="1139"/>
      <c r="F98" s="1139"/>
      <c r="G98" s="1153"/>
      <c r="H98" s="1136">
        <v>93</v>
      </c>
      <c r="I98" s="1222" t="s">
        <v>957</v>
      </c>
      <c r="J98" s="1222" t="s">
        <v>97</v>
      </c>
      <c r="K98" s="1139">
        <v>1</v>
      </c>
      <c r="L98" s="1139"/>
      <c r="M98" s="1222" t="s">
        <v>3843</v>
      </c>
      <c r="N98" s="1139" t="s">
        <v>754</v>
      </c>
    </row>
    <row r="99" spans="1:14">
      <c r="A99" s="1139"/>
      <c r="B99" s="1139"/>
      <c r="C99" s="1139"/>
      <c r="D99" s="1139"/>
      <c r="E99" s="1139"/>
      <c r="F99" s="1139"/>
      <c r="G99" s="1153"/>
      <c r="H99" s="1136">
        <v>94</v>
      </c>
      <c r="I99" s="1222" t="s">
        <v>1633</v>
      </c>
      <c r="J99" s="1222" t="s">
        <v>3830</v>
      </c>
      <c r="K99" s="1139">
        <v>1</v>
      </c>
      <c r="L99" s="1139"/>
      <c r="M99" s="1222" t="s">
        <v>3843</v>
      </c>
      <c r="N99" s="1139" t="s">
        <v>754</v>
      </c>
    </row>
    <row r="100" spans="1:14">
      <c r="A100" s="1139"/>
      <c r="B100" s="1139"/>
      <c r="C100" s="1139"/>
      <c r="D100" s="1139"/>
      <c r="E100" s="1139"/>
      <c r="F100" s="1139"/>
      <c r="G100" s="1153"/>
      <c r="H100" s="1136">
        <v>95</v>
      </c>
      <c r="I100" s="1222" t="s">
        <v>524</v>
      </c>
      <c r="J100" s="1222" t="s">
        <v>3845</v>
      </c>
      <c r="K100" s="1139">
        <v>1</v>
      </c>
      <c r="L100" s="1139"/>
      <c r="M100" s="1222" t="s">
        <v>3843</v>
      </c>
      <c r="N100" s="1139" t="s">
        <v>754</v>
      </c>
    </row>
    <row r="101" spans="1:14">
      <c r="A101" s="1139"/>
      <c r="B101" s="1139"/>
      <c r="C101" s="1139"/>
      <c r="D101" s="1139"/>
      <c r="E101" s="1139"/>
      <c r="F101" s="1139"/>
      <c r="G101" s="1153"/>
      <c r="H101" s="1136">
        <v>96</v>
      </c>
      <c r="I101" s="1222" t="s">
        <v>794</v>
      </c>
      <c r="J101" s="1222" t="s">
        <v>2334</v>
      </c>
      <c r="K101" s="1139">
        <v>1</v>
      </c>
      <c r="L101" s="1139"/>
      <c r="M101" s="1222" t="s">
        <v>3843</v>
      </c>
      <c r="N101" s="1139" t="s">
        <v>754</v>
      </c>
    </row>
    <row r="102" spans="1:14">
      <c r="A102" s="1139"/>
      <c r="B102" s="1139"/>
      <c r="C102" s="1139"/>
      <c r="D102" s="1139"/>
      <c r="E102" s="1139"/>
      <c r="F102" s="1139"/>
      <c r="G102" s="1153"/>
      <c r="H102" s="1136">
        <v>97</v>
      </c>
      <c r="I102" s="1244" t="s">
        <v>943</v>
      </c>
      <c r="J102" s="1244" t="s">
        <v>97</v>
      </c>
      <c r="K102" s="1139">
        <v>1</v>
      </c>
      <c r="L102" s="1139"/>
      <c r="M102" s="1244" t="s">
        <v>3843</v>
      </c>
      <c r="N102" s="1244" t="s">
        <v>754</v>
      </c>
    </row>
    <row r="103" spans="1:14">
      <c r="A103" s="1139"/>
      <c r="B103" s="1139"/>
      <c r="C103" s="1139"/>
      <c r="D103" s="1139"/>
      <c r="E103" s="1139"/>
      <c r="F103" s="1139"/>
      <c r="G103" s="1153"/>
      <c r="H103" s="1136">
        <v>98</v>
      </c>
      <c r="I103" s="1244" t="s">
        <v>942</v>
      </c>
      <c r="J103" s="1244" t="s">
        <v>97</v>
      </c>
      <c r="K103" s="1139">
        <v>1</v>
      </c>
      <c r="L103" s="1139"/>
      <c r="M103" s="1244" t="s">
        <v>3846</v>
      </c>
      <c r="N103" s="1244" t="s">
        <v>754</v>
      </c>
    </row>
    <row r="104" spans="1:14">
      <c r="A104" s="1139"/>
      <c r="B104" s="1139"/>
      <c r="C104" s="1139"/>
      <c r="D104" s="1139"/>
      <c r="E104" s="1139"/>
      <c r="F104" s="1139"/>
      <c r="G104" s="1153"/>
      <c r="H104" s="1136">
        <v>99</v>
      </c>
      <c r="I104" s="1244" t="s">
        <v>941</v>
      </c>
      <c r="J104" s="1244" t="s">
        <v>97</v>
      </c>
      <c r="K104" s="1139">
        <v>1</v>
      </c>
      <c r="L104" s="1139"/>
      <c r="M104" s="1244" t="s">
        <v>3846</v>
      </c>
      <c r="N104" s="1244" t="s">
        <v>754</v>
      </c>
    </row>
    <row r="105" spans="1:14">
      <c r="A105" s="1139"/>
      <c r="B105" s="1139"/>
      <c r="C105" s="1139"/>
      <c r="D105" s="1139"/>
      <c r="E105" s="1139"/>
      <c r="F105" s="1139"/>
      <c r="G105" s="1153"/>
      <c r="H105" s="1136">
        <v>100</v>
      </c>
      <c r="I105" s="1244" t="s">
        <v>933</v>
      </c>
      <c r="J105" s="1244" t="s">
        <v>176</v>
      </c>
      <c r="K105" s="1139">
        <v>1</v>
      </c>
      <c r="L105" s="1139"/>
      <c r="M105" s="1244" t="s">
        <v>3846</v>
      </c>
      <c r="N105" s="1244" t="s">
        <v>754</v>
      </c>
    </row>
    <row r="106" spans="1:14">
      <c r="A106" s="1139"/>
      <c r="B106" s="1139"/>
      <c r="C106" s="1139"/>
      <c r="D106" s="1139"/>
      <c r="E106" s="1139"/>
      <c r="F106" s="1139"/>
      <c r="G106" s="1153"/>
      <c r="H106" s="1136">
        <v>101</v>
      </c>
      <c r="I106" s="1244" t="s">
        <v>934</v>
      </c>
      <c r="J106" s="1244" t="s">
        <v>176</v>
      </c>
      <c r="K106" s="1139">
        <v>1</v>
      </c>
      <c r="L106" s="1139"/>
      <c r="M106" s="1244" t="s">
        <v>3846</v>
      </c>
      <c r="N106" s="1244" t="s">
        <v>754</v>
      </c>
    </row>
    <row r="107" spans="1:14">
      <c r="A107" s="1139"/>
      <c r="B107" s="1139"/>
      <c r="C107" s="1139"/>
      <c r="D107" s="1139"/>
      <c r="E107" s="1139"/>
      <c r="F107" s="1139"/>
      <c r="G107" s="1153"/>
      <c r="H107" s="1136">
        <v>102</v>
      </c>
      <c r="I107" s="1244" t="s">
        <v>571</v>
      </c>
      <c r="J107" s="1244" t="s">
        <v>2173</v>
      </c>
      <c r="K107" s="1139">
        <v>1</v>
      </c>
      <c r="L107" s="1139"/>
      <c r="M107" s="1244" t="s">
        <v>3846</v>
      </c>
      <c r="N107" s="1244" t="s">
        <v>754</v>
      </c>
    </row>
    <row r="108" spans="1:14">
      <c r="A108" s="1139"/>
      <c r="B108" s="1139"/>
      <c r="C108" s="1139"/>
      <c r="D108" s="1139"/>
      <c r="E108" s="1139"/>
      <c r="F108" s="1139"/>
      <c r="G108" s="1153"/>
      <c r="H108" s="1136">
        <v>103</v>
      </c>
      <c r="I108" s="1244" t="s">
        <v>541</v>
      </c>
      <c r="J108" s="1244" t="s">
        <v>97</v>
      </c>
      <c r="K108" s="1139">
        <v>1</v>
      </c>
      <c r="L108" s="1139"/>
      <c r="M108" s="1244" t="s">
        <v>3846</v>
      </c>
      <c r="N108" s="1244" t="s">
        <v>754</v>
      </c>
    </row>
    <row r="109" spans="1:14">
      <c r="A109" s="1139"/>
      <c r="B109" s="1139"/>
      <c r="C109" s="1139"/>
      <c r="D109" s="1139"/>
      <c r="E109" s="1139"/>
      <c r="F109" s="1139"/>
      <c r="G109" s="1153"/>
      <c r="H109" s="1136">
        <v>104</v>
      </c>
      <c r="I109" s="1244" t="s">
        <v>936</v>
      </c>
      <c r="J109" s="1244" t="s">
        <v>97</v>
      </c>
      <c r="K109" s="1139">
        <v>1</v>
      </c>
      <c r="L109" s="1139"/>
      <c r="M109" s="1244" t="s">
        <v>3846</v>
      </c>
      <c r="N109" s="1244" t="s">
        <v>754</v>
      </c>
    </row>
    <row r="110" spans="1:14">
      <c r="A110" s="1139"/>
      <c r="B110" s="1139"/>
      <c r="C110" s="1139"/>
      <c r="D110" s="1139"/>
      <c r="E110" s="1139"/>
      <c r="F110" s="1139"/>
      <c r="G110" s="1153"/>
      <c r="H110" s="1136">
        <v>105</v>
      </c>
      <c r="I110" s="1244" t="s">
        <v>937</v>
      </c>
      <c r="J110" s="1244" t="s">
        <v>97</v>
      </c>
      <c r="K110" s="1139">
        <v>1</v>
      </c>
      <c r="L110" s="1139"/>
      <c r="M110" s="1244" t="s">
        <v>3846</v>
      </c>
      <c r="N110" s="1244" t="s">
        <v>754</v>
      </c>
    </row>
    <row r="111" spans="1:14">
      <c r="A111" s="1139"/>
      <c r="B111" s="1139"/>
      <c r="C111" s="1139"/>
      <c r="D111" s="1139"/>
      <c r="E111" s="1139"/>
      <c r="F111" s="1139"/>
      <c r="G111" s="1153"/>
      <c r="H111" s="1136">
        <v>106</v>
      </c>
      <c r="I111" s="1244" t="s">
        <v>938</v>
      </c>
      <c r="J111" s="1244" t="s">
        <v>97</v>
      </c>
      <c r="K111" s="1139">
        <v>1</v>
      </c>
      <c r="L111" s="1139"/>
      <c r="M111" s="1244" t="s">
        <v>3846</v>
      </c>
      <c r="N111" s="1244" t="s">
        <v>754</v>
      </c>
    </row>
    <row r="112" spans="1:14">
      <c r="A112" s="1139"/>
      <c r="B112" s="1139"/>
      <c r="C112" s="1139"/>
      <c r="D112" s="1139"/>
      <c r="E112" s="1139"/>
      <c r="F112" s="1139"/>
      <c r="G112" s="1153"/>
      <c r="H112" s="1136">
        <v>107</v>
      </c>
      <c r="I112" s="1244" t="s">
        <v>939</v>
      </c>
      <c r="J112" s="1244" t="s">
        <v>97</v>
      </c>
      <c r="K112" s="1139">
        <v>1</v>
      </c>
      <c r="L112" s="1139"/>
      <c r="M112" s="1244" t="s">
        <v>3846</v>
      </c>
      <c r="N112" s="1244" t="s">
        <v>754</v>
      </c>
    </row>
    <row r="113" spans="1:14">
      <c r="A113" s="1139"/>
      <c r="B113" s="1139"/>
      <c r="C113" s="1139"/>
      <c r="D113" s="1139"/>
      <c r="E113" s="1139"/>
      <c r="F113" s="1139"/>
      <c r="G113" s="1153"/>
      <c r="H113" s="1136">
        <v>108</v>
      </c>
      <c r="I113" s="1244" t="s">
        <v>940</v>
      </c>
      <c r="J113" s="1244" t="s">
        <v>97</v>
      </c>
      <c r="K113" s="1139">
        <v>1</v>
      </c>
      <c r="L113" s="1139"/>
      <c r="M113" s="1244" t="s">
        <v>3846</v>
      </c>
      <c r="N113" s="1244" t="s">
        <v>754</v>
      </c>
    </row>
    <row r="114" spans="1:14">
      <c r="A114" s="1139"/>
      <c r="B114" s="1139"/>
      <c r="C114" s="1139"/>
      <c r="D114" s="1139"/>
      <c r="E114" s="1139"/>
      <c r="F114" s="1139"/>
      <c r="G114" s="1153"/>
      <c r="H114" s="1136">
        <v>109</v>
      </c>
      <c r="I114" s="1244" t="s">
        <v>311</v>
      </c>
      <c r="J114" s="1244" t="s">
        <v>176</v>
      </c>
      <c r="K114" s="1139">
        <v>1</v>
      </c>
      <c r="L114" s="1139"/>
      <c r="M114" s="1244" t="s">
        <v>3846</v>
      </c>
      <c r="N114" s="1244" t="s">
        <v>754</v>
      </c>
    </row>
    <row r="115" spans="1:14">
      <c r="A115" s="1139"/>
      <c r="B115" s="1139"/>
      <c r="C115" s="1139"/>
      <c r="D115" s="1139"/>
      <c r="E115" s="1139"/>
      <c r="F115" s="1139"/>
      <c r="G115" s="1153"/>
      <c r="H115" s="1136">
        <v>110</v>
      </c>
      <c r="I115" s="1248" t="s">
        <v>554</v>
      </c>
      <c r="J115" s="1248" t="s">
        <v>2334</v>
      </c>
      <c r="K115" s="1139">
        <v>1</v>
      </c>
      <c r="L115" s="1139"/>
      <c r="M115" s="1248" t="s">
        <v>3849</v>
      </c>
      <c r="N115" s="1248" t="s">
        <v>754</v>
      </c>
    </row>
    <row r="116" spans="1:14">
      <c r="A116" s="1139"/>
      <c r="B116" s="1139"/>
      <c r="C116" s="1139"/>
      <c r="D116" s="1139"/>
      <c r="E116" s="1139"/>
      <c r="F116" s="1139"/>
      <c r="G116" s="1153"/>
      <c r="H116" s="1136">
        <v>111</v>
      </c>
      <c r="I116" s="1248" t="s">
        <v>292</v>
      </c>
      <c r="J116" s="1248" t="s">
        <v>97</v>
      </c>
      <c r="K116" s="1139">
        <v>1</v>
      </c>
      <c r="L116" s="1139"/>
      <c r="M116" s="1248" t="s">
        <v>3849</v>
      </c>
      <c r="N116" s="1248" t="s">
        <v>754</v>
      </c>
    </row>
    <row r="117" spans="1:14">
      <c r="A117" s="1139"/>
      <c r="B117" s="1139"/>
      <c r="C117" s="1139"/>
      <c r="D117" s="1139"/>
      <c r="E117" s="1139"/>
      <c r="F117" s="1139"/>
      <c r="G117" s="1153"/>
      <c r="H117" s="1136">
        <v>112</v>
      </c>
      <c r="I117" s="1248" t="s">
        <v>288</v>
      </c>
      <c r="J117" s="1248" t="s">
        <v>97</v>
      </c>
      <c r="K117" s="1139">
        <v>1</v>
      </c>
      <c r="L117" s="1139"/>
      <c r="M117" s="1248" t="s">
        <v>3849</v>
      </c>
      <c r="N117" s="1248" t="s">
        <v>754</v>
      </c>
    </row>
    <row r="118" spans="1:14">
      <c r="A118" s="1139"/>
      <c r="B118" s="1139"/>
      <c r="C118" s="1139"/>
      <c r="D118" s="1139"/>
      <c r="E118" s="1139"/>
      <c r="F118" s="1139"/>
      <c r="G118" s="1153"/>
      <c r="H118" s="1136">
        <v>113</v>
      </c>
      <c r="I118" s="1252" t="s">
        <v>1295</v>
      </c>
      <c r="J118" s="1248" t="s">
        <v>3850</v>
      </c>
      <c r="K118" s="1139">
        <v>1</v>
      </c>
      <c r="L118" s="1139"/>
      <c r="M118" s="1248" t="s">
        <v>3849</v>
      </c>
      <c r="N118" s="1248" t="s">
        <v>754</v>
      </c>
    </row>
    <row r="119" spans="1:14">
      <c r="A119" s="1139"/>
      <c r="B119" s="1139"/>
      <c r="C119" s="1139"/>
      <c r="D119" s="1139"/>
      <c r="E119" s="1139"/>
      <c r="F119" s="1139"/>
      <c r="G119" s="1153"/>
      <c r="H119" s="1136">
        <v>114</v>
      </c>
      <c r="I119" s="1248" t="s">
        <v>298</v>
      </c>
      <c r="J119" s="1248" t="s">
        <v>97</v>
      </c>
      <c r="K119" s="1139">
        <v>1</v>
      </c>
      <c r="L119" s="1139"/>
      <c r="M119" s="1248" t="s">
        <v>3849</v>
      </c>
      <c r="N119" s="1248" t="s">
        <v>754</v>
      </c>
    </row>
    <row r="120" spans="1:14">
      <c r="A120" s="1139"/>
      <c r="B120" s="1139"/>
      <c r="C120" s="1139"/>
      <c r="D120" s="1139"/>
      <c r="E120" s="1139"/>
      <c r="F120" s="1139"/>
      <c r="G120" s="1153"/>
      <c r="H120" s="1136">
        <v>115</v>
      </c>
      <c r="I120" s="1258" t="s">
        <v>1294</v>
      </c>
      <c r="J120" s="1258" t="s">
        <v>3850</v>
      </c>
      <c r="K120" s="1139">
        <v>1</v>
      </c>
      <c r="L120" s="1139"/>
      <c r="M120" s="1258" t="s">
        <v>3851</v>
      </c>
      <c r="N120" s="1258" t="s">
        <v>754</v>
      </c>
    </row>
    <row r="121" spans="1:14">
      <c r="A121" s="1139"/>
      <c r="B121" s="1139"/>
      <c r="C121" s="1139"/>
      <c r="D121" s="1139"/>
      <c r="E121" s="1139"/>
      <c r="F121" s="1139"/>
      <c r="G121" s="1153"/>
      <c r="H121" s="1136"/>
      <c r="I121" s="1258"/>
      <c r="J121" s="1258"/>
      <c r="K121" s="1139"/>
      <c r="L121" s="1139"/>
      <c r="M121" s="1258"/>
      <c r="N121" s="1258"/>
    </row>
    <row r="122" spans="1:14">
      <c r="A122" s="1139"/>
      <c r="B122" s="1139"/>
      <c r="C122" s="1139"/>
      <c r="D122" s="1139"/>
      <c r="E122" s="1139"/>
      <c r="F122" s="1139"/>
      <c r="G122" s="1153"/>
      <c r="H122" s="1136"/>
      <c r="I122" s="1258"/>
      <c r="J122" s="1258"/>
      <c r="K122" s="1139"/>
      <c r="L122" s="1139"/>
      <c r="M122" s="1258"/>
      <c r="N122" s="1258"/>
    </row>
    <row r="123" spans="1:14">
      <c r="A123" s="1139"/>
      <c r="B123" s="1139"/>
      <c r="C123" s="1139"/>
      <c r="D123" s="1139"/>
      <c r="E123" s="1139"/>
      <c r="F123" s="1139"/>
      <c r="G123" s="1153"/>
      <c r="H123" s="1136"/>
      <c r="I123" s="1258"/>
      <c r="J123" s="1258"/>
      <c r="K123" s="1139"/>
      <c r="L123" s="1139"/>
      <c r="M123" s="1258"/>
      <c r="N123" s="1258"/>
    </row>
    <row r="124" spans="1:14">
      <c r="A124" s="1139"/>
      <c r="B124" s="1139"/>
      <c r="C124" s="1139"/>
      <c r="D124" s="1139"/>
      <c r="E124" s="1139"/>
      <c r="F124" s="1139"/>
      <c r="G124" s="1153"/>
      <c r="H124" s="1136"/>
      <c r="I124" s="1258"/>
      <c r="J124" s="1258"/>
      <c r="K124" s="1139"/>
      <c r="L124" s="1139"/>
      <c r="M124" s="1258"/>
      <c r="N124" s="1258"/>
    </row>
    <row r="125" spans="1:14">
      <c r="A125" s="1139"/>
      <c r="B125" s="1139"/>
      <c r="C125" s="1139"/>
      <c r="D125" s="1139"/>
      <c r="E125" s="1139"/>
      <c r="F125" s="1139"/>
      <c r="G125" s="1153"/>
      <c r="H125" s="1139"/>
      <c r="I125" s="1222"/>
      <c r="J125" s="1139"/>
      <c r="K125" s="1139"/>
      <c r="L125" s="1139"/>
      <c r="M125" s="1139"/>
      <c r="N125" s="1139"/>
    </row>
    <row r="126" spans="1:14">
      <c r="A126" s="1155"/>
      <c r="B126" s="1396" t="s">
        <v>3792</v>
      </c>
      <c r="C126" s="1396"/>
      <c r="D126" s="1155">
        <f>COUNTA(D6:D125)</f>
        <v>55</v>
      </c>
      <c r="E126" s="1155"/>
      <c r="F126" s="1155"/>
      <c r="G126" s="1153"/>
      <c r="H126" s="1155"/>
      <c r="I126" s="1396" t="s">
        <v>3792</v>
      </c>
      <c r="J126" s="1396"/>
      <c r="K126" s="1155">
        <f>SUM(K6:K125)</f>
        <v>113</v>
      </c>
      <c r="L126" s="1155">
        <f t="shared" ref="L126" si="0">COUNTA(L6:L125)</f>
        <v>2</v>
      </c>
      <c r="M126" s="1155"/>
      <c r="N126" s="1155"/>
    </row>
    <row r="127" spans="1:14">
      <c r="G127" s="1154"/>
    </row>
    <row r="128" spans="1:14">
      <c r="D128" s="1135">
        <f>79-D126</f>
        <v>24</v>
      </c>
      <c r="K128" s="1135">
        <f>119-K126-L126</f>
        <v>4</v>
      </c>
    </row>
  </sheetData>
  <mergeCells count="16">
    <mergeCell ref="B126:C126"/>
    <mergeCell ref="A2:N2"/>
    <mergeCell ref="D4:D5"/>
    <mergeCell ref="E4:E5"/>
    <mergeCell ref="F4:F5"/>
    <mergeCell ref="H4:H5"/>
    <mergeCell ref="I4:I5"/>
    <mergeCell ref="J4:J5"/>
    <mergeCell ref="I126:J126"/>
    <mergeCell ref="A1:N1"/>
    <mergeCell ref="A3:N3"/>
    <mergeCell ref="A4:A5"/>
    <mergeCell ref="B4:B5"/>
    <mergeCell ref="C4:C5"/>
    <mergeCell ref="N4:N5"/>
    <mergeCell ref="M4:M5"/>
  </mergeCells>
  <phoneticPr fontId="129"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zoomScaleNormal="100" zoomScaleSheetLayoutView="74" workbookViewId="0">
      <selection activeCell="Q12" sqref="Q12"/>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38" t="s">
        <v>3318</v>
      </c>
      <c r="B1" s="1332"/>
      <c r="C1" s="1332"/>
      <c r="D1" s="1332"/>
      <c r="E1" s="1332"/>
      <c r="F1" s="1332"/>
      <c r="G1" s="1332"/>
      <c r="H1" s="1332"/>
      <c r="I1" s="1332"/>
      <c r="J1" s="1332"/>
      <c r="K1" s="1332"/>
      <c r="L1" s="1332"/>
      <c r="M1" s="1332"/>
      <c r="N1" s="1332"/>
      <c r="O1" s="1332"/>
      <c r="P1" s="1332"/>
      <c r="Q1" s="1332"/>
      <c r="R1" s="1332"/>
      <c r="S1" s="1332"/>
      <c r="T1" s="1332"/>
      <c r="U1" s="1332"/>
      <c r="V1" s="1332"/>
      <c r="W1" s="1332"/>
      <c r="X1" s="1332"/>
      <c r="Y1" s="1332"/>
      <c r="Z1" s="1332"/>
      <c r="AA1" s="1332"/>
      <c r="AB1" s="1332"/>
      <c r="AC1" s="1439"/>
      <c r="AD1" s="627"/>
    </row>
    <row r="2" spans="1:37" ht="14.25" customHeight="1">
      <c r="A2" s="1440" t="s">
        <v>3022</v>
      </c>
      <c r="B2" s="1441"/>
      <c r="C2" s="1442" t="s">
        <v>3319</v>
      </c>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4"/>
      <c r="AD2" s="805"/>
    </row>
    <row r="3" spans="1:37" ht="14.25" customHeight="1">
      <c r="A3" s="1445" t="s">
        <v>3024</v>
      </c>
      <c r="B3" s="1446"/>
      <c r="C3" s="1447" t="s">
        <v>3320</v>
      </c>
      <c r="D3" s="1448"/>
      <c r="E3" s="1448"/>
      <c r="F3" s="1448"/>
      <c r="G3" s="1448"/>
      <c r="H3" s="1448"/>
      <c r="I3" s="1448"/>
      <c r="J3" s="1448"/>
      <c r="K3" s="1448"/>
      <c r="L3" s="1448"/>
      <c r="M3" s="1448"/>
      <c r="N3" s="1448"/>
      <c r="O3" s="1448"/>
      <c r="P3" s="1448"/>
      <c r="Q3" s="1448"/>
      <c r="R3" s="1448"/>
      <c r="S3" s="1448"/>
      <c r="T3" s="1448"/>
      <c r="U3" s="1448"/>
      <c r="V3" s="1448"/>
      <c r="W3" s="1448"/>
      <c r="X3" s="1448"/>
      <c r="Y3" s="1448"/>
      <c r="Z3" s="1448"/>
      <c r="AA3" s="1448"/>
      <c r="AB3" s="1448"/>
      <c r="AC3" s="1449"/>
      <c r="AD3" s="806"/>
    </row>
    <row r="4" spans="1:37" ht="14.25" customHeight="1">
      <c r="A4" s="1461" t="s">
        <v>3026</v>
      </c>
      <c r="B4" s="1462"/>
      <c r="C4" s="1462"/>
      <c r="D4" s="1462"/>
      <c r="E4" s="1462"/>
      <c r="F4" s="1462"/>
      <c r="G4" s="1462"/>
      <c r="H4" s="1462"/>
      <c r="I4" s="1462"/>
      <c r="J4" s="1462"/>
      <c r="K4" s="1462"/>
      <c r="L4" s="1462"/>
      <c r="M4" s="1462"/>
      <c r="N4" s="1462"/>
      <c r="O4" s="1462"/>
      <c r="P4" s="1462"/>
      <c r="Q4" s="1463"/>
      <c r="R4" s="1451" t="s">
        <v>3027</v>
      </c>
      <c r="S4" s="1263"/>
      <c r="T4" s="1263"/>
      <c r="U4" s="1263"/>
      <c r="V4" s="1263"/>
      <c r="W4" s="1263"/>
      <c r="X4" s="1263"/>
      <c r="Y4" s="1264"/>
      <c r="Z4" s="1464">
        <f ca="1">TODAY()</f>
        <v>46095</v>
      </c>
      <c r="AA4" s="1263"/>
      <c r="AB4" s="1263"/>
      <c r="AC4" s="1267"/>
      <c r="AD4" s="807"/>
    </row>
    <row r="5" spans="1:37" ht="14.25" customHeight="1">
      <c r="A5" s="808"/>
      <c r="B5" s="809"/>
      <c r="C5" s="809"/>
      <c r="D5" s="810"/>
      <c r="E5" s="809"/>
      <c r="F5" s="809"/>
      <c r="G5" s="809"/>
      <c r="H5" s="809"/>
      <c r="I5" s="809"/>
      <c r="J5" s="809"/>
      <c r="K5" s="809"/>
      <c r="L5" s="809"/>
      <c r="M5" s="809"/>
      <c r="N5" s="1452" t="s">
        <v>3028</v>
      </c>
      <c r="O5" s="1453"/>
      <c r="P5" s="1453"/>
      <c r="Q5" s="1454"/>
      <c r="R5" s="1418" t="s">
        <v>3029</v>
      </c>
      <c r="S5" s="1288"/>
      <c r="T5" s="1418" t="s">
        <v>3030</v>
      </c>
      <c r="U5" s="1421"/>
      <c r="V5" s="1288"/>
      <c r="W5" s="1422" t="s">
        <v>3031</v>
      </c>
      <c r="X5" s="1460" t="s">
        <v>3032</v>
      </c>
      <c r="Y5" s="1288"/>
      <c r="Z5" s="1460" t="s">
        <v>3033</v>
      </c>
      <c r="AA5" s="1288"/>
      <c r="AB5" s="1460" t="s">
        <v>3034</v>
      </c>
      <c r="AC5" s="1311"/>
      <c r="AD5" s="812"/>
      <c r="AE5" s="1466" t="s">
        <v>3035</v>
      </c>
      <c r="AF5" s="1418" t="s">
        <v>45</v>
      </c>
      <c r="AG5" s="1421"/>
      <c r="AH5" s="1288"/>
      <c r="AI5" s="1418" t="s">
        <v>159</v>
      </c>
      <c r="AJ5" s="1421"/>
      <c r="AK5" s="1288"/>
    </row>
    <row r="6" spans="1:37" ht="14.25" customHeight="1">
      <c r="A6" s="808"/>
      <c r="B6" s="809"/>
      <c r="C6" s="809"/>
      <c r="D6" s="809"/>
      <c r="E6" s="809" t="s">
        <v>3036</v>
      </c>
      <c r="F6" s="810"/>
      <c r="G6" s="809"/>
      <c r="H6" s="813" t="s">
        <v>3037</v>
      </c>
      <c r="I6" s="809"/>
      <c r="J6" s="809"/>
      <c r="K6" s="809"/>
      <c r="L6" s="814"/>
      <c r="M6" s="809"/>
      <c r="N6" s="1455"/>
      <c r="O6" s="1328"/>
      <c r="P6" s="1328"/>
      <c r="Q6" s="1456"/>
      <c r="R6" s="1325"/>
      <c r="S6" s="1450"/>
      <c r="T6" s="1325"/>
      <c r="U6" s="1328"/>
      <c r="V6" s="1450"/>
      <c r="W6" s="1278"/>
      <c r="X6" s="1325"/>
      <c r="Y6" s="1450"/>
      <c r="Z6" s="1325"/>
      <c r="AA6" s="1450"/>
      <c r="AB6" s="1325"/>
      <c r="AC6" s="1465"/>
      <c r="AD6" s="812"/>
      <c r="AE6" s="1278"/>
      <c r="AF6" s="1325"/>
      <c r="AG6" s="1328"/>
      <c r="AH6" s="1450"/>
      <c r="AI6" s="1325"/>
      <c r="AJ6" s="1328"/>
      <c r="AK6" s="1450"/>
    </row>
    <row r="7" spans="1:37" ht="14.25" customHeight="1">
      <c r="A7" s="808"/>
      <c r="B7" s="809"/>
      <c r="C7" s="809"/>
      <c r="D7" s="809"/>
      <c r="E7" s="809"/>
      <c r="F7" s="809"/>
      <c r="G7" s="809" t="s">
        <v>2113</v>
      </c>
      <c r="H7" s="809" t="s">
        <v>3038</v>
      </c>
      <c r="I7" s="809"/>
      <c r="J7" s="809"/>
      <c r="K7" s="809"/>
      <c r="L7" s="809"/>
      <c r="M7" s="809"/>
      <c r="N7" s="1457"/>
      <c r="O7" s="1458"/>
      <c r="P7" s="1458"/>
      <c r="Q7" s="1459"/>
      <c r="R7" s="1325"/>
      <c r="S7" s="1450"/>
      <c r="T7" s="1325"/>
      <c r="U7" s="1328"/>
      <c r="V7" s="1450"/>
      <c r="W7" s="1278"/>
      <c r="X7" s="1325"/>
      <c r="Y7" s="1450"/>
      <c r="Z7" s="1325"/>
      <c r="AA7" s="1450"/>
      <c r="AB7" s="1325"/>
      <c r="AC7" s="1465"/>
      <c r="AD7" s="812"/>
      <c r="AE7" s="1278"/>
      <c r="AF7" s="1325"/>
      <c r="AG7" s="1328"/>
      <c r="AH7" s="1450"/>
      <c r="AI7" s="1325"/>
      <c r="AJ7" s="1328"/>
      <c r="AK7" s="1450"/>
    </row>
    <row r="8" spans="1:37" ht="14.25" customHeight="1">
      <c r="A8" s="815"/>
      <c r="B8" s="816"/>
      <c r="C8" s="816"/>
      <c r="D8" s="809"/>
      <c r="E8" s="809"/>
      <c r="F8" s="809"/>
      <c r="G8" s="809"/>
      <c r="H8" s="809"/>
      <c r="I8" s="809"/>
      <c r="J8" s="809"/>
      <c r="K8" s="809"/>
      <c r="L8" s="809"/>
      <c r="M8" s="809"/>
      <c r="N8" s="809"/>
      <c r="O8" s="809"/>
      <c r="P8" s="809"/>
      <c r="Q8" s="809"/>
      <c r="R8" s="1325"/>
      <c r="S8" s="1450"/>
      <c r="T8" s="1325"/>
      <c r="U8" s="1328"/>
      <c r="V8" s="1450"/>
      <c r="W8" s="1278"/>
      <c r="X8" s="1325"/>
      <c r="Y8" s="1450"/>
      <c r="Z8" s="1325"/>
      <c r="AA8" s="1450"/>
      <c r="AB8" s="1325"/>
      <c r="AC8" s="1465"/>
      <c r="AD8" s="812"/>
      <c r="AE8" s="1278"/>
      <c r="AF8" s="1289"/>
      <c r="AG8" s="1339"/>
      <c r="AH8" s="1290"/>
      <c r="AI8" s="1289"/>
      <c r="AJ8" s="1339"/>
      <c r="AK8" s="1290"/>
    </row>
    <row r="9" spans="1:37" ht="14.25" customHeight="1">
      <c r="A9" s="808"/>
      <c r="B9" s="809"/>
      <c r="C9" s="809"/>
      <c r="D9" s="817"/>
      <c r="E9" s="816"/>
      <c r="F9" s="809"/>
      <c r="G9" s="809"/>
      <c r="H9" s="809"/>
      <c r="I9" s="809"/>
      <c r="J9" s="809"/>
      <c r="K9" s="809"/>
      <c r="L9" s="809"/>
      <c r="M9" s="813" t="s">
        <v>3039</v>
      </c>
      <c r="N9" s="809"/>
      <c r="O9" s="809"/>
      <c r="P9" s="809"/>
      <c r="Q9" s="809"/>
      <c r="R9" s="1289"/>
      <c r="S9" s="1290"/>
      <c r="T9" s="1289"/>
      <c r="U9" s="1339"/>
      <c r="V9" s="1290"/>
      <c r="W9" s="1279"/>
      <c r="X9" s="1289"/>
      <c r="Y9" s="1290"/>
      <c r="Z9" s="1289"/>
      <c r="AA9" s="1290"/>
      <c r="AB9" s="1289"/>
      <c r="AC9" s="1312"/>
      <c r="AD9" s="812"/>
      <c r="AE9" s="1279"/>
      <c r="AF9" s="482" t="s">
        <v>908</v>
      </c>
      <c r="AG9" s="482" t="s">
        <v>3040</v>
      </c>
      <c r="AH9" s="482" t="s">
        <v>27</v>
      </c>
      <c r="AI9" s="482" t="s">
        <v>908</v>
      </c>
      <c r="AJ9" s="482" t="s">
        <v>105</v>
      </c>
      <c r="AK9" s="482" t="s">
        <v>27</v>
      </c>
    </row>
    <row r="10" spans="1:37" ht="14.25" customHeight="1">
      <c r="A10" s="808"/>
      <c r="B10" s="809"/>
      <c r="C10" s="809"/>
      <c r="D10" s="813" t="s">
        <v>3041</v>
      </c>
      <c r="E10" s="809"/>
      <c r="F10" s="818"/>
      <c r="G10" s="818"/>
      <c r="H10" s="810" t="s">
        <v>3042</v>
      </c>
      <c r="I10" s="818"/>
      <c r="J10" s="810" t="s">
        <v>3042</v>
      </c>
      <c r="K10" s="818"/>
      <c r="L10" s="818"/>
      <c r="M10" s="813"/>
      <c r="N10" s="809"/>
      <c r="O10" s="809"/>
      <c r="P10" s="809"/>
      <c r="Q10" s="809"/>
      <c r="R10" s="1418">
        <v>1</v>
      </c>
      <c r="S10" s="1288"/>
      <c r="T10" s="1418" t="s">
        <v>45</v>
      </c>
      <c r="U10" s="1421"/>
      <c r="V10" s="1288"/>
      <c r="W10" s="1422" t="s">
        <v>3044</v>
      </c>
      <c r="X10" s="1418">
        <f>AF367</f>
        <v>521</v>
      </c>
      <c r="Y10" s="1288"/>
      <c r="Z10" s="1416">
        <f>AG367</f>
        <v>521</v>
      </c>
      <c r="AA10" s="1288"/>
      <c r="AB10" s="1416">
        <f>X10-Z10</f>
        <v>0</v>
      </c>
      <c r="AC10" s="1311"/>
      <c r="AD10" s="819"/>
      <c r="AE10" s="459"/>
      <c r="AF10" s="483"/>
      <c r="AG10" s="483"/>
      <c r="AH10" s="483"/>
      <c r="AI10" s="483"/>
      <c r="AJ10" s="483"/>
      <c r="AK10" s="483"/>
    </row>
    <row r="11" spans="1:37" ht="14.25" customHeight="1">
      <c r="A11" s="808"/>
      <c r="B11" s="809"/>
      <c r="C11" s="809"/>
      <c r="D11" s="813" t="s">
        <v>3045</v>
      </c>
      <c r="E11" s="809"/>
      <c r="F11" s="809"/>
      <c r="G11" s="809"/>
      <c r="H11" s="809"/>
      <c r="I11" s="809"/>
      <c r="J11" s="809"/>
      <c r="K11" s="809"/>
      <c r="L11" s="809"/>
      <c r="M11" s="809"/>
      <c r="N11" s="809"/>
      <c r="O11" s="809"/>
      <c r="P11" s="809"/>
      <c r="Q11" s="809"/>
      <c r="R11" s="1289"/>
      <c r="S11" s="1290"/>
      <c r="T11" s="1289"/>
      <c r="U11" s="1339"/>
      <c r="V11" s="1290"/>
      <c r="W11" s="1279"/>
      <c r="X11" s="1289"/>
      <c r="Y11" s="1290"/>
      <c r="Z11" s="1289"/>
      <c r="AA11" s="1290"/>
      <c r="AB11" s="1289"/>
      <c r="AC11" s="1312"/>
      <c r="AD11" s="819"/>
      <c r="AE11" s="459"/>
      <c r="AF11" s="483"/>
      <c r="AG11" s="483"/>
      <c r="AH11" s="483"/>
      <c r="AI11" s="483"/>
      <c r="AJ11" s="483"/>
      <c r="AK11" s="483"/>
    </row>
    <row r="12" spans="1:37" ht="14.25" customHeight="1">
      <c r="A12" s="808"/>
      <c r="B12" s="809"/>
      <c r="C12" s="1467" t="s">
        <v>2160</v>
      </c>
      <c r="D12" s="1468"/>
      <c r="E12" s="1469"/>
      <c r="F12" s="821"/>
      <c r="G12" s="821"/>
      <c r="H12" s="821"/>
      <c r="I12" s="821"/>
      <c r="J12" s="821"/>
      <c r="K12" s="821"/>
      <c r="L12" s="821"/>
      <c r="M12" s="813"/>
      <c r="N12" s="809"/>
      <c r="O12" s="809"/>
      <c r="P12" s="809"/>
      <c r="Q12" s="809"/>
      <c r="R12" s="1420">
        <v>2</v>
      </c>
      <c r="S12" s="1264"/>
      <c r="T12" s="1470" t="s">
        <v>47</v>
      </c>
      <c r="U12" s="1263"/>
      <c r="V12" s="1264"/>
      <c r="W12" s="482" t="s">
        <v>3044</v>
      </c>
      <c r="X12" s="1420">
        <v>521</v>
      </c>
      <c r="Y12" s="1264"/>
      <c r="Z12" s="1428">
        <f>AE367</f>
        <v>521</v>
      </c>
      <c r="AA12" s="1264"/>
      <c r="AB12" s="1428">
        <f t="shared" ref="AB12:AB13" si="0">X12-Z12</f>
        <v>0</v>
      </c>
      <c r="AC12" s="1267"/>
      <c r="AD12" s="819"/>
      <c r="AE12" s="459"/>
      <c r="AF12" s="483"/>
      <c r="AG12" s="483"/>
      <c r="AH12" s="483"/>
      <c r="AI12" s="483"/>
      <c r="AJ12" s="483"/>
      <c r="AK12" s="483"/>
    </row>
    <row r="13" spans="1:37" ht="14.25" customHeight="1">
      <c r="A13" s="815"/>
      <c r="B13" s="809"/>
      <c r="C13" s="809"/>
      <c r="D13" s="809" t="s">
        <v>3047</v>
      </c>
      <c r="E13" s="809" t="s">
        <v>3048</v>
      </c>
      <c r="F13" s="816"/>
      <c r="G13" s="809"/>
      <c r="H13" s="809" t="s">
        <v>3049</v>
      </c>
      <c r="I13" s="809"/>
      <c r="J13" s="813" t="s">
        <v>3050</v>
      </c>
      <c r="K13" s="809"/>
      <c r="L13" s="809"/>
      <c r="M13" s="809" t="s">
        <v>3321</v>
      </c>
      <c r="N13" s="809"/>
      <c r="O13" s="809"/>
      <c r="P13" s="809"/>
      <c r="Q13" s="809"/>
      <c r="R13" s="1418">
        <v>3</v>
      </c>
      <c r="S13" s="1288"/>
      <c r="T13" s="1418" t="s">
        <v>159</v>
      </c>
      <c r="U13" s="1421"/>
      <c r="V13" s="1288"/>
      <c r="W13" s="1422" t="s">
        <v>3044</v>
      </c>
      <c r="X13" s="1418">
        <v>521</v>
      </c>
      <c r="Y13" s="1288"/>
      <c r="Z13" s="1418">
        <f>AJ367</f>
        <v>521</v>
      </c>
      <c r="AA13" s="1288"/>
      <c r="AB13" s="1418">
        <f t="shared" si="0"/>
        <v>0</v>
      </c>
      <c r="AC13" s="1311"/>
      <c r="AD13" s="819"/>
      <c r="AE13" s="459"/>
      <c r="AF13" s="483"/>
      <c r="AG13" s="483"/>
      <c r="AH13" s="483"/>
      <c r="AI13" s="483"/>
      <c r="AJ13" s="483"/>
      <c r="AK13" s="483"/>
    </row>
    <row r="14" spans="1:37" ht="14.25" customHeight="1">
      <c r="A14" s="808"/>
      <c r="B14" s="809"/>
      <c r="C14" s="809"/>
      <c r="D14" s="809" t="s">
        <v>2033</v>
      </c>
      <c r="E14" s="809" t="s">
        <v>3051</v>
      </c>
      <c r="F14" s="816"/>
      <c r="G14" s="816"/>
      <c r="H14" s="822"/>
      <c r="I14" s="822"/>
      <c r="J14" s="809"/>
      <c r="K14" s="809"/>
      <c r="L14" s="809"/>
      <c r="M14" s="809"/>
      <c r="N14" s="809"/>
      <c r="O14" s="809"/>
      <c r="P14" s="809" t="s">
        <v>1880</v>
      </c>
      <c r="Q14" s="809"/>
      <c r="R14" s="1289"/>
      <c r="S14" s="1290"/>
      <c r="T14" s="1289"/>
      <c r="U14" s="1339"/>
      <c r="V14" s="1290"/>
      <c r="W14" s="1279"/>
      <c r="X14" s="1289"/>
      <c r="Y14" s="1290"/>
      <c r="Z14" s="1289"/>
      <c r="AA14" s="1290"/>
      <c r="AB14" s="1289"/>
      <c r="AC14" s="1312"/>
      <c r="AD14" s="819"/>
      <c r="AE14" s="459"/>
      <c r="AF14" s="483"/>
      <c r="AG14" s="483"/>
      <c r="AH14" s="483"/>
      <c r="AI14" s="483"/>
      <c r="AJ14" s="483"/>
      <c r="AK14" s="483"/>
    </row>
    <row r="15" spans="1:37" ht="14.25" customHeight="1">
      <c r="A15" s="808"/>
      <c r="B15" s="809"/>
      <c r="C15" s="809"/>
      <c r="D15" s="809"/>
      <c r="E15" s="822"/>
      <c r="F15" s="822"/>
      <c r="G15" s="809"/>
      <c r="H15" s="809" t="s">
        <v>3322</v>
      </c>
      <c r="I15" s="822"/>
      <c r="J15" s="809"/>
      <c r="K15" s="809"/>
      <c r="L15" s="809"/>
      <c r="M15" s="809"/>
      <c r="N15" s="809"/>
      <c r="O15" s="809"/>
      <c r="P15" s="809"/>
      <c r="Q15" s="809"/>
      <c r="R15" s="1419">
        <v>4</v>
      </c>
      <c r="S15" s="1264"/>
      <c r="T15" s="1419" t="s">
        <v>3052</v>
      </c>
      <c r="U15" s="1263"/>
      <c r="V15" s="1264"/>
      <c r="W15" s="200" t="s">
        <v>3044</v>
      </c>
      <c r="X15" s="1420">
        <v>521</v>
      </c>
      <c r="Y15" s="1264"/>
      <c r="Z15" s="1419">
        <f>COUNTA('Tack Welding - PKG-G'!H7:H616)</f>
        <v>509</v>
      </c>
      <c r="AA15" s="1264"/>
      <c r="AB15" s="1419">
        <f t="shared" ref="AB15:AB17" si="1">X15-Z15</f>
        <v>12</v>
      </c>
      <c r="AC15" s="1267"/>
      <c r="AD15" s="823"/>
      <c r="AE15" s="459"/>
      <c r="AF15" s="483"/>
      <c r="AG15" s="483"/>
      <c r="AH15" s="483"/>
      <c r="AI15" s="483"/>
      <c r="AJ15" s="483"/>
      <c r="AK15" s="483"/>
    </row>
    <row r="16" spans="1:37" ht="24.75" customHeight="1">
      <c r="A16" s="808"/>
      <c r="B16" s="809"/>
      <c r="C16" s="809"/>
      <c r="D16" s="809"/>
      <c r="E16" s="822"/>
      <c r="F16" s="822"/>
      <c r="G16" s="809"/>
      <c r="H16" s="809"/>
      <c r="I16" s="809"/>
      <c r="J16" s="809"/>
      <c r="K16" s="809"/>
      <c r="L16" s="809"/>
      <c r="M16" s="809"/>
      <c r="N16" s="809"/>
      <c r="O16" s="809"/>
      <c r="P16" s="809"/>
      <c r="Q16" s="809"/>
      <c r="R16" s="1420">
        <v>5</v>
      </c>
      <c r="S16" s="1264"/>
      <c r="T16" s="1420" t="s">
        <v>3053</v>
      </c>
      <c r="U16" s="1263"/>
      <c r="V16" s="1264"/>
      <c r="W16" s="811" t="s">
        <v>3054</v>
      </c>
      <c r="X16" s="1428">
        <v>202.13</v>
      </c>
      <c r="Y16" s="1264"/>
      <c r="Z16" s="1427">
        <f>SUM('Stringing - PKG-G'!D6:D96)</f>
        <v>197.59169</v>
      </c>
      <c r="AA16" s="1264"/>
      <c r="AB16" s="1427">
        <f t="shared" si="1"/>
        <v>4.5383099999999956</v>
      </c>
      <c r="AC16" s="1540"/>
      <c r="AD16" s="823"/>
      <c r="AE16" s="459"/>
      <c r="AF16" s="483"/>
      <c r="AG16" s="483"/>
      <c r="AH16" s="483"/>
      <c r="AI16" s="483"/>
      <c r="AJ16" s="483"/>
      <c r="AK16" s="483"/>
    </row>
    <row r="17" spans="1:36" ht="14.25" customHeight="1">
      <c r="A17" s="824"/>
      <c r="B17" s="816"/>
      <c r="C17" s="816"/>
      <c r="D17" s="809"/>
      <c r="E17" s="825"/>
      <c r="F17" s="816"/>
      <c r="G17" s="825"/>
      <c r="H17" s="816"/>
      <c r="I17" s="816"/>
      <c r="J17" s="816"/>
      <c r="K17" s="816"/>
      <c r="L17" s="816"/>
      <c r="M17" s="825"/>
      <c r="N17" s="825"/>
      <c r="O17" s="816"/>
      <c r="P17" s="825"/>
      <c r="Q17" s="825"/>
      <c r="R17" s="1418">
        <v>6</v>
      </c>
      <c r="S17" s="1288"/>
      <c r="T17" s="1418" t="s">
        <v>3055</v>
      </c>
      <c r="U17" s="1421"/>
      <c r="V17" s="1288"/>
      <c r="W17" s="1422" t="s">
        <v>3054</v>
      </c>
      <c r="X17" s="1416">
        <f>X16</f>
        <v>202.13</v>
      </c>
      <c r="Y17" s="1435"/>
      <c r="Z17" s="1437">
        <f>SUM('Stringing - PKG-G'!D6:D95)</f>
        <v>194.41969</v>
      </c>
      <c r="AA17" s="1288"/>
      <c r="AB17" s="1437">
        <f t="shared" si="1"/>
        <v>7.7103099999999927</v>
      </c>
      <c r="AC17" s="1541"/>
      <c r="AD17" s="823"/>
      <c r="AE17" s="459"/>
      <c r="AF17" s="483"/>
      <c r="AG17" s="483"/>
      <c r="AH17" s="483"/>
      <c r="AI17" s="483"/>
      <c r="AJ17" s="483"/>
    </row>
    <row r="18" spans="1:36" ht="14.25" customHeight="1">
      <c r="A18" s="826"/>
      <c r="B18" s="827"/>
      <c r="C18" s="825"/>
      <c r="D18" s="825"/>
      <c r="E18" s="825"/>
      <c r="F18" s="825"/>
      <c r="G18" s="825"/>
      <c r="H18" s="828"/>
      <c r="I18" s="828"/>
      <c r="J18" s="828"/>
      <c r="K18" s="828"/>
      <c r="L18" s="825"/>
      <c r="M18" s="825"/>
      <c r="N18" s="825"/>
      <c r="O18" s="825"/>
      <c r="P18" s="825"/>
      <c r="Q18" s="825"/>
      <c r="R18" s="1289"/>
      <c r="S18" s="1290"/>
      <c r="T18" s="1289"/>
      <c r="U18" s="1339"/>
      <c r="V18" s="1290"/>
      <c r="W18" s="1279"/>
      <c r="X18" s="1417"/>
      <c r="Y18" s="1436"/>
      <c r="Z18" s="1289"/>
      <c r="AA18" s="1290"/>
      <c r="AB18" s="1542"/>
      <c r="AC18" s="1543"/>
      <c r="AD18" s="823"/>
      <c r="AE18" s="459"/>
      <c r="AF18" s="483"/>
      <c r="AG18" s="483"/>
      <c r="AH18" s="483"/>
      <c r="AI18" s="483"/>
      <c r="AJ18" s="483"/>
    </row>
    <row r="19" spans="1:36" ht="14.25" customHeight="1">
      <c r="A19" s="829"/>
      <c r="B19" s="830"/>
      <c r="C19" s="1429" t="s">
        <v>3056</v>
      </c>
      <c r="D19" s="1430"/>
      <c r="E19" s="1429" t="s">
        <v>3057</v>
      </c>
      <c r="F19" s="1430"/>
      <c r="G19" s="1431" t="s">
        <v>3058</v>
      </c>
      <c r="H19" s="1430"/>
      <c r="I19" s="1432" t="s">
        <v>3059</v>
      </c>
      <c r="J19" s="1433"/>
      <c r="K19" s="1430"/>
      <c r="L19" s="831" t="s">
        <v>3060</v>
      </c>
      <c r="M19" s="832"/>
      <c r="N19" s="832"/>
      <c r="O19" s="831" t="s">
        <v>3061</v>
      </c>
      <c r="P19" s="832"/>
      <c r="Q19" s="832"/>
      <c r="R19" s="1423">
        <v>7</v>
      </c>
      <c r="S19" s="1424"/>
      <c r="T19" s="1423" t="s">
        <v>3062</v>
      </c>
      <c r="U19" s="1348"/>
      <c r="V19" s="1424"/>
      <c r="W19" s="944" t="s">
        <v>3054</v>
      </c>
      <c r="X19" s="1425">
        <f>X17</f>
        <v>202.13</v>
      </c>
      <c r="Y19" s="1426"/>
      <c r="Z19" s="1434">
        <f>'OPGW PKG-G'!D64</f>
        <v>197.58765299999993</v>
      </c>
      <c r="AA19" s="1424"/>
      <c r="AB19" s="1434">
        <f>X19-Z19</f>
        <v>4.5423470000000634</v>
      </c>
      <c r="AC19" s="1544"/>
      <c r="AD19" s="819"/>
      <c r="AE19" s="459"/>
      <c r="AF19" s="483"/>
      <c r="AG19" s="483"/>
      <c r="AH19" s="483"/>
      <c r="AI19" s="483"/>
      <c r="AJ19" s="483"/>
    </row>
    <row r="20" spans="1:36" ht="14.25" customHeight="1">
      <c r="A20" s="843"/>
      <c r="B20" s="844"/>
      <c r="C20" s="845"/>
      <c r="D20" s="845"/>
      <c r="E20" s="845"/>
      <c r="F20" s="845"/>
      <c r="G20" s="846"/>
      <c r="H20" s="846"/>
      <c r="I20" s="847"/>
      <c r="J20" s="847"/>
      <c r="K20" s="847"/>
      <c r="L20" s="848"/>
      <c r="M20" s="849"/>
      <c r="N20" s="849"/>
      <c r="O20" s="849"/>
      <c r="P20" s="849"/>
      <c r="Q20" s="849"/>
      <c r="R20" s="849"/>
      <c r="S20" s="849"/>
      <c r="T20" s="849"/>
      <c r="U20" s="849"/>
      <c r="V20" s="849"/>
      <c r="W20" s="849"/>
      <c r="X20" s="849"/>
      <c r="Y20" s="849"/>
      <c r="Z20" s="849"/>
      <c r="AA20" s="849"/>
      <c r="AB20" s="849"/>
      <c r="AC20" s="945"/>
      <c r="AD20" s="819"/>
      <c r="AE20" s="459"/>
      <c r="AF20" s="483"/>
      <c r="AG20" s="483"/>
      <c r="AH20" s="483"/>
      <c r="AI20" s="483"/>
      <c r="AJ20" s="483"/>
    </row>
    <row r="21" spans="1:36" ht="11.25" customHeight="1">
      <c r="A21" s="871"/>
      <c r="B21" s="872"/>
      <c r="C21" s="827"/>
      <c r="D21" s="827"/>
      <c r="E21" s="827"/>
      <c r="F21" s="827"/>
      <c r="G21" s="818"/>
      <c r="H21" s="818"/>
      <c r="I21" s="834"/>
      <c r="J21" s="834"/>
      <c r="K21" s="834"/>
      <c r="L21" s="825"/>
      <c r="M21" s="835"/>
      <c r="N21" s="835"/>
      <c r="O21" s="835"/>
      <c r="P21" s="835"/>
      <c r="Q21" s="835"/>
      <c r="R21" s="835"/>
      <c r="S21" s="835"/>
      <c r="T21" s="835"/>
      <c r="U21" s="835"/>
      <c r="V21" s="835" t="s">
        <v>3323</v>
      </c>
      <c r="W21" s="835"/>
      <c r="X21" s="835" t="s">
        <v>3324</v>
      </c>
      <c r="Y21" s="835"/>
      <c r="Z21" s="946">
        <v>45725</v>
      </c>
      <c r="AA21" s="946"/>
      <c r="AB21" s="946">
        <v>0</v>
      </c>
      <c r="AC21" s="947"/>
      <c r="AD21" s="819"/>
      <c r="AE21" s="459"/>
      <c r="AF21" s="483"/>
      <c r="AG21" s="483"/>
      <c r="AH21" s="483"/>
      <c r="AI21" s="483"/>
      <c r="AJ21" s="601">
        <f>COUNTA(A21:AC21)</f>
        <v>4</v>
      </c>
    </row>
    <row r="22" spans="1:36" ht="13.5" customHeight="1">
      <c r="A22" s="948"/>
      <c r="B22" s="872"/>
      <c r="C22" s="872"/>
      <c r="D22" s="872"/>
      <c r="E22" s="315"/>
      <c r="F22" s="315"/>
      <c r="G22" s="315"/>
      <c r="H22" s="315"/>
      <c r="I22" s="315"/>
      <c r="J22" s="315"/>
      <c r="K22" s="315"/>
      <c r="L22" s="315"/>
      <c r="M22" s="488"/>
      <c r="N22" s="315"/>
      <c r="O22" s="315"/>
      <c r="P22" s="315"/>
      <c r="Q22" s="315"/>
      <c r="R22" s="315"/>
      <c r="S22" s="315"/>
      <c r="T22" s="810" t="s">
        <v>3325</v>
      </c>
      <c r="U22" s="315"/>
      <c r="V22" s="315" t="s">
        <v>1265</v>
      </c>
      <c r="W22" s="315"/>
      <c r="X22" s="315" t="s">
        <v>1266</v>
      </c>
      <c r="Y22" s="315"/>
      <c r="Z22" s="315" t="s">
        <v>1267</v>
      </c>
      <c r="AA22" s="315"/>
      <c r="AB22" s="315" t="s">
        <v>1268</v>
      </c>
      <c r="AC22" s="855"/>
      <c r="AD22" s="839"/>
      <c r="AE22" s="459"/>
      <c r="AF22" s="483"/>
      <c r="AG22" s="483"/>
      <c r="AH22" s="483"/>
      <c r="AI22" s="483"/>
      <c r="AJ22" s="483"/>
    </row>
    <row r="23" spans="1:36" ht="13.5" customHeight="1">
      <c r="A23" s="948"/>
      <c r="B23" s="872"/>
      <c r="C23" s="872"/>
      <c r="D23" s="872"/>
      <c r="E23" s="315"/>
      <c r="F23" s="315"/>
      <c r="G23" s="315"/>
      <c r="H23" s="315"/>
      <c r="I23" s="315"/>
      <c r="J23" s="315"/>
      <c r="K23" s="315"/>
      <c r="L23" s="315"/>
      <c r="M23" s="488"/>
      <c r="N23" s="315"/>
      <c r="O23" s="315"/>
      <c r="P23" s="315"/>
      <c r="Q23" s="315"/>
      <c r="R23" s="315"/>
      <c r="S23" s="627"/>
      <c r="T23" s="627"/>
      <c r="U23" s="315"/>
      <c r="V23" s="315"/>
      <c r="W23" s="315"/>
      <c r="X23" s="315"/>
      <c r="Y23" s="315"/>
      <c r="Z23" s="315"/>
      <c r="AA23" s="315"/>
      <c r="AB23" s="315"/>
      <c r="AC23" s="855"/>
      <c r="AD23" s="839"/>
      <c r="AE23" s="459"/>
      <c r="AF23" s="483"/>
      <c r="AG23" s="483"/>
      <c r="AH23" s="483"/>
      <c r="AI23" s="483"/>
      <c r="AJ23" s="483"/>
    </row>
    <row r="24" spans="1:36" ht="13.5" customHeight="1">
      <c r="A24" s="948"/>
      <c r="B24" s="872"/>
      <c r="C24" s="872"/>
      <c r="D24" s="872"/>
      <c r="E24" s="315"/>
      <c r="F24" s="315"/>
      <c r="G24" s="315"/>
      <c r="H24" s="315"/>
      <c r="I24" s="315"/>
      <c r="J24" s="315"/>
      <c r="K24" s="315"/>
      <c r="L24" s="315"/>
      <c r="M24" s="488"/>
      <c r="N24" s="315"/>
      <c r="O24" s="315"/>
      <c r="P24" s="315"/>
      <c r="Q24" s="627"/>
      <c r="R24" s="315"/>
      <c r="S24" s="836" t="s">
        <v>3326</v>
      </c>
      <c r="T24" s="949" t="s">
        <v>2354</v>
      </c>
      <c r="U24" s="315"/>
      <c r="V24" s="315"/>
      <c r="W24" s="315"/>
      <c r="X24" s="315"/>
      <c r="Y24" s="315"/>
      <c r="Z24" s="315"/>
      <c r="AA24" s="315"/>
      <c r="AB24" s="315"/>
      <c r="AC24" s="855"/>
      <c r="AD24" s="839"/>
      <c r="AE24" s="459"/>
      <c r="AF24" s="483"/>
      <c r="AG24" s="483"/>
      <c r="AH24" s="483"/>
      <c r="AI24" s="483"/>
      <c r="AJ24" s="483"/>
    </row>
    <row r="25" spans="1:36" ht="13.5" customHeight="1">
      <c r="A25" s="874"/>
      <c r="B25" s="872"/>
      <c r="C25" s="950"/>
      <c r="D25" s="827"/>
      <c r="E25" s="827"/>
      <c r="F25" s="827"/>
      <c r="G25" s="818"/>
      <c r="H25" s="818"/>
      <c r="I25" s="834"/>
      <c r="J25" s="834"/>
      <c r="K25" s="834"/>
      <c r="L25" s="825"/>
      <c r="M25" s="835"/>
      <c r="N25" s="835"/>
      <c r="O25" s="825"/>
      <c r="P25" s="835"/>
      <c r="Q25" s="835"/>
      <c r="R25" s="836"/>
      <c r="S25" s="836"/>
      <c r="T25" s="951" t="s">
        <v>3327</v>
      </c>
      <c r="U25" s="861">
        <v>122.93300000000001</v>
      </c>
      <c r="V25" s="952" t="s">
        <v>3328</v>
      </c>
      <c r="W25" s="857">
        <v>100.001</v>
      </c>
      <c r="X25" s="952" t="s">
        <v>3329</v>
      </c>
      <c r="Y25" s="857">
        <v>276.803</v>
      </c>
      <c r="Z25" s="952" t="s">
        <v>3091</v>
      </c>
      <c r="AA25" s="857">
        <v>424.392</v>
      </c>
      <c r="AB25" s="952" t="s">
        <v>3330</v>
      </c>
      <c r="AC25" s="838"/>
      <c r="AD25" s="842">
        <f>SUM(A25:AC25)/1000</f>
        <v>0.92412899999999998</v>
      </c>
      <c r="AE25" s="601">
        <f>COUNTA(A27:AB27)</f>
        <v>4</v>
      </c>
      <c r="AF25" s="601">
        <f>COUNTA(B28:AC28)</f>
        <v>4</v>
      </c>
      <c r="AG25" s="601">
        <f>COUNTA(C26:AD26)</f>
        <v>4</v>
      </c>
      <c r="AH25" s="483"/>
      <c r="AI25" s="483"/>
      <c r="AJ25" s="483"/>
    </row>
    <row r="26" spans="1:36" ht="13.5" customHeight="1">
      <c r="A26" s="874"/>
      <c r="B26" s="872"/>
      <c r="C26" s="950"/>
      <c r="D26" s="827"/>
      <c r="E26" s="827"/>
      <c r="F26" s="827"/>
      <c r="G26" s="818"/>
      <c r="H26" s="818"/>
      <c r="I26" s="834"/>
      <c r="J26" s="834"/>
      <c r="K26" s="834"/>
      <c r="L26" s="825"/>
      <c r="M26" s="835"/>
      <c r="N26" s="835"/>
      <c r="O26" s="825"/>
      <c r="P26" s="835"/>
      <c r="Q26" s="835"/>
      <c r="R26" s="836"/>
      <c r="S26" s="836"/>
      <c r="T26" s="951"/>
      <c r="U26" s="837"/>
      <c r="V26" s="863" t="s">
        <v>169</v>
      </c>
      <c r="W26" s="315"/>
      <c r="X26" s="863" t="s">
        <v>212</v>
      </c>
      <c r="Y26" s="315"/>
      <c r="Z26" s="952" t="s">
        <v>169</v>
      </c>
      <c r="AA26" s="315"/>
      <c r="AB26" s="952" t="s">
        <v>169</v>
      </c>
      <c r="AC26" s="838"/>
      <c r="AD26" s="839"/>
      <c r="AE26" s="459"/>
      <c r="AF26" s="483"/>
      <c r="AG26" s="483"/>
      <c r="AH26" s="483"/>
      <c r="AI26" s="483"/>
      <c r="AJ26" s="483"/>
    </row>
    <row r="27" spans="1:36" ht="13.5" customHeight="1">
      <c r="A27" s="874"/>
      <c r="B27" s="872"/>
      <c r="C27" s="950"/>
      <c r="D27" s="827"/>
      <c r="E27" s="827"/>
      <c r="F27" s="827"/>
      <c r="G27" s="818"/>
      <c r="H27" s="818"/>
      <c r="I27" s="834"/>
      <c r="J27" s="834"/>
      <c r="K27" s="834"/>
      <c r="L27" s="825"/>
      <c r="M27" s="835"/>
      <c r="N27" s="835"/>
      <c r="O27" s="825"/>
      <c r="P27" s="315"/>
      <c r="Q27" s="835"/>
      <c r="R27" s="836"/>
      <c r="S27" s="836"/>
      <c r="T27" s="951"/>
      <c r="U27" s="837"/>
      <c r="V27" s="865" t="s">
        <v>2166</v>
      </c>
      <c r="W27" s="315"/>
      <c r="X27" s="865" t="s">
        <v>2166</v>
      </c>
      <c r="Y27" s="315"/>
      <c r="Z27" s="865" t="s">
        <v>2166</v>
      </c>
      <c r="AA27" s="315"/>
      <c r="AB27" s="865" t="s">
        <v>2166</v>
      </c>
      <c r="AC27" s="838"/>
      <c r="AD27" s="839"/>
      <c r="AE27" s="459"/>
      <c r="AF27" s="483"/>
      <c r="AG27" s="483"/>
      <c r="AH27" s="483"/>
      <c r="AI27" s="483"/>
      <c r="AJ27" s="483"/>
    </row>
    <row r="28" spans="1:36" ht="14.25" customHeight="1">
      <c r="A28" s="874"/>
      <c r="B28" s="872"/>
      <c r="C28" s="950"/>
      <c r="D28" s="827"/>
      <c r="E28" s="827"/>
      <c r="F28" s="827"/>
      <c r="G28" s="818"/>
      <c r="H28" s="818"/>
      <c r="I28" s="834"/>
      <c r="J28" s="834"/>
      <c r="K28" s="834"/>
      <c r="L28" s="315"/>
      <c r="M28" s="315"/>
      <c r="N28" s="315"/>
      <c r="O28" s="315"/>
      <c r="P28" s="627"/>
      <c r="Q28" s="315"/>
      <c r="R28" s="315"/>
      <c r="S28" s="315"/>
      <c r="T28" s="315"/>
      <c r="U28" s="315"/>
      <c r="V28" s="315" t="s">
        <v>2119</v>
      </c>
      <c r="W28" s="315"/>
      <c r="X28" s="315" t="s">
        <v>1685</v>
      </c>
      <c r="Y28" s="315"/>
      <c r="Z28" s="315" t="s">
        <v>97</v>
      </c>
      <c r="AA28" s="315"/>
      <c r="AB28" s="315" t="s">
        <v>107</v>
      </c>
      <c r="AC28" s="838"/>
      <c r="AD28" s="839"/>
      <c r="AE28" s="459"/>
      <c r="AF28" s="483"/>
      <c r="AG28" s="483"/>
      <c r="AH28" s="483"/>
      <c r="AI28" s="483"/>
      <c r="AJ28" s="483"/>
    </row>
    <row r="29" spans="1:36" ht="14.25" customHeight="1">
      <c r="A29" s="871"/>
      <c r="B29" s="315"/>
      <c r="C29" s="315"/>
      <c r="D29" s="315"/>
      <c r="E29" s="315"/>
      <c r="F29" s="315"/>
      <c r="G29" s="315"/>
      <c r="H29" s="315"/>
      <c r="I29" s="315"/>
      <c r="J29" s="315"/>
      <c r="K29" s="315"/>
      <c r="L29" s="315"/>
      <c r="M29" s="315"/>
      <c r="N29" s="315"/>
      <c r="O29" s="315"/>
      <c r="P29" s="315"/>
      <c r="Q29" s="315"/>
      <c r="R29" s="315"/>
      <c r="S29" s="315"/>
      <c r="T29" s="315"/>
      <c r="U29" s="315"/>
      <c r="V29" s="315" t="s">
        <v>3331</v>
      </c>
      <c r="W29" s="315"/>
      <c r="X29" s="315"/>
      <c r="Y29" s="315"/>
      <c r="Z29" s="315" t="s">
        <v>3332</v>
      </c>
      <c r="AA29" s="315"/>
      <c r="AB29" s="315"/>
      <c r="AC29" s="838"/>
      <c r="AD29" s="839"/>
      <c r="AE29" s="459"/>
      <c r="AF29" s="483"/>
      <c r="AG29" s="483"/>
      <c r="AH29" s="483"/>
      <c r="AI29" s="483"/>
      <c r="AJ29" s="601"/>
    </row>
    <row r="30" spans="1:36" ht="14.25" customHeight="1">
      <c r="A30" s="871"/>
      <c r="B30" s="946" t="s">
        <v>3333</v>
      </c>
      <c r="C30" s="946"/>
      <c r="D30" s="946" t="s">
        <v>3334</v>
      </c>
      <c r="E30" s="946"/>
      <c r="F30" s="946" t="s">
        <v>2002</v>
      </c>
      <c r="G30" s="946"/>
      <c r="H30" s="946" t="s">
        <v>3335</v>
      </c>
      <c r="I30" s="946"/>
      <c r="J30" s="946" t="s">
        <v>3336</v>
      </c>
      <c r="K30" s="946"/>
      <c r="L30" s="946" t="s">
        <v>1924</v>
      </c>
      <c r="M30" s="946"/>
      <c r="N30" s="946" t="s">
        <v>1926</v>
      </c>
      <c r="O30" s="946"/>
      <c r="P30" s="946" t="s">
        <v>3337</v>
      </c>
      <c r="Q30" s="946"/>
      <c r="R30" s="946" t="s">
        <v>1922</v>
      </c>
      <c r="S30" s="946"/>
      <c r="T30" s="946" t="s">
        <v>1928</v>
      </c>
      <c r="U30" s="946"/>
      <c r="V30" s="946" t="s">
        <v>3338</v>
      </c>
      <c r="W30" s="946"/>
      <c r="X30" s="946" t="s">
        <v>1927</v>
      </c>
      <c r="Y30" s="946"/>
      <c r="Z30" s="946" t="s">
        <v>2340</v>
      </c>
      <c r="AA30" s="946"/>
      <c r="AB30" s="946" t="s">
        <v>2241</v>
      </c>
      <c r="AC30" s="838"/>
      <c r="AD30" s="839"/>
      <c r="AE30" s="459"/>
      <c r="AF30" s="483"/>
      <c r="AG30" s="483"/>
      <c r="AH30" s="483"/>
      <c r="AI30" s="483"/>
      <c r="AJ30" s="601">
        <f>COUNTA(A30:AC30)</f>
        <v>14</v>
      </c>
    </row>
    <row r="31" spans="1:36" ht="13.5" customHeight="1">
      <c r="A31" s="948"/>
      <c r="B31" s="602" t="s">
        <v>1269</v>
      </c>
      <c r="C31" s="602"/>
      <c r="D31" s="602" t="s">
        <v>1270</v>
      </c>
      <c r="E31" s="602"/>
      <c r="F31" s="602" t="s">
        <v>1271</v>
      </c>
      <c r="G31" s="602"/>
      <c r="H31" s="602" t="s">
        <v>1272</v>
      </c>
      <c r="I31" s="602"/>
      <c r="J31" s="602" t="s">
        <v>1273</v>
      </c>
      <c r="K31" s="602"/>
      <c r="L31" s="602" t="s">
        <v>1274</v>
      </c>
      <c r="M31" s="602"/>
      <c r="N31" s="602" t="s">
        <v>1349</v>
      </c>
      <c r="O31" s="602"/>
      <c r="P31" s="602" t="s">
        <v>1350</v>
      </c>
      <c r="Q31" s="602"/>
      <c r="R31" s="602" t="s">
        <v>1348</v>
      </c>
      <c r="S31" s="602"/>
      <c r="T31" s="602" t="s">
        <v>1347</v>
      </c>
      <c r="U31" s="602"/>
      <c r="V31" s="602" t="s">
        <v>1771</v>
      </c>
      <c r="W31" s="602"/>
      <c r="X31" s="602" t="s">
        <v>1346</v>
      </c>
      <c r="Y31" s="602"/>
      <c r="Z31" s="602" t="s">
        <v>1275</v>
      </c>
      <c r="AA31" s="602"/>
      <c r="AB31" s="602" t="s">
        <v>1276</v>
      </c>
      <c r="AC31" s="838"/>
      <c r="AD31" s="839"/>
      <c r="AE31" s="459"/>
      <c r="AF31" s="483"/>
      <c r="AG31" s="483"/>
      <c r="AH31" s="483"/>
      <c r="AI31" s="601"/>
      <c r="AJ31" s="601"/>
    </row>
    <row r="32" spans="1:36" ht="15.75" customHeight="1"/>
    <row r="33" spans="1:36" ht="15.75" customHeight="1"/>
    <row r="34" spans="1:36" ht="13.5" customHeight="1">
      <c r="A34" s="875">
        <v>413.01100000000002</v>
      </c>
      <c r="B34" s="952" t="s">
        <v>3339</v>
      </c>
      <c r="C34" s="859">
        <v>414.52699999999999</v>
      </c>
      <c r="D34" s="952" t="s">
        <v>3340</v>
      </c>
      <c r="E34" s="860">
        <v>421.19299999999998</v>
      </c>
      <c r="F34" s="952" t="s">
        <v>3341</v>
      </c>
      <c r="G34" s="857">
        <v>418.77</v>
      </c>
      <c r="H34" s="952" t="s">
        <v>3342</v>
      </c>
      <c r="I34" s="857">
        <v>418.233</v>
      </c>
      <c r="J34" s="952" t="s">
        <v>3343</v>
      </c>
      <c r="K34" s="857">
        <v>400.185</v>
      </c>
      <c r="L34" s="952" t="s">
        <v>3344</v>
      </c>
      <c r="M34" s="857">
        <v>385.55200000000002</v>
      </c>
      <c r="N34" s="952" t="s">
        <v>3345</v>
      </c>
      <c r="O34" s="857">
        <v>367.84100000000001</v>
      </c>
      <c r="P34" s="953" t="s">
        <v>617</v>
      </c>
      <c r="Q34" s="857">
        <v>369.63600000000002</v>
      </c>
      <c r="R34" s="953" t="s">
        <v>2289</v>
      </c>
      <c r="S34" s="857">
        <v>436.76</v>
      </c>
      <c r="T34" s="953" t="s">
        <v>1710</v>
      </c>
      <c r="U34" s="861">
        <v>378.49700000000001</v>
      </c>
      <c r="V34" s="952" t="s">
        <v>3346</v>
      </c>
      <c r="W34" s="857">
        <v>363.57900000000001</v>
      </c>
      <c r="X34" s="952" t="s">
        <v>3347</v>
      </c>
      <c r="Y34" s="857">
        <v>298.78800000000001</v>
      </c>
      <c r="Z34" s="952" t="s">
        <v>3080</v>
      </c>
      <c r="AA34" s="857">
        <v>436.30500000000001</v>
      </c>
      <c r="AB34" s="952" t="s">
        <v>3348</v>
      </c>
      <c r="AC34" s="862"/>
      <c r="AD34" s="842">
        <f>SUM(A34:AC34)/1000</f>
        <v>5.5228770000000003</v>
      </c>
      <c r="AE34" s="459"/>
      <c r="AF34" s="483"/>
      <c r="AG34" s="483"/>
      <c r="AH34" s="483"/>
      <c r="AI34" s="483"/>
      <c r="AJ34" s="483"/>
    </row>
    <row r="35" spans="1:36" ht="13.5" customHeight="1">
      <c r="A35" s="948"/>
      <c r="B35" s="952" t="s">
        <v>503</v>
      </c>
      <c r="C35" s="315"/>
      <c r="D35" s="864" t="s">
        <v>169</v>
      </c>
      <c r="E35" s="315"/>
      <c r="F35" s="864" t="s">
        <v>503</v>
      </c>
      <c r="G35" s="315"/>
      <c r="H35" s="864" t="s">
        <v>503</v>
      </c>
      <c r="I35" s="315"/>
      <c r="J35" s="864" t="s">
        <v>503</v>
      </c>
      <c r="K35" s="315"/>
      <c r="L35" s="864" t="s">
        <v>169</v>
      </c>
      <c r="M35" s="315"/>
      <c r="N35" s="864" t="s">
        <v>503</v>
      </c>
      <c r="O35" s="488"/>
      <c r="P35" s="863" t="s">
        <v>503</v>
      </c>
      <c r="Q35" s="605"/>
      <c r="R35" s="863" t="s">
        <v>503</v>
      </c>
      <c r="S35" s="854"/>
      <c r="T35" s="863" t="s">
        <v>503</v>
      </c>
      <c r="U35" s="315"/>
      <c r="V35" s="863" t="s">
        <v>503</v>
      </c>
      <c r="W35" s="315"/>
      <c r="X35" s="863" t="s">
        <v>503</v>
      </c>
      <c r="Y35" s="315"/>
      <c r="Z35" s="863" t="s">
        <v>503</v>
      </c>
      <c r="AA35" s="315"/>
      <c r="AB35" s="863" t="s">
        <v>503</v>
      </c>
      <c r="AC35" s="855"/>
      <c r="AD35" s="842"/>
      <c r="AE35" s="459"/>
      <c r="AF35" s="483"/>
      <c r="AG35" s="601">
        <f>COUNTA(A35:AC35)</f>
        <v>14</v>
      </c>
      <c r="AH35" s="483"/>
      <c r="AI35" s="483"/>
      <c r="AJ35" s="483"/>
    </row>
    <row r="36" spans="1:36" ht="13.5" customHeight="1">
      <c r="A36" s="948"/>
      <c r="B36" s="865" t="s">
        <v>2166</v>
      </c>
      <c r="C36" s="315"/>
      <c r="D36" s="865" t="s">
        <v>2166</v>
      </c>
      <c r="E36" s="315"/>
      <c r="F36" s="865" t="s">
        <v>2166</v>
      </c>
      <c r="G36" s="315"/>
      <c r="H36" s="865" t="s">
        <v>2166</v>
      </c>
      <c r="I36" s="315"/>
      <c r="J36" s="865" t="s">
        <v>2166</v>
      </c>
      <c r="K36" s="315"/>
      <c r="L36" s="865" t="s">
        <v>2166</v>
      </c>
      <c r="M36" s="315"/>
      <c r="N36" s="865" t="s">
        <v>2166</v>
      </c>
      <c r="O36" s="315"/>
      <c r="P36" s="865" t="s">
        <v>2166</v>
      </c>
      <c r="Q36" s="605"/>
      <c r="R36" s="865" t="s">
        <v>2166</v>
      </c>
      <c r="S36" s="854"/>
      <c r="T36" s="865" t="s">
        <v>2166</v>
      </c>
      <c r="U36" s="315"/>
      <c r="V36" s="865" t="s">
        <v>2166</v>
      </c>
      <c r="W36" s="315"/>
      <c r="X36" s="865" t="s">
        <v>2166</v>
      </c>
      <c r="Y36" s="315"/>
      <c r="Z36" s="865" t="s">
        <v>2166</v>
      </c>
      <c r="AA36" s="315"/>
      <c r="AB36" s="865" t="s">
        <v>2166</v>
      </c>
      <c r="AC36" s="855"/>
      <c r="AD36" s="842"/>
      <c r="AE36" s="601">
        <f>COUNTA(A36:AB36)</f>
        <v>14</v>
      </c>
      <c r="AF36" s="483"/>
      <c r="AG36" s="483"/>
      <c r="AH36" s="483"/>
      <c r="AI36" s="483"/>
      <c r="AJ36" s="483"/>
    </row>
    <row r="37" spans="1:36" ht="13.5" customHeight="1">
      <c r="A37" s="870" t="s">
        <v>2033</v>
      </c>
      <c r="B37" s="315" t="s">
        <v>97</v>
      </c>
      <c r="C37" s="315"/>
      <c r="D37" s="315" t="s">
        <v>176</v>
      </c>
      <c r="E37" s="315"/>
      <c r="F37" s="315" t="s">
        <v>107</v>
      </c>
      <c r="G37" s="315"/>
      <c r="H37" s="315" t="s">
        <v>97</v>
      </c>
      <c r="I37" s="315"/>
      <c r="J37" s="315" t="s">
        <v>176</v>
      </c>
      <c r="K37" s="315"/>
      <c r="L37" s="315" t="s">
        <v>343</v>
      </c>
      <c r="M37" s="315"/>
      <c r="N37" s="315" t="s">
        <v>97</v>
      </c>
      <c r="O37" s="315"/>
      <c r="P37" s="315" t="s">
        <v>97</v>
      </c>
      <c r="Q37" s="315"/>
      <c r="R37" s="315" t="s">
        <v>97</v>
      </c>
      <c r="S37" s="315"/>
      <c r="T37" s="315" t="s">
        <v>176</v>
      </c>
      <c r="U37" s="315"/>
      <c r="V37" s="315" t="s">
        <v>176</v>
      </c>
      <c r="W37" s="315"/>
      <c r="X37" s="315" t="s">
        <v>107</v>
      </c>
      <c r="Y37" s="315"/>
      <c r="Z37" s="315" t="s">
        <v>107</v>
      </c>
      <c r="AA37" s="315"/>
      <c r="AB37" s="315" t="s">
        <v>97</v>
      </c>
      <c r="AC37" s="855"/>
      <c r="AD37" s="842"/>
      <c r="AE37" s="459"/>
      <c r="AF37" s="601">
        <f>COUNTA(B37:AC37)</f>
        <v>14</v>
      </c>
      <c r="AG37" s="483"/>
      <c r="AH37" s="483"/>
      <c r="AI37" s="601"/>
      <c r="AJ37" s="483"/>
    </row>
    <row r="38" spans="1:36" ht="13.5" customHeight="1">
      <c r="A38" s="880"/>
      <c r="B38" s="602" t="s">
        <v>3064</v>
      </c>
      <c r="C38" s="602"/>
      <c r="D38" s="602" t="s">
        <v>3349</v>
      </c>
      <c r="E38" s="602"/>
      <c r="F38" s="602" t="s">
        <v>3071</v>
      </c>
      <c r="G38" s="602"/>
      <c r="H38" s="602"/>
      <c r="I38" s="602"/>
      <c r="J38" s="602"/>
      <c r="K38" s="602"/>
      <c r="L38" s="602" t="s">
        <v>3350</v>
      </c>
      <c r="M38" s="602"/>
      <c r="N38" s="602"/>
      <c r="O38" s="602"/>
      <c r="P38" s="602" t="s">
        <v>3351</v>
      </c>
      <c r="Q38" s="602"/>
      <c r="R38" s="602" t="s">
        <v>3352</v>
      </c>
      <c r="S38" s="602"/>
      <c r="T38" s="602"/>
      <c r="U38" s="602"/>
      <c r="V38" s="602" t="s">
        <v>3063</v>
      </c>
      <c r="W38" s="602"/>
      <c r="X38" s="602" t="s">
        <v>3353</v>
      </c>
      <c r="Y38" s="602"/>
      <c r="Z38" s="602" t="s">
        <v>3064</v>
      </c>
      <c r="AA38" s="602"/>
      <c r="AB38" s="602"/>
      <c r="AC38" s="838"/>
      <c r="AD38" s="842"/>
      <c r="AE38" s="459"/>
      <c r="AF38" s="483"/>
      <c r="AG38" s="483"/>
      <c r="AH38" s="483"/>
      <c r="AI38" s="483"/>
      <c r="AJ38" s="483"/>
    </row>
    <row r="39" spans="1:36" ht="13.5" customHeight="1">
      <c r="A39" s="880"/>
      <c r="B39" s="602" t="s">
        <v>3354</v>
      </c>
      <c r="C39" s="602"/>
      <c r="D39" s="602" t="s">
        <v>2279</v>
      </c>
      <c r="E39" s="602"/>
      <c r="F39" s="602" t="s">
        <v>3355</v>
      </c>
      <c r="G39" s="602"/>
      <c r="H39" s="602" t="s">
        <v>3356</v>
      </c>
      <c r="I39" s="602"/>
      <c r="J39" s="602" t="s">
        <v>1959</v>
      </c>
      <c r="K39" s="602"/>
      <c r="L39" s="602" t="s">
        <v>1925</v>
      </c>
      <c r="M39" s="602"/>
      <c r="N39" s="602" t="s">
        <v>1917</v>
      </c>
      <c r="O39" s="602"/>
      <c r="P39" s="602" t="s">
        <v>2673</v>
      </c>
      <c r="Q39" s="602"/>
      <c r="R39" s="602" t="s">
        <v>3357</v>
      </c>
      <c r="S39" s="602"/>
      <c r="T39" s="602" t="s">
        <v>3358</v>
      </c>
      <c r="U39" s="602"/>
      <c r="V39" s="602" t="s">
        <v>3359</v>
      </c>
      <c r="W39" s="602"/>
      <c r="X39" s="602" t="s">
        <v>1959</v>
      </c>
      <c r="Y39" s="602"/>
      <c r="Z39" s="602" t="s">
        <v>1955</v>
      </c>
      <c r="AA39" s="602"/>
      <c r="AB39" s="602" t="s">
        <v>2673</v>
      </c>
      <c r="AC39" s="838"/>
      <c r="AD39" s="842"/>
      <c r="AE39" s="459"/>
      <c r="AF39" s="483"/>
      <c r="AG39" s="483"/>
      <c r="AH39" s="483"/>
      <c r="AI39" s="601"/>
      <c r="AJ39" s="601">
        <f>COUNTA(A39:AC39)</f>
        <v>14</v>
      </c>
    </row>
    <row r="40" spans="1:36" ht="13.5" customHeight="1">
      <c r="A40" s="880"/>
      <c r="B40" s="602" t="s">
        <v>1277</v>
      </c>
      <c r="C40" s="602"/>
      <c r="D40" s="602" t="s">
        <v>1279</v>
      </c>
      <c r="E40" s="602"/>
      <c r="F40" s="602" t="s">
        <v>1280</v>
      </c>
      <c r="G40" s="602"/>
      <c r="H40" s="602" t="s">
        <v>1281</v>
      </c>
      <c r="I40" s="602"/>
      <c r="J40" s="602" t="s">
        <v>1282</v>
      </c>
      <c r="K40" s="602"/>
      <c r="L40" s="602" t="s">
        <v>1283</v>
      </c>
      <c r="M40" s="602"/>
      <c r="N40" s="602" t="s">
        <v>1284</v>
      </c>
      <c r="O40" s="602"/>
      <c r="P40" s="602" t="s">
        <v>1285</v>
      </c>
      <c r="Q40" s="602"/>
      <c r="R40" s="602" t="s">
        <v>1286</v>
      </c>
      <c r="S40" s="602"/>
      <c r="T40" s="602" t="s">
        <v>1773</v>
      </c>
      <c r="U40" s="602"/>
      <c r="V40" s="602" t="s">
        <v>1152</v>
      </c>
      <c r="W40" s="602"/>
      <c r="X40" s="602" t="s">
        <v>1287</v>
      </c>
      <c r="Y40" s="602"/>
      <c r="Z40" s="602" t="s">
        <v>1288</v>
      </c>
      <c r="AA40" s="602"/>
      <c r="AB40" s="602" t="s">
        <v>1187</v>
      </c>
      <c r="AC40" s="838"/>
      <c r="AD40" s="842"/>
      <c r="AE40" s="459"/>
      <c r="AF40" s="483"/>
      <c r="AG40" s="483"/>
      <c r="AH40" s="483"/>
      <c r="AI40" s="601"/>
      <c r="AJ40" s="483"/>
    </row>
    <row r="41" spans="1:36" ht="13.5" customHeight="1">
      <c r="A41" s="870"/>
      <c r="B41" s="315"/>
      <c r="C41" s="854"/>
      <c r="D41" s="315"/>
      <c r="E41" s="315"/>
      <c r="F41" s="315"/>
      <c r="G41" s="315"/>
      <c r="H41" s="315"/>
      <c r="I41" s="315"/>
      <c r="J41" s="315"/>
      <c r="K41" s="315"/>
      <c r="L41" s="315"/>
      <c r="M41" s="488"/>
      <c r="N41" s="315"/>
      <c r="O41" s="315"/>
      <c r="P41" s="315"/>
      <c r="Q41" s="315"/>
      <c r="R41" s="315"/>
      <c r="S41" s="315"/>
      <c r="T41" s="315"/>
      <c r="U41" s="315"/>
      <c r="V41" s="315"/>
      <c r="W41" s="315"/>
      <c r="X41" s="315"/>
      <c r="Y41" s="315"/>
      <c r="Z41" s="315"/>
      <c r="AA41" s="315"/>
      <c r="AB41" s="315"/>
      <c r="AC41" s="855"/>
      <c r="AD41" s="842"/>
      <c r="AE41" s="459"/>
      <c r="AF41" s="483"/>
      <c r="AG41" s="483"/>
      <c r="AH41" s="483"/>
      <c r="AI41" s="483"/>
      <c r="AJ41" s="483"/>
    </row>
    <row r="42" spans="1:36" ht="13.5" customHeight="1">
      <c r="A42" s="870"/>
      <c r="B42" s="315"/>
      <c r="C42" s="854"/>
      <c r="D42" s="315"/>
      <c r="E42" s="315"/>
      <c r="F42" s="315"/>
      <c r="G42" s="315"/>
      <c r="H42" s="315"/>
      <c r="I42" s="315"/>
      <c r="J42" s="315"/>
      <c r="K42" s="315"/>
      <c r="L42" s="315"/>
      <c r="M42" s="488"/>
      <c r="N42" s="315"/>
      <c r="O42" s="315"/>
      <c r="P42" s="315"/>
      <c r="Q42" s="315"/>
      <c r="R42" s="315"/>
      <c r="S42" s="315"/>
      <c r="T42" s="315"/>
      <c r="U42" s="315"/>
      <c r="V42" s="315"/>
      <c r="W42" s="315"/>
      <c r="X42" s="315"/>
      <c r="Y42" s="315"/>
      <c r="Z42" s="315"/>
      <c r="AA42" s="315"/>
      <c r="AB42" s="315"/>
      <c r="AC42" s="855"/>
      <c r="AD42" s="842"/>
      <c r="AE42" s="459"/>
      <c r="AF42" s="483"/>
      <c r="AG42" s="483"/>
      <c r="AH42" s="483"/>
      <c r="AI42" s="483"/>
      <c r="AJ42" s="483"/>
    </row>
    <row r="43" spans="1:36" ht="13.5" customHeight="1">
      <c r="A43" s="875">
        <v>371.55200000000002</v>
      </c>
      <c r="B43" s="952" t="s">
        <v>3217</v>
      </c>
      <c r="C43" s="878">
        <v>409.58499999999998</v>
      </c>
      <c r="D43" s="952" t="s">
        <v>3360</v>
      </c>
      <c r="E43" s="860">
        <v>226.68700000000001</v>
      </c>
      <c r="F43" s="952" t="s">
        <v>3361</v>
      </c>
      <c r="G43" s="857">
        <v>348.46300000000002</v>
      </c>
      <c r="H43" s="952" t="s">
        <v>3362</v>
      </c>
      <c r="I43" s="857">
        <v>359.096</v>
      </c>
      <c r="J43" s="952" t="s">
        <v>1942</v>
      </c>
      <c r="K43" s="857">
        <v>373.733</v>
      </c>
      <c r="L43" s="952" t="s">
        <v>3363</v>
      </c>
      <c r="M43" s="857">
        <v>355.774</v>
      </c>
      <c r="N43" s="952" t="s">
        <v>3364</v>
      </c>
      <c r="O43" s="857">
        <v>429.58600000000001</v>
      </c>
      <c r="P43" s="952" t="s">
        <v>3365</v>
      </c>
      <c r="Q43" s="857">
        <v>237.14599999999999</v>
      </c>
      <c r="R43" s="952" t="s">
        <v>3338</v>
      </c>
      <c r="S43" s="857">
        <v>438.82100000000003</v>
      </c>
      <c r="T43" s="952" t="s">
        <v>3366</v>
      </c>
      <c r="U43" s="861">
        <v>398.45600000000002</v>
      </c>
      <c r="V43" s="952" t="s">
        <v>3367</v>
      </c>
      <c r="W43" s="857">
        <v>337.53199999999998</v>
      </c>
      <c r="X43" s="952" t="s">
        <v>2656</v>
      </c>
      <c r="Y43" s="857">
        <v>261.04899999999998</v>
      </c>
      <c r="Z43" s="952" t="s">
        <v>3368</v>
      </c>
      <c r="AA43" s="857">
        <v>397.286</v>
      </c>
      <c r="AB43" s="952" t="s">
        <v>3170</v>
      </c>
      <c r="AC43" s="862"/>
      <c r="AD43" s="842">
        <f>SUM(A43:AC43)/1000</f>
        <v>4.9447659999999996</v>
      </c>
      <c r="AE43" s="459"/>
      <c r="AF43" s="483"/>
      <c r="AG43" s="483"/>
      <c r="AH43" s="483"/>
      <c r="AI43" s="483"/>
      <c r="AJ43" s="483"/>
    </row>
    <row r="44" spans="1:36" ht="13.5" customHeight="1">
      <c r="A44" s="870"/>
      <c r="B44" s="952" t="s">
        <v>169</v>
      </c>
      <c r="C44" s="315"/>
      <c r="D44" s="952" t="s">
        <v>169</v>
      </c>
      <c r="E44" s="315"/>
      <c r="F44" s="952" t="s">
        <v>169</v>
      </c>
      <c r="G44" s="315"/>
      <c r="H44" s="952" t="s">
        <v>169</v>
      </c>
      <c r="I44" s="315"/>
      <c r="J44" s="864" t="s">
        <v>169</v>
      </c>
      <c r="K44" s="315"/>
      <c r="L44" s="864" t="s">
        <v>169</v>
      </c>
      <c r="M44" s="315"/>
      <c r="N44" s="864" t="s">
        <v>169</v>
      </c>
      <c r="O44" s="488"/>
      <c r="P44" s="864" t="s">
        <v>169</v>
      </c>
      <c r="Q44" s="605"/>
      <c r="R44" s="864" t="s">
        <v>169</v>
      </c>
      <c r="S44" s="854"/>
      <c r="T44" s="952" t="s">
        <v>212</v>
      </c>
      <c r="U44" s="315"/>
      <c r="V44" s="952" t="s">
        <v>212</v>
      </c>
      <c r="W44" s="315"/>
      <c r="X44" s="952" t="s">
        <v>169</v>
      </c>
      <c r="Y44" s="315"/>
      <c r="Z44" s="952" t="s">
        <v>169</v>
      </c>
      <c r="AA44" s="315"/>
      <c r="AB44" s="952" t="s">
        <v>169</v>
      </c>
      <c r="AC44" s="855"/>
      <c r="AD44" s="842"/>
      <c r="AE44" s="459"/>
      <c r="AF44" s="483"/>
      <c r="AG44" s="601">
        <f>COUNTA(A44:AC44)</f>
        <v>14</v>
      </c>
      <c r="AH44" s="483"/>
      <c r="AI44" s="483"/>
      <c r="AJ44" s="483"/>
    </row>
    <row r="45" spans="1:36" ht="13.5" customHeight="1">
      <c r="A45" s="870"/>
      <c r="B45" s="865" t="s">
        <v>2166</v>
      </c>
      <c r="C45" s="854"/>
      <c r="D45" s="865" t="s">
        <v>2166</v>
      </c>
      <c r="E45" s="315"/>
      <c r="F45" s="865" t="s">
        <v>2166</v>
      </c>
      <c r="G45" s="315"/>
      <c r="H45" s="865" t="s">
        <v>2166</v>
      </c>
      <c r="I45" s="315"/>
      <c r="J45" s="865" t="s">
        <v>2166</v>
      </c>
      <c r="K45" s="315"/>
      <c r="L45" s="865" t="s">
        <v>2166</v>
      </c>
      <c r="M45" s="488"/>
      <c r="N45" s="865" t="s">
        <v>2166</v>
      </c>
      <c r="O45" s="315"/>
      <c r="P45" s="865" t="s">
        <v>2166</v>
      </c>
      <c r="Q45" s="315"/>
      <c r="R45" s="865" t="s">
        <v>2166</v>
      </c>
      <c r="S45" s="315"/>
      <c r="T45" s="865" t="s">
        <v>2166</v>
      </c>
      <c r="U45" s="315"/>
      <c r="V45" s="865" t="s">
        <v>2166</v>
      </c>
      <c r="W45" s="315"/>
      <c r="X45" s="865" t="s">
        <v>2166</v>
      </c>
      <c r="Y45" s="315"/>
      <c r="Z45" s="865" t="s">
        <v>2166</v>
      </c>
      <c r="AA45" s="315"/>
      <c r="AB45" s="865" t="s">
        <v>2166</v>
      </c>
      <c r="AC45" s="855"/>
      <c r="AD45" s="842"/>
      <c r="AE45" s="601">
        <f>COUNTA(A45:AB45)</f>
        <v>14</v>
      </c>
      <c r="AF45" s="483"/>
      <c r="AG45" s="483"/>
      <c r="AH45" s="483"/>
      <c r="AI45" s="483"/>
      <c r="AJ45" s="483"/>
    </row>
    <row r="46" spans="1:36" ht="13.5" customHeight="1">
      <c r="A46" s="870"/>
      <c r="B46" s="315" t="s">
        <v>97</v>
      </c>
      <c r="C46" s="315"/>
      <c r="D46" s="315" t="s">
        <v>1838</v>
      </c>
      <c r="E46" s="315"/>
      <c r="F46" s="315" t="s">
        <v>1818</v>
      </c>
      <c r="G46" s="315"/>
      <c r="H46" s="315" t="s">
        <v>97</v>
      </c>
      <c r="I46" s="315"/>
      <c r="J46" s="315" t="s">
        <v>97</v>
      </c>
      <c r="K46" s="315"/>
      <c r="L46" s="315" t="s">
        <v>97</v>
      </c>
      <c r="M46" s="315"/>
      <c r="N46" s="315" t="s">
        <v>97</v>
      </c>
      <c r="O46" s="315"/>
      <c r="P46" s="315" t="s">
        <v>1555</v>
      </c>
      <c r="Q46" s="315"/>
      <c r="R46" s="315" t="s">
        <v>1905</v>
      </c>
      <c r="S46" s="315"/>
      <c r="T46" s="315" t="s">
        <v>97</v>
      </c>
      <c r="U46" s="315"/>
      <c r="V46" s="315" t="s">
        <v>176</v>
      </c>
      <c r="W46" s="315"/>
      <c r="X46" s="315" t="s">
        <v>375</v>
      </c>
      <c r="Y46" s="315"/>
      <c r="Z46" s="315" t="s">
        <v>375</v>
      </c>
      <c r="AA46" s="315"/>
      <c r="AB46" s="315" t="s">
        <v>176</v>
      </c>
      <c r="AC46" s="855"/>
      <c r="AD46" s="842"/>
      <c r="AE46" s="459"/>
      <c r="AF46" s="601">
        <f>COUNTA(A46:AC46)</f>
        <v>14</v>
      </c>
      <c r="AG46" s="483"/>
      <c r="AH46" s="483"/>
      <c r="AI46" s="601"/>
      <c r="AJ46" s="483"/>
    </row>
    <row r="47" spans="1:36" ht="13.5" customHeight="1">
      <c r="A47" s="870" t="s">
        <v>2033</v>
      </c>
      <c r="B47" s="315"/>
      <c r="C47" s="315"/>
      <c r="D47" s="315"/>
      <c r="E47" s="315"/>
      <c r="F47" s="315"/>
      <c r="G47" s="315"/>
      <c r="H47" s="315"/>
      <c r="I47" s="315"/>
      <c r="J47" s="315"/>
      <c r="K47" s="315"/>
      <c r="L47" s="315"/>
      <c r="M47" s="315"/>
      <c r="N47" s="315"/>
      <c r="O47" s="315"/>
      <c r="P47" s="315" t="s">
        <v>3104</v>
      </c>
      <c r="Q47" s="315"/>
      <c r="R47" s="315" t="s">
        <v>3104</v>
      </c>
      <c r="S47" s="315"/>
      <c r="T47" s="315" t="s">
        <v>3349</v>
      </c>
      <c r="U47" s="315"/>
      <c r="V47" s="315"/>
      <c r="W47" s="315"/>
      <c r="X47" s="315"/>
      <c r="Y47" s="315"/>
      <c r="Z47" s="315"/>
      <c r="AA47" s="315"/>
      <c r="AB47" s="315"/>
      <c r="AC47" s="855"/>
      <c r="AD47" s="842"/>
      <c r="AE47" s="459"/>
      <c r="AF47" s="601"/>
      <c r="AG47" s="483"/>
      <c r="AH47" s="483"/>
      <c r="AI47" s="601"/>
      <c r="AJ47" s="483"/>
    </row>
    <row r="48" spans="1:36" ht="13.5" customHeight="1">
      <c r="A48" s="871"/>
      <c r="B48" s="946" t="s">
        <v>3369</v>
      </c>
      <c r="C48" s="946"/>
      <c r="D48" s="946" t="s">
        <v>2271</v>
      </c>
      <c r="E48" s="946"/>
      <c r="F48" s="946" t="s">
        <v>1925</v>
      </c>
      <c r="G48" s="946"/>
      <c r="H48" s="946" t="s">
        <v>3370</v>
      </c>
      <c r="I48" s="946"/>
      <c r="J48" s="946">
        <v>45663</v>
      </c>
      <c r="K48" s="946"/>
      <c r="L48" s="946" t="s">
        <v>3777</v>
      </c>
      <c r="M48" s="946"/>
      <c r="N48" s="946" t="s">
        <v>3782</v>
      </c>
      <c r="O48" s="946"/>
      <c r="P48" s="946" t="s">
        <v>3371</v>
      </c>
      <c r="Q48" s="946"/>
      <c r="R48" s="946" t="s">
        <v>3372</v>
      </c>
      <c r="S48" s="946"/>
      <c r="T48" s="946" t="s">
        <v>3373</v>
      </c>
      <c r="U48" s="946"/>
      <c r="V48" s="946" t="s">
        <v>3374</v>
      </c>
      <c r="W48" s="946"/>
      <c r="X48" s="946" t="s">
        <v>1960</v>
      </c>
      <c r="Y48" s="946"/>
      <c r="Z48" s="946" t="s">
        <v>3375</v>
      </c>
      <c r="AA48" s="946"/>
      <c r="AB48" s="946" t="s">
        <v>1947</v>
      </c>
      <c r="AC48" s="838"/>
      <c r="AD48" s="842"/>
      <c r="AE48" s="459"/>
      <c r="AF48" s="483"/>
      <c r="AG48" s="483"/>
      <c r="AH48" s="483"/>
      <c r="AI48" s="483"/>
      <c r="AJ48" s="601">
        <f>COUNTA(A48:AC48)</f>
        <v>14</v>
      </c>
    </row>
    <row r="49" spans="1:36" ht="13.5" customHeight="1">
      <c r="A49" s="873"/>
      <c r="B49" s="602" t="s">
        <v>1289</v>
      </c>
      <c r="C49" s="602"/>
      <c r="D49" s="602" t="s">
        <v>1290</v>
      </c>
      <c r="E49" s="602"/>
      <c r="F49" s="602" t="s">
        <v>1291</v>
      </c>
      <c r="G49" s="602"/>
      <c r="H49" s="602" t="s">
        <v>1292</v>
      </c>
      <c r="I49" s="602"/>
      <c r="J49" s="602" t="s">
        <v>1585</v>
      </c>
      <c r="K49" s="602"/>
      <c r="L49" s="602" t="s">
        <v>1335</v>
      </c>
      <c r="M49" s="602"/>
      <c r="N49" s="602" t="s">
        <v>1345</v>
      </c>
      <c r="O49" s="602"/>
      <c r="P49" s="602" t="s">
        <v>1782</v>
      </c>
      <c r="Q49" s="602"/>
      <c r="R49" s="602" t="s">
        <v>1584</v>
      </c>
      <c r="S49" s="602"/>
      <c r="T49" s="602" t="s">
        <v>1333</v>
      </c>
      <c r="U49" s="602"/>
      <c r="V49" s="602" t="s">
        <v>1293</v>
      </c>
      <c r="W49" s="602"/>
      <c r="X49" s="602" t="s">
        <v>1294</v>
      </c>
      <c r="Y49" s="602"/>
      <c r="Z49" s="602" t="s">
        <v>1295</v>
      </c>
      <c r="AA49" s="602"/>
      <c r="AB49" s="602" t="s">
        <v>1296</v>
      </c>
      <c r="AC49" s="838"/>
      <c r="AD49" s="842"/>
      <c r="AE49" s="459"/>
      <c r="AF49" s="483"/>
      <c r="AG49" s="483"/>
      <c r="AH49" s="483"/>
      <c r="AI49" s="601"/>
      <c r="AJ49" s="483"/>
    </row>
    <row r="50" spans="1:36" ht="13.5" customHeight="1">
      <c r="A50" s="870"/>
      <c r="B50" s="315"/>
      <c r="C50" s="854"/>
      <c r="D50" s="315"/>
      <c r="E50" s="315"/>
      <c r="F50" s="315"/>
      <c r="G50" s="315"/>
      <c r="H50" s="315"/>
      <c r="I50" s="315"/>
      <c r="J50" s="315"/>
      <c r="K50" s="315"/>
      <c r="L50" s="315"/>
      <c r="M50" s="488"/>
      <c r="N50" s="315"/>
      <c r="O50" s="315"/>
      <c r="P50" s="315"/>
      <c r="Q50" s="315"/>
      <c r="R50" s="315"/>
      <c r="S50" s="315"/>
      <c r="T50" s="315"/>
      <c r="U50" s="315"/>
      <c r="V50" s="315"/>
      <c r="W50" s="315"/>
      <c r="X50" s="315"/>
      <c r="Y50" s="315"/>
      <c r="Z50" s="315"/>
      <c r="AA50" s="315"/>
      <c r="AB50" s="315"/>
      <c r="AC50" s="855"/>
      <c r="AD50" s="842"/>
      <c r="AE50" s="459"/>
      <c r="AF50" s="483"/>
      <c r="AG50" s="483"/>
      <c r="AH50" s="483"/>
      <c r="AI50" s="483"/>
      <c r="AJ50" s="483"/>
    </row>
    <row r="51" spans="1:36" ht="13.5" customHeight="1">
      <c r="A51" s="870"/>
      <c r="B51" s="315"/>
      <c r="C51" s="854"/>
      <c r="D51" s="315"/>
      <c r="E51" s="315"/>
      <c r="F51" s="315"/>
      <c r="G51" s="315"/>
      <c r="H51" s="315"/>
      <c r="I51" s="315"/>
      <c r="J51" s="315"/>
      <c r="K51" s="315"/>
      <c r="L51" s="315"/>
      <c r="M51" s="488"/>
      <c r="N51" s="315"/>
      <c r="O51" s="315"/>
      <c r="P51" s="315"/>
      <c r="Q51" s="315"/>
      <c r="R51" s="315"/>
      <c r="S51" s="315"/>
      <c r="T51" s="315"/>
      <c r="U51" s="315"/>
      <c r="V51" s="315"/>
      <c r="W51" s="315"/>
      <c r="X51" s="315"/>
      <c r="Y51" s="315"/>
      <c r="Z51" s="315"/>
      <c r="AA51" s="315"/>
      <c r="AB51" s="315"/>
      <c r="AC51" s="855"/>
      <c r="AD51" s="842"/>
      <c r="AE51" s="459"/>
      <c r="AF51" s="483"/>
      <c r="AG51" s="483"/>
      <c r="AH51" s="483"/>
      <c r="AI51" s="483"/>
      <c r="AJ51" s="483"/>
    </row>
    <row r="52" spans="1:36" ht="13.5" customHeight="1">
      <c r="A52" s="875">
        <v>422.81200000000001</v>
      </c>
      <c r="B52" s="952" t="s">
        <v>3376</v>
      </c>
      <c r="C52" s="859">
        <v>407.94099999999997</v>
      </c>
      <c r="D52" s="952" t="s">
        <v>1955</v>
      </c>
      <c r="E52" s="860">
        <v>425.95499999999998</v>
      </c>
      <c r="F52" s="952" t="s">
        <v>3338</v>
      </c>
      <c r="G52" s="857">
        <v>413.13</v>
      </c>
      <c r="H52" s="952" t="s">
        <v>3323</v>
      </c>
      <c r="I52" s="857">
        <v>391.786</v>
      </c>
      <c r="J52" s="952" t="s">
        <v>3377</v>
      </c>
      <c r="K52" s="857">
        <v>411.74400000000003</v>
      </c>
      <c r="L52" s="952" t="s">
        <v>3172</v>
      </c>
      <c r="M52" s="857">
        <v>428.27600000000001</v>
      </c>
      <c r="N52" s="952" t="s">
        <v>3378</v>
      </c>
      <c r="O52" s="857">
        <v>373.97500000000002</v>
      </c>
      <c r="P52" s="952" t="s">
        <v>3379</v>
      </c>
      <c r="Q52" s="488">
        <v>405.01100000000002</v>
      </c>
      <c r="R52" s="952" t="s">
        <v>3380</v>
      </c>
      <c r="S52" s="488">
        <v>427.02</v>
      </c>
      <c r="T52" s="952" t="s">
        <v>3186</v>
      </c>
      <c r="U52" s="861">
        <v>366.25700000000001</v>
      </c>
      <c r="V52" s="952" t="s">
        <v>3381</v>
      </c>
      <c r="W52" s="857">
        <v>440.154</v>
      </c>
      <c r="X52" s="952" t="s">
        <v>3381</v>
      </c>
      <c r="Y52" s="857">
        <v>233.899</v>
      </c>
      <c r="Z52" s="952" t="s">
        <v>3382</v>
      </c>
      <c r="AA52" s="488">
        <v>418.69600000000003</v>
      </c>
      <c r="AB52" s="952" t="s">
        <v>3338</v>
      </c>
      <c r="AC52" s="862"/>
      <c r="AD52" s="842">
        <f>SUM(A52:AC52)/1000</f>
        <v>5.566656</v>
      </c>
      <c r="AE52" s="459"/>
      <c r="AF52" s="483"/>
      <c r="AG52" s="483"/>
      <c r="AH52" s="483"/>
      <c r="AI52" s="483"/>
      <c r="AJ52" s="483"/>
    </row>
    <row r="53" spans="1:36" ht="13.5" customHeight="1">
      <c r="A53" s="870"/>
      <c r="B53" s="864" t="s">
        <v>169</v>
      </c>
      <c r="C53" s="315"/>
      <c r="D53" s="864" t="s">
        <v>169</v>
      </c>
      <c r="E53" s="315"/>
      <c r="F53" s="864" t="s">
        <v>169</v>
      </c>
      <c r="G53" s="315"/>
      <c r="H53" s="864" t="s">
        <v>169</v>
      </c>
      <c r="I53" s="315"/>
      <c r="J53" s="864" t="s">
        <v>169</v>
      </c>
      <c r="K53" s="315"/>
      <c r="L53" s="864" t="s">
        <v>169</v>
      </c>
      <c r="M53" s="315"/>
      <c r="N53" s="864" t="s">
        <v>212</v>
      </c>
      <c r="O53" s="488"/>
      <c r="P53" s="952" t="s">
        <v>212</v>
      </c>
      <c r="Q53" s="605"/>
      <c r="R53" s="863" t="s">
        <v>212</v>
      </c>
      <c r="S53" s="854"/>
      <c r="T53" s="952" t="s">
        <v>212</v>
      </c>
      <c r="U53" s="315"/>
      <c r="V53" s="952" t="s">
        <v>169</v>
      </c>
      <c r="W53" s="315"/>
      <c r="X53" s="952" t="s">
        <v>169</v>
      </c>
      <c r="Y53" s="315"/>
      <c r="Z53" s="864" t="s">
        <v>169</v>
      </c>
      <c r="AA53" s="315"/>
      <c r="AB53" s="864" t="s">
        <v>169</v>
      </c>
      <c r="AC53" s="855"/>
      <c r="AD53" s="842"/>
      <c r="AE53" s="459"/>
      <c r="AF53" s="483"/>
      <c r="AG53" s="601">
        <f>COUNTA(A53:AC53)</f>
        <v>14</v>
      </c>
      <c r="AH53" s="483"/>
      <c r="AI53" s="483"/>
      <c r="AJ53" s="483"/>
    </row>
    <row r="54" spans="1:36" ht="13.5" customHeight="1">
      <c r="A54" s="870"/>
      <c r="B54" s="865" t="s">
        <v>2166</v>
      </c>
      <c r="C54" s="854"/>
      <c r="D54" s="865" t="s">
        <v>2166</v>
      </c>
      <c r="E54" s="315"/>
      <c r="F54" s="865" t="s">
        <v>2166</v>
      </c>
      <c r="G54" s="315"/>
      <c r="H54" s="865" t="s">
        <v>2166</v>
      </c>
      <c r="I54" s="315"/>
      <c r="J54" s="865" t="s">
        <v>2166</v>
      </c>
      <c r="K54" s="315"/>
      <c r="L54" s="865" t="s">
        <v>2166</v>
      </c>
      <c r="M54" s="488"/>
      <c r="N54" s="865" t="s">
        <v>2166</v>
      </c>
      <c r="O54" s="315"/>
      <c r="P54" s="865" t="s">
        <v>2166</v>
      </c>
      <c r="Q54" s="315"/>
      <c r="R54" s="865" t="s">
        <v>2166</v>
      </c>
      <c r="S54" s="315"/>
      <c r="T54" s="865" t="s">
        <v>2166</v>
      </c>
      <c r="U54" s="315"/>
      <c r="V54" s="865" t="s">
        <v>2166</v>
      </c>
      <c r="W54" s="315"/>
      <c r="X54" s="865" t="s">
        <v>2166</v>
      </c>
      <c r="Y54" s="315"/>
      <c r="Z54" s="865" t="s">
        <v>2166</v>
      </c>
      <c r="AA54" s="315"/>
      <c r="AB54" s="865" t="s">
        <v>2166</v>
      </c>
      <c r="AC54" s="855"/>
      <c r="AD54" s="842"/>
      <c r="AE54" s="601">
        <f>COUNTA(A54:AB54)</f>
        <v>14</v>
      </c>
      <c r="AF54" s="483"/>
      <c r="AG54" s="483"/>
      <c r="AH54" s="483"/>
      <c r="AI54" s="483"/>
      <c r="AJ54" s="483"/>
    </row>
    <row r="55" spans="1:36" ht="13.5" customHeight="1">
      <c r="A55" s="870"/>
      <c r="B55" s="315" t="s">
        <v>176</v>
      </c>
      <c r="C55" s="315"/>
      <c r="D55" s="315" t="s">
        <v>176</v>
      </c>
      <c r="E55" s="315"/>
      <c r="F55" s="315" t="s">
        <v>97</v>
      </c>
      <c r="G55" s="315"/>
      <c r="H55" s="315" t="s">
        <v>176</v>
      </c>
      <c r="I55" s="315"/>
      <c r="J55" s="315" t="s">
        <v>176</v>
      </c>
      <c r="K55" s="315"/>
      <c r="L55" s="315" t="s">
        <v>375</v>
      </c>
      <c r="M55" s="315"/>
      <c r="N55" s="315" t="s">
        <v>107</v>
      </c>
      <c r="O55" s="315"/>
      <c r="P55" s="315" t="s">
        <v>176</v>
      </c>
      <c r="Q55" s="315"/>
      <c r="R55" s="315" t="s">
        <v>176</v>
      </c>
      <c r="S55" s="315"/>
      <c r="T55" s="315" t="s">
        <v>176</v>
      </c>
      <c r="U55" s="315"/>
      <c r="V55" s="315" t="s">
        <v>97</v>
      </c>
      <c r="W55" s="315"/>
      <c r="X55" s="315" t="s">
        <v>1854</v>
      </c>
      <c r="Y55" s="315"/>
      <c r="Z55" s="315" t="s">
        <v>1854</v>
      </c>
      <c r="AA55" s="315"/>
      <c r="AB55" s="315" t="s">
        <v>176</v>
      </c>
      <c r="AC55" s="855"/>
      <c r="AD55" s="842"/>
      <c r="AE55" s="459"/>
      <c r="AF55" s="601">
        <f>COUNTA(A55:AC55)</f>
        <v>14</v>
      </c>
      <c r="AG55" s="483"/>
      <c r="AH55" s="483"/>
      <c r="AI55" s="601"/>
      <c r="AJ55" s="483"/>
    </row>
    <row r="56" spans="1:36" ht="13.5" customHeight="1">
      <c r="A56" s="870" t="s">
        <v>2033</v>
      </c>
      <c r="B56" s="315"/>
      <c r="C56" s="315"/>
      <c r="D56" s="315" t="s">
        <v>3383</v>
      </c>
      <c r="E56" s="315"/>
      <c r="F56" s="315" t="s">
        <v>3384</v>
      </c>
      <c r="G56" s="315"/>
      <c r="H56" s="315"/>
      <c r="I56" s="315"/>
      <c r="J56" s="315"/>
      <c r="K56" s="315"/>
      <c r="L56" s="315"/>
      <c r="M56" s="315"/>
      <c r="N56" s="315"/>
      <c r="O56" s="315"/>
      <c r="P56" s="315"/>
      <c r="Q56" s="315"/>
      <c r="R56" s="315"/>
      <c r="S56" s="315"/>
      <c r="T56" s="315"/>
      <c r="U56" s="315"/>
      <c r="V56" s="315"/>
      <c r="W56" s="315"/>
      <c r="X56" s="315"/>
      <c r="Y56" s="315"/>
      <c r="Z56" s="315"/>
      <c r="AA56" s="315"/>
      <c r="AB56" s="315"/>
      <c r="AC56" s="855"/>
      <c r="AD56" s="842"/>
      <c r="AE56" s="459"/>
      <c r="AF56" s="601"/>
      <c r="AG56" s="483"/>
      <c r="AH56" s="483"/>
      <c r="AI56" s="601"/>
      <c r="AJ56" s="483"/>
    </row>
    <row r="57" spans="1:36" ht="13.5" customHeight="1">
      <c r="A57" s="871"/>
      <c r="B57" s="946" t="s">
        <v>3780</v>
      </c>
      <c r="C57" s="946"/>
      <c r="D57" s="946">
        <v>45546</v>
      </c>
      <c r="E57" s="946"/>
      <c r="F57" s="946">
        <v>45551</v>
      </c>
      <c r="G57" s="946"/>
      <c r="H57" s="946">
        <v>45555</v>
      </c>
      <c r="I57" s="946"/>
      <c r="J57" s="946">
        <v>45560</v>
      </c>
      <c r="K57" s="946"/>
      <c r="L57" s="946">
        <v>45569</v>
      </c>
      <c r="M57" s="946"/>
      <c r="N57" s="946">
        <v>45597</v>
      </c>
      <c r="O57" s="946"/>
      <c r="P57" s="946">
        <v>45576</v>
      </c>
      <c r="Q57" s="946"/>
      <c r="R57" s="946" t="s">
        <v>3385</v>
      </c>
      <c r="S57" s="946"/>
      <c r="T57" s="954" t="s">
        <v>604</v>
      </c>
      <c r="U57" s="946"/>
      <c r="V57" s="946" t="s">
        <v>597</v>
      </c>
      <c r="W57" s="946"/>
      <c r="X57" s="946" t="s">
        <v>598</v>
      </c>
      <c r="Y57" s="946"/>
      <c r="Z57" s="946">
        <v>45561</v>
      </c>
      <c r="AA57" s="946"/>
      <c r="AB57" s="946" t="s">
        <v>2026</v>
      </c>
      <c r="AC57" s="838"/>
      <c r="AD57" s="842"/>
      <c r="AE57" s="459"/>
      <c r="AF57" s="483"/>
      <c r="AG57" s="483"/>
      <c r="AH57" s="483"/>
      <c r="AI57" s="483"/>
      <c r="AJ57" s="601">
        <f>COUNTA(A57:AC57)</f>
        <v>14</v>
      </c>
    </row>
    <row r="58" spans="1:36" ht="13.5" customHeight="1">
      <c r="A58" s="880"/>
      <c r="B58" s="602" t="s">
        <v>1297</v>
      </c>
      <c r="C58" s="602"/>
      <c r="D58" s="602" t="s">
        <v>1183</v>
      </c>
      <c r="E58" s="602"/>
      <c r="F58" s="602" t="s">
        <v>1627</v>
      </c>
      <c r="G58" s="602"/>
      <c r="H58" s="602" t="s">
        <v>1593</v>
      </c>
      <c r="I58" s="602"/>
      <c r="J58" s="602" t="s">
        <v>1198</v>
      </c>
      <c r="K58" s="602"/>
      <c r="L58" s="602" t="s">
        <v>1159</v>
      </c>
      <c r="M58" s="602"/>
      <c r="N58" s="602" t="s">
        <v>1210</v>
      </c>
      <c r="O58" s="602"/>
      <c r="P58" s="602" t="s">
        <v>1592</v>
      </c>
      <c r="Q58" s="602"/>
      <c r="R58" s="602" t="s">
        <v>1177</v>
      </c>
      <c r="S58" s="602"/>
      <c r="T58" s="602" t="s">
        <v>1211</v>
      </c>
      <c r="U58" s="602"/>
      <c r="V58" s="602" t="s">
        <v>1140</v>
      </c>
      <c r="W58" s="602"/>
      <c r="X58" s="602" t="s">
        <v>1588</v>
      </c>
      <c r="Y58" s="602"/>
      <c r="Z58" s="602" t="s">
        <v>1166</v>
      </c>
      <c r="AA58" s="602"/>
      <c r="AB58" s="602" t="s">
        <v>1298</v>
      </c>
      <c r="AC58" s="838"/>
      <c r="AD58" s="842"/>
      <c r="AE58" s="459"/>
      <c r="AF58" s="483"/>
      <c r="AG58" s="483"/>
      <c r="AH58" s="483"/>
      <c r="AI58" s="601"/>
      <c r="AJ58" s="483"/>
    </row>
    <row r="59" spans="1:36" ht="13.5" customHeight="1">
      <c r="A59" s="870"/>
      <c r="B59" s="315"/>
      <c r="C59" s="854"/>
      <c r="D59" s="315"/>
      <c r="E59" s="315"/>
      <c r="F59" s="315"/>
      <c r="G59" s="315"/>
      <c r="H59" s="315"/>
      <c r="I59" s="315"/>
      <c r="J59" s="315"/>
      <c r="K59" s="315"/>
      <c r="L59" s="315"/>
      <c r="M59" s="488"/>
      <c r="N59" s="315"/>
      <c r="O59" s="315"/>
      <c r="P59" s="315"/>
      <c r="Q59" s="315"/>
      <c r="R59" s="315"/>
      <c r="S59" s="315"/>
      <c r="T59" s="315"/>
      <c r="U59" s="315"/>
      <c r="V59" s="315"/>
      <c r="W59" s="315"/>
      <c r="X59" s="315"/>
      <c r="Y59" s="315"/>
      <c r="Z59" s="315"/>
      <c r="AA59" s="315"/>
      <c r="AB59" s="315"/>
      <c r="AC59" s="855"/>
      <c r="AD59" s="842"/>
      <c r="AE59" s="459"/>
      <c r="AF59" s="483"/>
      <c r="AG59" s="483"/>
      <c r="AH59" s="483"/>
      <c r="AI59" s="483"/>
      <c r="AJ59" s="483"/>
    </row>
    <row r="60" spans="1:36" ht="13.5" customHeight="1">
      <c r="A60" s="870"/>
      <c r="B60" s="315"/>
      <c r="C60" s="854"/>
      <c r="D60" s="315"/>
      <c r="E60" s="315"/>
      <c r="F60" s="315"/>
      <c r="G60" s="315"/>
      <c r="H60" s="315"/>
      <c r="I60" s="315"/>
      <c r="J60" s="315"/>
      <c r="K60" s="315"/>
      <c r="L60" s="315"/>
      <c r="M60" s="488"/>
      <c r="N60" s="315"/>
      <c r="O60" s="315"/>
      <c r="P60" s="315"/>
      <c r="Q60" s="315"/>
      <c r="R60" s="315"/>
      <c r="S60" s="315"/>
      <c r="T60" s="315"/>
      <c r="U60" s="315"/>
      <c r="V60" s="315"/>
      <c r="W60" s="315"/>
      <c r="X60" s="315"/>
      <c r="Y60" s="315"/>
      <c r="Z60" s="315"/>
      <c r="AA60" s="315"/>
      <c r="AB60" s="315"/>
      <c r="AC60" s="855"/>
      <c r="AD60" s="842"/>
      <c r="AE60" s="459"/>
      <c r="AF60" s="483"/>
      <c r="AG60" s="483"/>
      <c r="AH60" s="483"/>
      <c r="AI60" s="483"/>
      <c r="AJ60" s="483"/>
    </row>
    <row r="61" spans="1:36" ht="13.5" customHeight="1">
      <c r="A61" s="875">
        <v>418.839</v>
      </c>
      <c r="B61" s="952" t="s">
        <v>3769</v>
      </c>
      <c r="C61" s="878">
        <v>419.91800000000001</v>
      </c>
      <c r="D61" s="952" t="s">
        <v>3386</v>
      </c>
      <c r="E61" s="860">
        <v>418.25900000000001</v>
      </c>
      <c r="F61" s="952" t="s">
        <v>3387</v>
      </c>
      <c r="G61" s="857">
        <v>419.16500000000002</v>
      </c>
      <c r="H61" s="952" t="s">
        <v>3388</v>
      </c>
      <c r="I61" s="857">
        <v>419.95800000000003</v>
      </c>
      <c r="J61" s="952" t="s">
        <v>3389</v>
      </c>
      <c r="K61" s="857">
        <v>419.411</v>
      </c>
      <c r="L61" s="952" t="s">
        <v>3390</v>
      </c>
      <c r="M61" s="857">
        <v>419.73500000000001</v>
      </c>
      <c r="N61" s="952" t="s">
        <v>3391</v>
      </c>
      <c r="O61" s="857">
        <v>406.15199999999999</v>
      </c>
      <c r="P61" s="952" t="s">
        <v>3392</v>
      </c>
      <c r="Q61" s="857">
        <v>427.15</v>
      </c>
      <c r="R61" s="952" t="s">
        <v>3393</v>
      </c>
      <c r="S61" s="857">
        <v>407.71699999999998</v>
      </c>
      <c r="T61" s="952" t="s">
        <v>3394</v>
      </c>
      <c r="U61" s="861">
        <v>400.02499999999998</v>
      </c>
      <c r="V61" s="952" t="s">
        <v>3395</v>
      </c>
      <c r="W61" s="857">
        <v>420.51100000000002</v>
      </c>
      <c r="X61" s="952" t="s">
        <v>3396</v>
      </c>
      <c r="Y61" s="857">
        <v>416.601</v>
      </c>
      <c r="Z61" s="952" t="s">
        <v>3397</v>
      </c>
      <c r="AA61" s="488">
        <v>414.65899999999999</v>
      </c>
      <c r="AB61" s="952" t="s">
        <v>1937</v>
      </c>
      <c r="AC61" s="862"/>
      <c r="AD61" s="842">
        <f>SUM(A61:AC61)/1000</f>
        <v>5.8280999999999992</v>
      </c>
      <c r="AE61" s="459"/>
      <c r="AF61" s="483"/>
      <c r="AG61" s="483"/>
      <c r="AH61" s="483"/>
      <c r="AI61" s="483"/>
      <c r="AJ61" s="483"/>
    </row>
    <row r="62" spans="1:36" ht="13.5" customHeight="1">
      <c r="A62" s="870"/>
      <c r="B62" s="864" t="s">
        <v>212</v>
      </c>
      <c r="C62" s="315"/>
      <c r="D62" s="864" t="s">
        <v>212</v>
      </c>
      <c r="E62" s="315"/>
      <c r="F62" s="864" t="s">
        <v>212</v>
      </c>
      <c r="G62" s="315"/>
      <c r="H62" s="864" t="s">
        <v>212</v>
      </c>
      <c r="I62" s="315"/>
      <c r="J62" s="864" t="s">
        <v>212</v>
      </c>
      <c r="K62" s="315"/>
      <c r="L62" s="864" t="s">
        <v>169</v>
      </c>
      <c r="M62" s="315"/>
      <c r="N62" s="864" t="s">
        <v>169</v>
      </c>
      <c r="O62" s="488"/>
      <c r="P62" s="863" t="s">
        <v>169</v>
      </c>
      <c r="Q62" s="605"/>
      <c r="R62" s="863" t="s">
        <v>169</v>
      </c>
      <c r="S62" s="854"/>
      <c r="T62" s="863" t="s">
        <v>169</v>
      </c>
      <c r="U62" s="315"/>
      <c r="V62" s="863" t="s">
        <v>169</v>
      </c>
      <c r="W62" s="315"/>
      <c r="X62" s="863" t="s">
        <v>169</v>
      </c>
      <c r="Y62" s="315"/>
      <c r="Z62" s="863" t="s">
        <v>169</v>
      </c>
      <c r="AA62" s="315"/>
      <c r="AB62" s="863" t="s">
        <v>169</v>
      </c>
      <c r="AC62" s="855"/>
      <c r="AD62" s="842"/>
      <c r="AE62" s="459"/>
      <c r="AF62" s="483"/>
      <c r="AG62" s="601">
        <f>COUNTA(A62:AC62)</f>
        <v>14</v>
      </c>
      <c r="AH62" s="483"/>
      <c r="AI62" s="483"/>
      <c r="AJ62" s="483"/>
    </row>
    <row r="63" spans="1:36" ht="13.5" customHeight="1">
      <c r="A63" s="870"/>
      <c r="B63" s="865" t="s">
        <v>2166</v>
      </c>
      <c r="C63" s="315"/>
      <c r="D63" s="865" t="s">
        <v>2166</v>
      </c>
      <c r="E63" s="315"/>
      <c r="F63" s="865" t="s">
        <v>2166</v>
      </c>
      <c r="G63" s="315"/>
      <c r="H63" s="865" t="s">
        <v>2166</v>
      </c>
      <c r="I63" s="315"/>
      <c r="J63" s="865" t="s">
        <v>2166</v>
      </c>
      <c r="K63" s="315"/>
      <c r="L63" s="865" t="s">
        <v>2166</v>
      </c>
      <c r="M63" s="315"/>
      <c r="N63" s="865" t="s">
        <v>2166</v>
      </c>
      <c r="O63" s="315"/>
      <c r="P63" s="865" t="s">
        <v>2166</v>
      </c>
      <c r="Q63" s="605"/>
      <c r="R63" s="865" t="s">
        <v>2166</v>
      </c>
      <c r="S63" s="854"/>
      <c r="T63" s="865" t="s">
        <v>2166</v>
      </c>
      <c r="U63" s="315"/>
      <c r="V63" s="865" t="s">
        <v>2166</v>
      </c>
      <c r="W63" s="315"/>
      <c r="X63" s="865" t="s">
        <v>2166</v>
      </c>
      <c r="Y63" s="315"/>
      <c r="Z63" s="865" t="s">
        <v>2166</v>
      </c>
      <c r="AA63" s="315"/>
      <c r="AB63" s="865" t="s">
        <v>2166</v>
      </c>
      <c r="AC63" s="855"/>
      <c r="AD63" s="842"/>
      <c r="AE63" s="601">
        <f>COUNTA(A63:AB63)</f>
        <v>14</v>
      </c>
      <c r="AF63" s="483"/>
      <c r="AG63" s="483"/>
      <c r="AH63" s="483"/>
      <c r="AI63" s="483"/>
      <c r="AJ63" s="483"/>
    </row>
    <row r="64" spans="1:36" ht="13.5" customHeight="1">
      <c r="A64" s="904"/>
      <c r="B64" s="1098" t="s">
        <v>97</v>
      </c>
      <c r="C64" s="840"/>
      <c r="D64" s="840" t="s">
        <v>176</v>
      </c>
      <c r="E64" s="840"/>
      <c r="F64" s="840" t="s">
        <v>176</v>
      </c>
      <c r="G64" s="840"/>
      <c r="H64" s="840" t="s">
        <v>176</v>
      </c>
      <c r="I64" s="840"/>
      <c r="J64" s="840" t="s">
        <v>176</v>
      </c>
      <c r="K64" s="840"/>
      <c r="L64" s="840" t="s">
        <v>107</v>
      </c>
      <c r="M64" s="840"/>
      <c r="N64" s="840" t="s">
        <v>97</v>
      </c>
      <c r="O64" s="840"/>
      <c r="P64" s="840" t="s">
        <v>176</v>
      </c>
      <c r="Q64" s="840"/>
      <c r="R64" s="840" t="s">
        <v>176</v>
      </c>
      <c r="S64" s="840"/>
      <c r="T64" s="840" t="s">
        <v>97</v>
      </c>
      <c r="U64" s="840"/>
      <c r="V64" s="840" t="s">
        <v>1582</v>
      </c>
      <c r="W64" s="840"/>
      <c r="X64" s="840" t="s">
        <v>176</v>
      </c>
      <c r="Y64" s="840"/>
      <c r="Z64" s="840" t="s">
        <v>176</v>
      </c>
      <c r="AA64" s="840"/>
      <c r="AB64" s="840" t="s">
        <v>176</v>
      </c>
      <c r="AC64" s="841"/>
      <c r="AD64" s="842"/>
      <c r="AE64" s="459"/>
      <c r="AF64" s="601">
        <f>COUNTA(A64:AC64)</f>
        <v>14</v>
      </c>
      <c r="AG64" s="483"/>
      <c r="AH64" s="483"/>
      <c r="AI64" s="601"/>
      <c r="AJ64" s="483"/>
    </row>
    <row r="65" spans="1:36" ht="15.75" customHeight="1"/>
    <row r="66" spans="1:36" ht="13.5" customHeight="1">
      <c r="A66" s="870"/>
      <c r="B66" s="955" t="s">
        <v>2019</v>
      </c>
      <c r="C66" s="955"/>
      <c r="D66" s="955" t="s">
        <v>3398</v>
      </c>
      <c r="E66" s="955"/>
      <c r="F66" s="955">
        <v>45584</v>
      </c>
      <c r="G66" s="955"/>
      <c r="H66" s="955">
        <v>45554</v>
      </c>
      <c r="I66" s="955"/>
      <c r="J66" s="955">
        <v>45650</v>
      </c>
      <c r="K66" s="955"/>
      <c r="L66" s="955">
        <v>45569</v>
      </c>
      <c r="M66" s="955"/>
      <c r="N66" s="955" t="s">
        <v>2697</v>
      </c>
      <c r="O66" s="955"/>
      <c r="P66" s="955" t="s">
        <v>2281</v>
      </c>
      <c r="Q66" s="955"/>
      <c r="R66" s="955" t="s">
        <v>2283</v>
      </c>
      <c r="S66" s="955"/>
      <c r="T66" s="955" t="s">
        <v>3399</v>
      </c>
      <c r="U66" s="955"/>
      <c r="V66" s="955" t="s">
        <v>2274</v>
      </c>
      <c r="W66" s="955"/>
      <c r="X66" s="955" t="s">
        <v>2663</v>
      </c>
      <c r="Y66" s="955"/>
      <c r="Z66" s="955" t="s">
        <v>3400</v>
      </c>
      <c r="AA66" s="602"/>
      <c r="AB66" s="956" t="s">
        <v>3116</v>
      </c>
      <c r="AC66" s="855"/>
      <c r="AD66" s="842"/>
      <c r="AE66" s="459"/>
      <c r="AF66" s="483"/>
      <c r="AG66" s="483"/>
      <c r="AH66" s="483"/>
      <c r="AI66" s="483"/>
      <c r="AJ66" s="601">
        <f>COUNTA(A66:AC66)</f>
        <v>14</v>
      </c>
    </row>
    <row r="67" spans="1:36" ht="13.5" customHeight="1">
      <c r="A67" s="870"/>
      <c r="B67" s="602" t="s">
        <v>1299</v>
      </c>
      <c r="C67" s="602"/>
      <c r="D67" s="602" t="s">
        <v>1300</v>
      </c>
      <c r="E67" s="602"/>
      <c r="F67" s="602" t="s">
        <v>1620</v>
      </c>
      <c r="G67" s="602"/>
      <c r="H67" s="602" t="s">
        <v>1234</v>
      </c>
      <c r="I67" s="602"/>
      <c r="J67" s="602" t="s">
        <v>1601</v>
      </c>
      <c r="K67" s="602"/>
      <c r="L67" s="602" t="s">
        <v>1617</v>
      </c>
      <c r="M67" s="602"/>
      <c r="N67" s="602" t="s">
        <v>1336</v>
      </c>
      <c r="O67" s="602"/>
      <c r="P67" s="602" t="s">
        <v>1301</v>
      </c>
      <c r="Q67" s="602"/>
      <c r="R67" s="602" t="s">
        <v>1302</v>
      </c>
      <c r="S67" s="602"/>
      <c r="T67" s="602" t="s">
        <v>1303</v>
      </c>
      <c r="U67" s="602"/>
      <c r="V67" s="602" t="s">
        <v>1304</v>
      </c>
      <c r="W67" s="602"/>
      <c r="X67" s="602" t="s">
        <v>1305</v>
      </c>
      <c r="Y67" s="602"/>
      <c r="Z67" s="602" t="s">
        <v>1237</v>
      </c>
      <c r="AA67" s="602"/>
      <c r="AB67" s="602" t="s">
        <v>1218</v>
      </c>
      <c r="AC67" s="855"/>
      <c r="AD67" s="842"/>
      <c r="AE67" s="459"/>
      <c r="AF67" s="483"/>
      <c r="AG67" s="483"/>
      <c r="AH67" s="483"/>
      <c r="AI67" s="601"/>
      <c r="AJ67" s="483"/>
    </row>
    <row r="68" spans="1:36" ht="13.5" customHeight="1">
      <c r="A68" s="870"/>
      <c r="B68" s="315"/>
      <c r="C68" s="854"/>
      <c r="D68" s="315"/>
      <c r="E68" s="315"/>
      <c r="F68" s="315"/>
      <c r="G68" s="315"/>
      <c r="H68" s="315"/>
      <c r="I68" s="315"/>
      <c r="J68" s="315"/>
      <c r="K68" s="315"/>
      <c r="L68" s="315"/>
      <c r="M68" s="488"/>
      <c r="N68" s="315"/>
      <c r="O68" s="315"/>
      <c r="P68" s="315"/>
      <c r="Q68" s="315"/>
      <c r="R68" s="315"/>
      <c r="S68" s="315"/>
      <c r="T68" s="315"/>
      <c r="U68" s="315"/>
      <c r="V68" s="315"/>
      <c r="W68" s="315"/>
      <c r="X68" s="315"/>
      <c r="Y68" s="1020"/>
      <c r="Z68" s="315"/>
      <c r="AA68" s="315"/>
      <c r="AB68" s="315"/>
      <c r="AC68" s="855"/>
      <c r="AD68" s="842"/>
      <c r="AE68" s="459"/>
      <c r="AF68" s="483"/>
      <c r="AG68" s="483"/>
      <c r="AH68" s="483"/>
      <c r="AI68" s="483"/>
      <c r="AJ68" s="483"/>
    </row>
    <row r="69" spans="1:36" ht="13.5" customHeight="1">
      <c r="A69" s="870"/>
      <c r="B69" s="315"/>
      <c r="C69" s="854"/>
      <c r="D69" s="315"/>
      <c r="E69" s="315"/>
      <c r="F69" s="315"/>
      <c r="G69" s="315"/>
      <c r="H69" s="315"/>
      <c r="I69" s="315"/>
      <c r="J69" s="315"/>
      <c r="K69" s="315"/>
      <c r="L69" s="315"/>
      <c r="M69" s="488"/>
      <c r="N69" s="315"/>
      <c r="O69" s="315"/>
      <c r="P69" s="315"/>
      <c r="Q69" s="315"/>
      <c r="R69" s="315"/>
      <c r="S69" s="315"/>
      <c r="T69" s="315"/>
      <c r="U69" s="315"/>
      <c r="V69" s="315"/>
      <c r="W69" s="315"/>
      <c r="X69" s="315"/>
      <c r="Y69" s="315"/>
      <c r="Z69" s="315"/>
      <c r="AA69" s="315"/>
      <c r="AB69" s="315"/>
      <c r="AC69" s="855"/>
      <c r="AD69" s="842"/>
      <c r="AE69" s="459"/>
      <c r="AF69" s="483"/>
      <c r="AG69" s="483"/>
      <c r="AH69" s="483"/>
      <c r="AI69" s="483"/>
      <c r="AJ69" s="483"/>
    </row>
    <row r="70" spans="1:36" ht="13.5" customHeight="1">
      <c r="A70" s="875">
        <v>399.43299999999999</v>
      </c>
      <c r="B70" s="952" t="s">
        <v>1930</v>
      </c>
      <c r="C70" s="878">
        <v>371.529</v>
      </c>
      <c r="D70" s="952" t="s">
        <v>3401</v>
      </c>
      <c r="E70" s="860">
        <v>398.23399999999998</v>
      </c>
      <c r="F70" s="952" t="s">
        <v>3401</v>
      </c>
      <c r="G70" s="857">
        <v>307.65499999999997</v>
      </c>
      <c r="H70" s="952" t="s">
        <v>3402</v>
      </c>
      <c r="I70" s="857">
        <v>479.82100000000003</v>
      </c>
      <c r="J70" s="952" t="s">
        <v>3403</v>
      </c>
      <c r="K70" s="857">
        <v>413.62799999999999</v>
      </c>
      <c r="L70" s="952" t="s">
        <v>3404</v>
      </c>
      <c r="M70" s="857">
        <v>399.61900000000003</v>
      </c>
      <c r="N70" s="952" t="s">
        <v>3405</v>
      </c>
      <c r="O70" s="857">
        <v>378.19099999999997</v>
      </c>
      <c r="P70" s="952" t="s">
        <v>1946</v>
      </c>
      <c r="Q70" s="857">
        <v>461.60599999999999</v>
      </c>
      <c r="R70" s="952" t="s">
        <v>3359</v>
      </c>
      <c r="S70" s="857">
        <v>434.185</v>
      </c>
      <c r="T70" s="952" t="s">
        <v>3406</v>
      </c>
      <c r="U70" s="861">
        <v>387.892</v>
      </c>
      <c r="V70" s="952" t="s">
        <v>3364</v>
      </c>
      <c r="W70" s="857">
        <v>446.37400000000002</v>
      </c>
      <c r="X70" s="952" t="s">
        <v>3382</v>
      </c>
      <c r="Y70" s="857">
        <v>393.392</v>
      </c>
      <c r="Z70" s="952" t="s">
        <v>3407</v>
      </c>
      <c r="AA70" s="488">
        <v>440.99299999999999</v>
      </c>
      <c r="AB70" s="952" t="s">
        <v>3408</v>
      </c>
      <c r="AC70" s="862"/>
      <c r="AD70" s="842">
        <f>SUM(A70:AC70)/1000</f>
        <v>5.7125520000000005</v>
      </c>
      <c r="AE70" s="459"/>
      <c r="AF70" s="483"/>
      <c r="AG70" s="483"/>
      <c r="AH70" s="483"/>
      <c r="AI70" s="483"/>
      <c r="AJ70" s="483"/>
    </row>
    <row r="71" spans="1:36" ht="13.5" customHeight="1">
      <c r="A71" s="870"/>
      <c r="B71" s="864" t="s">
        <v>169</v>
      </c>
      <c r="C71" s="315"/>
      <c r="D71" s="864" t="s">
        <v>169</v>
      </c>
      <c r="E71" s="315"/>
      <c r="F71" s="864" t="s">
        <v>212</v>
      </c>
      <c r="G71" s="315"/>
      <c r="H71" s="864" t="s">
        <v>169</v>
      </c>
      <c r="I71" s="315"/>
      <c r="J71" s="864" t="s">
        <v>212</v>
      </c>
      <c r="K71" s="315"/>
      <c r="L71" s="864" t="s">
        <v>212</v>
      </c>
      <c r="M71" s="315"/>
      <c r="N71" s="864" t="s">
        <v>503</v>
      </c>
      <c r="O71" s="488"/>
      <c r="P71" s="864" t="s">
        <v>503</v>
      </c>
      <c r="Q71" s="605"/>
      <c r="R71" s="864" t="s">
        <v>503</v>
      </c>
      <c r="S71" s="854"/>
      <c r="T71" s="864" t="s">
        <v>503</v>
      </c>
      <c r="U71" s="315"/>
      <c r="V71" s="864" t="s">
        <v>503</v>
      </c>
      <c r="W71" s="315"/>
      <c r="X71" s="864" t="s">
        <v>503</v>
      </c>
      <c r="Y71" s="315"/>
      <c r="Z71" s="863" t="s">
        <v>212</v>
      </c>
      <c r="AA71" s="315"/>
      <c r="AB71" s="863" t="s">
        <v>169</v>
      </c>
      <c r="AC71" s="855"/>
      <c r="AD71" s="842"/>
      <c r="AE71" s="459"/>
      <c r="AF71" s="483"/>
      <c r="AG71" s="601">
        <f>COUNTA(A71:AC71)</f>
        <v>14</v>
      </c>
      <c r="AH71" s="483"/>
      <c r="AI71" s="483"/>
      <c r="AJ71" s="483"/>
    </row>
    <row r="72" spans="1:36" ht="13.5" customHeight="1">
      <c r="A72" s="870"/>
      <c r="B72" s="865" t="s">
        <v>2166</v>
      </c>
      <c r="C72" s="315"/>
      <c r="D72" s="865" t="s">
        <v>2166</v>
      </c>
      <c r="E72" s="315"/>
      <c r="F72" s="865" t="s">
        <v>2166</v>
      </c>
      <c r="G72" s="315"/>
      <c r="H72" s="865" t="s">
        <v>2166</v>
      </c>
      <c r="I72" s="315"/>
      <c r="J72" s="865" t="s">
        <v>2166</v>
      </c>
      <c r="K72" s="315"/>
      <c r="L72" s="865" t="s">
        <v>2166</v>
      </c>
      <c r="M72" s="315"/>
      <c r="N72" s="865" t="s">
        <v>2166</v>
      </c>
      <c r="O72" s="315"/>
      <c r="P72" s="865" t="s">
        <v>2166</v>
      </c>
      <c r="Q72" s="605"/>
      <c r="R72" s="865" t="s">
        <v>2166</v>
      </c>
      <c r="S72" s="854"/>
      <c r="T72" s="865" t="s">
        <v>2166</v>
      </c>
      <c r="U72" s="315"/>
      <c r="V72" s="865" t="s">
        <v>2166</v>
      </c>
      <c r="W72" s="315"/>
      <c r="X72" s="865" t="s">
        <v>2166</v>
      </c>
      <c r="Y72" s="315"/>
      <c r="Z72" s="865" t="s">
        <v>2166</v>
      </c>
      <c r="AA72" s="315"/>
      <c r="AB72" s="865" t="s">
        <v>2166</v>
      </c>
      <c r="AC72" s="855"/>
      <c r="AD72" s="842"/>
      <c r="AE72" s="601">
        <f>COUNTA(A72:AB72)</f>
        <v>14</v>
      </c>
      <c r="AF72" s="483"/>
      <c r="AG72" s="483"/>
      <c r="AH72" s="483"/>
      <c r="AI72" s="483"/>
      <c r="AJ72" s="483"/>
    </row>
    <row r="73" spans="1:36" ht="13.5" customHeight="1">
      <c r="A73" s="870"/>
      <c r="B73" s="315" t="s">
        <v>176</v>
      </c>
      <c r="C73" s="315"/>
      <c r="D73" s="315" t="s">
        <v>176</v>
      </c>
      <c r="E73" s="315"/>
      <c r="F73" s="315" t="s">
        <v>97</v>
      </c>
      <c r="G73" s="315"/>
      <c r="H73" s="315" t="s">
        <v>112</v>
      </c>
      <c r="I73" s="315"/>
      <c r="J73" s="315" t="s">
        <v>596</v>
      </c>
      <c r="K73" s="315"/>
      <c r="L73" s="315" t="s">
        <v>97</v>
      </c>
      <c r="M73" s="315"/>
      <c r="N73" s="315" t="s">
        <v>97</v>
      </c>
      <c r="O73" s="315"/>
      <c r="P73" s="315" t="s">
        <v>112</v>
      </c>
      <c r="Q73" s="315"/>
      <c r="R73" s="315" t="s">
        <v>375</v>
      </c>
      <c r="S73" s="315"/>
      <c r="T73" s="315" t="s">
        <v>107</v>
      </c>
      <c r="U73" s="315"/>
      <c r="V73" s="315" t="s">
        <v>112</v>
      </c>
      <c r="W73" s="315"/>
      <c r="X73" s="315" t="s">
        <v>112</v>
      </c>
      <c r="Y73" s="315"/>
      <c r="Z73" s="315" t="s">
        <v>107</v>
      </c>
      <c r="AA73" s="315"/>
      <c r="AB73" s="315" t="s">
        <v>176</v>
      </c>
      <c r="AC73" s="855"/>
      <c r="AD73" s="842"/>
      <c r="AE73" s="459"/>
      <c r="AF73" s="601">
        <f>COUNTA(A73:AC73)</f>
        <v>14</v>
      </c>
      <c r="AG73" s="483"/>
      <c r="AH73" s="483"/>
      <c r="AI73" s="601"/>
      <c r="AJ73" s="483"/>
    </row>
    <row r="74" spans="1:36" ht="13.5" customHeight="1">
      <c r="A74" s="870"/>
      <c r="B74" s="602"/>
      <c r="C74" s="602"/>
      <c r="D74" s="602"/>
      <c r="E74" s="602"/>
      <c r="F74" s="602"/>
      <c r="G74" s="602"/>
      <c r="H74" s="602"/>
      <c r="I74" s="602"/>
      <c r="J74" s="602"/>
      <c r="K74" s="602"/>
      <c r="L74" s="602"/>
      <c r="M74" s="602"/>
      <c r="N74" s="602" t="s">
        <v>3409</v>
      </c>
      <c r="O74" s="602"/>
      <c r="P74" s="602" t="s">
        <v>3410</v>
      </c>
      <c r="Q74" s="602"/>
      <c r="R74" s="602" t="s">
        <v>3411</v>
      </c>
      <c r="S74" s="602"/>
      <c r="T74" s="602" t="s">
        <v>3353</v>
      </c>
      <c r="U74" s="602"/>
      <c r="V74" s="602" t="s">
        <v>3412</v>
      </c>
      <c r="W74" s="602"/>
      <c r="X74" s="602"/>
      <c r="Y74" s="602"/>
      <c r="Z74" s="602"/>
      <c r="AA74" s="602"/>
      <c r="AB74" s="602" t="s">
        <v>3413</v>
      </c>
      <c r="AC74" s="855"/>
      <c r="AD74" s="842"/>
      <c r="AE74" s="459"/>
      <c r="AF74" s="483"/>
      <c r="AG74" s="483"/>
      <c r="AH74" s="483"/>
      <c r="AI74" s="483"/>
      <c r="AJ74" s="483"/>
    </row>
    <row r="75" spans="1:36" ht="13.5" customHeight="1">
      <c r="A75" s="870"/>
      <c r="B75" s="955">
        <v>45606</v>
      </c>
      <c r="C75" s="955"/>
      <c r="D75" s="955">
        <v>45580</v>
      </c>
      <c r="E75" s="955"/>
      <c r="F75" s="955">
        <v>45582</v>
      </c>
      <c r="G75" s="955"/>
      <c r="H75" s="955">
        <v>45593</v>
      </c>
      <c r="I75" s="955"/>
      <c r="J75" s="955" t="s">
        <v>2285</v>
      </c>
      <c r="K75" s="955"/>
      <c r="L75" s="955">
        <v>45650</v>
      </c>
      <c r="M75" s="955"/>
      <c r="N75" s="955">
        <v>45648</v>
      </c>
      <c r="O75" s="955"/>
      <c r="P75" s="955">
        <v>45656</v>
      </c>
      <c r="Q75" s="955"/>
      <c r="R75" s="955">
        <v>45613</v>
      </c>
      <c r="S75" s="955"/>
      <c r="T75" s="955">
        <v>45619</v>
      </c>
      <c r="U75" s="955"/>
      <c r="V75" s="955" t="s">
        <v>3372</v>
      </c>
      <c r="W75" s="955"/>
      <c r="X75" s="955">
        <v>45650</v>
      </c>
      <c r="Y75" s="955"/>
      <c r="Z75" s="955">
        <v>45621</v>
      </c>
      <c r="AA75" s="602"/>
      <c r="AB75" s="602" t="s">
        <v>2289</v>
      </c>
      <c r="AC75" s="855"/>
      <c r="AD75" s="842"/>
      <c r="AE75" s="459"/>
      <c r="AF75" s="483"/>
      <c r="AG75" s="483"/>
      <c r="AH75" s="483"/>
      <c r="AI75" s="483"/>
      <c r="AJ75" s="601">
        <f>COUNTA(A75:AC75)</f>
        <v>14</v>
      </c>
    </row>
    <row r="76" spans="1:36" ht="13.5" customHeight="1">
      <c r="A76" s="870"/>
      <c r="B76" s="602" t="s">
        <v>1676</v>
      </c>
      <c r="C76" s="602"/>
      <c r="D76" s="602" t="s">
        <v>1216</v>
      </c>
      <c r="E76" s="602"/>
      <c r="F76" s="602" t="s">
        <v>1670</v>
      </c>
      <c r="G76" s="602"/>
      <c r="H76" s="602" t="s">
        <v>1250</v>
      </c>
      <c r="I76" s="602"/>
      <c r="J76" s="602" t="s">
        <v>1344</v>
      </c>
      <c r="K76" s="602"/>
      <c r="L76" s="602" t="s">
        <v>1624</v>
      </c>
      <c r="M76" s="602"/>
      <c r="N76" s="602" t="s">
        <v>1668</v>
      </c>
      <c r="O76" s="602"/>
      <c r="P76" s="602" t="s">
        <v>1263</v>
      </c>
      <c r="Q76" s="602"/>
      <c r="R76" s="602" t="s">
        <v>1615</v>
      </c>
      <c r="S76" s="602"/>
      <c r="T76" s="602" t="s">
        <v>1658</v>
      </c>
      <c r="U76" s="602"/>
      <c r="V76" s="602" t="s">
        <v>1248</v>
      </c>
      <c r="W76" s="602"/>
      <c r="X76" s="602" t="s">
        <v>1696</v>
      </c>
      <c r="Y76" s="602"/>
      <c r="Z76" s="602" t="s">
        <v>1677</v>
      </c>
      <c r="AA76" s="602"/>
      <c r="AB76" s="602" t="s">
        <v>1343</v>
      </c>
      <c r="AC76" s="855"/>
      <c r="AD76" s="842"/>
      <c r="AE76" s="459"/>
      <c r="AF76" s="483"/>
      <c r="AG76" s="483"/>
      <c r="AH76" s="483"/>
      <c r="AI76" s="601"/>
      <c r="AJ76" s="483"/>
    </row>
    <row r="77" spans="1:36" ht="13.5" customHeight="1">
      <c r="A77" s="870"/>
      <c r="B77" s="315"/>
      <c r="C77" s="854"/>
      <c r="D77" s="315"/>
      <c r="E77" s="315"/>
      <c r="F77" s="315"/>
      <c r="G77" s="315"/>
      <c r="H77" s="315"/>
      <c r="I77" s="315"/>
      <c r="J77" s="315"/>
      <c r="K77" s="315"/>
      <c r="L77" s="315"/>
      <c r="M77" s="488"/>
      <c r="N77" s="315"/>
      <c r="O77" s="315"/>
      <c r="P77" s="315"/>
      <c r="Q77" s="315"/>
      <c r="R77" s="315"/>
      <c r="S77" s="315"/>
      <c r="T77" s="315"/>
      <c r="U77" s="315"/>
      <c r="V77" s="315"/>
      <c r="W77" s="315"/>
      <c r="X77" s="315"/>
      <c r="Y77" s="315"/>
      <c r="Z77" s="315"/>
      <c r="AA77" s="315"/>
      <c r="AB77" s="315"/>
      <c r="AC77" s="855"/>
      <c r="AD77" s="842"/>
      <c r="AE77" s="459"/>
      <c r="AF77" s="483"/>
      <c r="AG77" s="483"/>
      <c r="AH77" s="483"/>
      <c r="AI77" s="483"/>
      <c r="AJ77" s="483"/>
    </row>
    <row r="78" spans="1:36" ht="13.5" customHeight="1">
      <c r="A78" s="870"/>
      <c r="B78" s="315"/>
      <c r="C78" s="854"/>
      <c r="D78" s="315"/>
      <c r="E78" s="315"/>
      <c r="F78" s="315"/>
      <c r="G78" s="315"/>
      <c r="H78" s="315"/>
      <c r="I78" s="315"/>
      <c r="J78" s="315"/>
      <c r="K78" s="315"/>
      <c r="L78" s="315"/>
      <c r="M78" s="488"/>
      <c r="N78" s="315"/>
      <c r="O78" s="315"/>
      <c r="P78" s="315"/>
      <c r="Q78" s="315"/>
      <c r="R78" s="315"/>
      <c r="S78" s="315"/>
      <c r="T78" s="315"/>
      <c r="U78" s="315"/>
      <c r="V78" s="315"/>
      <c r="W78" s="315"/>
      <c r="X78" s="315"/>
      <c r="Y78" s="315"/>
      <c r="Z78" s="315"/>
      <c r="AA78" s="315"/>
      <c r="AB78" s="315"/>
      <c r="AC78" s="855"/>
      <c r="AD78" s="842"/>
      <c r="AE78" s="459"/>
      <c r="AF78" s="483"/>
      <c r="AG78" s="483"/>
      <c r="AH78" s="483"/>
      <c r="AI78" s="483"/>
      <c r="AJ78" s="483"/>
    </row>
    <row r="79" spans="1:36" ht="13.5" customHeight="1">
      <c r="A79" s="875">
        <v>398.80500000000001</v>
      </c>
      <c r="B79" s="952" t="s">
        <v>3414</v>
      </c>
      <c r="C79" s="878">
        <v>431.12700000000001</v>
      </c>
      <c r="D79" s="952" t="s">
        <v>3408</v>
      </c>
      <c r="E79" s="860">
        <v>404.62400000000002</v>
      </c>
      <c r="F79" s="952" t="s">
        <v>3394</v>
      </c>
      <c r="G79" s="857">
        <v>401.47199999999998</v>
      </c>
      <c r="H79" s="952" t="s">
        <v>3415</v>
      </c>
      <c r="I79" s="857">
        <v>373.46300000000002</v>
      </c>
      <c r="J79" s="952" t="s">
        <v>3416</v>
      </c>
      <c r="K79" s="857">
        <v>420.37799999999999</v>
      </c>
      <c r="L79" s="952" t="s">
        <v>3417</v>
      </c>
      <c r="M79" s="857">
        <v>405.125</v>
      </c>
      <c r="N79" s="952" t="s">
        <v>3394</v>
      </c>
      <c r="O79" s="488">
        <v>334.98700000000002</v>
      </c>
      <c r="P79" s="952" t="s">
        <v>3418</v>
      </c>
      <c r="Q79" s="857">
        <v>401.64499999999998</v>
      </c>
      <c r="R79" s="952" t="s">
        <v>3419</v>
      </c>
      <c r="S79" s="857">
        <v>349.72300000000001</v>
      </c>
      <c r="T79" s="952" t="s">
        <v>3420</v>
      </c>
      <c r="U79" s="861">
        <v>367.90199999999999</v>
      </c>
      <c r="V79" s="952" t="s">
        <v>1714</v>
      </c>
      <c r="W79" s="857">
        <v>216.75</v>
      </c>
      <c r="X79" s="952" t="s">
        <v>583</v>
      </c>
      <c r="Y79" s="857">
        <v>398.23599999999999</v>
      </c>
      <c r="Z79" s="952" t="s">
        <v>3421</v>
      </c>
      <c r="AA79" s="488">
        <v>377.07600000000002</v>
      </c>
      <c r="AB79" s="952" t="s">
        <v>3422</v>
      </c>
      <c r="AC79" s="862"/>
      <c r="AD79" s="842">
        <f>SUM(A79:AC79)/1000</f>
        <v>5.2813129999999999</v>
      </c>
      <c r="AE79" s="459"/>
      <c r="AF79" s="483"/>
      <c r="AG79" s="483"/>
      <c r="AH79" s="483"/>
      <c r="AI79" s="483"/>
      <c r="AJ79" s="483"/>
    </row>
    <row r="80" spans="1:36" ht="13.5" customHeight="1">
      <c r="A80" s="870"/>
      <c r="B80" s="864" t="s">
        <v>169</v>
      </c>
      <c r="C80" s="315"/>
      <c r="D80" s="864" t="s">
        <v>169</v>
      </c>
      <c r="E80" s="315"/>
      <c r="F80" s="864" t="s">
        <v>169</v>
      </c>
      <c r="G80" s="315"/>
      <c r="H80" s="864" t="s">
        <v>169</v>
      </c>
      <c r="I80" s="315"/>
      <c r="J80" s="864" t="s">
        <v>169</v>
      </c>
      <c r="K80" s="315"/>
      <c r="L80" s="864" t="s">
        <v>503</v>
      </c>
      <c r="M80" s="315"/>
      <c r="N80" s="864" t="s">
        <v>503</v>
      </c>
      <c r="O80" s="488"/>
      <c r="P80" s="863" t="s">
        <v>503</v>
      </c>
      <c r="Q80" s="605"/>
      <c r="R80" s="863" t="s">
        <v>169</v>
      </c>
      <c r="S80" s="854"/>
      <c r="T80" s="863" t="s">
        <v>169</v>
      </c>
      <c r="U80" s="315"/>
      <c r="V80" s="863" t="s">
        <v>169</v>
      </c>
      <c r="W80" s="315"/>
      <c r="X80" s="863" t="s">
        <v>169</v>
      </c>
      <c r="Y80" s="315"/>
      <c r="Z80" s="863" t="s">
        <v>169</v>
      </c>
      <c r="AA80" s="315"/>
      <c r="AB80" s="863" t="s">
        <v>503</v>
      </c>
      <c r="AC80" s="855"/>
      <c r="AD80" s="842"/>
      <c r="AE80" s="459"/>
      <c r="AF80" s="483"/>
      <c r="AG80" s="601">
        <f>COUNTA(A80:AC80)</f>
        <v>14</v>
      </c>
      <c r="AH80" s="483"/>
      <c r="AI80" s="483"/>
      <c r="AJ80" s="483"/>
    </row>
    <row r="81" spans="1:36" ht="13.5" customHeight="1">
      <c r="A81" s="870"/>
      <c r="B81" s="865" t="s">
        <v>2166</v>
      </c>
      <c r="C81" s="315"/>
      <c r="D81" s="865" t="s">
        <v>2166</v>
      </c>
      <c r="E81" s="315"/>
      <c r="F81" s="865" t="s">
        <v>2166</v>
      </c>
      <c r="G81" s="315"/>
      <c r="H81" s="865" t="s">
        <v>2166</v>
      </c>
      <c r="I81" s="315"/>
      <c r="J81" s="865" t="s">
        <v>2166</v>
      </c>
      <c r="K81" s="315"/>
      <c r="L81" s="865" t="s">
        <v>2166</v>
      </c>
      <c r="M81" s="315"/>
      <c r="N81" s="865" t="s">
        <v>2166</v>
      </c>
      <c r="O81" s="315"/>
      <c r="P81" s="865" t="s">
        <v>2166</v>
      </c>
      <c r="Q81" s="605"/>
      <c r="R81" s="865" t="s">
        <v>2166</v>
      </c>
      <c r="S81" s="854"/>
      <c r="T81" s="865" t="s">
        <v>2166</v>
      </c>
      <c r="U81" s="315"/>
      <c r="V81" s="865" t="s">
        <v>2166</v>
      </c>
      <c r="W81" s="315"/>
      <c r="X81" s="865" t="s">
        <v>2166</v>
      </c>
      <c r="Y81" s="315"/>
      <c r="Z81" s="865" t="s">
        <v>2166</v>
      </c>
      <c r="AA81" s="315"/>
      <c r="AB81" s="865" t="s">
        <v>2166</v>
      </c>
      <c r="AC81" s="855"/>
      <c r="AD81" s="842"/>
      <c r="AE81" s="601">
        <f>COUNTA(A81:AB81)</f>
        <v>14</v>
      </c>
      <c r="AF81" s="483"/>
      <c r="AG81" s="483"/>
      <c r="AH81" s="483"/>
      <c r="AI81" s="483"/>
      <c r="AJ81" s="483"/>
    </row>
    <row r="82" spans="1:36" ht="13.5" customHeight="1">
      <c r="A82" s="870"/>
      <c r="B82" s="315" t="s">
        <v>176</v>
      </c>
      <c r="C82" s="315"/>
      <c r="D82" s="315" t="s">
        <v>176</v>
      </c>
      <c r="E82" s="315"/>
      <c r="F82" s="315" t="s">
        <v>97</v>
      </c>
      <c r="G82" s="315"/>
      <c r="H82" s="315" t="s">
        <v>176</v>
      </c>
      <c r="I82" s="315"/>
      <c r="J82" s="315" t="s">
        <v>375</v>
      </c>
      <c r="K82" s="315"/>
      <c r="L82" s="315" t="s">
        <v>97</v>
      </c>
      <c r="M82" s="315"/>
      <c r="N82" s="315" t="s">
        <v>97</v>
      </c>
      <c r="O82" s="315"/>
      <c r="P82" s="315" t="s">
        <v>97</v>
      </c>
      <c r="Q82" s="315"/>
      <c r="R82" s="315" t="s">
        <v>97</v>
      </c>
      <c r="S82" s="315"/>
      <c r="T82" s="315" t="s">
        <v>97</v>
      </c>
      <c r="U82" s="315"/>
      <c r="V82" s="315" t="s">
        <v>1685</v>
      </c>
      <c r="W82" s="315"/>
      <c r="X82" s="315" t="s">
        <v>1685</v>
      </c>
      <c r="Y82" s="315"/>
      <c r="Z82" s="315" t="s">
        <v>176</v>
      </c>
      <c r="AA82" s="315"/>
      <c r="AB82" s="315" t="s">
        <v>176</v>
      </c>
      <c r="AC82" s="855"/>
      <c r="AD82" s="842"/>
      <c r="AE82" s="459"/>
      <c r="AF82" s="601">
        <f>COUNTA(A82:AC82)</f>
        <v>14</v>
      </c>
      <c r="AG82" s="483"/>
      <c r="AH82" s="483"/>
      <c r="AI82" s="601"/>
      <c r="AJ82" s="483"/>
    </row>
    <row r="83" spans="1:36" ht="13.5" customHeight="1">
      <c r="A83" s="870"/>
      <c r="B83" s="315"/>
      <c r="C83" s="315"/>
      <c r="D83" s="315"/>
      <c r="E83" s="315"/>
      <c r="F83" s="315"/>
      <c r="G83" s="315"/>
      <c r="H83" s="315"/>
      <c r="I83" s="315"/>
      <c r="J83" s="315"/>
      <c r="K83" s="315"/>
      <c r="L83" s="315" t="s">
        <v>3071</v>
      </c>
      <c r="M83" s="315"/>
      <c r="N83" s="315" t="s">
        <v>3423</v>
      </c>
      <c r="O83" s="315"/>
      <c r="P83" s="315" t="s">
        <v>3424</v>
      </c>
      <c r="Q83" s="315"/>
      <c r="R83" s="315"/>
      <c r="S83" s="315"/>
      <c r="T83" s="315"/>
      <c r="U83" s="315"/>
      <c r="V83" s="315"/>
      <c r="W83" s="315"/>
      <c r="X83" s="315"/>
      <c r="Y83" s="315"/>
      <c r="Z83" s="315"/>
      <c r="AA83" s="315"/>
      <c r="AB83" s="315"/>
      <c r="AC83" s="855"/>
      <c r="AD83" s="842"/>
      <c r="AE83" s="459"/>
      <c r="AF83" s="601"/>
      <c r="AG83" s="483"/>
      <c r="AH83" s="483"/>
      <c r="AI83" s="601"/>
      <c r="AJ83" s="483"/>
    </row>
    <row r="84" spans="1:36" ht="13.5" customHeight="1">
      <c r="A84" s="870"/>
      <c r="B84" s="946" t="s">
        <v>2291</v>
      </c>
      <c r="C84" s="946"/>
      <c r="D84" s="946" t="s">
        <v>3399</v>
      </c>
      <c r="E84" s="946"/>
      <c r="F84" s="946" t="s">
        <v>3400</v>
      </c>
      <c r="G84" s="946"/>
      <c r="H84" s="946" t="s">
        <v>3381</v>
      </c>
      <c r="I84" s="946"/>
      <c r="J84" s="946">
        <v>45600</v>
      </c>
      <c r="K84" s="946"/>
      <c r="L84" s="946" t="s">
        <v>3369</v>
      </c>
      <c r="M84" s="946"/>
      <c r="N84" s="946">
        <v>45543</v>
      </c>
      <c r="O84" s="946"/>
      <c r="P84" s="946">
        <v>45555</v>
      </c>
      <c r="Q84" s="946"/>
      <c r="R84" s="946" t="s">
        <v>2692</v>
      </c>
      <c r="S84" s="946"/>
      <c r="T84" s="946">
        <v>45581</v>
      </c>
      <c r="U84" s="946"/>
      <c r="V84" s="946">
        <v>45598</v>
      </c>
      <c r="W84" s="946"/>
      <c r="X84" s="946">
        <v>45556</v>
      </c>
      <c r="Y84" s="946"/>
      <c r="Z84" s="946">
        <v>45540</v>
      </c>
      <c r="AA84" s="946"/>
      <c r="AB84" s="946">
        <v>45562</v>
      </c>
      <c r="AC84" s="855"/>
      <c r="AD84" s="842"/>
      <c r="AE84" s="459"/>
      <c r="AF84" s="483"/>
      <c r="AG84" s="483"/>
      <c r="AH84" s="483"/>
      <c r="AI84" s="483"/>
      <c r="AJ84" s="601">
        <f>COUNTA(A84:AC84)</f>
        <v>14</v>
      </c>
    </row>
    <row r="85" spans="1:36" ht="13.5" customHeight="1">
      <c r="A85" s="870"/>
      <c r="B85" s="602" t="s">
        <v>1342</v>
      </c>
      <c r="C85" s="602"/>
      <c r="D85" s="602" t="s">
        <v>1334</v>
      </c>
      <c r="E85" s="602"/>
      <c r="F85" s="602" t="s">
        <v>1257</v>
      </c>
      <c r="G85" s="602"/>
      <c r="H85" s="602" t="s">
        <v>1200</v>
      </c>
      <c r="I85" s="602"/>
      <c r="J85" s="602" t="s">
        <v>1595</v>
      </c>
      <c r="K85" s="602"/>
      <c r="L85" s="602" t="s">
        <v>1230</v>
      </c>
      <c r="M85" s="602"/>
      <c r="N85" s="602" t="s">
        <v>1205</v>
      </c>
      <c r="O85" s="602"/>
      <c r="P85" s="602" t="s">
        <v>1203</v>
      </c>
      <c r="Q85" s="602"/>
      <c r="R85" s="602" t="s">
        <v>1341</v>
      </c>
      <c r="S85" s="602"/>
      <c r="T85" s="602" t="s">
        <v>1599</v>
      </c>
      <c r="U85" s="602"/>
      <c r="V85" s="602" t="s">
        <v>1602</v>
      </c>
      <c r="W85" s="602"/>
      <c r="X85" s="602" t="s">
        <v>1220</v>
      </c>
      <c r="Y85" s="602"/>
      <c r="Z85" s="602" t="s">
        <v>1626</v>
      </c>
      <c r="AA85" s="602"/>
      <c r="AB85" s="602" t="s">
        <v>1656</v>
      </c>
      <c r="AC85" s="855"/>
      <c r="AD85" s="842"/>
      <c r="AE85" s="459"/>
      <c r="AF85" s="483"/>
      <c r="AG85" s="483"/>
      <c r="AH85" s="483"/>
      <c r="AI85" s="601"/>
      <c r="AJ85" s="483"/>
    </row>
    <row r="86" spans="1:36" ht="13.5" customHeight="1">
      <c r="A86" s="870"/>
      <c r="B86" s="315"/>
      <c r="C86" s="854"/>
      <c r="D86" s="315"/>
      <c r="E86" s="315"/>
      <c r="F86" s="315"/>
      <c r="G86" s="315"/>
      <c r="H86" s="315"/>
      <c r="I86" s="315"/>
      <c r="J86" s="315"/>
      <c r="K86" s="315"/>
      <c r="L86" s="315"/>
      <c r="M86" s="488"/>
      <c r="N86" s="315"/>
      <c r="O86" s="315"/>
      <c r="P86" s="315"/>
      <c r="Q86" s="315"/>
      <c r="R86" s="315"/>
      <c r="S86" s="315"/>
      <c r="T86" s="315"/>
      <c r="U86" s="315"/>
      <c r="V86" s="315"/>
      <c r="W86" s="315"/>
      <c r="X86" s="315"/>
      <c r="Y86" s="315"/>
      <c r="Z86" s="315"/>
      <c r="AA86" s="315"/>
      <c r="AB86" s="315"/>
      <c r="AC86" s="855"/>
      <c r="AD86" s="842"/>
      <c r="AE86" s="459"/>
      <c r="AF86" s="483"/>
      <c r="AG86" s="483"/>
      <c r="AH86" s="483"/>
      <c r="AI86" s="483"/>
      <c r="AJ86" s="483"/>
    </row>
    <row r="87" spans="1:36" ht="13.5" customHeight="1">
      <c r="A87" s="870"/>
      <c r="B87" s="315"/>
      <c r="C87" s="854"/>
      <c r="D87" s="315"/>
      <c r="E87" s="315"/>
      <c r="F87" s="315"/>
      <c r="G87" s="315"/>
      <c r="H87" s="315"/>
      <c r="I87" s="315"/>
      <c r="J87" s="315"/>
      <c r="K87" s="315"/>
      <c r="L87" s="315"/>
      <c r="M87" s="488"/>
      <c r="N87" s="315"/>
      <c r="O87" s="315"/>
      <c r="P87" s="315"/>
      <c r="Q87" s="315"/>
      <c r="R87" s="315"/>
      <c r="S87" s="315"/>
      <c r="T87" s="315"/>
      <c r="U87" s="315"/>
      <c r="V87" s="315"/>
      <c r="W87" s="315"/>
      <c r="X87" s="315"/>
      <c r="Y87" s="315"/>
      <c r="Z87" s="315"/>
      <c r="AA87" s="315"/>
      <c r="AB87" s="315"/>
      <c r="AC87" s="855"/>
      <c r="AD87" s="842"/>
      <c r="AE87" s="459"/>
      <c r="AF87" s="483"/>
      <c r="AG87" s="483"/>
      <c r="AH87" s="483"/>
      <c r="AI87" s="483"/>
      <c r="AJ87" s="483"/>
    </row>
    <row r="88" spans="1:36" ht="13.5" customHeight="1">
      <c r="A88" s="875">
        <v>424.12099999999998</v>
      </c>
      <c r="B88" s="952" t="s">
        <v>3425</v>
      </c>
      <c r="C88" s="859">
        <v>378.67099999999999</v>
      </c>
      <c r="D88" s="952" t="s">
        <v>3426</v>
      </c>
      <c r="E88" s="860">
        <v>350.40600000000001</v>
      </c>
      <c r="F88" s="952" t="s">
        <v>3427</v>
      </c>
      <c r="G88" s="857">
        <v>399.23599999999999</v>
      </c>
      <c r="H88" s="952" t="s">
        <v>3428</v>
      </c>
      <c r="I88" s="857">
        <v>392.209</v>
      </c>
      <c r="J88" s="952" t="s">
        <v>3429</v>
      </c>
      <c r="K88" s="857">
        <v>384.26900000000001</v>
      </c>
      <c r="L88" s="952" t="s">
        <v>3430</v>
      </c>
      <c r="M88" s="857">
        <v>374.11900000000003</v>
      </c>
      <c r="N88" s="952" t="s">
        <v>3431</v>
      </c>
      <c r="O88" s="857">
        <v>374.48500000000001</v>
      </c>
      <c r="P88" s="952" t="s">
        <v>3432</v>
      </c>
      <c r="Q88" s="857">
        <v>390.15800000000002</v>
      </c>
      <c r="R88" s="952" t="s">
        <v>1723</v>
      </c>
      <c r="S88" s="857">
        <v>309.71199999999999</v>
      </c>
      <c r="T88" s="952" t="s">
        <v>3433</v>
      </c>
      <c r="U88" s="861">
        <v>461.976</v>
      </c>
      <c r="V88" s="952" t="s">
        <v>3434</v>
      </c>
      <c r="W88" s="857">
        <v>344.29</v>
      </c>
      <c r="X88" s="952" t="s">
        <v>3435</v>
      </c>
      <c r="Y88" s="857">
        <v>427.21600000000001</v>
      </c>
      <c r="Z88" s="952" t="s">
        <v>3436</v>
      </c>
      <c r="AA88" s="488">
        <v>410.78500000000003</v>
      </c>
      <c r="AB88" s="952" t="s">
        <v>3420</v>
      </c>
      <c r="AC88" s="862"/>
      <c r="AD88" s="842">
        <f>SUM(A88:AC88)/1000</f>
        <v>5.4216530000000001</v>
      </c>
      <c r="AE88" s="459"/>
      <c r="AF88" s="483"/>
      <c r="AG88" s="483"/>
      <c r="AH88" s="483"/>
      <c r="AI88" s="483"/>
      <c r="AJ88" s="483"/>
    </row>
    <row r="89" spans="1:36" ht="13.5" customHeight="1">
      <c r="A89" s="870"/>
      <c r="B89" s="864" t="s">
        <v>1724</v>
      </c>
      <c r="C89" s="315"/>
      <c r="D89" s="864" t="s">
        <v>169</v>
      </c>
      <c r="E89" s="315"/>
      <c r="F89" s="864" t="s">
        <v>503</v>
      </c>
      <c r="G89" s="315"/>
      <c r="H89" s="864" t="s">
        <v>169</v>
      </c>
      <c r="I89" s="315"/>
      <c r="J89" s="864" t="s">
        <v>169</v>
      </c>
      <c r="K89" s="315"/>
      <c r="L89" s="864" t="s">
        <v>169</v>
      </c>
      <c r="M89" s="315"/>
      <c r="N89" s="864" t="s">
        <v>169</v>
      </c>
      <c r="O89" s="488"/>
      <c r="P89" s="863" t="s">
        <v>169</v>
      </c>
      <c r="Q89" s="605"/>
      <c r="R89" s="863" t="s">
        <v>169</v>
      </c>
      <c r="S89" s="854"/>
      <c r="T89" s="863" t="s">
        <v>169</v>
      </c>
      <c r="U89" s="315"/>
      <c r="V89" s="863" t="s">
        <v>169</v>
      </c>
      <c r="W89" s="315"/>
      <c r="X89" s="863" t="s">
        <v>169</v>
      </c>
      <c r="Y89" s="315"/>
      <c r="Z89" s="863" t="s">
        <v>169</v>
      </c>
      <c r="AA89" s="315"/>
      <c r="AB89" s="863" t="s">
        <v>169</v>
      </c>
      <c r="AC89" s="855"/>
      <c r="AD89" s="842"/>
      <c r="AE89" s="459"/>
      <c r="AF89" s="483"/>
      <c r="AG89" s="601">
        <f>COUNTA(A89:AC89)</f>
        <v>14</v>
      </c>
      <c r="AH89" s="483"/>
      <c r="AI89" s="483"/>
      <c r="AJ89" s="483"/>
    </row>
    <row r="90" spans="1:36" ht="13.5" customHeight="1">
      <c r="A90" s="870"/>
      <c r="B90" s="865" t="s">
        <v>2166</v>
      </c>
      <c r="C90" s="315"/>
      <c r="D90" s="865" t="s">
        <v>2166</v>
      </c>
      <c r="E90" s="315"/>
      <c r="F90" s="865" t="s">
        <v>2166</v>
      </c>
      <c r="G90" s="315"/>
      <c r="H90" s="865" t="s">
        <v>2166</v>
      </c>
      <c r="I90" s="315"/>
      <c r="J90" s="865" t="s">
        <v>2166</v>
      </c>
      <c r="K90" s="315"/>
      <c r="L90" s="865" t="s">
        <v>2166</v>
      </c>
      <c r="M90" s="315"/>
      <c r="N90" s="865" t="s">
        <v>2166</v>
      </c>
      <c r="O90" s="315"/>
      <c r="P90" s="865" t="s">
        <v>2166</v>
      </c>
      <c r="Q90" s="605"/>
      <c r="R90" s="865" t="s">
        <v>2166</v>
      </c>
      <c r="S90" s="854"/>
      <c r="T90" s="865" t="s">
        <v>2166</v>
      </c>
      <c r="U90" s="315"/>
      <c r="V90" s="865" t="s">
        <v>2166</v>
      </c>
      <c r="W90" s="315"/>
      <c r="X90" s="865" t="s">
        <v>2166</v>
      </c>
      <c r="Y90" s="315"/>
      <c r="Z90" s="865" t="s">
        <v>2166</v>
      </c>
      <c r="AA90" s="315"/>
      <c r="AB90" s="865" t="s">
        <v>2166</v>
      </c>
      <c r="AC90" s="855"/>
      <c r="AD90" s="842"/>
      <c r="AE90" s="601">
        <f>COUNTA(A90:AB90)</f>
        <v>14</v>
      </c>
      <c r="AF90" s="483"/>
      <c r="AG90" s="483"/>
      <c r="AH90" s="483"/>
      <c r="AI90" s="483"/>
      <c r="AJ90" s="483"/>
    </row>
    <row r="91" spans="1:36" ht="13.5" customHeight="1">
      <c r="A91" s="870"/>
      <c r="B91" s="315" t="s">
        <v>97</v>
      </c>
      <c r="C91" s="315"/>
      <c r="D91" s="315" t="s">
        <v>97</v>
      </c>
      <c r="E91" s="315"/>
      <c r="F91" s="315" t="s">
        <v>419</v>
      </c>
      <c r="G91" s="315"/>
      <c r="H91" s="315" t="s">
        <v>176</v>
      </c>
      <c r="I91" s="315"/>
      <c r="J91" s="315" t="s">
        <v>176</v>
      </c>
      <c r="K91" s="315"/>
      <c r="L91" s="315" t="s">
        <v>97</v>
      </c>
      <c r="M91" s="315"/>
      <c r="N91" s="315" t="s">
        <v>97</v>
      </c>
      <c r="O91" s="315"/>
      <c r="P91" s="315" t="s">
        <v>97</v>
      </c>
      <c r="Q91" s="315"/>
      <c r="R91" s="315" t="s">
        <v>97</v>
      </c>
      <c r="S91" s="315"/>
      <c r="T91" s="315" t="s">
        <v>419</v>
      </c>
      <c r="U91" s="315"/>
      <c r="V91" s="315" t="s">
        <v>107</v>
      </c>
      <c r="W91" s="315"/>
      <c r="X91" s="315" t="s">
        <v>112</v>
      </c>
      <c r="Y91" s="315"/>
      <c r="Z91" s="315" t="s">
        <v>176</v>
      </c>
      <c r="AA91" s="315"/>
      <c r="AB91" s="315" t="s">
        <v>97</v>
      </c>
      <c r="AC91" s="855"/>
      <c r="AD91" s="842"/>
      <c r="AE91" s="459"/>
      <c r="AF91" s="601">
        <f>COUNTA(A91:AC91)</f>
        <v>14</v>
      </c>
      <c r="AG91" s="483"/>
      <c r="AH91" s="483"/>
      <c r="AI91" s="601"/>
      <c r="AJ91" s="483"/>
    </row>
    <row r="92" spans="1:36" ht="13.5" customHeight="1">
      <c r="A92" s="870"/>
      <c r="B92" s="315"/>
      <c r="C92" s="315"/>
      <c r="D92" s="315"/>
      <c r="E92" s="315"/>
      <c r="F92" s="315"/>
      <c r="G92" s="315"/>
      <c r="H92" s="315"/>
      <c r="I92" s="315"/>
      <c r="J92" s="315"/>
      <c r="K92" s="315"/>
      <c r="L92" s="315"/>
      <c r="M92" s="315"/>
      <c r="N92" s="315"/>
      <c r="O92" s="315"/>
      <c r="P92" s="315"/>
      <c r="Q92" s="315"/>
      <c r="R92" s="315"/>
      <c r="S92" s="315"/>
      <c r="T92" s="315"/>
      <c r="U92" s="315"/>
      <c r="V92" s="315"/>
      <c r="W92" s="315"/>
      <c r="X92" s="315" t="s">
        <v>3383</v>
      </c>
      <c r="Y92" s="315"/>
      <c r="Z92" s="315"/>
      <c r="AA92" s="315"/>
      <c r="AB92" s="315" t="s">
        <v>3068</v>
      </c>
      <c r="AC92" s="855"/>
      <c r="AD92" s="842"/>
      <c r="AE92" s="459"/>
      <c r="AF92" s="601"/>
      <c r="AG92" s="483"/>
      <c r="AH92" s="483"/>
      <c r="AI92" s="601"/>
      <c r="AJ92" s="483"/>
    </row>
    <row r="93" spans="1:36" ht="13.5" customHeight="1">
      <c r="A93" s="871"/>
      <c r="B93" s="946" t="s">
        <v>3437</v>
      </c>
      <c r="C93" s="946"/>
      <c r="D93" s="946">
        <v>45605</v>
      </c>
      <c r="E93" s="946"/>
      <c r="F93" s="946" t="s">
        <v>3438</v>
      </c>
      <c r="G93" s="946"/>
      <c r="H93" s="946" t="s">
        <v>2009</v>
      </c>
      <c r="I93" s="946"/>
      <c r="J93" s="946">
        <v>45599</v>
      </c>
      <c r="K93" s="946"/>
      <c r="L93" s="946" t="s">
        <v>598</v>
      </c>
      <c r="M93" s="946"/>
      <c r="N93" s="946" t="s">
        <v>3439</v>
      </c>
      <c r="O93" s="946"/>
      <c r="P93" s="946">
        <v>45541</v>
      </c>
      <c r="Q93" s="946"/>
      <c r="R93" s="946">
        <v>45547</v>
      </c>
      <c r="S93" s="946"/>
      <c r="T93" s="946">
        <v>45551</v>
      </c>
      <c r="U93" s="946"/>
      <c r="V93" s="946">
        <v>45568</v>
      </c>
      <c r="W93" s="946"/>
      <c r="X93" s="946" t="s">
        <v>3440</v>
      </c>
      <c r="Y93" s="946"/>
      <c r="Z93" s="946">
        <v>45583</v>
      </c>
      <c r="AA93" s="946"/>
      <c r="AB93" s="946" t="s">
        <v>2282</v>
      </c>
      <c r="AC93" s="838"/>
      <c r="AD93" s="842"/>
      <c r="AE93" s="459"/>
      <c r="AF93" s="483"/>
      <c r="AG93" s="483"/>
      <c r="AH93" s="483"/>
      <c r="AI93" s="483"/>
      <c r="AJ93" s="601">
        <f>COUNTA(A93:AC93)</f>
        <v>14</v>
      </c>
    </row>
    <row r="94" spans="1:36" ht="13.5" customHeight="1">
      <c r="A94" s="870"/>
      <c r="B94" s="602" t="s">
        <v>1253</v>
      </c>
      <c r="C94" s="602"/>
      <c r="D94" s="602" t="s">
        <v>1232</v>
      </c>
      <c r="E94" s="602"/>
      <c r="F94" s="602" t="s">
        <v>1769</v>
      </c>
      <c r="G94" s="602"/>
      <c r="H94" s="602" t="s">
        <v>1254</v>
      </c>
      <c r="I94" s="602"/>
      <c r="J94" s="602" t="s">
        <v>1596</v>
      </c>
      <c r="K94" s="602"/>
      <c r="L94" s="602" t="s">
        <v>1653</v>
      </c>
      <c r="M94" s="602"/>
      <c r="N94" s="602" t="s">
        <v>1255</v>
      </c>
      <c r="O94" s="602"/>
      <c r="P94" s="602" t="s">
        <v>1619</v>
      </c>
      <c r="Q94" s="602"/>
      <c r="R94" s="602" t="s">
        <v>1597</v>
      </c>
      <c r="S94" s="602"/>
      <c r="T94" s="602" t="s">
        <v>1598</v>
      </c>
      <c r="U94" s="602"/>
      <c r="V94" s="602" t="s">
        <v>1600</v>
      </c>
      <c r="W94" s="602"/>
      <c r="X94" s="602" t="s">
        <v>1256</v>
      </c>
      <c r="Y94" s="602"/>
      <c r="Z94" s="602" t="s">
        <v>1212</v>
      </c>
      <c r="AB94" s="602" t="s">
        <v>1214</v>
      </c>
      <c r="AC94" s="855"/>
      <c r="AD94" s="842"/>
      <c r="AE94" s="459"/>
      <c r="AF94" s="483"/>
      <c r="AG94" s="483"/>
      <c r="AH94" s="483"/>
      <c r="AI94" s="601"/>
      <c r="AJ94" s="483"/>
    </row>
    <row r="95" spans="1:36" ht="15.75" customHeight="1"/>
    <row r="96" spans="1:36" ht="15.75" customHeight="1"/>
    <row r="97" spans="1:36" ht="13.5" customHeight="1">
      <c r="A97" s="875">
        <v>403.55799999999999</v>
      </c>
      <c r="B97" s="952" t="s">
        <v>3441</v>
      </c>
      <c r="C97" s="878">
        <v>423.98200000000003</v>
      </c>
      <c r="D97" s="952" t="s">
        <v>3442</v>
      </c>
      <c r="E97" s="860">
        <v>416.64100000000002</v>
      </c>
      <c r="F97" s="952" t="s">
        <v>3443</v>
      </c>
      <c r="G97" s="857">
        <v>423.50099999999998</v>
      </c>
      <c r="H97" s="952" t="s">
        <v>3444</v>
      </c>
      <c r="I97" s="857">
        <v>416.61500000000001</v>
      </c>
      <c r="J97" s="952" t="s">
        <v>3445</v>
      </c>
      <c r="K97" s="857">
        <v>412.709</v>
      </c>
      <c r="L97" s="952" t="s">
        <v>3446</v>
      </c>
      <c r="M97" s="857">
        <v>394.32100000000003</v>
      </c>
      <c r="N97" s="952" t="s">
        <v>3447</v>
      </c>
      <c r="O97" s="857">
        <v>426.52699999999999</v>
      </c>
      <c r="P97" s="952" t="s">
        <v>3448</v>
      </c>
      <c r="Q97" s="857">
        <v>408.11599999999999</v>
      </c>
      <c r="R97" s="952" t="s">
        <v>3431</v>
      </c>
      <c r="S97" s="857">
        <v>393.32</v>
      </c>
      <c r="T97" s="952" t="s">
        <v>3449</v>
      </c>
      <c r="U97" s="861">
        <v>413.35599999999999</v>
      </c>
      <c r="V97" s="952" t="s">
        <v>3450</v>
      </c>
      <c r="W97" s="857">
        <v>409.517</v>
      </c>
      <c r="X97" s="952" t="s">
        <v>3434</v>
      </c>
      <c r="Y97" s="488">
        <v>372.98500000000001</v>
      </c>
      <c r="Z97" s="952" t="s">
        <v>3436</v>
      </c>
      <c r="AA97" s="488">
        <v>405.05</v>
      </c>
      <c r="AB97" s="952" t="s">
        <v>3442</v>
      </c>
      <c r="AC97" s="862"/>
      <c r="AD97" s="842">
        <f>SUM(A97:AC97)/1000</f>
        <v>5.720197999999999</v>
      </c>
      <c r="AE97" s="459"/>
      <c r="AF97" s="483"/>
      <c r="AG97" s="483"/>
      <c r="AH97" s="483"/>
      <c r="AI97" s="483"/>
      <c r="AJ97" s="483"/>
    </row>
    <row r="98" spans="1:36" ht="13.5" customHeight="1">
      <c r="A98" s="870"/>
      <c r="B98" s="864" t="s">
        <v>169</v>
      </c>
      <c r="C98" s="315"/>
      <c r="D98" s="864" t="s">
        <v>169</v>
      </c>
      <c r="E98" s="315"/>
      <c r="F98" s="864" t="s">
        <v>169</v>
      </c>
      <c r="G98" s="315"/>
      <c r="H98" s="864" t="s">
        <v>169</v>
      </c>
      <c r="I98" s="315"/>
      <c r="J98" s="864" t="s">
        <v>169</v>
      </c>
      <c r="K98" s="315"/>
      <c r="L98" s="864" t="s">
        <v>169</v>
      </c>
      <c r="M98" s="315"/>
      <c r="N98" s="864" t="s">
        <v>169</v>
      </c>
      <c r="O98" s="488"/>
      <c r="P98" s="952" t="s">
        <v>169</v>
      </c>
      <c r="Q98" s="605"/>
      <c r="R98" s="863" t="s">
        <v>169</v>
      </c>
      <c r="S98" s="854"/>
      <c r="T98" s="863" t="s">
        <v>169</v>
      </c>
      <c r="U98" s="315"/>
      <c r="V98" s="863" t="s">
        <v>169</v>
      </c>
      <c r="W98" s="315"/>
      <c r="X98" s="863" t="s">
        <v>169</v>
      </c>
      <c r="Y98" s="315"/>
      <c r="Z98" s="863" t="s">
        <v>169</v>
      </c>
      <c r="AA98" s="315"/>
      <c r="AB98" s="863" t="s">
        <v>169</v>
      </c>
      <c r="AC98" s="855"/>
      <c r="AD98" s="842"/>
      <c r="AE98" s="459"/>
      <c r="AF98" s="483"/>
      <c r="AG98" s="601">
        <f>COUNTA(A98:AC98)</f>
        <v>14</v>
      </c>
      <c r="AH98" s="483"/>
      <c r="AI98" s="483"/>
      <c r="AJ98" s="483"/>
    </row>
    <row r="99" spans="1:36" ht="13.5" customHeight="1">
      <c r="A99" s="870"/>
      <c r="B99" s="865" t="s">
        <v>2166</v>
      </c>
      <c r="C99" s="854"/>
      <c r="D99" s="865" t="s">
        <v>2166</v>
      </c>
      <c r="E99" s="315"/>
      <c r="F99" s="865" t="s">
        <v>2166</v>
      </c>
      <c r="G99" s="315"/>
      <c r="H99" s="865" t="s">
        <v>2166</v>
      </c>
      <c r="I99" s="315"/>
      <c r="J99" s="865" t="s">
        <v>2166</v>
      </c>
      <c r="K99" s="315"/>
      <c r="L99" s="865" t="s">
        <v>2166</v>
      </c>
      <c r="M99" s="488"/>
      <c r="N99" s="865" t="s">
        <v>2166</v>
      </c>
      <c r="O99" s="315"/>
      <c r="P99" s="865" t="s">
        <v>2166</v>
      </c>
      <c r="Q99" s="315"/>
      <c r="R99" s="865" t="s">
        <v>2166</v>
      </c>
      <c r="S99" s="315"/>
      <c r="T99" s="865" t="s">
        <v>2166</v>
      </c>
      <c r="U99" s="315"/>
      <c r="V99" s="865" t="s">
        <v>2166</v>
      </c>
      <c r="W99" s="315"/>
      <c r="X99" s="865" t="s">
        <v>2166</v>
      </c>
      <c r="Y99" s="315"/>
      <c r="Z99" s="865" t="s">
        <v>2166</v>
      </c>
      <c r="AA99" s="315"/>
      <c r="AB99" s="865" t="s">
        <v>2166</v>
      </c>
      <c r="AC99" s="855"/>
      <c r="AD99" s="842"/>
      <c r="AE99" s="601">
        <f>COUNTA(A99:AB99)</f>
        <v>14</v>
      </c>
      <c r="AF99" s="483"/>
      <c r="AG99" s="483"/>
      <c r="AH99" s="483"/>
      <c r="AI99" s="483"/>
      <c r="AJ99" s="483"/>
    </row>
    <row r="100" spans="1:36" ht="13.5" customHeight="1">
      <c r="A100" s="870"/>
      <c r="B100" s="315" t="s">
        <v>176</v>
      </c>
      <c r="C100" s="315"/>
      <c r="D100" s="315" t="s">
        <v>97</v>
      </c>
      <c r="E100" s="315"/>
      <c r="F100" s="315" t="s">
        <v>107</v>
      </c>
      <c r="G100" s="315"/>
      <c r="H100" s="315" t="s">
        <v>97</v>
      </c>
      <c r="I100" s="315"/>
      <c r="J100" s="315" t="s">
        <v>112</v>
      </c>
      <c r="K100" s="315"/>
      <c r="L100" s="315" t="s">
        <v>234</v>
      </c>
      <c r="M100" s="315"/>
      <c r="N100" s="315" t="s">
        <v>176</v>
      </c>
      <c r="O100" s="315"/>
      <c r="P100" s="315" t="s">
        <v>176</v>
      </c>
      <c r="Q100" s="315"/>
      <c r="R100" s="315" t="s">
        <v>97</v>
      </c>
      <c r="S100" s="315"/>
      <c r="T100" s="315" t="s">
        <v>176</v>
      </c>
      <c r="U100" s="315"/>
      <c r="V100" s="315" t="s">
        <v>176</v>
      </c>
      <c r="W100" s="315"/>
      <c r="X100" s="315" t="s">
        <v>97</v>
      </c>
      <c r="Y100" s="315"/>
      <c r="Z100" s="315" t="s">
        <v>343</v>
      </c>
      <c r="AA100" s="315"/>
      <c r="AB100" s="315" t="s">
        <v>176</v>
      </c>
      <c r="AC100" s="855"/>
      <c r="AD100" s="842"/>
      <c r="AE100" s="459"/>
      <c r="AF100" s="601">
        <f>COUNTA(A100:AC100)</f>
        <v>14</v>
      </c>
      <c r="AG100" s="483"/>
      <c r="AH100" s="483"/>
      <c r="AI100" s="601"/>
      <c r="AJ100" s="483"/>
    </row>
    <row r="101" spans="1:36" ht="13.5" customHeight="1">
      <c r="A101" s="870"/>
      <c r="B101" s="315"/>
      <c r="C101" s="315"/>
      <c r="D101" s="315" t="s">
        <v>3383</v>
      </c>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855"/>
      <c r="AD101" s="842"/>
      <c r="AE101" s="459"/>
      <c r="AF101" s="601"/>
      <c r="AG101" s="483"/>
      <c r="AH101" s="483"/>
      <c r="AI101" s="601"/>
      <c r="AJ101" s="483"/>
    </row>
    <row r="102" spans="1:36" ht="13.5" customHeight="1">
      <c r="A102" s="871"/>
      <c r="B102" s="946" t="s">
        <v>2683</v>
      </c>
      <c r="C102" s="946"/>
      <c r="D102" s="946" t="s">
        <v>2663</v>
      </c>
      <c r="E102" s="946"/>
      <c r="F102" s="946" t="s">
        <v>3375</v>
      </c>
      <c r="G102" s="946"/>
      <c r="H102" s="946" t="s">
        <v>2338</v>
      </c>
      <c r="I102" s="946"/>
      <c r="J102" s="946" t="s">
        <v>2340</v>
      </c>
      <c r="K102" s="946"/>
      <c r="L102" s="946" t="s">
        <v>3323</v>
      </c>
      <c r="M102" s="946"/>
      <c r="N102" s="946" t="s">
        <v>3338</v>
      </c>
      <c r="O102" s="946"/>
      <c r="P102" s="946" t="s">
        <v>2310</v>
      </c>
      <c r="Q102" s="946"/>
      <c r="R102" s="946" t="s">
        <v>1953</v>
      </c>
      <c r="S102" s="946"/>
      <c r="T102" s="946" t="s">
        <v>3811</v>
      </c>
      <c r="U102" s="946"/>
      <c r="V102" s="946" t="s">
        <v>2278</v>
      </c>
      <c r="W102" s="946"/>
      <c r="X102" s="946" t="s">
        <v>2669</v>
      </c>
      <c r="Y102" s="946"/>
      <c r="Z102" s="946" t="s">
        <v>1917</v>
      </c>
      <c r="AA102" s="946"/>
      <c r="AB102" s="946" t="s">
        <v>1931</v>
      </c>
      <c r="AC102" s="838"/>
      <c r="AD102" s="842"/>
      <c r="AE102" s="459"/>
      <c r="AF102" s="483"/>
      <c r="AG102" s="483"/>
      <c r="AH102" s="483"/>
      <c r="AI102" s="483"/>
      <c r="AJ102" s="601">
        <f>COUNTA(A102:AC102)</f>
        <v>14</v>
      </c>
    </row>
    <row r="103" spans="1:36" ht="13.5" customHeight="1">
      <c r="A103" s="870"/>
      <c r="B103" s="602" t="s">
        <v>1306</v>
      </c>
      <c r="C103" s="602"/>
      <c r="D103" s="602" t="s">
        <v>1243</v>
      </c>
      <c r="E103" s="602"/>
      <c r="F103" s="602" t="s">
        <v>1307</v>
      </c>
      <c r="G103" s="602"/>
      <c r="H103" s="602" t="s">
        <v>1308</v>
      </c>
      <c r="I103" s="602"/>
      <c r="J103" s="602" t="s">
        <v>1309</v>
      </c>
      <c r="K103" s="602"/>
      <c r="L103" s="602" t="s">
        <v>1310</v>
      </c>
      <c r="M103" s="602"/>
      <c r="N103" s="602" t="s">
        <v>1311</v>
      </c>
      <c r="O103" s="602"/>
      <c r="P103" s="602" t="s">
        <v>1312</v>
      </c>
      <c r="Q103" s="602"/>
      <c r="R103" s="602" t="s">
        <v>1313</v>
      </c>
      <c r="S103" s="602"/>
      <c r="T103" s="602" t="s">
        <v>1314</v>
      </c>
      <c r="U103" s="602"/>
      <c r="V103" s="602" t="s">
        <v>1315</v>
      </c>
      <c r="W103" s="602"/>
      <c r="X103" s="602" t="s">
        <v>1316</v>
      </c>
      <c r="Y103" s="602"/>
      <c r="Z103" s="602" t="s">
        <v>1317</v>
      </c>
      <c r="AA103" s="602"/>
      <c r="AB103" s="602" t="s">
        <v>1318</v>
      </c>
      <c r="AC103" s="855"/>
      <c r="AD103" s="842"/>
      <c r="AE103" s="459"/>
      <c r="AF103" s="483"/>
      <c r="AG103" s="483"/>
      <c r="AH103" s="483"/>
      <c r="AI103" s="601"/>
      <c r="AJ103" s="483"/>
    </row>
    <row r="104" spans="1:36" ht="13.5" customHeight="1">
      <c r="A104" s="870"/>
      <c r="B104" s="315"/>
      <c r="C104" s="854"/>
      <c r="D104" s="315"/>
      <c r="E104" s="315"/>
      <c r="F104" s="315"/>
      <c r="G104" s="188"/>
      <c r="H104" s="315"/>
      <c r="I104" s="315"/>
      <c r="J104" s="315"/>
      <c r="K104" s="315"/>
      <c r="L104" s="315"/>
      <c r="M104" s="488"/>
      <c r="N104" s="315"/>
      <c r="O104" s="315"/>
      <c r="P104" s="315"/>
      <c r="Q104" s="315"/>
      <c r="R104" s="315"/>
      <c r="S104" s="315"/>
      <c r="T104" s="315"/>
      <c r="U104" s="315"/>
      <c r="V104" s="315"/>
      <c r="W104" s="315"/>
      <c r="X104" s="315"/>
      <c r="Y104" s="315"/>
      <c r="Z104" s="315"/>
      <c r="AA104" s="315"/>
      <c r="AB104" s="315"/>
      <c r="AC104" s="855"/>
      <c r="AD104" s="842"/>
      <c r="AE104" s="459"/>
      <c r="AF104" s="483"/>
      <c r="AG104" s="483"/>
      <c r="AH104" s="483"/>
      <c r="AI104" s="483"/>
      <c r="AJ104" s="483"/>
    </row>
    <row r="105" spans="1:36" ht="13.5" customHeight="1">
      <c r="A105" s="870"/>
      <c r="B105" s="315"/>
      <c r="C105" s="854"/>
      <c r="D105" s="315"/>
      <c r="E105" s="315"/>
      <c r="F105" s="315"/>
      <c r="G105" s="315"/>
      <c r="H105" s="315"/>
      <c r="I105" s="315"/>
      <c r="J105" s="315"/>
      <c r="K105" s="315"/>
      <c r="L105" s="315"/>
      <c r="M105" s="488"/>
      <c r="N105" s="315"/>
      <c r="O105" s="315"/>
      <c r="P105" s="315"/>
      <c r="Q105" s="315"/>
      <c r="R105" s="315"/>
      <c r="S105" s="315"/>
      <c r="T105" s="315"/>
      <c r="U105" s="315"/>
      <c r="V105" s="315"/>
      <c r="W105" s="315"/>
      <c r="X105" s="315"/>
      <c r="Y105" s="315"/>
      <c r="Z105" s="315"/>
      <c r="AA105" s="315"/>
      <c r="AB105" s="315"/>
      <c r="AC105" s="855"/>
      <c r="AD105" s="842"/>
      <c r="AE105" s="459"/>
      <c r="AF105" s="483"/>
      <c r="AG105" s="483"/>
      <c r="AH105" s="483"/>
      <c r="AI105" s="483"/>
      <c r="AJ105" s="483"/>
    </row>
    <row r="106" spans="1:36" ht="13.5" customHeight="1">
      <c r="A106" s="875">
        <v>431.24</v>
      </c>
      <c r="B106" s="952" t="s">
        <v>1957</v>
      </c>
      <c r="C106" s="878">
        <v>409.33499999999998</v>
      </c>
      <c r="D106" s="952" t="s">
        <v>3451</v>
      </c>
      <c r="E106" s="860">
        <v>421.423</v>
      </c>
      <c r="F106" s="952" t="s">
        <v>3452</v>
      </c>
      <c r="G106" s="857">
        <v>419.17</v>
      </c>
      <c r="H106" s="952" t="s">
        <v>3453</v>
      </c>
      <c r="I106" s="857">
        <v>421.28199999999998</v>
      </c>
      <c r="J106" s="952" t="s">
        <v>3324</v>
      </c>
      <c r="K106" s="857">
        <v>406.06299999999999</v>
      </c>
      <c r="L106" s="952" t="s">
        <v>3336</v>
      </c>
      <c r="M106" s="857">
        <v>417.63400000000001</v>
      </c>
      <c r="N106" s="952" t="s">
        <v>3381</v>
      </c>
      <c r="O106" s="857">
        <v>419.94799999999998</v>
      </c>
      <c r="P106" s="952" t="s">
        <v>3454</v>
      </c>
      <c r="Q106" s="857">
        <v>399.20400000000001</v>
      </c>
      <c r="R106" s="952" t="s">
        <v>3455</v>
      </c>
      <c r="S106" s="857">
        <v>404.16800000000001</v>
      </c>
      <c r="T106" s="952" t="s">
        <v>3456</v>
      </c>
      <c r="U106" s="861">
        <v>418.91300000000001</v>
      </c>
      <c r="V106" s="952" t="s">
        <v>3457</v>
      </c>
      <c r="W106" s="857">
        <v>418.471</v>
      </c>
      <c r="X106" s="952" t="s">
        <v>3458</v>
      </c>
      <c r="Y106" s="857">
        <v>421.34199999999998</v>
      </c>
      <c r="Z106" s="952" t="s">
        <v>3459</v>
      </c>
      <c r="AA106" s="488">
        <v>413.923</v>
      </c>
      <c r="AB106" s="952" t="s">
        <v>3459</v>
      </c>
      <c r="AC106" s="862"/>
      <c r="AD106" s="842">
        <f>SUM(A106:AC106)/1000</f>
        <v>5.8221160000000003</v>
      </c>
      <c r="AE106" s="459"/>
      <c r="AF106" s="483"/>
      <c r="AG106" s="483"/>
      <c r="AH106" s="483"/>
      <c r="AI106" s="483"/>
      <c r="AJ106" s="483"/>
    </row>
    <row r="107" spans="1:36" ht="13.5" customHeight="1">
      <c r="A107" s="870"/>
      <c r="B107" s="864" t="s">
        <v>169</v>
      </c>
      <c r="C107" s="315"/>
      <c r="D107" s="864" t="s">
        <v>169</v>
      </c>
      <c r="E107" s="315"/>
      <c r="F107" s="864" t="s">
        <v>212</v>
      </c>
      <c r="G107" s="315"/>
      <c r="H107" s="864" t="s">
        <v>169</v>
      </c>
      <c r="I107" s="315"/>
      <c r="J107" s="864" t="s">
        <v>169</v>
      </c>
      <c r="K107" s="315"/>
      <c r="L107" s="864" t="s">
        <v>169</v>
      </c>
      <c r="M107" s="315"/>
      <c r="N107" s="952" t="s">
        <v>169</v>
      </c>
      <c r="O107" s="488"/>
      <c r="P107" s="952" t="s">
        <v>169</v>
      </c>
      <c r="Q107" s="605"/>
      <c r="R107" s="952" t="s">
        <v>503</v>
      </c>
      <c r="S107" s="854"/>
      <c r="T107" s="952" t="s">
        <v>169</v>
      </c>
      <c r="U107" s="315"/>
      <c r="V107" s="952" t="s">
        <v>169</v>
      </c>
      <c r="W107" s="315"/>
      <c r="X107" s="952" t="s">
        <v>169</v>
      </c>
      <c r="Y107" s="315"/>
      <c r="Z107" s="952" t="s">
        <v>169</v>
      </c>
      <c r="AA107" s="315"/>
      <c r="AB107" s="952" t="s">
        <v>169</v>
      </c>
      <c r="AC107" s="855"/>
      <c r="AD107" s="842"/>
      <c r="AE107" s="459"/>
      <c r="AF107" s="483"/>
      <c r="AG107" s="601">
        <f>COUNTA(A107:AC107)</f>
        <v>14</v>
      </c>
      <c r="AH107" s="483"/>
      <c r="AI107" s="483"/>
      <c r="AJ107" s="483"/>
    </row>
    <row r="108" spans="1:36" ht="13.5" customHeight="1">
      <c r="A108" s="870"/>
      <c r="B108" s="865" t="s">
        <v>2166</v>
      </c>
      <c r="C108" s="854"/>
      <c r="D108" s="865" t="s">
        <v>2166</v>
      </c>
      <c r="E108" s="315"/>
      <c r="F108" s="865" t="s">
        <v>2166</v>
      </c>
      <c r="G108" s="315"/>
      <c r="H108" s="865" t="s">
        <v>2166</v>
      </c>
      <c r="I108" s="315"/>
      <c r="J108" s="865" t="s">
        <v>2166</v>
      </c>
      <c r="K108" s="315"/>
      <c r="L108" s="865" t="s">
        <v>2166</v>
      </c>
      <c r="M108" s="488"/>
      <c r="N108" s="865" t="s">
        <v>2166</v>
      </c>
      <c r="O108" s="315"/>
      <c r="P108" s="865" t="s">
        <v>2166</v>
      </c>
      <c r="Q108" s="315"/>
      <c r="R108" s="865" t="s">
        <v>2166</v>
      </c>
      <c r="S108" s="315"/>
      <c r="T108" s="865" t="s">
        <v>2166</v>
      </c>
      <c r="U108" s="315"/>
      <c r="V108" s="865" t="s">
        <v>2166</v>
      </c>
      <c r="W108" s="315"/>
      <c r="X108" s="865" t="s">
        <v>2166</v>
      </c>
      <c r="Y108" s="315"/>
      <c r="Z108" s="865" t="s">
        <v>2166</v>
      </c>
      <c r="AA108" s="315"/>
      <c r="AB108" s="865" t="s">
        <v>2166</v>
      </c>
      <c r="AC108" s="855"/>
      <c r="AD108" s="842"/>
      <c r="AE108" s="601">
        <f>COUNTA(A108:AB108)</f>
        <v>14</v>
      </c>
      <c r="AF108" s="483"/>
      <c r="AG108" s="483"/>
      <c r="AH108" s="483"/>
      <c r="AI108" s="483"/>
      <c r="AJ108" s="483"/>
    </row>
    <row r="109" spans="1:36" ht="13.5" customHeight="1">
      <c r="A109" s="904"/>
      <c r="B109" s="840" t="s">
        <v>176</v>
      </c>
      <c r="C109" s="840"/>
      <c r="D109" s="840" t="s">
        <v>176</v>
      </c>
      <c r="E109" s="840"/>
      <c r="F109" s="840" t="s">
        <v>176</v>
      </c>
      <c r="G109" s="840"/>
      <c r="H109" s="840" t="s">
        <v>176</v>
      </c>
      <c r="I109" s="840"/>
      <c r="J109" s="840" t="s">
        <v>234</v>
      </c>
      <c r="K109" s="840"/>
      <c r="L109" s="840" t="s">
        <v>97</v>
      </c>
      <c r="M109" s="840"/>
      <c r="N109" s="840" t="s">
        <v>176</v>
      </c>
      <c r="O109" s="840"/>
      <c r="P109" s="840" t="s">
        <v>176</v>
      </c>
      <c r="Q109" s="840"/>
      <c r="R109" s="840" t="s">
        <v>176</v>
      </c>
      <c r="S109" s="840"/>
      <c r="T109" s="840" t="s">
        <v>176</v>
      </c>
      <c r="U109" s="840"/>
      <c r="V109" s="840" t="s">
        <v>176</v>
      </c>
      <c r="W109" s="840"/>
      <c r="X109" s="840" t="s">
        <v>107</v>
      </c>
      <c r="Y109" s="840"/>
      <c r="Z109" s="840" t="s">
        <v>176</v>
      </c>
      <c r="AA109" s="840"/>
      <c r="AB109" s="840" t="s">
        <v>97</v>
      </c>
      <c r="AC109" s="841"/>
      <c r="AD109" s="842"/>
      <c r="AE109" s="459"/>
      <c r="AF109" s="601">
        <f>COUNTA(A109:AC109)</f>
        <v>14</v>
      </c>
      <c r="AG109" s="483"/>
      <c r="AH109" s="483"/>
      <c r="AI109" s="601"/>
      <c r="AJ109" s="483"/>
    </row>
    <row r="110" spans="1:36" ht="13.5" customHeight="1">
      <c r="A110" s="843"/>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853"/>
      <c r="AD110" s="842"/>
      <c r="AE110" s="459"/>
      <c r="AF110" s="601"/>
      <c r="AG110" s="483"/>
      <c r="AH110" s="483"/>
      <c r="AI110" s="601"/>
      <c r="AJ110" s="483"/>
    </row>
    <row r="111" spans="1:36" ht="13.5" customHeight="1">
      <c r="A111" s="871"/>
      <c r="B111" s="946" t="s">
        <v>3460</v>
      </c>
      <c r="C111" s="946"/>
      <c r="D111" s="946" t="s">
        <v>1928</v>
      </c>
      <c r="E111" s="946"/>
      <c r="F111" s="946" t="s">
        <v>3461</v>
      </c>
      <c r="G111" s="946"/>
      <c r="H111" s="946" t="s">
        <v>3462</v>
      </c>
      <c r="I111" s="946"/>
      <c r="J111" s="946" t="s">
        <v>2683</v>
      </c>
      <c r="K111" s="946"/>
      <c r="L111" s="946" t="s">
        <v>3461</v>
      </c>
      <c r="M111" s="946"/>
      <c r="N111" s="946" t="s">
        <v>2694</v>
      </c>
      <c r="O111" s="946"/>
      <c r="P111" s="946" t="s">
        <v>1964</v>
      </c>
      <c r="Q111" s="946"/>
      <c r="R111" s="946" t="s">
        <v>602</v>
      </c>
      <c r="S111" s="946"/>
      <c r="T111" s="946" t="s">
        <v>2269</v>
      </c>
      <c r="U111" s="946"/>
      <c r="V111" s="946" t="s">
        <v>2673</v>
      </c>
      <c r="W111" s="946"/>
      <c r="X111" s="946" t="s">
        <v>2264</v>
      </c>
      <c r="Y111" s="946"/>
      <c r="Z111" s="946" t="s">
        <v>1963</v>
      </c>
      <c r="AA111" s="946"/>
      <c r="AB111" s="946" t="s">
        <v>2299</v>
      </c>
      <c r="AC111" s="838"/>
      <c r="AD111" s="842"/>
      <c r="AE111" s="459"/>
      <c r="AF111" s="483"/>
      <c r="AG111" s="483"/>
      <c r="AH111" s="483"/>
      <c r="AI111" s="483"/>
      <c r="AJ111" s="601">
        <f>COUNTA(A111:AC111)</f>
        <v>14</v>
      </c>
    </row>
    <row r="112" spans="1:36" ht="13.5" customHeight="1">
      <c r="A112" s="871"/>
      <c r="B112" s="946" t="s">
        <v>1319</v>
      </c>
      <c r="C112" s="946"/>
      <c r="D112" s="946" t="s">
        <v>1320</v>
      </c>
      <c r="E112" s="946"/>
      <c r="F112" s="946" t="s">
        <v>1321</v>
      </c>
      <c r="G112" s="946"/>
      <c r="H112" s="946" t="s">
        <v>1351</v>
      </c>
      <c r="I112" s="946"/>
      <c r="J112" s="946" t="s">
        <v>1352</v>
      </c>
      <c r="K112" s="946"/>
      <c r="L112" s="946" t="s">
        <v>1353</v>
      </c>
      <c r="M112" s="946"/>
      <c r="N112" s="946" t="s">
        <v>1355</v>
      </c>
      <c r="O112" s="946"/>
      <c r="P112" s="946" t="s">
        <v>1354</v>
      </c>
      <c r="Q112" s="946"/>
      <c r="R112" s="946" t="s">
        <v>1260</v>
      </c>
      <c r="S112" s="946"/>
      <c r="T112" s="946" t="s">
        <v>1246</v>
      </c>
      <c r="U112" s="946"/>
      <c r="V112" s="946" t="s">
        <v>1240</v>
      </c>
      <c r="W112" s="946"/>
      <c r="X112" s="946" t="s">
        <v>1322</v>
      </c>
      <c r="Y112" s="946"/>
      <c r="Z112" s="946" t="s">
        <v>1323</v>
      </c>
      <c r="AA112" s="946"/>
      <c r="AB112" s="946" t="s">
        <v>1324</v>
      </c>
      <c r="AC112" s="838"/>
      <c r="AD112" s="842"/>
      <c r="AE112" s="459"/>
      <c r="AF112" s="483"/>
      <c r="AG112" s="483"/>
      <c r="AH112" s="483"/>
      <c r="AI112" s="601"/>
      <c r="AJ112" s="483"/>
    </row>
    <row r="113" spans="1:36" ht="15" customHeight="1">
      <c r="Y113" s="188" t="s">
        <v>3463</v>
      </c>
    </row>
    <row r="114" spans="1:36" ht="15.75" customHeight="1"/>
    <row r="115" spans="1:36" ht="13.5" customHeight="1">
      <c r="A115" s="875">
        <v>418.649</v>
      </c>
      <c r="B115" s="952" t="s">
        <v>3464</v>
      </c>
      <c r="C115" s="878">
        <v>404.99299999999999</v>
      </c>
      <c r="D115" s="952" t="s">
        <v>3465</v>
      </c>
      <c r="E115" s="860">
        <v>420.00099999999998</v>
      </c>
      <c r="F115" s="952" t="s">
        <v>3466</v>
      </c>
      <c r="G115" s="857">
        <v>420</v>
      </c>
      <c r="H115" s="952" t="s">
        <v>588</v>
      </c>
      <c r="I115" s="857">
        <v>420</v>
      </c>
      <c r="J115" s="952" t="s">
        <v>3467</v>
      </c>
      <c r="K115" s="488">
        <v>419.99900000000002</v>
      </c>
      <c r="L115" s="952" t="s">
        <v>3468</v>
      </c>
      <c r="M115" s="857">
        <v>401.89400000000001</v>
      </c>
      <c r="N115" s="952" t="s">
        <v>3469</v>
      </c>
      <c r="O115" s="857">
        <v>426.06099999999998</v>
      </c>
      <c r="P115" s="952" t="s">
        <v>3470</v>
      </c>
      <c r="Q115" s="857">
        <v>350.46</v>
      </c>
      <c r="R115" s="952" t="s">
        <v>3471</v>
      </c>
      <c r="S115" s="857">
        <v>479.62700000000001</v>
      </c>
      <c r="T115" s="952" t="s">
        <v>1949</v>
      </c>
      <c r="U115" s="861">
        <v>409.428</v>
      </c>
      <c r="V115" s="952" t="s">
        <v>591</v>
      </c>
      <c r="W115" s="857">
        <v>430.387</v>
      </c>
      <c r="X115" s="952" t="s">
        <v>1953</v>
      </c>
      <c r="Y115" s="857">
        <v>388.63</v>
      </c>
      <c r="Z115" s="952" t="s">
        <v>1956</v>
      </c>
      <c r="AA115" s="488">
        <v>450.02600000000001</v>
      </c>
      <c r="AB115" s="952" t="s">
        <v>1964</v>
      </c>
      <c r="AC115" s="862"/>
      <c r="AD115" s="842">
        <f>SUM(A115:AC115)/1000</f>
        <v>5.8401549999999993</v>
      </c>
      <c r="AE115" s="459"/>
      <c r="AF115" s="483"/>
      <c r="AG115" s="483"/>
      <c r="AH115" s="483"/>
      <c r="AI115" s="483"/>
      <c r="AJ115" s="483"/>
    </row>
    <row r="116" spans="1:36" ht="13.5" customHeight="1">
      <c r="A116" s="870"/>
      <c r="B116" s="952" t="s">
        <v>169</v>
      </c>
      <c r="C116" s="315"/>
      <c r="D116" s="952" t="s">
        <v>169</v>
      </c>
      <c r="E116" s="315"/>
      <c r="F116" s="952" t="s">
        <v>169</v>
      </c>
      <c r="G116" s="315"/>
      <c r="H116" s="952" t="s">
        <v>169</v>
      </c>
      <c r="I116" s="315"/>
      <c r="J116" s="864" t="s">
        <v>169</v>
      </c>
      <c r="K116" s="315"/>
      <c r="L116" s="864" t="s">
        <v>169</v>
      </c>
      <c r="M116" s="315"/>
      <c r="N116" s="864" t="s">
        <v>169</v>
      </c>
      <c r="O116" s="488"/>
      <c r="P116" s="952" t="s">
        <v>169</v>
      </c>
      <c r="Q116" s="605"/>
      <c r="R116" s="863" t="s">
        <v>169</v>
      </c>
      <c r="S116" s="854"/>
      <c r="T116" s="863" t="s">
        <v>169</v>
      </c>
      <c r="U116" s="315"/>
      <c r="V116" s="863" t="s">
        <v>503</v>
      </c>
      <c r="W116" s="315"/>
      <c r="X116" s="863" t="s">
        <v>503</v>
      </c>
      <c r="Y116" s="315"/>
      <c r="Z116" s="863" t="s">
        <v>503</v>
      </c>
      <c r="AA116" s="315"/>
      <c r="AB116" s="863" t="s">
        <v>503</v>
      </c>
      <c r="AC116" s="855"/>
      <c r="AD116" s="842"/>
      <c r="AE116" s="459"/>
      <c r="AF116" s="483"/>
      <c r="AG116" s="601">
        <f>COUNTA(A116:AC116)</f>
        <v>14</v>
      </c>
      <c r="AH116" s="483"/>
      <c r="AI116" s="483"/>
      <c r="AJ116" s="483"/>
    </row>
    <row r="117" spans="1:36" ht="13.5" customHeight="1">
      <c r="A117" s="870"/>
      <c r="B117" s="865" t="s">
        <v>2166</v>
      </c>
      <c r="C117" s="854"/>
      <c r="D117" s="865" t="s">
        <v>2166</v>
      </c>
      <c r="E117" s="315"/>
      <c r="F117" s="865" t="s">
        <v>2166</v>
      </c>
      <c r="G117" s="315"/>
      <c r="H117" s="865" t="s">
        <v>2166</v>
      </c>
      <c r="I117" s="315"/>
      <c r="J117" s="865" t="s">
        <v>2166</v>
      </c>
      <c r="K117" s="315"/>
      <c r="L117" s="865" t="s">
        <v>2166</v>
      </c>
      <c r="M117" s="488"/>
      <c r="N117" s="865" t="s">
        <v>2166</v>
      </c>
      <c r="O117" s="315"/>
      <c r="P117" s="865" t="s">
        <v>2166</v>
      </c>
      <c r="Q117" s="315"/>
      <c r="R117" s="865" t="s">
        <v>2166</v>
      </c>
      <c r="S117" s="315"/>
      <c r="T117" s="865" t="s">
        <v>2166</v>
      </c>
      <c r="U117" s="315"/>
      <c r="V117" s="865" t="s">
        <v>2166</v>
      </c>
      <c r="W117" s="315"/>
      <c r="X117" s="865" t="s">
        <v>2166</v>
      </c>
      <c r="Y117" s="315"/>
      <c r="Z117" s="865" t="s">
        <v>2166</v>
      </c>
      <c r="AA117" s="315"/>
      <c r="AB117" s="865" t="s">
        <v>2166</v>
      </c>
      <c r="AC117" s="855"/>
      <c r="AD117" s="842"/>
      <c r="AE117" s="601">
        <f>COUNTA(A117:AB117)</f>
        <v>14</v>
      </c>
      <c r="AF117" s="483"/>
      <c r="AG117" s="483"/>
      <c r="AH117" s="483"/>
      <c r="AI117" s="483"/>
      <c r="AJ117" s="483"/>
    </row>
    <row r="118" spans="1:36" ht="13.5" customHeight="1">
      <c r="A118" s="870"/>
      <c r="B118" s="315" t="s">
        <v>176</v>
      </c>
      <c r="C118" s="315"/>
      <c r="D118" s="315" t="s">
        <v>343</v>
      </c>
      <c r="E118" s="315"/>
      <c r="F118" s="315" t="s">
        <v>107</v>
      </c>
      <c r="G118" s="315"/>
      <c r="H118" s="315" t="s">
        <v>176</v>
      </c>
      <c r="I118" s="315"/>
      <c r="J118" s="315" t="s">
        <v>107</v>
      </c>
      <c r="K118" s="315"/>
      <c r="L118" s="315" t="s">
        <v>97</v>
      </c>
      <c r="M118" s="315"/>
      <c r="N118" s="315" t="s">
        <v>176</v>
      </c>
      <c r="O118" s="315"/>
      <c r="P118" s="315" t="s">
        <v>176</v>
      </c>
      <c r="Q118" s="315"/>
      <c r="R118" s="315" t="s">
        <v>112</v>
      </c>
      <c r="S118" s="315"/>
      <c r="T118" s="315" t="s">
        <v>596</v>
      </c>
      <c r="U118" s="315"/>
      <c r="V118" s="315" t="s">
        <v>176</v>
      </c>
      <c r="W118" s="315"/>
      <c r="X118" s="315" t="s">
        <v>112</v>
      </c>
      <c r="Y118" s="315"/>
      <c r="Z118" s="315" t="s">
        <v>112</v>
      </c>
      <c r="AA118" s="315"/>
      <c r="AB118" s="315" t="s">
        <v>1582</v>
      </c>
      <c r="AC118" s="855"/>
      <c r="AD118" s="842"/>
      <c r="AE118" s="459"/>
      <c r="AF118" s="601">
        <f>COUNTA(A118:AC118)</f>
        <v>14</v>
      </c>
      <c r="AG118" s="483"/>
      <c r="AH118" s="483"/>
      <c r="AI118" s="601"/>
      <c r="AJ118" s="483"/>
    </row>
    <row r="119" spans="1:36" ht="13.5" customHeight="1">
      <c r="A119" s="870"/>
      <c r="B119" s="315"/>
      <c r="C119" s="315"/>
      <c r="D119" s="315"/>
      <c r="E119" s="315"/>
      <c r="F119" s="315"/>
      <c r="G119" s="315"/>
      <c r="H119" s="315"/>
      <c r="I119" s="315"/>
      <c r="J119" s="315"/>
      <c r="K119" s="315"/>
      <c r="L119" s="315"/>
      <c r="M119" s="315"/>
      <c r="N119" s="315"/>
      <c r="O119" s="315"/>
      <c r="P119" s="315"/>
      <c r="Q119" s="315"/>
      <c r="R119" s="315"/>
      <c r="S119" s="315"/>
      <c r="T119" s="315"/>
      <c r="U119" s="315"/>
      <c r="V119" s="315" t="s">
        <v>3383</v>
      </c>
      <c r="W119" s="315"/>
      <c r="X119" s="315" t="s">
        <v>3472</v>
      </c>
      <c r="Y119" s="315"/>
      <c r="Z119" s="315" t="s">
        <v>3473</v>
      </c>
      <c r="AA119" s="315"/>
      <c r="AB119" s="315"/>
      <c r="AC119" s="855"/>
      <c r="AD119" s="842"/>
      <c r="AE119" s="459"/>
      <c r="AF119" s="601"/>
      <c r="AG119" s="483"/>
      <c r="AH119" s="483"/>
      <c r="AI119" s="601"/>
      <c r="AJ119" s="483"/>
    </row>
    <row r="120" spans="1:36" ht="13.5" customHeight="1">
      <c r="A120" s="871"/>
      <c r="B120" s="946" t="s">
        <v>2296</v>
      </c>
      <c r="C120" s="946"/>
      <c r="D120" s="946">
        <v>45576</v>
      </c>
      <c r="E120" s="946"/>
      <c r="F120" s="946" t="s">
        <v>1931</v>
      </c>
      <c r="G120" s="946"/>
      <c r="H120" s="946" t="s">
        <v>1931</v>
      </c>
      <c r="I120" s="946"/>
      <c r="J120" s="946" t="s">
        <v>2704</v>
      </c>
      <c r="K120" s="946"/>
      <c r="L120" s="946" t="s">
        <v>3438</v>
      </c>
      <c r="M120" s="946"/>
      <c r="N120" s="946" t="s">
        <v>3437</v>
      </c>
      <c r="O120" s="946"/>
      <c r="P120" s="946" t="s">
        <v>3454</v>
      </c>
      <c r="Q120" s="946"/>
      <c r="R120" s="946" t="s">
        <v>3474</v>
      </c>
      <c r="S120" s="946"/>
      <c r="T120" s="946" t="s">
        <v>3437</v>
      </c>
      <c r="U120" s="946"/>
      <c r="V120" s="946" t="s">
        <v>3475</v>
      </c>
      <c r="W120" s="946"/>
      <c r="X120" s="946" t="s">
        <v>3476</v>
      </c>
      <c r="Y120" s="946"/>
      <c r="Z120" s="946" t="s">
        <v>2694</v>
      </c>
      <c r="AA120" s="946"/>
      <c r="AB120" s="946" t="s">
        <v>2300</v>
      </c>
      <c r="AC120" s="838"/>
      <c r="AD120" s="842"/>
      <c r="AE120" s="459"/>
      <c r="AF120" s="483"/>
      <c r="AG120" s="483"/>
      <c r="AH120" s="483"/>
      <c r="AI120" s="483"/>
      <c r="AJ120" s="601">
        <f>COUNTA(A120:AC120)</f>
        <v>14</v>
      </c>
    </row>
    <row r="121" spans="1:36" ht="13.5" customHeight="1">
      <c r="A121" s="870"/>
      <c r="B121" s="602" t="s">
        <v>1221</v>
      </c>
      <c r="C121" s="602"/>
      <c r="D121" s="602" t="s">
        <v>1223</v>
      </c>
      <c r="E121" s="602"/>
      <c r="F121" s="602" t="s">
        <v>1325</v>
      </c>
      <c r="G121" s="602"/>
      <c r="H121" s="602" t="s">
        <v>1326</v>
      </c>
      <c r="I121" s="602"/>
      <c r="J121" s="602" t="s">
        <v>1654</v>
      </c>
      <c r="K121" s="602"/>
      <c r="L121" s="602" t="s">
        <v>1228</v>
      </c>
      <c r="M121" s="602"/>
      <c r="N121" s="602" t="s">
        <v>1657</v>
      </c>
      <c r="O121" s="602"/>
      <c r="P121" s="602" t="s">
        <v>1671</v>
      </c>
      <c r="Q121" s="602"/>
      <c r="R121" s="602" t="s">
        <v>1673</v>
      </c>
      <c r="S121" s="602"/>
      <c r="T121" s="602" t="s">
        <v>1674</v>
      </c>
      <c r="U121" s="602"/>
      <c r="V121" s="602" t="s">
        <v>1679</v>
      </c>
      <c r="W121" s="602"/>
      <c r="X121" s="602" t="s">
        <v>1002</v>
      </c>
      <c r="Y121" s="602"/>
      <c r="Z121" s="602" t="s">
        <v>1340</v>
      </c>
      <c r="AA121" s="602"/>
      <c r="AB121" s="602" t="s">
        <v>1339</v>
      </c>
      <c r="AC121" s="855"/>
      <c r="AD121" s="842"/>
      <c r="AE121" s="459"/>
      <c r="AF121" s="483"/>
      <c r="AG121" s="483"/>
      <c r="AH121" s="483"/>
      <c r="AI121" s="601"/>
      <c r="AJ121" s="483"/>
    </row>
    <row r="122" spans="1:36" ht="13.5" customHeight="1">
      <c r="A122" s="870"/>
      <c r="B122" s="315"/>
      <c r="C122" s="854"/>
      <c r="D122" s="315"/>
      <c r="E122" s="315"/>
      <c r="F122" s="315"/>
      <c r="G122" s="315"/>
      <c r="H122" s="315"/>
      <c r="I122" s="315"/>
      <c r="J122" s="315"/>
      <c r="K122" s="315"/>
      <c r="L122" s="315"/>
      <c r="M122" s="488"/>
      <c r="N122" s="315"/>
      <c r="O122" s="315"/>
      <c r="P122" s="315"/>
      <c r="Q122" s="315"/>
      <c r="R122" s="315"/>
      <c r="S122" s="315"/>
      <c r="T122" s="315"/>
      <c r="U122" s="315"/>
      <c r="V122" s="315"/>
      <c r="W122" s="315"/>
      <c r="X122" s="315"/>
      <c r="Y122" s="315"/>
      <c r="Z122" s="315"/>
      <c r="AA122" s="315"/>
      <c r="AB122" s="315"/>
      <c r="AC122" s="855"/>
      <c r="AD122" s="842"/>
      <c r="AE122" s="459"/>
      <c r="AF122" s="483"/>
      <c r="AG122" s="483"/>
      <c r="AH122" s="483"/>
      <c r="AI122" s="483"/>
      <c r="AJ122" s="483"/>
    </row>
    <row r="123" spans="1:36" ht="13.5" customHeight="1">
      <c r="A123" s="870"/>
      <c r="B123" s="315"/>
      <c r="C123" s="854"/>
      <c r="D123" s="315"/>
      <c r="E123" s="315"/>
      <c r="F123" s="315"/>
      <c r="G123" s="315"/>
      <c r="H123" s="315"/>
      <c r="I123" s="315"/>
      <c r="J123" s="315"/>
      <c r="K123" s="315"/>
      <c r="L123" s="315"/>
      <c r="M123" s="488"/>
      <c r="N123" s="315"/>
      <c r="O123" s="315"/>
      <c r="P123" s="315"/>
      <c r="Q123" s="315"/>
      <c r="R123" s="315"/>
      <c r="S123" s="315"/>
      <c r="T123" s="315"/>
      <c r="U123" s="315"/>
      <c r="V123" s="315"/>
      <c r="W123" s="315"/>
      <c r="X123" s="315"/>
      <c r="Y123" s="315"/>
      <c r="Z123" s="315"/>
      <c r="AA123" s="315"/>
      <c r="AB123" s="315"/>
      <c r="AC123" s="855"/>
      <c r="AD123" s="842"/>
      <c r="AE123" s="459"/>
      <c r="AF123" s="483"/>
      <c r="AG123" s="483"/>
      <c r="AH123" s="483"/>
      <c r="AI123" s="483"/>
      <c r="AJ123" s="483"/>
    </row>
    <row r="124" spans="1:36" ht="13.5" customHeight="1">
      <c r="A124" s="875">
        <v>458.74900000000002</v>
      </c>
      <c r="B124" s="952" t="s">
        <v>3477</v>
      </c>
      <c r="C124" s="878">
        <v>315.06400000000002</v>
      </c>
      <c r="D124" s="952" t="s">
        <v>3478</v>
      </c>
      <c r="E124" s="860">
        <v>426.28399999999999</v>
      </c>
      <c r="F124" s="952" t="s">
        <v>2878</v>
      </c>
      <c r="G124" s="857">
        <v>272.61900000000003</v>
      </c>
      <c r="H124" s="952" t="s">
        <v>3479</v>
      </c>
      <c r="I124" s="857">
        <v>423</v>
      </c>
      <c r="J124" s="952" t="s">
        <v>3480</v>
      </c>
      <c r="K124" s="488">
        <v>417</v>
      </c>
      <c r="L124" s="952" t="s">
        <v>3481</v>
      </c>
      <c r="M124" s="857">
        <v>405.94099999999997</v>
      </c>
      <c r="N124" s="952" t="s">
        <v>3420</v>
      </c>
      <c r="O124" s="857">
        <v>434.05900000000003</v>
      </c>
      <c r="P124" s="952" t="s">
        <v>3482</v>
      </c>
      <c r="Q124" s="857">
        <v>401.28699999999998</v>
      </c>
      <c r="R124" s="952" t="s">
        <v>3483</v>
      </c>
      <c r="S124" s="857">
        <v>402.125</v>
      </c>
      <c r="T124" s="952" t="s">
        <v>3484</v>
      </c>
      <c r="U124" s="861">
        <v>389.76</v>
      </c>
      <c r="V124" s="952" t="s">
        <v>3485</v>
      </c>
      <c r="W124" s="857">
        <v>395.81900000000002</v>
      </c>
      <c r="X124" s="952" t="s">
        <v>3486</v>
      </c>
      <c r="Y124" s="857">
        <v>399.53800000000001</v>
      </c>
      <c r="Z124" s="952" t="s">
        <v>3487</v>
      </c>
      <c r="AA124" s="488">
        <v>433.98700000000002</v>
      </c>
      <c r="AB124" s="952" t="s">
        <v>3488</v>
      </c>
      <c r="AC124" s="862"/>
      <c r="AD124" s="842">
        <f>SUM(A124:AC124)/1000</f>
        <v>5.5752320000000006</v>
      </c>
      <c r="AE124" s="459"/>
      <c r="AF124" s="483"/>
      <c r="AG124" s="483"/>
      <c r="AH124" s="483"/>
      <c r="AI124" s="483"/>
      <c r="AJ124" s="483"/>
    </row>
    <row r="125" spans="1:36" ht="13.5" customHeight="1">
      <c r="A125" s="870"/>
      <c r="B125" s="864" t="s">
        <v>503</v>
      </c>
      <c r="C125" s="315"/>
      <c r="D125" s="864" t="s">
        <v>169</v>
      </c>
      <c r="E125" s="315"/>
      <c r="F125" s="864" t="s">
        <v>169</v>
      </c>
      <c r="G125" s="315"/>
      <c r="H125" s="864" t="s">
        <v>169</v>
      </c>
      <c r="I125" s="315"/>
      <c r="J125" s="864" t="s">
        <v>169</v>
      </c>
      <c r="K125" s="315"/>
      <c r="L125" s="864" t="s">
        <v>169</v>
      </c>
      <c r="M125" s="315"/>
      <c r="N125" s="864" t="s">
        <v>169</v>
      </c>
      <c r="O125" s="488"/>
      <c r="P125" s="952" t="s">
        <v>169</v>
      </c>
      <c r="Q125" s="605"/>
      <c r="R125" s="863" t="s">
        <v>503</v>
      </c>
      <c r="S125" s="854"/>
      <c r="T125" s="863" t="s">
        <v>169</v>
      </c>
      <c r="U125" s="315"/>
      <c r="V125" s="863" t="s">
        <v>169</v>
      </c>
      <c r="W125" s="315"/>
      <c r="X125" s="863" t="s">
        <v>212</v>
      </c>
      <c r="Y125" s="315"/>
      <c r="Z125" s="863" t="s">
        <v>169</v>
      </c>
      <c r="AA125" s="315"/>
      <c r="AB125" s="863" t="s">
        <v>503</v>
      </c>
      <c r="AC125" s="855"/>
      <c r="AD125" s="842"/>
      <c r="AE125" s="459"/>
      <c r="AF125" s="483"/>
      <c r="AG125" s="601">
        <f>COUNTA(A125:AC125)</f>
        <v>14</v>
      </c>
      <c r="AH125" s="483"/>
      <c r="AI125" s="483"/>
      <c r="AJ125" s="483"/>
    </row>
    <row r="126" spans="1:36" ht="13.5" customHeight="1">
      <c r="A126" s="870"/>
      <c r="B126" s="865" t="s">
        <v>2166</v>
      </c>
      <c r="C126" s="854"/>
      <c r="D126" s="865" t="s">
        <v>2166</v>
      </c>
      <c r="E126" s="627"/>
      <c r="F126" s="865" t="s">
        <v>2166</v>
      </c>
      <c r="G126" s="315"/>
      <c r="H126" s="865" t="s">
        <v>2166</v>
      </c>
      <c r="I126" s="315"/>
      <c r="J126" s="865" t="s">
        <v>2166</v>
      </c>
      <c r="K126" s="315"/>
      <c r="L126" s="865" t="s">
        <v>2166</v>
      </c>
      <c r="M126" s="488"/>
      <c r="N126" s="865" t="s">
        <v>2166</v>
      </c>
      <c r="O126" s="315"/>
      <c r="P126" s="865" t="s">
        <v>2166</v>
      </c>
      <c r="Q126" s="315"/>
      <c r="R126" s="865" t="s">
        <v>2166</v>
      </c>
      <c r="S126" s="315"/>
      <c r="T126" s="865" t="s">
        <v>2166</v>
      </c>
      <c r="U126" s="315"/>
      <c r="V126" s="865" t="s">
        <v>2166</v>
      </c>
      <c r="W126" s="315"/>
      <c r="X126" s="865" t="s">
        <v>2166</v>
      </c>
      <c r="Y126" s="315"/>
      <c r="Z126" s="865" t="s">
        <v>2166</v>
      </c>
      <c r="AA126" s="315"/>
      <c r="AB126" s="865" t="s">
        <v>2166</v>
      </c>
      <c r="AC126" s="855"/>
      <c r="AD126" s="842"/>
      <c r="AE126" s="601">
        <f>COUNTA(A126:AB126)</f>
        <v>14</v>
      </c>
      <c r="AF126" s="483"/>
      <c r="AG126" s="483"/>
      <c r="AH126" s="483"/>
      <c r="AI126" s="483"/>
      <c r="AJ126" s="483"/>
    </row>
    <row r="127" spans="1:36" ht="13.5" customHeight="1">
      <c r="A127" s="870"/>
      <c r="B127" s="315" t="s">
        <v>97</v>
      </c>
      <c r="C127" s="315"/>
      <c r="D127" s="315" t="s">
        <v>112</v>
      </c>
      <c r="E127" s="315"/>
      <c r="F127" s="315" t="s">
        <v>1698</v>
      </c>
      <c r="G127" s="315"/>
      <c r="H127" s="315" t="s">
        <v>1698</v>
      </c>
      <c r="I127" s="315"/>
      <c r="J127" s="315" t="s">
        <v>176</v>
      </c>
      <c r="K127" s="315"/>
      <c r="L127" s="315" t="s">
        <v>176</v>
      </c>
      <c r="M127" s="315"/>
      <c r="N127" s="315" t="s">
        <v>97</v>
      </c>
      <c r="O127" s="315"/>
      <c r="P127" s="315" t="s">
        <v>112</v>
      </c>
      <c r="Q127" s="315"/>
      <c r="R127" s="315" t="s">
        <v>176</v>
      </c>
      <c r="S127" s="315"/>
      <c r="T127" s="315" t="s">
        <v>97</v>
      </c>
      <c r="U127" s="315"/>
      <c r="V127" s="315" t="s">
        <v>375</v>
      </c>
      <c r="W127" s="315"/>
      <c r="X127" s="315" t="s">
        <v>97</v>
      </c>
      <c r="Y127" s="315"/>
      <c r="Z127" s="315" t="s">
        <v>107</v>
      </c>
      <c r="AA127" s="315"/>
      <c r="AB127" s="315" t="s">
        <v>112</v>
      </c>
      <c r="AC127" s="855"/>
      <c r="AD127" s="842"/>
      <c r="AE127" s="459"/>
      <c r="AF127" s="601">
        <f>COUNTA(A127:AC127)</f>
        <v>14</v>
      </c>
      <c r="AG127" s="483"/>
      <c r="AH127" s="483"/>
      <c r="AI127" s="601"/>
      <c r="AJ127" s="483"/>
    </row>
    <row r="128" spans="1:36" ht="13.5" customHeight="1">
      <c r="A128" s="870"/>
      <c r="B128" s="315" t="s">
        <v>3489</v>
      </c>
      <c r="C128" s="315"/>
      <c r="D128" s="315" t="s">
        <v>3104</v>
      </c>
      <c r="E128" s="315"/>
      <c r="F128" s="315" t="s">
        <v>3104</v>
      </c>
      <c r="G128" s="315"/>
      <c r="H128" s="315" t="s">
        <v>3104</v>
      </c>
      <c r="I128" s="315"/>
      <c r="J128" s="315"/>
      <c r="K128" s="315"/>
      <c r="L128" s="315" t="s">
        <v>3064</v>
      </c>
      <c r="M128" s="315"/>
      <c r="N128" s="315"/>
      <c r="O128" s="315"/>
      <c r="P128" s="315"/>
      <c r="Q128" s="315"/>
      <c r="R128" s="315" t="s">
        <v>3490</v>
      </c>
      <c r="S128" s="315"/>
      <c r="T128" s="315"/>
      <c r="U128" s="315"/>
      <c r="V128" s="315"/>
      <c r="W128" s="315"/>
      <c r="X128" s="315"/>
      <c r="Y128" s="315"/>
      <c r="Z128" s="315"/>
      <c r="AA128" s="315"/>
      <c r="AB128" s="315" t="s">
        <v>3352</v>
      </c>
      <c r="AC128" s="855"/>
      <c r="AD128" s="842"/>
      <c r="AE128" s="459"/>
      <c r="AF128" s="601"/>
      <c r="AG128" s="483"/>
      <c r="AH128" s="483"/>
      <c r="AI128" s="601"/>
      <c r="AJ128" s="483"/>
    </row>
    <row r="129" spans="1:36" ht="13.5" customHeight="1">
      <c r="A129" s="870"/>
      <c r="B129" s="946" t="s">
        <v>2278</v>
      </c>
      <c r="C129" s="946"/>
      <c r="D129" s="946" t="s">
        <v>1910</v>
      </c>
      <c r="E129" s="946"/>
      <c r="F129" s="946" t="s">
        <v>3491</v>
      </c>
      <c r="G129" s="946"/>
      <c r="H129" s="946" t="s">
        <v>3492</v>
      </c>
      <c r="I129" s="946"/>
      <c r="J129" s="946" t="s">
        <v>1923</v>
      </c>
      <c r="K129" s="946"/>
      <c r="L129" s="946" t="s">
        <v>3493</v>
      </c>
      <c r="M129" s="946"/>
      <c r="N129" s="946" t="s">
        <v>3338</v>
      </c>
      <c r="O129" s="946"/>
      <c r="P129" s="946" t="s">
        <v>3438</v>
      </c>
      <c r="Q129" s="946"/>
      <c r="R129" s="602" t="s">
        <v>1041</v>
      </c>
      <c r="S129" s="946"/>
      <c r="T129" s="946" t="s">
        <v>3474</v>
      </c>
      <c r="U129" s="946"/>
      <c r="V129" s="946" t="s">
        <v>3479</v>
      </c>
      <c r="W129" s="946"/>
      <c r="X129" s="946" t="s">
        <v>3381</v>
      </c>
      <c r="Y129" s="946"/>
      <c r="Z129" s="946" t="s">
        <v>2704</v>
      </c>
      <c r="AA129" s="946"/>
      <c r="AB129" s="946" t="s">
        <v>3494</v>
      </c>
      <c r="AC129" s="855"/>
      <c r="AD129" s="842"/>
      <c r="AE129" s="459"/>
      <c r="AF129" s="483"/>
      <c r="AG129" s="483"/>
      <c r="AH129" s="483"/>
      <c r="AI129" s="483"/>
      <c r="AJ129" s="601">
        <f>COUNTA(A129:AC129)</f>
        <v>14</v>
      </c>
    </row>
    <row r="130" spans="1:36" ht="13.5" customHeight="1">
      <c r="A130" s="870"/>
      <c r="B130" s="602" t="s">
        <v>1338</v>
      </c>
      <c r="C130" s="602"/>
      <c r="D130" s="602" t="s">
        <v>1133</v>
      </c>
      <c r="E130" s="602"/>
      <c r="F130" s="602" t="s">
        <v>1337</v>
      </c>
      <c r="G130" s="602"/>
      <c r="H130" s="602" t="s">
        <v>1815</v>
      </c>
      <c r="I130" s="602"/>
      <c r="J130" s="602" t="s">
        <v>1327</v>
      </c>
      <c r="K130" s="602"/>
      <c r="L130" s="602" t="s">
        <v>1328</v>
      </c>
      <c r="M130" s="602"/>
      <c r="N130" s="602" t="s">
        <v>1144</v>
      </c>
      <c r="O130" s="602"/>
      <c r="P130" s="602" t="s">
        <v>1190</v>
      </c>
      <c r="Q130" s="602"/>
      <c r="R130" s="602" t="s">
        <v>1568</v>
      </c>
      <c r="S130" s="602"/>
      <c r="T130" s="602" t="s">
        <v>1565</v>
      </c>
      <c r="U130" s="602"/>
      <c r="V130" s="602" t="s">
        <v>1329</v>
      </c>
      <c r="W130" s="602"/>
      <c r="X130" s="602" t="s">
        <v>1098</v>
      </c>
      <c r="Y130" s="602"/>
      <c r="Z130" s="602" t="s">
        <v>1101</v>
      </c>
      <c r="AA130" s="602"/>
      <c r="AB130" s="602" t="s">
        <v>1570</v>
      </c>
      <c r="AC130" s="855"/>
      <c r="AD130" s="842"/>
      <c r="AE130" s="459"/>
      <c r="AF130" s="483"/>
      <c r="AG130" s="483"/>
      <c r="AH130" s="483"/>
      <c r="AI130" s="601"/>
      <c r="AJ130" s="483"/>
    </row>
    <row r="131" spans="1:36" ht="13.5" customHeight="1">
      <c r="A131" s="870"/>
      <c r="B131" s="315"/>
      <c r="C131" s="854"/>
      <c r="D131" s="315"/>
      <c r="E131" s="315"/>
      <c r="F131" s="315"/>
      <c r="G131" s="315"/>
      <c r="H131" s="315"/>
      <c r="I131" s="315"/>
      <c r="J131" s="315"/>
      <c r="K131" s="315"/>
      <c r="L131" s="315"/>
      <c r="M131" s="488"/>
      <c r="N131" s="315"/>
      <c r="O131" s="315"/>
      <c r="P131" s="315"/>
      <c r="Q131" s="315"/>
      <c r="R131" s="315"/>
      <c r="S131" s="315"/>
      <c r="T131" s="315"/>
      <c r="U131" s="315"/>
      <c r="V131" s="315"/>
      <c r="W131" s="315"/>
      <c r="X131" s="315"/>
      <c r="Y131" s="315"/>
      <c r="Z131" s="315"/>
      <c r="AA131" s="315"/>
      <c r="AB131" s="315"/>
      <c r="AC131" s="855"/>
      <c r="AD131" s="842"/>
      <c r="AE131" s="459"/>
      <c r="AF131" s="483"/>
      <c r="AG131" s="483"/>
      <c r="AH131" s="483"/>
      <c r="AI131" s="483"/>
      <c r="AJ131" s="483"/>
    </row>
    <row r="132" spans="1:36" ht="13.5" customHeight="1">
      <c r="A132" s="870"/>
      <c r="B132" s="315"/>
      <c r="C132" s="854"/>
      <c r="D132" s="315"/>
      <c r="E132" s="315"/>
      <c r="F132" s="315"/>
      <c r="G132" s="315"/>
      <c r="H132" s="315"/>
      <c r="I132" s="315"/>
      <c r="J132" s="315"/>
      <c r="K132" s="315"/>
      <c r="L132" s="315"/>
      <c r="M132" s="488"/>
      <c r="N132" s="315"/>
      <c r="O132" s="315"/>
      <c r="P132" s="315"/>
      <c r="Q132" s="315"/>
      <c r="R132" s="315"/>
      <c r="S132" s="315"/>
      <c r="T132" s="315"/>
      <c r="U132" s="315"/>
      <c r="V132" s="315"/>
      <c r="W132" s="315"/>
      <c r="X132" s="315"/>
      <c r="Y132" s="315"/>
      <c r="Z132" s="315"/>
      <c r="AA132" s="315"/>
      <c r="AB132" s="315"/>
      <c r="AC132" s="855"/>
      <c r="AD132" s="842"/>
      <c r="AE132" s="459"/>
      <c r="AF132" s="483"/>
      <c r="AG132" s="483"/>
      <c r="AH132" s="483"/>
      <c r="AI132" s="483"/>
      <c r="AJ132" s="483"/>
    </row>
    <row r="133" spans="1:36" ht="13.5" customHeight="1">
      <c r="A133" s="875">
        <v>349.31</v>
      </c>
      <c r="B133" s="952" t="s">
        <v>3495</v>
      </c>
      <c r="C133" s="859">
        <v>391.87200000000001</v>
      </c>
      <c r="D133" s="952" t="s">
        <v>3496</v>
      </c>
      <c r="E133" s="860">
        <v>402.43700000000001</v>
      </c>
      <c r="F133" s="952" t="s">
        <v>3497</v>
      </c>
      <c r="G133" s="857">
        <v>427.46699999999998</v>
      </c>
      <c r="H133" s="952" t="s">
        <v>3498</v>
      </c>
      <c r="I133" s="857">
        <v>371.55799999999999</v>
      </c>
      <c r="J133" s="952" t="s">
        <v>2532</v>
      </c>
      <c r="K133" s="857">
        <v>446.30900000000003</v>
      </c>
      <c r="L133" s="952" t="s">
        <v>3499</v>
      </c>
      <c r="M133" s="857">
        <v>373.88200000000001</v>
      </c>
      <c r="N133" s="952" t="s">
        <v>3500</v>
      </c>
      <c r="O133" s="857">
        <v>398.05599999999998</v>
      </c>
      <c r="P133" s="952" t="s">
        <v>3501</v>
      </c>
      <c r="Q133" s="857">
        <v>429.08600000000001</v>
      </c>
      <c r="R133" s="952" t="s">
        <v>3502</v>
      </c>
      <c r="S133" s="857">
        <v>410.267</v>
      </c>
      <c r="T133" s="952" t="s">
        <v>3503</v>
      </c>
      <c r="U133" s="861">
        <v>411.02800000000002</v>
      </c>
      <c r="V133" s="952" t="s">
        <v>3504</v>
      </c>
      <c r="W133" s="857">
        <v>417.23200000000003</v>
      </c>
      <c r="X133" s="952" t="s">
        <v>3505</v>
      </c>
      <c r="Y133" s="857">
        <v>388.28199999999998</v>
      </c>
      <c r="Z133" s="952" t="s">
        <v>3506</v>
      </c>
      <c r="AA133" s="488">
        <v>424.89699999999999</v>
      </c>
      <c r="AB133" s="952" t="s">
        <v>3507</v>
      </c>
      <c r="AC133" s="862"/>
      <c r="AD133" s="842">
        <f>SUM(A133:AC133)/1000</f>
        <v>5.6416830000000013</v>
      </c>
      <c r="AE133" s="459"/>
      <c r="AF133" s="483"/>
      <c r="AG133" s="483"/>
      <c r="AH133" s="483"/>
      <c r="AI133" s="483"/>
      <c r="AJ133" s="483"/>
    </row>
    <row r="134" spans="1:36" ht="13.5" customHeight="1">
      <c r="A134" s="870"/>
      <c r="B134" s="864" t="s">
        <v>169</v>
      </c>
      <c r="C134" s="315"/>
      <c r="D134" s="864" t="s">
        <v>503</v>
      </c>
      <c r="E134" s="315"/>
      <c r="F134" s="864" t="s">
        <v>169</v>
      </c>
      <c r="G134" s="315"/>
      <c r="H134" s="864" t="s">
        <v>212</v>
      </c>
      <c r="I134" s="315"/>
      <c r="J134" s="864" t="s">
        <v>212</v>
      </c>
      <c r="K134" s="315"/>
      <c r="L134" s="864" t="s">
        <v>212</v>
      </c>
      <c r="M134" s="315"/>
      <c r="N134" s="864" t="s">
        <v>212</v>
      </c>
      <c r="O134" s="488"/>
      <c r="P134" s="864" t="s">
        <v>212</v>
      </c>
      <c r="Q134" s="605"/>
      <c r="R134" s="863" t="s">
        <v>212</v>
      </c>
      <c r="S134" s="854"/>
      <c r="T134" s="952" t="s">
        <v>212</v>
      </c>
      <c r="U134" s="315"/>
      <c r="V134" s="863" t="s">
        <v>503</v>
      </c>
      <c r="W134" s="315"/>
      <c r="X134" s="863" t="s">
        <v>212</v>
      </c>
      <c r="Y134" s="315"/>
      <c r="Z134" s="863" t="s">
        <v>169</v>
      </c>
      <c r="AA134" s="315"/>
      <c r="AB134" s="863" t="s">
        <v>169</v>
      </c>
      <c r="AC134" s="855"/>
      <c r="AD134" s="842"/>
      <c r="AE134" s="459"/>
      <c r="AF134" s="483"/>
      <c r="AG134" s="601">
        <f>COUNTA(A134:AC134)</f>
        <v>14</v>
      </c>
      <c r="AH134" s="483"/>
      <c r="AI134" s="483"/>
      <c r="AJ134" s="483"/>
    </row>
    <row r="135" spans="1:36" ht="13.5" customHeight="1">
      <c r="A135" s="870"/>
      <c r="B135" s="865" t="s">
        <v>2166</v>
      </c>
      <c r="C135" s="854"/>
      <c r="D135" s="865" t="s">
        <v>2166</v>
      </c>
      <c r="E135" s="315"/>
      <c r="F135" s="865" t="s">
        <v>2166</v>
      </c>
      <c r="G135" s="315"/>
      <c r="H135" s="865" t="s">
        <v>2166</v>
      </c>
      <c r="I135" s="315"/>
      <c r="J135" s="865" t="s">
        <v>2166</v>
      </c>
      <c r="K135" s="315"/>
      <c r="L135" s="865" t="s">
        <v>2166</v>
      </c>
      <c r="M135" s="488"/>
      <c r="N135" s="865" t="s">
        <v>2166</v>
      </c>
      <c r="O135" s="315"/>
      <c r="P135" s="865" t="s">
        <v>2166</v>
      </c>
      <c r="Q135" s="315"/>
      <c r="R135" s="865" t="s">
        <v>2166</v>
      </c>
      <c r="S135" s="315"/>
      <c r="T135" s="865" t="s">
        <v>2166</v>
      </c>
      <c r="U135" s="315"/>
      <c r="V135" s="865" t="s">
        <v>2166</v>
      </c>
      <c r="W135" s="315"/>
      <c r="X135" s="865" t="s">
        <v>2166</v>
      </c>
      <c r="Y135" s="315"/>
      <c r="Z135" s="865" t="s">
        <v>2166</v>
      </c>
      <c r="AA135" s="315"/>
      <c r="AB135" s="865" t="s">
        <v>2166</v>
      </c>
      <c r="AC135" s="855"/>
      <c r="AD135" s="842"/>
      <c r="AE135" s="601">
        <f>COUNTA(A135:AB135)</f>
        <v>14</v>
      </c>
      <c r="AF135" s="483"/>
      <c r="AG135" s="483"/>
      <c r="AH135" s="483"/>
      <c r="AI135" s="483"/>
      <c r="AJ135" s="483"/>
    </row>
    <row r="136" spans="1:36" ht="13.5" customHeight="1">
      <c r="A136" s="870"/>
      <c r="B136" s="315" t="s">
        <v>112</v>
      </c>
      <c r="C136" s="315"/>
      <c r="D136" s="315" t="s">
        <v>112</v>
      </c>
      <c r="E136" s="315"/>
      <c r="F136" s="315" t="s">
        <v>97</v>
      </c>
      <c r="G136" s="315"/>
      <c r="H136" s="315" t="s">
        <v>107</v>
      </c>
      <c r="I136" s="315"/>
      <c r="J136" s="315" t="s">
        <v>1861</v>
      </c>
      <c r="K136" s="315"/>
      <c r="L136" s="315" t="s">
        <v>97</v>
      </c>
      <c r="M136" s="315"/>
      <c r="N136" s="315" t="s">
        <v>97</v>
      </c>
      <c r="O136" s="315"/>
      <c r="P136" s="315" t="s">
        <v>176</v>
      </c>
      <c r="Q136" s="315"/>
      <c r="R136" s="315" t="s">
        <v>176</v>
      </c>
      <c r="S136" s="315"/>
      <c r="T136" s="315" t="s">
        <v>176</v>
      </c>
      <c r="U136" s="315"/>
      <c r="V136" s="315" t="s">
        <v>107</v>
      </c>
      <c r="W136" s="315"/>
      <c r="X136" s="315" t="s">
        <v>107</v>
      </c>
      <c r="Y136" s="315"/>
      <c r="Z136" s="315" t="s">
        <v>107</v>
      </c>
      <c r="AA136" s="315"/>
      <c r="AB136" s="315" t="s">
        <v>107</v>
      </c>
      <c r="AC136" s="855"/>
      <c r="AD136" s="842"/>
      <c r="AE136" s="459"/>
      <c r="AF136" s="601">
        <f>COUNTA(A136:AC136)</f>
        <v>14</v>
      </c>
      <c r="AG136" s="483"/>
      <c r="AH136" s="483"/>
      <c r="AI136" s="601"/>
      <c r="AJ136" s="483"/>
    </row>
    <row r="137" spans="1:36" ht="13.5" customHeight="1">
      <c r="A137" s="870"/>
      <c r="B137" s="315"/>
      <c r="C137" s="315"/>
      <c r="D137" s="315" t="s">
        <v>3064</v>
      </c>
      <c r="E137" s="315"/>
      <c r="F137" s="315"/>
      <c r="G137" s="315"/>
      <c r="H137" s="315"/>
      <c r="I137" s="315"/>
      <c r="J137" s="315"/>
      <c r="K137" s="315"/>
      <c r="L137" s="315"/>
      <c r="M137" s="627"/>
      <c r="N137" s="315"/>
      <c r="O137" s="315"/>
      <c r="P137" s="315"/>
      <c r="Q137" s="315"/>
      <c r="R137" s="315"/>
      <c r="S137" s="315"/>
      <c r="T137" s="315"/>
      <c r="U137" s="315"/>
      <c r="V137" s="315" t="s">
        <v>3332</v>
      </c>
      <c r="W137" s="315"/>
      <c r="X137" s="315"/>
      <c r="Y137" s="315"/>
      <c r="Z137" s="315"/>
      <c r="AA137" s="315"/>
      <c r="AB137" s="315" t="s">
        <v>3383</v>
      </c>
      <c r="AC137" s="855"/>
      <c r="AD137" s="842"/>
      <c r="AE137" s="459"/>
      <c r="AF137" s="601"/>
      <c r="AG137" s="483"/>
      <c r="AH137" s="483"/>
      <c r="AI137" s="601"/>
      <c r="AJ137" s="483"/>
    </row>
    <row r="138" spans="1:36" ht="13.5" customHeight="1">
      <c r="A138" s="871"/>
      <c r="B138" s="946" t="s">
        <v>3508</v>
      </c>
      <c r="C138" s="946"/>
      <c r="D138" s="946" t="s">
        <v>3338</v>
      </c>
      <c r="E138" s="946"/>
      <c r="F138" s="946" t="s">
        <v>3440</v>
      </c>
      <c r="G138" s="946"/>
      <c r="H138" s="946" t="s">
        <v>3494</v>
      </c>
      <c r="I138" s="946"/>
      <c r="J138" s="946" t="s">
        <v>3338</v>
      </c>
      <c r="K138" s="946"/>
      <c r="L138" s="946" t="s">
        <v>3509</v>
      </c>
      <c r="M138" s="315"/>
      <c r="N138" s="946" t="s">
        <v>3376</v>
      </c>
      <c r="O138" s="946"/>
      <c r="P138" s="946" t="s">
        <v>2878</v>
      </c>
      <c r="Q138" s="946"/>
      <c r="R138" s="946" t="s">
        <v>3476</v>
      </c>
      <c r="S138" s="946"/>
      <c r="T138" s="946" t="s">
        <v>1926</v>
      </c>
      <c r="U138" s="946"/>
      <c r="V138" s="946" t="s">
        <v>3494</v>
      </c>
      <c r="W138" s="946"/>
      <c r="X138" s="946" t="s">
        <v>3338</v>
      </c>
      <c r="Y138" s="946"/>
      <c r="Z138" s="946" t="s">
        <v>3368</v>
      </c>
      <c r="AA138" s="946"/>
      <c r="AB138" s="946" t="s">
        <v>1917</v>
      </c>
      <c r="AC138" s="838"/>
      <c r="AD138" s="842"/>
      <c r="AE138" s="459"/>
      <c r="AF138" s="483"/>
      <c r="AG138" s="483"/>
      <c r="AH138" s="483"/>
      <c r="AI138" s="483"/>
      <c r="AJ138" s="601">
        <f>COUNTA(A138:AC138)</f>
        <v>14</v>
      </c>
    </row>
    <row r="139" spans="1:36" ht="13.5" customHeight="1">
      <c r="A139" s="870"/>
      <c r="B139" s="602" t="s">
        <v>1131</v>
      </c>
      <c r="C139" s="602"/>
      <c r="D139" s="602" t="s">
        <v>1571</v>
      </c>
      <c r="E139" s="602"/>
      <c r="F139" s="602" t="s">
        <v>1544</v>
      </c>
      <c r="G139" s="602"/>
      <c r="H139" s="602" t="s">
        <v>1564</v>
      </c>
      <c r="I139" s="602"/>
      <c r="J139" s="602" t="s">
        <v>1330</v>
      </c>
      <c r="K139" s="602"/>
      <c r="L139" s="602" t="s">
        <v>1548</v>
      </c>
      <c r="M139" s="602"/>
      <c r="N139" s="602" t="s">
        <v>1009</v>
      </c>
      <c r="O139" s="602"/>
      <c r="P139" s="602" t="s">
        <v>1012</v>
      </c>
      <c r="Q139" s="602"/>
      <c r="R139" s="602" t="s">
        <v>1014</v>
      </c>
      <c r="S139" s="602"/>
      <c r="T139" s="602" t="s">
        <v>1016</v>
      </c>
      <c r="U139" s="602"/>
      <c r="V139" s="602" t="s">
        <v>1018</v>
      </c>
      <c r="W139" s="602"/>
      <c r="X139" s="602" t="s">
        <v>1020</v>
      </c>
      <c r="Y139" s="602"/>
      <c r="Z139" s="602" t="s">
        <v>1022</v>
      </c>
      <c r="AA139" s="602"/>
      <c r="AB139" s="602" t="s">
        <v>1024</v>
      </c>
      <c r="AC139" s="855"/>
      <c r="AD139" s="842"/>
      <c r="AE139" s="459"/>
      <c r="AF139" s="483"/>
      <c r="AG139" s="483"/>
      <c r="AH139" s="483"/>
      <c r="AI139" s="601"/>
      <c r="AJ139" s="483"/>
    </row>
    <row r="140" spans="1:36" ht="13.5" customHeight="1">
      <c r="A140" s="870"/>
      <c r="B140" s="315"/>
      <c r="C140" s="854"/>
      <c r="D140" s="315"/>
      <c r="E140" s="315"/>
      <c r="F140" s="315"/>
      <c r="G140" s="315"/>
      <c r="H140" s="315"/>
      <c r="I140" s="315"/>
      <c r="J140" s="315"/>
      <c r="K140" s="315"/>
      <c r="L140" s="315"/>
      <c r="M140" s="488"/>
      <c r="N140" s="315"/>
      <c r="O140" s="315"/>
      <c r="P140" s="315"/>
      <c r="Q140" s="315"/>
      <c r="R140" s="315"/>
      <c r="S140" s="315"/>
      <c r="T140" s="315"/>
      <c r="U140" s="315"/>
      <c r="V140" s="315"/>
      <c r="W140" s="315"/>
      <c r="X140" s="315"/>
      <c r="Y140" s="315"/>
      <c r="Z140" s="315"/>
      <c r="AA140" s="315"/>
      <c r="AB140" s="315"/>
      <c r="AC140" s="855"/>
      <c r="AD140" s="842"/>
      <c r="AE140" s="459"/>
      <c r="AF140" s="483"/>
      <c r="AG140" s="483"/>
      <c r="AH140" s="483"/>
      <c r="AI140" s="483"/>
      <c r="AJ140" s="483"/>
    </row>
    <row r="141" spans="1:36" ht="13.5" customHeight="1">
      <c r="A141" s="870"/>
      <c r="B141" s="315"/>
      <c r="C141" s="854"/>
      <c r="D141" s="315"/>
      <c r="E141" s="315"/>
      <c r="F141" s="315"/>
      <c r="G141" s="315"/>
      <c r="H141" s="315"/>
      <c r="I141" s="315"/>
      <c r="J141" s="315"/>
      <c r="K141" s="315"/>
      <c r="L141" s="315"/>
      <c r="M141" s="488"/>
      <c r="N141" s="315"/>
      <c r="O141" s="315"/>
      <c r="P141" s="315"/>
      <c r="Q141" s="315"/>
      <c r="R141" s="315"/>
      <c r="S141" s="315"/>
      <c r="T141" s="315"/>
      <c r="U141" s="315"/>
      <c r="V141" s="315"/>
      <c r="W141" s="315"/>
      <c r="X141" s="315"/>
      <c r="Y141" s="315"/>
      <c r="Z141" s="315"/>
      <c r="AA141" s="315"/>
      <c r="AB141" s="315"/>
      <c r="AC141" s="855"/>
      <c r="AD141" s="842"/>
      <c r="AE141" s="459"/>
      <c r="AF141" s="483"/>
      <c r="AG141" s="483"/>
      <c r="AH141" s="483"/>
      <c r="AI141" s="483"/>
      <c r="AJ141" s="483"/>
    </row>
    <row r="142" spans="1:36" ht="13.5" customHeight="1">
      <c r="A142" s="875">
        <v>336.37400000000002</v>
      </c>
      <c r="B142" s="952" t="s">
        <v>3510</v>
      </c>
      <c r="C142" s="878">
        <v>388.91800000000001</v>
      </c>
      <c r="D142" s="952" t="s">
        <v>3511</v>
      </c>
      <c r="E142" s="860">
        <v>421.99599999999998</v>
      </c>
      <c r="F142" s="952" t="s">
        <v>3512</v>
      </c>
      <c r="G142" s="857">
        <v>390.81700000000001</v>
      </c>
      <c r="H142" s="952" t="s">
        <v>3513</v>
      </c>
      <c r="I142" s="857">
        <v>381.8</v>
      </c>
      <c r="J142" s="952" t="s">
        <v>3514</v>
      </c>
      <c r="K142" s="857">
        <v>406.28800000000001</v>
      </c>
      <c r="L142" s="952" t="s">
        <v>3515</v>
      </c>
      <c r="M142" s="857">
        <v>426.86799999999999</v>
      </c>
      <c r="N142" s="952" t="s">
        <v>3516</v>
      </c>
      <c r="O142" s="857">
        <v>407.72</v>
      </c>
      <c r="P142" s="952" t="s">
        <v>3517</v>
      </c>
      <c r="Q142" s="857">
        <v>333.51100000000002</v>
      </c>
      <c r="R142" s="952" t="s">
        <v>648</v>
      </c>
      <c r="S142" s="857">
        <v>418.06200000000001</v>
      </c>
      <c r="T142" s="952" t="s">
        <v>1917</v>
      </c>
      <c r="U142" s="861">
        <v>410.767</v>
      </c>
      <c r="V142" s="952" t="s">
        <v>1762</v>
      </c>
      <c r="W142" s="857">
        <v>419.73</v>
      </c>
      <c r="X142" s="952" t="s">
        <v>640</v>
      </c>
      <c r="Y142" s="857">
        <v>402.06799999999998</v>
      </c>
      <c r="Z142" s="952" t="s">
        <v>634</v>
      </c>
      <c r="AA142" s="488">
        <v>389.36900000000003</v>
      </c>
      <c r="AB142" s="952" t="s">
        <v>3518</v>
      </c>
      <c r="AC142" s="862"/>
      <c r="AD142" s="842">
        <f>SUM(A142:AC142)/1000</f>
        <v>5.5342880000000001</v>
      </c>
      <c r="AE142" s="459"/>
      <c r="AF142" s="483"/>
      <c r="AG142" s="483"/>
      <c r="AH142" s="483"/>
      <c r="AI142" s="483"/>
      <c r="AJ142" s="483"/>
    </row>
    <row r="143" spans="1:36" ht="13.5" customHeight="1">
      <c r="A143" s="870"/>
      <c r="B143" s="864" t="s">
        <v>503</v>
      </c>
      <c r="C143" s="315"/>
      <c r="D143" s="864" t="s">
        <v>503</v>
      </c>
      <c r="E143" s="315"/>
      <c r="F143" s="864" t="s">
        <v>212</v>
      </c>
      <c r="G143" s="315"/>
      <c r="H143" s="864" t="s">
        <v>212</v>
      </c>
      <c r="I143" s="315"/>
      <c r="J143" s="864" t="s">
        <v>212</v>
      </c>
      <c r="K143" s="315"/>
      <c r="L143" s="864" t="s">
        <v>212</v>
      </c>
      <c r="M143" s="315"/>
      <c r="N143" s="864" t="s">
        <v>212</v>
      </c>
      <c r="O143" s="488"/>
      <c r="P143" s="952" t="s">
        <v>212</v>
      </c>
      <c r="Q143" s="605"/>
      <c r="R143" s="863" t="s">
        <v>503</v>
      </c>
      <c r="S143" s="854"/>
      <c r="T143" s="863" t="s">
        <v>169</v>
      </c>
      <c r="U143" s="315"/>
      <c r="V143" s="863" t="s">
        <v>212</v>
      </c>
      <c r="W143" s="315"/>
      <c r="X143" s="863" t="s">
        <v>503</v>
      </c>
      <c r="Y143" s="315"/>
      <c r="Z143" s="863" t="s">
        <v>169</v>
      </c>
      <c r="AA143" s="315"/>
      <c r="AB143" s="863" t="s">
        <v>169</v>
      </c>
      <c r="AC143" s="855"/>
      <c r="AD143" s="842"/>
      <c r="AE143" s="459"/>
      <c r="AF143" s="483"/>
      <c r="AG143" s="601">
        <f>COUNTA(A143:AC143)</f>
        <v>14</v>
      </c>
      <c r="AH143" s="483"/>
      <c r="AI143" s="483"/>
      <c r="AJ143" s="483"/>
    </row>
    <row r="144" spans="1:36" ht="13.5" customHeight="1">
      <c r="A144" s="870"/>
      <c r="B144" s="865" t="s">
        <v>2166</v>
      </c>
      <c r="C144" s="854"/>
      <c r="D144" s="865" t="s">
        <v>2166</v>
      </c>
      <c r="E144" s="315"/>
      <c r="F144" s="865" t="s">
        <v>2166</v>
      </c>
      <c r="G144" s="315"/>
      <c r="H144" s="865" t="s">
        <v>2166</v>
      </c>
      <c r="I144" s="315"/>
      <c r="J144" s="865" t="s">
        <v>2166</v>
      </c>
      <c r="K144" s="315"/>
      <c r="L144" s="865" t="s">
        <v>2166</v>
      </c>
      <c r="M144" s="488"/>
      <c r="N144" s="865" t="s">
        <v>2166</v>
      </c>
      <c r="O144" s="315"/>
      <c r="P144" s="865" t="s">
        <v>2166</v>
      </c>
      <c r="Q144" s="315"/>
      <c r="R144" s="865" t="s">
        <v>2166</v>
      </c>
      <c r="S144" s="315"/>
      <c r="T144" s="865" t="s">
        <v>2166</v>
      </c>
      <c r="U144" s="315"/>
      <c r="V144" s="865" t="s">
        <v>2166</v>
      </c>
      <c r="W144" s="315"/>
      <c r="X144" s="865" t="s">
        <v>2166</v>
      </c>
      <c r="Y144" s="315"/>
      <c r="Z144" s="865" t="s">
        <v>2166</v>
      </c>
      <c r="AA144" s="315"/>
      <c r="AB144" s="865" t="s">
        <v>2166</v>
      </c>
      <c r="AC144" s="855"/>
      <c r="AD144" s="842"/>
      <c r="AE144" s="601">
        <f>COUNTA(A144:AB144)</f>
        <v>14</v>
      </c>
      <c r="AF144" s="483"/>
      <c r="AG144" s="483"/>
      <c r="AH144" s="483"/>
      <c r="AI144" s="483"/>
      <c r="AJ144" s="483"/>
    </row>
    <row r="145" spans="1:36" ht="13.5" customHeight="1">
      <c r="A145" s="870"/>
      <c r="B145" s="315" t="s">
        <v>234</v>
      </c>
      <c r="C145" s="315"/>
      <c r="D145" s="315" t="s">
        <v>97</v>
      </c>
      <c r="E145" s="315"/>
      <c r="F145" s="315" t="s">
        <v>97</v>
      </c>
      <c r="G145" s="315"/>
      <c r="H145" s="315" t="s">
        <v>97</v>
      </c>
      <c r="I145" s="315"/>
      <c r="J145" s="315" t="s">
        <v>176</v>
      </c>
      <c r="K145" s="315"/>
      <c r="L145" s="315" t="s">
        <v>97</v>
      </c>
      <c r="M145" s="315"/>
      <c r="N145" s="315" t="s">
        <v>107</v>
      </c>
      <c r="O145" s="315"/>
      <c r="P145" s="315" t="s">
        <v>112</v>
      </c>
      <c r="Q145" s="315"/>
      <c r="R145" s="315" t="s">
        <v>112</v>
      </c>
      <c r="S145" s="315"/>
      <c r="T145" s="315" t="s">
        <v>107</v>
      </c>
      <c r="U145" s="315"/>
      <c r="V145" s="315" t="s">
        <v>176</v>
      </c>
      <c r="W145" s="315"/>
      <c r="X145" s="315" t="s">
        <v>107</v>
      </c>
      <c r="Y145" s="315"/>
      <c r="Z145" s="315" t="s">
        <v>234</v>
      </c>
      <c r="AA145" s="315"/>
      <c r="AB145" s="315" t="s">
        <v>176</v>
      </c>
      <c r="AC145" s="855"/>
      <c r="AD145" s="842"/>
      <c r="AE145" s="459"/>
      <c r="AF145" s="601">
        <f>COUNTA(A145:AC145)</f>
        <v>14</v>
      </c>
      <c r="AG145" s="483"/>
      <c r="AH145" s="483"/>
      <c r="AI145" s="601"/>
      <c r="AJ145" s="483"/>
    </row>
    <row r="146" spans="1:36" ht="13.5" customHeight="1">
      <c r="A146" s="870"/>
      <c r="B146" s="602" t="s">
        <v>3071</v>
      </c>
      <c r="C146" s="602"/>
      <c r="D146" s="602"/>
      <c r="E146" s="602"/>
      <c r="F146" s="602"/>
      <c r="G146" s="602"/>
      <c r="H146" s="602"/>
      <c r="I146" s="602"/>
      <c r="J146" s="602"/>
      <c r="K146" s="602"/>
      <c r="L146" s="602"/>
      <c r="M146" s="602"/>
      <c r="N146" s="602"/>
      <c r="O146" s="602"/>
      <c r="P146" s="602" t="s">
        <v>3519</v>
      </c>
      <c r="Q146" s="602"/>
      <c r="R146" s="602" t="s">
        <v>3352</v>
      </c>
      <c r="S146" s="602"/>
      <c r="T146" s="602"/>
      <c r="U146" s="602"/>
      <c r="V146" s="602"/>
      <c r="W146" s="602"/>
      <c r="X146" s="602" t="s">
        <v>3064</v>
      </c>
      <c r="Y146" s="602"/>
      <c r="Z146" s="602"/>
      <c r="AA146" s="602"/>
      <c r="AB146" s="602"/>
      <c r="AC146" s="855"/>
      <c r="AD146" s="842"/>
      <c r="AE146" s="459"/>
      <c r="AF146" s="601"/>
      <c r="AG146" s="483"/>
      <c r="AH146" s="483"/>
      <c r="AI146" s="601"/>
      <c r="AJ146" s="483"/>
    </row>
    <row r="147" spans="1:36" ht="13.5" customHeight="1">
      <c r="A147" s="870"/>
      <c r="B147" s="602" t="s">
        <v>3376</v>
      </c>
      <c r="C147" s="602"/>
      <c r="D147" s="602" t="s">
        <v>3336</v>
      </c>
      <c r="E147" s="602"/>
      <c r="F147" s="602" t="s">
        <v>3520</v>
      </c>
      <c r="G147" s="602"/>
      <c r="H147" s="602" t="s">
        <v>3371</v>
      </c>
      <c r="I147" s="602"/>
      <c r="J147" s="602" t="s">
        <v>3521</v>
      </c>
      <c r="K147" s="602"/>
      <c r="L147" s="602" t="s">
        <v>3460</v>
      </c>
      <c r="M147" s="602"/>
      <c r="N147" s="602" t="s">
        <v>3522</v>
      </c>
      <c r="O147" s="602"/>
      <c r="P147" s="602" t="s">
        <v>1922</v>
      </c>
      <c r="Q147" s="602"/>
      <c r="R147" s="946" t="s">
        <v>3523</v>
      </c>
      <c r="S147" s="602"/>
      <c r="T147" s="602" t="s">
        <v>3374</v>
      </c>
      <c r="U147" s="602"/>
      <c r="V147" s="602" t="s">
        <v>3524</v>
      </c>
      <c r="W147" s="602"/>
      <c r="X147" s="602" t="s">
        <v>3372</v>
      </c>
      <c r="Y147" s="602"/>
      <c r="Z147" s="602" t="s">
        <v>3525</v>
      </c>
      <c r="AA147" s="602"/>
      <c r="AB147" s="602" t="s">
        <v>3375</v>
      </c>
      <c r="AC147" s="855"/>
      <c r="AD147" s="842"/>
      <c r="AE147" s="459"/>
      <c r="AF147" s="483"/>
      <c r="AG147" s="483"/>
      <c r="AH147" s="483"/>
      <c r="AI147" s="483"/>
      <c r="AJ147" s="601">
        <f>COUNTA(A147:AC147)</f>
        <v>14</v>
      </c>
    </row>
    <row r="148" spans="1:36" ht="13.5" customHeight="1">
      <c r="A148" s="870"/>
      <c r="B148" s="602" t="s">
        <v>1026</v>
      </c>
      <c r="C148" s="602"/>
      <c r="D148" s="602" t="s">
        <v>1526</v>
      </c>
      <c r="E148" s="602"/>
      <c r="F148" s="602" t="s">
        <v>1028</v>
      </c>
      <c r="G148" s="602"/>
      <c r="H148" s="602" t="s">
        <v>1031</v>
      </c>
      <c r="I148" s="602"/>
      <c r="J148" s="602" t="s">
        <v>1033</v>
      </c>
      <c r="K148" s="602"/>
      <c r="L148" s="602" t="s">
        <v>1035</v>
      </c>
      <c r="M148" s="602"/>
      <c r="N148" s="602" t="s">
        <v>1037</v>
      </c>
      <c r="O148" s="602"/>
      <c r="P148" s="602" t="s">
        <v>1039</v>
      </c>
      <c r="Q148" s="602"/>
      <c r="R148" s="602" t="s">
        <v>1041</v>
      </c>
      <c r="S148" s="602"/>
      <c r="T148" s="602" t="s">
        <v>1043</v>
      </c>
      <c r="U148" s="602"/>
      <c r="V148" s="602" t="s">
        <v>1045</v>
      </c>
      <c r="W148" s="602"/>
      <c r="X148" s="602" t="s">
        <v>1047</v>
      </c>
      <c r="Y148" s="602"/>
      <c r="Z148" s="602" t="s">
        <v>1049</v>
      </c>
      <c r="AA148" s="602"/>
      <c r="AB148" s="602" t="s">
        <v>1051</v>
      </c>
      <c r="AC148" s="855"/>
      <c r="AD148" s="842"/>
      <c r="AE148" s="459"/>
      <c r="AF148" s="483"/>
      <c r="AG148" s="483"/>
      <c r="AH148" s="483"/>
      <c r="AI148" s="601"/>
      <c r="AJ148" s="483"/>
    </row>
    <row r="149" spans="1:36" ht="13.5" customHeight="1">
      <c r="A149" s="870"/>
      <c r="B149" s="315"/>
      <c r="C149" s="854"/>
      <c r="D149" s="315"/>
      <c r="E149" s="315"/>
      <c r="F149" s="315"/>
      <c r="G149" s="315"/>
      <c r="H149" s="315"/>
      <c r="I149" s="315"/>
      <c r="J149" s="315"/>
      <c r="K149" s="315"/>
      <c r="L149" s="315"/>
      <c r="M149" s="488"/>
      <c r="N149" s="315"/>
      <c r="O149" s="315"/>
      <c r="P149" s="315"/>
      <c r="Q149" s="315"/>
      <c r="R149" s="315"/>
      <c r="S149" s="315"/>
      <c r="T149" s="315"/>
      <c r="U149" s="315"/>
      <c r="V149" s="315"/>
      <c r="W149" s="315"/>
      <c r="X149" s="315"/>
      <c r="Y149" s="315"/>
      <c r="Z149" s="315"/>
      <c r="AA149" s="315"/>
      <c r="AB149" s="315"/>
      <c r="AC149" s="855"/>
      <c r="AD149" s="842"/>
      <c r="AE149" s="459"/>
      <c r="AF149" s="483"/>
      <c r="AG149" s="483"/>
      <c r="AH149" s="483"/>
      <c r="AI149" s="483"/>
      <c r="AJ149" s="483"/>
    </row>
    <row r="150" spans="1:36" ht="13.5" customHeight="1">
      <c r="A150" s="870"/>
      <c r="B150" s="315"/>
      <c r="C150" s="854"/>
      <c r="D150" s="315"/>
      <c r="E150" s="315"/>
      <c r="F150" s="315"/>
      <c r="G150" s="315"/>
      <c r="H150" s="315"/>
      <c r="I150" s="315"/>
      <c r="J150" s="315"/>
      <c r="K150" s="315"/>
      <c r="L150" s="315"/>
      <c r="M150" s="488"/>
      <c r="N150" s="315"/>
      <c r="O150" s="315"/>
      <c r="P150" s="315"/>
      <c r="Q150" s="315"/>
      <c r="R150" s="315"/>
      <c r="S150" s="315"/>
      <c r="T150" s="315"/>
      <c r="U150" s="315"/>
      <c r="V150" s="315"/>
      <c r="W150" s="315"/>
      <c r="X150" s="315"/>
      <c r="Y150" s="315"/>
      <c r="Z150" s="315"/>
      <c r="AA150" s="315"/>
      <c r="AB150" s="315"/>
      <c r="AC150" s="855"/>
      <c r="AD150" s="842"/>
      <c r="AE150" s="459"/>
      <c r="AF150" s="483"/>
      <c r="AG150" s="483"/>
      <c r="AH150" s="483"/>
      <c r="AI150" s="483"/>
      <c r="AJ150" s="483"/>
    </row>
    <row r="151" spans="1:36" ht="13.5" customHeight="1">
      <c r="A151" s="875">
        <v>402.18</v>
      </c>
      <c r="B151" s="952" t="s">
        <v>3526</v>
      </c>
      <c r="C151" s="878">
        <v>368.47399999999999</v>
      </c>
      <c r="D151" s="952" t="s">
        <v>3527</v>
      </c>
      <c r="E151" s="860">
        <v>379.21100000000001</v>
      </c>
      <c r="F151" s="952" t="s">
        <v>620</v>
      </c>
      <c r="G151" s="857">
        <v>377.68200000000002</v>
      </c>
      <c r="H151" s="952" t="s">
        <v>613</v>
      </c>
      <c r="I151" s="857">
        <v>404.41699999999997</v>
      </c>
      <c r="J151" s="952" t="s">
        <v>608</v>
      </c>
      <c r="K151" s="857">
        <v>369.13600000000002</v>
      </c>
      <c r="L151" s="952" t="s">
        <v>3528</v>
      </c>
      <c r="M151" s="857">
        <v>396.26499999999999</v>
      </c>
      <c r="N151" s="952" t="s">
        <v>3529</v>
      </c>
      <c r="O151" s="857">
        <v>408.495</v>
      </c>
      <c r="P151" s="952" t="s">
        <v>3354</v>
      </c>
      <c r="Q151" s="857">
        <v>426.61900000000003</v>
      </c>
      <c r="R151" s="952" t="s">
        <v>3530</v>
      </c>
      <c r="S151" s="857">
        <v>407.31299999999999</v>
      </c>
      <c r="T151" s="952" t="s">
        <v>3531</v>
      </c>
      <c r="U151" s="861">
        <v>432.30700000000002</v>
      </c>
      <c r="V151" s="952" t="s">
        <v>3532</v>
      </c>
      <c r="W151" s="857">
        <v>407.88</v>
      </c>
      <c r="X151" s="952" t="s">
        <v>3533</v>
      </c>
      <c r="Y151" s="857">
        <v>432.43599999999998</v>
      </c>
      <c r="Z151" s="952" t="s">
        <v>3534</v>
      </c>
      <c r="AA151" s="488">
        <v>388.68</v>
      </c>
      <c r="AB151" s="952" t="s">
        <v>3535</v>
      </c>
      <c r="AC151" s="862"/>
      <c r="AD151" s="842">
        <f>SUM(A151:AC151)/1000</f>
        <v>5.6010949999999999</v>
      </c>
      <c r="AE151" s="459"/>
      <c r="AF151" s="483"/>
      <c r="AG151" s="483"/>
      <c r="AH151" s="483"/>
      <c r="AI151" s="483"/>
      <c r="AJ151" s="483"/>
    </row>
    <row r="152" spans="1:36" ht="13.5" customHeight="1">
      <c r="A152" s="870"/>
      <c r="B152" s="864" t="s">
        <v>169</v>
      </c>
      <c r="C152" s="315"/>
      <c r="D152" s="864" t="s">
        <v>503</v>
      </c>
      <c r="E152" s="315"/>
      <c r="F152" s="864" t="s">
        <v>169</v>
      </c>
      <c r="G152" s="315"/>
      <c r="H152" s="864" t="s">
        <v>503</v>
      </c>
      <c r="I152" s="315"/>
      <c r="J152" s="864" t="s">
        <v>169</v>
      </c>
      <c r="K152" s="315"/>
      <c r="L152" s="864" t="s">
        <v>503</v>
      </c>
      <c r="M152" s="315"/>
      <c r="N152" s="864" t="s">
        <v>503</v>
      </c>
      <c r="O152" s="488"/>
      <c r="P152" s="863" t="s">
        <v>169</v>
      </c>
      <c r="Q152" s="605"/>
      <c r="R152" s="863" t="s">
        <v>169</v>
      </c>
      <c r="S152" s="854"/>
      <c r="T152" s="863" t="s">
        <v>503</v>
      </c>
      <c r="U152" s="315"/>
      <c r="V152" s="863" t="s">
        <v>503</v>
      </c>
      <c r="W152" s="315"/>
      <c r="X152" s="863" t="s">
        <v>169</v>
      </c>
      <c r="Y152" s="315"/>
      <c r="Z152" s="863" t="s">
        <v>503</v>
      </c>
      <c r="AA152" s="315"/>
      <c r="AB152" s="863" t="s">
        <v>169</v>
      </c>
      <c r="AC152" s="855"/>
      <c r="AD152" s="842"/>
      <c r="AE152" s="459"/>
      <c r="AF152" s="483"/>
      <c r="AG152" s="601">
        <f>COUNTA(A152:AC152)</f>
        <v>14</v>
      </c>
      <c r="AH152" s="483"/>
      <c r="AI152" s="483"/>
      <c r="AJ152" s="483"/>
    </row>
    <row r="153" spans="1:36" ht="13.5" customHeight="1">
      <c r="A153" s="870"/>
      <c r="B153" s="865" t="s">
        <v>2166</v>
      </c>
      <c r="C153" s="854"/>
      <c r="D153" s="865" t="s">
        <v>2166</v>
      </c>
      <c r="E153" s="315"/>
      <c r="F153" s="865" t="s">
        <v>2166</v>
      </c>
      <c r="G153" s="315"/>
      <c r="H153" s="865" t="s">
        <v>2166</v>
      </c>
      <c r="I153" s="315"/>
      <c r="J153" s="865" t="s">
        <v>2166</v>
      </c>
      <c r="K153" s="315"/>
      <c r="L153" s="865" t="s">
        <v>2166</v>
      </c>
      <c r="M153" s="488"/>
      <c r="N153" s="865" t="s">
        <v>2166</v>
      </c>
      <c r="O153" s="315"/>
      <c r="P153" s="865" t="s">
        <v>2166</v>
      </c>
      <c r="Q153" s="315"/>
      <c r="R153" s="865" t="s">
        <v>2166</v>
      </c>
      <c r="S153" s="315"/>
      <c r="T153" s="865" t="s">
        <v>2166</v>
      </c>
      <c r="U153" s="315"/>
      <c r="V153" s="865" t="s">
        <v>2166</v>
      </c>
      <c r="W153" s="315"/>
      <c r="X153" s="865" t="s">
        <v>2166</v>
      </c>
      <c r="Y153" s="315"/>
      <c r="Z153" s="865" t="s">
        <v>2166</v>
      </c>
      <c r="AA153" s="315"/>
      <c r="AB153" s="865" t="s">
        <v>2166</v>
      </c>
      <c r="AC153" s="855"/>
      <c r="AD153" s="842"/>
      <c r="AE153" s="601">
        <f>COUNTA(A153:AB153)</f>
        <v>14</v>
      </c>
      <c r="AF153" s="483"/>
      <c r="AG153" s="483"/>
      <c r="AH153" s="483"/>
      <c r="AI153" s="483"/>
      <c r="AJ153" s="483"/>
    </row>
    <row r="154" spans="1:36" ht="13.5" customHeight="1">
      <c r="A154" s="870"/>
      <c r="B154" s="315" t="s">
        <v>97</v>
      </c>
      <c r="C154" s="315"/>
      <c r="D154" s="315" t="s">
        <v>97</v>
      </c>
      <c r="E154" s="315"/>
      <c r="F154" s="315" t="s">
        <v>97</v>
      </c>
      <c r="G154" s="315"/>
      <c r="H154" s="315" t="s">
        <v>176</v>
      </c>
      <c r="I154" s="315"/>
      <c r="J154" s="315" t="s">
        <v>97</v>
      </c>
      <c r="K154" s="315"/>
      <c r="L154" s="315" t="s">
        <v>343</v>
      </c>
      <c r="M154" s="315"/>
      <c r="N154" s="315" t="s">
        <v>176</v>
      </c>
      <c r="O154" s="315"/>
      <c r="P154" s="315" t="s">
        <v>97</v>
      </c>
      <c r="Q154" s="315"/>
      <c r="R154" s="315" t="s">
        <v>97</v>
      </c>
      <c r="S154" s="315"/>
      <c r="T154" s="315" t="s">
        <v>97</v>
      </c>
      <c r="U154" s="315"/>
      <c r="V154" s="315" t="s">
        <v>176</v>
      </c>
      <c r="W154" s="315"/>
      <c r="X154" s="315" t="s">
        <v>176</v>
      </c>
      <c r="Y154" s="315"/>
      <c r="Z154" s="315" t="s">
        <v>112</v>
      </c>
      <c r="AA154" s="315"/>
      <c r="AB154" s="315" t="s">
        <v>112</v>
      </c>
      <c r="AC154" s="855"/>
      <c r="AD154" s="842"/>
      <c r="AE154" s="459"/>
      <c r="AF154" s="601">
        <f>COUNTA(A154:AC154)</f>
        <v>14</v>
      </c>
      <c r="AG154" s="483"/>
      <c r="AH154" s="483"/>
      <c r="AI154" s="601"/>
      <c r="AJ154" s="483"/>
    </row>
    <row r="155" spans="1:36" ht="13.5" customHeight="1">
      <c r="A155" s="829"/>
      <c r="B155" s="958"/>
      <c r="C155" s="958"/>
      <c r="D155" s="958"/>
      <c r="E155" s="958"/>
      <c r="F155" s="958"/>
      <c r="G155" s="958"/>
      <c r="H155" s="958"/>
      <c r="I155" s="958"/>
      <c r="J155" s="958" t="s">
        <v>3349</v>
      </c>
      <c r="K155" s="958"/>
      <c r="L155" s="958"/>
      <c r="M155" s="958"/>
      <c r="N155" s="958"/>
      <c r="O155" s="958"/>
      <c r="P155" s="958"/>
      <c r="Q155" s="958"/>
      <c r="R155" s="958" t="s">
        <v>3536</v>
      </c>
      <c r="S155" s="958"/>
      <c r="T155" s="958" t="s">
        <v>3537</v>
      </c>
      <c r="U155" s="958"/>
      <c r="V155" s="958" t="s">
        <v>3349</v>
      </c>
      <c r="W155" s="958"/>
      <c r="X155" s="958"/>
      <c r="Y155" s="958"/>
      <c r="Z155" s="958" t="s">
        <v>3066</v>
      </c>
      <c r="AA155" s="958"/>
      <c r="AB155" s="958" t="s">
        <v>3133</v>
      </c>
      <c r="AC155" s="935"/>
      <c r="AD155" s="842"/>
      <c r="AE155" s="459"/>
      <c r="AF155" s="601"/>
      <c r="AG155" s="483"/>
      <c r="AH155" s="483"/>
      <c r="AI155" s="601"/>
      <c r="AJ155" s="483"/>
    </row>
    <row r="156" spans="1:36" ht="13.5" customHeight="1">
      <c r="A156" s="843"/>
      <c r="B156" s="957" t="s">
        <v>3373</v>
      </c>
      <c r="C156" s="957"/>
      <c r="D156" s="957" t="s">
        <v>3538</v>
      </c>
      <c r="E156" s="957"/>
      <c r="F156" s="957" t="s">
        <v>3524</v>
      </c>
      <c r="G156" s="957"/>
      <c r="H156" s="957" t="s">
        <v>3368</v>
      </c>
      <c r="I156" s="957"/>
      <c r="J156" s="957" t="s">
        <v>3375</v>
      </c>
      <c r="K156" s="957"/>
      <c r="L156" s="957" t="s">
        <v>3323</v>
      </c>
      <c r="M156" s="957"/>
      <c r="N156" s="957" t="s">
        <v>3539</v>
      </c>
      <c r="O156" s="957"/>
      <c r="P156" s="957" t="s">
        <v>3540</v>
      </c>
      <c r="Q156" s="957"/>
      <c r="R156" s="957" t="s">
        <v>3466</v>
      </c>
      <c r="S156" s="957"/>
      <c r="T156" s="957" t="s">
        <v>3541</v>
      </c>
      <c r="U156" s="957"/>
      <c r="V156" s="957" t="s">
        <v>1926</v>
      </c>
      <c r="W156" s="957"/>
      <c r="X156" s="957" t="s">
        <v>1956</v>
      </c>
      <c r="Y156" s="957"/>
      <c r="Z156" s="957" t="s">
        <v>1923</v>
      </c>
      <c r="AA156" s="957"/>
      <c r="AB156" s="957" t="s">
        <v>3492</v>
      </c>
      <c r="AC156" s="853"/>
      <c r="AD156" s="842"/>
      <c r="AE156" s="459"/>
      <c r="AF156" s="483"/>
      <c r="AG156" s="483"/>
      <c r="AH156" s="483"/>
      <c r="AI156" s="483"/>
      <c r="AJ156" s="601">
        <f>COUNTA(A156:AC156)</f>
        <v>14</v>
      </c>
    </row>
    <row r="157" spans="1:36" ht="13.5" customHeight="1">
      <c r="A157" s="871"/>
      <c r="B157" s="959" t="s">
        <v>1053</v>
      </c>
      <c r="C157" s="959"/>
      <c r="D157" s="959" t="s">
        <v>1055</v>
      </c>
      <c r="E157" s="959"/>
      <c r="F157" s="959" t="s">
        <v>1057</v>
      </c>
      <c r="G157" s="959"/>
      <c r="H157" s="959" t="s">
        <v>1059</v>
      </c>
      <c r="I157" s="959"/>
      <c r="J157" s="959" t="s">
        <v>1104</v>
      </c>
      <c r="K157" s="959"/>
      <c r="L157" s="959" t="s">
        <v>1105</v>
      </c>
      <c r="M157" s="959"/>
      <c r="N157" s="959" t="s">
        <v>1106</v>
      </c>
      <c r="O157" s="959"/>
      <c r="P157" s="959" t="s">
        <v>1107</v>
      </c>
      <c r="Q157" s="959"/>
      <c r="R157" s="959" t="s">
        <v>1108</v>
      </c>
      <c r="S157" s="959"/>
      <c r="T157" s="959" t="s">
        <v>1109</v>
      </c>
      <c r="U157" s="959"/>
      <c r="V157" s="959" t="s">
        <v>1110</v>
      </c>
      <c r="W157" s="959"/>
      <c r="X157" s="959" t="s">
        <v>1111</v>
      </c>
      <c r="Y157" s="959"/>
      <c r="Z157" s="959" t="s">
        <v>1112</v>
      </c>
      <c r="AA157" s="959"/>
      <c r="AB157" s="959" t="s">
        <v>1113</v>
      </c>
      <c r="AC157" s="838"/>
      <c r="AD157" s="842"/>
      <c r="AE157" s="459"/>
      <c r="AF157" s="483"/>
      <c r="AG157" s="483"/>
      <c r="AH157" s="483"/>
      <c r="AI157" s="601"/>
      <c r="AJ157" s="483"/>
    </row>
    <row r="158" spans="1:36" ht="13.5" customHeight="1">
      <c r="A158" s="870"/>
      <c r="B158" s="315"/>
      <c r="C158" s="854"/>
      <c r="D158" s="315"/>
      <c r="E158" s="315"/>
      <c r="F158" s="315"/>
      <c r="G158" s="315"/>
      <c r="H158" s="315"/>
      <c r="I158" s="315"/>
      <c r="J158" s="315"/>
      <c r="K158" s="315"/>
      <c r="L158" s="315"/>
      <c r="M158" s="488"/>
      <c r="N158" s="315"/>
      <c r="O158" s="315"/>
      <c r="P158" s="315"/>
      <c r="Q158" s="315"/>
      <c r="R158" s="315"/>
      <c r="S158" s="315"/>
      <c r="T158" s="315"/>
      <c r="U158" s="315"/>
      <c r="V158" s="315"/>
      <c r="W158" s="315"/>
      <c r="X158" s="315"/>
      <c r="Y158" s="315"/>
      <c r="Z158" s="315"/>
      <c r="AA158" s="315"/>
      <c r="AB158" s="315"/>
      <c r="AC158" s="855"/>
      <c r="AD158" s="842"/>
      <c r="AE158" s="459"/>
      <c r="AF158" s="483"/>
      <c r="AG158" s="483"/>
      <c r="AH158" s="483"/>
      <c r="AI158" s="483"/>
      <c r="AJ158" s="483"/>
    </row>
    <row r="159" spans="1:36" ht="13.5" customHeight="1">
      <c r="A159" s="870"/>
      <c r="B159" s="315"/>
      <c r="C159" s="854"/>
      <c r="D159" s="315"/>
      <c r="E159" s="315"/>
      <c r="F159" s="315"/>
      <c r="G159" s="315"/>
      <c r="H159" s="315"/>
      <c r="I159" s="315"/>
      <c r="J159" s="315"/>
      <c r="K159" s="315"/>
      <c r="L159" s="315"/>
      <c r="M159" s="488"/>
      <c r="N159" s="315"/>
      <c r="O159" s="315"/>
      <c r="P159" s="315"/>
      <c r="Q159" s="315"/>
      <c r="R159" s="315"/>
      <c r="S159" s="315"/>
      <c r="T159" s="315"/>
      <c r="U159" s="315"/>
      <c r="V159" s="315"/>
      <c r="W159" s="315"/>
      <c r="X159" s="315"/>
      <c r="Y159" s="315"/>
      <c r="Z159" s="315"/>
      <c r="AA159" s="315"/>
      <c r="AB159" s="315"/>
      <c r="AC159" s="855"/>
      <c r="AD159" s="842"/>
      <c r="AE159" s="459"/>
      <c r="AF159" s="483"/>
      <c r="AG159" s="483"/>
      <c r="AH159" s="483"/>
      <c r="AI159" s="483"/>
      <c r="AJ159" s="483"/>
    </row>
    <row r="160" spans="1:36" ht="13.5" customHeight="1">
      <c r="A160" s="875">
        <v>415.24700000000001</v>
      </c>
      <c r="B160" s="952" t="s">
        <v>3542</v>
      </c>
      <c r="C160" s="878">
        <v>423.98399999999998</v>
      </c>
      <c r="D160" s="952" t="s">
        <v>3543</v>
      </c>
      <c r="E160" s="860">
        <v>404.71199999999999</v>
      </c>
      <c r="F160" s="952" t="s">
        <v>629</v>
      </c>
      <c r="G160" s="857">
        <v>420.88499999999999</v>
      </c>
      <c r="H160" s="952" t="s">
        <v>1762</v>
      </c>
      <c r="I160" s="857">
        <v>383.98</v>
      </c>
      <c r="J160" s="952" t="s">
        <v>3544</v>
      </c>
      <c r="K160" s="857">
        <v>374.02199999999999</v>
      </c>
      <c r="L160" s="952" t="s">
        <v>3545</v>
      </c>
      <c r="M160" s="857">
        <v>427.06599999999997</v>
      </c>
      <c r="N160" s="952" t="s">
        <v>3546</v>
      </c>
      <c r="O160" s="857">
        <v>412.22699999999998</v>
      </c>
      <c r="P160" s="952" t="s">
        <v>3547</v>
      </c>
      <c r="Q160" s="857">
        <v>379.84100000000001</v>
      </c>
      <c r="R160" s="952" t="s">
        <v>3534</v>
      </c>
      <c r="S160" s="857">
        <v>428.86599999999999</v>
      </c>
      <c r="T160" s="952" t="s">
        <v>3548</v>
      </c>
      <c r="U160" s="861">
        <v>309</v>
      </c>
      <c r="V160" s="952" t="s">
        <v>3417</v>
      </c>
      <c r="W160" s="857">
        <v>430.12200000000001</v>
      </c>
      <c r="X160" s="952" t="s">
        <v>643</v>
      </c>
      <c r="Y160" s="857">
        <v>371.92700000000002</v>
      </c>
      <c r="Z160" s="952" t="s">
        <v>3549</v>
      </c>
      <c r="AA160" s="857">
        <v>440.41399999999999</v>
      </c>
      <c r="AB160" s="952" t="s">
        <v>634</v>
      </c>
      <c r="AC160" s="862"/>
      <c r="AD160" s="842">
        <f>SUM(A160:AC160)/1000</f>
        <v>5.622293</v>
      </c>
      <c r="AE160" s="459"/>
      <c r="AF160" s="483"/>
      <c r="AG160" s="483"/>
      <c r="AH160" s="483"/>
      <c r="AI160" s="483"/>
      <c r="AJ160" s="483"/>
    </row>
    <row r="161" spans="1:36" ht="13.5" customHeight="1">
      <c r="A161" s="870"/>
      <c r="B161" s="864" t="s">
        <v>169</v>
      </c>
      <c r="C161" s="315"/>
      <c r="D161" s="864" t="s">
        <v>503</v>
      </c>
      <c r="E161" s="315"/>
      <c r="F161" s="864" t="s">
        <v>169</v>
      </c>
      <c r="G161" s="315"/>
      <c r="H161" s="864" t="s">
        <v>169</v>
      </c>
      <c r="I161" s="315"/>
      <c r="J161" s="864" t="s">
        <v>169</v>
      </c>
      <c r="K161" s="315"/>
      <c r="L161" s="864" t="s">
        <v>503</v>
      </c>
      <c r="M161" s="315"/>
      <c r="N161" s="864" t="s">
        <v>503</v>
      </c>
      <c r="O161" s="488"/>
      <c r="P161" s="863" t="s">
        <v>503</v>
      </c>
      <c r="Q161" s="605"/>
      <c r="R161" s="863" t="s">
        <v>503</v>
      </c>
      <c r="S161" s="854"/>
      <c r="T161" s="863" t="s">
        <v>503</v>
      </c>
      <c r="U161" s="315"/>
      <c r="V161" s="863" t="s">
        <v>503</v>
      </c>
      <c r="W161" s="315"/>
      <c r="X161" s="863" t="s">
        <v>503</v>
      </c>
      <c r="Y161" s="315"/>
      <c r="Z161" s="863" t="s">
        <v>503</v>
      </c>
      <c r="AA161" s="315"/>
      <c r="AB161" s="863" t="s">
        <v>503</v>
      </c>
      <c r="AC161" s="855"/>
      <c r="AD161" s="842"/>
      <c r="AE161" s="459"/>
      <c r="AF161" s="483"/>
      <c r="AG161" s="483"/>
      <c r="AH161" s="483"/>
      <c r="AI161" s="483"/>
      <c r="AJ161" s="483"/>
    </row>
    <row r="162" spans="1:36" ht="13.5" customHeight="1">
      <c r="A162" s="870"/>
      <c r="B162" s="865" t="s">
        <v>2166</v>
      </c>
      <c r="C162" s="854"/>
      <c r="D162" s="865" t="s">
        <v>2166</v>
      </c>
      <c r="E162" s="315"/>
      <c r="F162" s="865" t="s">
        <v>2166</v>
      </c>
      <c r="G162" s="315"/>
      <c r="H162" s="865" t="s">
        <v>2166</v>
      </c>
      <c r="I162" s="315"/>
      <c r="J162" s="865" t="s">
        <v>2166</v>
      </c>
      <c r="K162" s="315"/>
      <c r="L162" s="865" t="s">
        <v>2166</v>
      </c>
      <c r="M162" s="488"/>
      <c r="N162" s="865" t="s">
        <v>2166</v>
      </c>
      <c r="O162" s="315"/>
      <c r="P162" s="865" t="s">
        <v>2166</v>
      </c>
      <c r="Q162" s="315"/>
      <c r="R162" s="865" t="s">
        <v>2166</v>
      </c>
      <c r="S162" s="315"/>
      <c r="T162" s="865" t="s">
        <v>2166</v>
      </c>
      <c r="U162" s="315"/>
      <c r="V162" s="865" t="s">
        <v>2166</v>
      </c>
      <c r="W162" s="315"/>
      <c r="X162" s="865" t="s">
        <v>2166</v>
      </c>
      <c r="Y162" s="315"/>
      <c r="Z162" s="865" t="s">
        <v>2166</v>
      </c>
      <c r="AA162" s="315"/>
      <c r="AB162" s="865" t="s">
        <v>2166</v>
      </c>
      <c r="AC162" s="855"/>
      <c r="AD162" s="842"/>
      <c r="AE162" s="601">
        <f>COUNTA(A162:AB162)</f>
        <v>14</v>
      </c>
      <c r="AF162" s="483"/>
      <c r="AG162" s="601">
        <f>COUNTA(A162:AC162)</f>
        <v>14</v>
      </c>
      <c r="AH162" s="483"/>
      <c r="AI162" s="483"/>
      <c r="AJ162" s="483"/>
    </row>
    <row r="163" spans="1:36" ht="13.5" customHeight="1">
      <c r="A163" s="870"/>
      <c r="B163" s="315" t="s">
        <v>107</v>
      </c>
      <c r="C163" s="315"/>
      <c r="D163" s="315" t="s">
        <v>97</v>
      </c>
      <c r="E163" s="315"/>
      <c r="F163" s="315" t="s">
        <v>107</v>
      </c>
      <c r="G163" s="315"/>
      <c r="H163" s="315" t="s">
        <v>234</v>
      </c>
      <c r="I163" s="315"/>
      <c r="J163" s="315" t="s">
        <v>176</v>
      </c>
      <c r="K163" s="315"/>
      <c r="L163" s="315" t="s">
        <v>176</v>
      </c>
      <c r="M163" s="315"/>
      <c r="N163" s="315" t="s">
        <v>97</v>
      </c>
      <c r="O163" s="315"/>
      <c r="P163" s="315" t="s">
        <v>112</v>
      </c>
      <c r="Q163" s="315"/>
      <c r="R163" s="315" t="s">
        <v>112</v>
      </c>
      <c r="S163" s="315"/>
      <c r="T163" s="315" t="s">
        <v>97</v>
      </c>
      <c r="U163" s="315"/>
      <c r="V163" s="315" t="s">
        <v>176</v>
      </c>
      <c r="W163" s="315"/>
      <c r="X163" s="315" t="s">
        <v>1861</v>
      </c>
      <c r="Y163" s="315"/>
      <c r="Z163" s="315" t="s">
        <v>1555</v>
      </c>
      <c r="AA163" s="315"/>
      <c r="AB163" s="315" t="s">
        <v>97</v>
      </c>
      <c r="AC163" s="855"/>
      <c r="AD163" s="842"/>
      <c r="AE163" s="459"/>
      <c r="AF163" s="601">
        <f>COUNTA(A163:AC163)</f>
        <v>14</v>
      </c>
      <c r="AG163" s="483"/>
      <c r="AH163" s="483"/>
      <c r="AI163" s="601"/>
      <c r="AJ163" s="483"/>
    </row>
    <row r="164" spans="1:36" ht="13.5" customHeight="1">
      <c r="A164" s="870"/>
      <c r="B164" s="315"/>
      <c r="C164" s="315"/>
      <c r="D164" s="315"/>
      <c r="E164" s="315"/>
      <c r="F164" s="315"/>
      <c r="G164" s="315"/>
      <c r="H164" s="315"/>
      <c r="I164" s="315"/>
      <c r="J164" s="315" t="s">
        <v>3063</v>
      </c>
      <c r="K164" s="315"/>
      <c r="L164" s="315" t="s">
        <v>3550</v>
      </c>
      <c r="M164" s="315"/>
      <c r="N164" s="315"/>
      <c r="O164" s="315"/>
      <c r="P164" s="315" t="s">
        <v>3551</v>
      </c>
      <c r="Q164" s="315"/>
      <c r="R164" s="315" t="s">
        <v>3552</v>
      </c>
      <c r="S164" s="315"/>
      <c r="T164" s="315" t="s">
        <v>3065</v>
      </c>
      <c r="U164" s="315"/>
      <c r="V164" s="315" t="s">
        <v>3553</v>
      </c>
      <c r="W164" s="315"/>
      <c r="X164" s="315" t="s">
        <v>3554</v>
      </c>
      <c r="Y164" s="315"/>
      <c r="Z164" s="315" t="s">
        <v>3473</v>
      </c>
      <c r="AA164" s="315"/>
      <c r="AB164" s="315" t="s">
        <v>3555</v>
      </c>
      <c r="AC164" s="855"/>
      <c r="AD164" s="842"/>
      <c r="AE164" s="459"/>
      <c r="AF164" s="483"/>
      <c r="AG164" s="483"/>
      <c r="AH164" s="483"/>
      <c r="AI164" s="483"/>
      <c r="AJ164" s="483"/>
    </row>
    <row r="165" spans="1:36" ht="13.5" customHeight="1">
      <c r="A165" s="871"/>
      <c r="B165" s="946" t="s">
        <v>3338</v>
      </c>
      <c r="C165" s="946"/>
      <c r="D165" s="946" t="s">
        <v>3323</v>
      </c>
      <c r="E165" s="946"/>
      <c r="F165" s="946" t="s">
        <v>3400</v>
      </c>
      <c r="G165" s="946"/>
      <c r="H165" s="946" t="s">
        <v>2878</v>
      </c>
      <c r="I165" s="946"/>
      <c r="J165" s="946" t="s">
        <v>3556</v>
      </c>
      <c r="K165" s="946"/>
      <c r="L165" s="946" t="s">
        <v>2247</v>
      </c>
      <c r="M165" s="946"/>
      <c r="N165" s="946" t="s">
        <v>3493</v>
      </c>
      <c r="O165" s="946"/>
      <c r="P165" s="946" t="s">
        <v>3492</v>
      </c>
      <c r="Q165" s="946"/>
      <c r="R165" s="946" t="s">
        <v>3557</v>
      </c>
      <c r="S165" s="946"/>
      <c r="T165" s="946" t="s">
        <v>3558</v>
      </c>
      <c r="U165" s="946"/>
      <c r="V165" s="946" t="s">
        <v>3559</v>
      </c>
      <c r="W165" s="946"/>
      <c r="X165" s="946" t="s">
        <v>3323</v>
      </c>
      <c r="Y165" s="946"/>
      <c r="Z165" s="946">
        <v>45669</v>
      </c>
      <c r="AA165" s="946"/>
      <c r="AB165" s="946" t="s">
        <v>1904</v>
      </c>
      <c r="AC165" s="838"/>
      <c r="AD165" s="842"/>
      <c r="AE165" s="459"/>
      <c r="AF165" s="483"/>
      <c r="AG165" s="483"/>
      <c r="AH165" s="483"/>
      <c r="AI165" s="483"/>
      <c r="AJ165" s="601">
        <f>COUNTA(A165:AC165)</f>
        <v>14</v>
      </c>
    </row>
    <row r="166" spans="1:36" ht="13.5" customHeight="1">
      <c r="A166" s="870"/>
      <c r="B166" s="602" t="s">
        <v>1114</v>
      </c>
      <c r="C166" s="602"/>
      <c r="D166" s="602" t="s">
        <v>1115</v>
      </c>
      <c r="E166" s="602"/>
      <c r="F166" s="602" t="s">
        <v>1116</v>
      </c>
      <c r="G166" s="602"/>
      <c r="H166" s="602" t="s">
        <v>1117</v>
      </c>
      <c r="I166" s="602"/>
      <c r="J166" s="602" t="s">
        <v>1119</v>
      </c>
      <c r="K166" s="602"/>
      <c r="L166" s="602" t="s">
        <v>1120</v>
      </c>
      <c r="M166" s="602"/>
      <c r="N166" s="602" t="s">
        <v>1121</v>
      </c>
      <c r="O166" s="602"/>
      <c r="P166" s="602" t="s">
        <v>1122</v>
      </c>
      <c r="Q166" s="602"/>
      <c r="R166" s="602" t="s">
        <v>1123</v>
      </c>
      <c r="S166" s="602"/>
      <c r="T166" s="602" t="s">
        <v>1061</v>
      </c>
      <c r="U166" s="602"/>
      <c r="V166" s="602" t="s">
        <v>1063</v>
      </c>
      <c r="W166" s="602"/>
      <c r="X166" s="602" t="s">
        <v>1066</v>
      </c>
      <c r="Y166" s="602"/>
      <c r="Z166" s="602" t="s">
        <v>1068</v>
      </c>
      <c r="AA166" s="602"/>
      <c r="AB166" s="602" t="s">
        <v>1071</v>
      </c>
      <c r="AC166" s="855"/>
      <c r="AD166" s="842"/>
      <c r="AE166" s="459"/>
      <c r="AF166" s="483"/>
      <c r="AG166" s="483"/>
      <c r="AH166" s="483"/>
      <c r="AI166" s="601"/>
      <c r="AJ166" s="483"/>
    </row>
    <row r="167" spans="1:36" ht="13.5" customHeight="1">
      <c r="A167" s="870"/>
      <c r="B167" s="315"/>
      <c r="C167" s="854"/>
      <c r="D167" s="315"/>
      <c r="E167" s="315"/>
      <c r="F167" s="315"/>
      <c r="G167" s="315"/>
      <c r="H167" s="315"/>
      <c r="I167" s="315"/>
      <c r="J167" s="315"/>
      <c r="K167" s="315"/>
      <c r="L167" s="315"/>
      <c r="M167" s="488"/>
      <c r="N167" s="315"/>
      <c r="O167" s="315"/>
      <c r="P167" s="315"/>
      <c r="Q167" s="315"/>
      <c r="R167" s="315"/>
      <c r="S167" s="315"/>
      <c r="T167" s="315"/>
      <c r="U167" s="315"/>
      <c r="V167" s="315"/>
      <c r="W167" s="315"/>
      <c r="X167" s="315"/>
      <c r="Y167" s="315"/>
      <c r="Z167" s="315"/>
      <c r="AA167" s="315"/>
      <c r="AB167" s="315"/>
      <c r="AC167" s="855"/>
      <c r="AD167" s="842"/>
      <c r="AE167" s="459"/>
      <c r="AF167" s="483"/>
      <c r="AG167" s="483"/>
      <c r="AH167" s="483"/>
      <c r="AI167" s="483"/>
      <c r="AJ167" s="483"/>
    </row>
    <row r="168" spans="1:36" ht="13.5" customHeight="1">
      <c r="A168" s="870"/>
      <c r="B168" s="315"/>
      <c r="C168" s="854"/>
      <c r="D168" s="315"/>
      <c r="E168" s="315"/>
      <c r="F168" s="315"/>
      <c r="G168" s="315"/>
      <c r="H168" s="315"/>
      <c r="I168" s="315"/>
      <c r="J168" s="315"/>
      <c r="K168" s="315"/>
      <c r="L168" s="315"/>
      <c r="M168" s="488"/>
      <c r="N168" s="315"/>
      <c r="O168" s="315"/>
      <c r="P168" s="315"/>
      <c r="Q168" s="315"/>
      <c r="R168" s="315"/>
      <c r="S168" s="315"/>
      <c r="T168" s="315"/>
      <c r="U168" s="315"/>
      <c r="V168" s="315"/>
      <c r="W168" s="315"/>
      <c r="X168" s="315"/>
      <c r="Y168" s="315"/>
      <c r="Z168" s="315"/>
      <c r="AA168" s="315"/>
      <c r="AB168" s="315"/>
      <c r="AC168" s="855"/>
      <c r="AD168" s="842"/>
      <c r="AE168" s="459"/>
      <c r="AF168" s="483"/>
      <c r="AG168" s="483"/>
      <c r="AH168" s="483"/>
      <c r="AI168" s="483"/>
      <c r="AJ168" s="483"/>
    </row>
    <row r="169" spans="1:36" ht="13.5" customHeight="1">
      <c r="A169" s="875">
        <v>330.65800000000002</v>
      </c>
      <c r="B169" s="952" t="s">
        <v>3560</v>
      </c>
      <c r="C169" s="859">
        <v>407.36099999999999</v>
      </c>
      <c r="D169" s="952" t="s">
        <v>3500</v>
      </c>
      <c r="E169" s="860">
        <v>317.41300000000001</v>
      </c>
      <c r="F169" s="952" t="s">
        <v>3561</v>
      </c>
      <c r="G169" s="857">
        <v>256.363</v>
      </c>
      <c r="H169" s="952" t="s">
        <v>3562</v>
      </c>
      <c r="I169" s="857">
        <v>374.46499999999997</v>
      </c>
      <c r="J169" s="952" t="s">
        <v>3500</v>
      </c>
      <c r="K169" s="857">
        <v>464.53800000000001</v>
      </c>
      <c r="L169" s="952" t="s">
        <v>3563</v>
      </c>
      <c r="M169" s="488">
        <v>375</v>
      </c>
      <c r="N169" s="952" t="s">
        <v>3564</v>
      </c>
      <c r="O169" s="488">
        <v>450</v>
      </c>
      <c r="P169" s="952" t="s">
        <v>1860</v>
      </c>
      <c r="Q169" s="488">
        <v>390</v>
      </c>
      <c r="R169" s="952" t="s">
        <v>1866</v>
      </c>
      <c r="S169" s="488">
        <v>421</v>
      </c>
      <c r="T169" s="952" t="s">
        <v>3565</v>
      </c>
      <c r="U169" s="861">
        <v>335.38499999999999</v>
      </c>
      <c r="V169" s="952" t="s">
        <v>1895</v>
      </c>
      <c r="W169" s="857">
        <v>334.90800000000002</v>
      </c>
      <c r="X169" s="952" t="s">
        <v>3566</v>
      </c>
      <c r="Y169" s="857">
        <v>460.18799999999999</v>
      </c>
      <c r="Z169" s="952" t="s">
        <v>3498</v>
      </c>
      <c r="AA169" s="857">
        <v>308.94600000000003</v>
      </c>
      <c r="AB169" s="952" t="s">
        <v>1834</v>
      </c>
      <c r="AC169" s="862"/>
      <c r="AD169" s="842">
        <f>SUM(A169:AC169)/1000</f>
        <v>5.2262250000000003</v>
      </c>
      <c r="AE169" s="459"/>
      <c r="AF169" s="483"/>
      <c r="AG169" s="483"/>
      <c r="AH169" s="483"/>
      <c r="AI169" s="483"/>
      <c r="AJ169" s="483"/>
    </row>
    <row r="170" spans="1:36" ht="13.5" customHeight="1">
      <c r="A170" s="870"/>
      <c r="B170" s="864" t="s">
        <v>503</v>
      </c>
      <c r="C170" s="315"/>
      <c r="D170" s="864" t="s">
        <v>503</v>
      </c>
      <c r="E170" s="315"/>
      <c r="F170" s="864" t="s">
        <v>503</v>
      </c>
      <c r="G170" s="315"/>
      <c r="H170" s="864" t="s">
        <v>503</v>
      </c>
      <c r="I170" s="315"/>
      <c r="J170" s="864" t="s">
        <v>503</v>
      </c>
      <c r="K170" s="315"/>
      <c r="L170" s="864" t="s">
        <v>503</v>
      </c>
      <c r="M170" s="315"/>
      <c r="N170" s="864" t="s">
        <v>503</v>
      </c>
      <c r="O170" s="488"/>
      <c r="P170" s="864" t="s">
        <v>503</v>
      </c>
      <c r="Q170" s="605"/>
      <c r="R170" s="864" t="s">
        <v>503</v>
      </c>
      <c r="S170" s="854"/>
      <c r="T170" s="864" t="s">
        <v>503</v>
      </c>
      <c r="U170" s="315"/>
      <c r="V170" s="864" t="s">
        <v>503</v>
      </c>
      <c r="W170" s="315"/>
      <c r="X170" s="864" t="s">
        <v>503</v>
      </c>
      <c r="Y170" s="315"/>
      <c r="Z170" s="864" t="s">
        <v>503</v>
      </c>
      <c r="AA170" s="315"/>
      <c r="AB170" s="864" t="s">
        <v>503</v>
      </c>
      <c r="AC170" s="855"/>
      <c r="AD170" s="842"/>
      <c r="AE170" s="459"/>
      <c r="AF170" s="483"/>
      <c r="AG170" s="601">
        <f>COUNTA(A170:AC170)</f>
        <v>14</v>
      </c>
      <c r="AH170" s="483"/>
      <c r="AI170" s="483"/>
      <c r="AJ170" s="483"/>
    </row>
    <row r="171" spans="1:36" ht="13.5" customHeight="1">
      <c r="A171" s="870"/>
      <c r="B171" s="865" t="s">
        <v>2166</v>
      </c>
      <c r="C171" s="854"/>
      <c r="D171" s="865" t="s">
        <v>2166</v>
      </c>
      <c r="E171" s="315"/>
      <c r="F171" s="865" t="s">
        <v>2166</v>
      </c>
      <c r="G171" s="315"/>
      <c r="H171" s="865" t="s">
        <v>2166</v>
      </c>
      <c r="I171" s="315"/>
      <c r="J171" s="865" t="s">
        <v>2166</v>
      </c>
      <c r="K171" s="315"/>
      <c r="L171" s="865" t="s">
        <v>2166</v>
      </c>
      <c r="M171" s="488"/>
      <c r="N171" s="865" t="s">
        <v>2166</v>
      </c>
      <c r="O171" s="315"/>
      <c r="P171" s="865" t="s">
        <v>2166</v>
      </c>
      <c r="Q171" s="315"/>
      <c r="R171" s="865" t="s">
        <v>2166</v>
      </c>
      <c r="S171" s="315"/>
      <c r="T171" s="865" t="s">
        <v>2166</v>
      </c>
      <c r="U171" s="315"/>
      <c r="V171" s="865" t="s">
        <v>2166</v>
      </c>
      <c r="W171" s="315"/>
      <c r="X171" s="865" t="s">
        <v>2166</v>
      </c>
      <c r="Y171" s="315"/>
      <c r="Z171" s="865" t="s">
        <v>2166</v>
      </c>
      <c r="AA171" s="315"/>
      <c r="AB171" s="865" t="s">
        <v>2166</v>
      </c>
      <c r="AC171" s="855"/>
      <c r="AD171" s="842"/>
      <c r="AE171" s="601">
        <f>COUNTA(A171:AB171)</f>
        <v>14</v>
      </c>
      <c r="AF171" s="483"/>
      <c r="AG171" s="483"/>
      <c r="AH171" s="483"/>
      <c r="AI171" s="483"/>
      <c r="AJ171" s="483"/>
    </row>
    <row r="172" spans="1:36" ht="13.5" customHeight="1">
      <c r="A172" s="870"/>
      <c r="B172" s="315" t="s">
        <v>97</v>
      </c>
      <c r="C172" s="315"/>
      <c r="D172" s="315" t="s">
        <v>97</v>
      </c>
      <c r="E172" s="315"/>
      <c r="F172" s="315" t="s">
        <v>97</v>
      </c>
      <c r="G172" s="315"/>
      <c r="H172" s="315" t="s">
        <v>375</v>
      </c>
      <c r="I172" s="315"/>
      <c r="J172" s="315" t="s">
        <v>107</v>
      </c>
      <c r="K172" s="315"/>
      <c r="L172" s="315" t="s">
        <v>176</v>
      </c>
      <c r="M172" s="315"/>
      <c r="N172" s="315" t="s">
        <v>97</v>
      </c>
      <c r="O172" s="315"/>
      <c r="P172" s="315" t="s">
        <v>112</v>
      </c>
      <c r="Q172" s="315"/>
      <c r="R172" s="315" t="s">
        <v>112</v>
      </c>
      <c r="S172" s="315"/>
      <c r="T172" s="315" t="s">
        <v>112</v>
      </c>
      <c r="U172" s="315"/>
      <c r="V172" s="315" t="s">
        <v>97</v>
      </c>
      <c r="W172" s="315"/>
      <c r="X172" s="315" t="s">
        <v>176</v>
      </c>
      <c r="Y172" s="315"/>
      <c r="Z172" s="315" t="s">
        <v>97</v>
      </c>
      <c r="AA172" s="315"/>
      <c r="AB172" s="315" t="s">
        <v>234</v>
      </c>
      <c r="AC172" s="855"/>
      <c r="AD172" s="842"/>
      <c r="AE172" s="459"/>
      <c r="AF172" s="601">
        <f>COUNTA(A172:AC172)</f>
        <v>14</v>
      </c>
      <c r="AG172" s="483"/>
      <c r="AH172" s="483"/>
      <c r="AI172" s="601"/>
      <c r="AJ172" s="483"/>
    </row>
    <row r="173" spans="1:36" ht="13.5" customHeight="1">
      <c r="A173" s="870"/>
      <c r="B173" s="315" t="s">
        <v>3536</v>
      </c>
      <c r="C173" s="315"/>
      <c r="D173" s="315" t="s">
        <v>3071</v>
      </c>
      <c r="E173" s="315"/>
      <c r="F173" s="315"/>
      <c r="G173" s="315"/>
      <c r="H173" s="315"/>
      <c r="I173" s="315"/>
      <c r="J173" s="315"/>
      <c r="K173" s="315"/>
      <c r="L173" s="315" t="s">
        <v>3567</v>
      </c>
      <c r="M173" s="315"/>
      <c r="N173" s="315" t="s">
        <v>3568</v>
      </c>
      <c r="O173" s="315"/>
      <c r="P173" s="315" t="s">
        <v>3569</v>
      </c>
      <c r="Q173" s="315"/>
      <c r="R173" s="315" t="s">
        <v>3570</v>
      </c>
      <c r="S173" s="315"/>
      <c r="T173" s="315" t="s">
        <v>3571</v>
      </c>
      <c r="U173" s="315"/>
      <c r="V173" s="315" t="s">
        <v>3572</v>
      </c>
      <c r="W173" s="315"/>
      <c r="X173" s="315" t="s">
        <v>3573</v>
      </c>
      <c r="Y173" s="315"/>
      <c r="Z173" s="315" t="s">
        <v>3349</v>
      </c>
      <c r="AA173" s="315"/>
      <c r="AB173" s="315"/>
      <c r="AC173" s="855"/>
      <c r="AD173" s="842"/>
      <c r="AE173" s="459"/>
      <c r="AF173" s="483"/>
      <c r="AG173" s="483"/>
      <c r="AH173" s="483"/>
      <c r="AI173" s="483"/>
      <c r="AJ173" s="483"/>
    </row>
    <row r="174" spans="1:36" ht="13.5" customHeight="1">
      <c r="A174" s="870"/>
      <c r="B174" s="946" t="s">
        <v>3523</v>
      </c>
      <c r="C174" s="946"/>
      <c r="D174" s="946" t="s">
        <v>3479</v>
      </c>
      <c r="E174" s="946"/>
      <c r="F174" s="946" t="s">
        <v>3381</v>
      </c>
      <c r="G174" s="946"/>
      <c r="H174" s="946" t="s">
        <v>3400</v>
      </c>
      <c r="I174" s="946"/>
      <c r="J174" s="946">
        <v>45346</v>
      </c>
      <c r="K174" s="946"/>
      <c r="L174" s="946">
        <v>45451</v>
      </c>
      <c r="M174" s="946"/>
      <c r="N174" s="946">
        <v>45340</v>
      </c>
      <c r="O174" s="946"/>
      <c r="P174" s="946">
        <v>45331</v>
      </c>
      <c r="Q174" s="946"/>
      <c r="R174" s="946">
        <v>45467</v>
      </c>
      <c r="S174" s="946"/>
      <c r="T174" s="959">
        <v>45479</v>
      </c>
      <c r="U174" s="946"/>
      <c r="V174" s="959" t="s">
        <v>3440</v>
      </c>
      <c r="W174" s="946"/>
      <c r="X174" s="946" t="s">
        <v>3523</v>
      </c>
      <c r="Y174" s="946"/>
      <c r="Z174" s="946" t="s">
        <v>2878</v>
      </c>
      <c r="AA174" s="946"/>
      <c r="AB174" s="946" t="s">
        <v>3574</v>
      </c>
      <c r="AC174" s="855"/>
      <c r="AD174" s="842"/>
      <c r="AE174" s="459"/>
      <c r="AF174" s="483"/>
      <c r="AG174" s="483"/>
      <c r="AH174" s="483"/>
      <c r="AI174" s="483"/>
      <c r="AJ174" s="601">
        <f>COUNTA(A174:AC174)</f>
        <v>14</v>
      </c>
    </row>
    <row r="175" spans="1:36" ht="13.5" customHeight="1">
      <c r="A175" s="870"/>
      <c r="B175" s="602" t="s">
        <v>1073</v>
      </c>
      <c r="C175" s="602"/>
      <c r="D175" s="602" t="s">
        <v>1075</v>
      </c>
      <c r="E175" s="602"/>
      <c r="F175" s="602" t="s">
        <v>1532</v>
      </c>
      <c r="G175" s="602"/>
      <c r="H175" s="602" t="s">
        <v>1086</v>
      </c>
      <c r="I175" s="602"/>
      <c r="J175" s="602" t="s">
        <v>1534</v>
      </c>
      <c r="K175" s="602"/>
      <c r="L175" s="602" t="s">
        <v>1078</v>
      </c>
      <c r="M175" s="602"/>
      <c r="N175" s="602" t="s">
        <v>1533</v>
      </c>
      <c r="O175" s="602"/>
      <c r="P175" s="602" t="s">
        <v>1530</v>
      </c>
      <c r="Q175" s="602"/>
      <c r="R175" s="602" t="s">
        <v>1080</v>
      </c>
      <c r="S175" s="602"/>
      <c r="T175" s="602" t="s">
        <v>1082</v>
      </c>
      <c r="U175" s="602"/>
      <c r="V175" s="602" t="s">
        <v>1084</v>
      </c>
      <c r="W175" s="602"/>
      <c r="X175" s="602" t="s">
        <v>1546</v>
      </c>
      <c r="Y175" s="602"/>
      <c r="Z175" s="602" t="s">
        <v>116</v>
      </c>
      <c r="AA175" s="602"/>
      <c r="AB175" s="602" t="s">
        <v>1087</v>
      </c>
      <c r="AC175" s="855"/>
      <c r="AD175" s="842"/>
      <c r="AE175" s="459"/>
      <c r="AF175" s="483"/>
      <c r="AG175" s="483"/>
      <c r="AH175" s="483"/>
      <c r="AI175" s="601"/>
      <c r="AJ175" s="483"/>
    </row>
    <row r="176" spans="1:36" ht="15.75" customHeight="1"/>
    <row r="177" spans="1:36" ht="15.75" customHeight="1"/>
    <row r="178" spans="1:36" ht="13.5" customHeight="1">
      <c r="A178" s="875">
        <v>419.673</v>
      </c>
      <c r="B178" s="952" t="s">
        <v>3575</v>
      </c>
      <c r="C178" s="859">
        <v>350.69900000000001</v>
      </c>
      <c r="D178" s="952" t="s">
        <v>3576</v>
      </c>
      <c r="E178" s="860">
        <v>427.07</v>
      </c>
      <c r="F178" s="952" t="s">
        <v>218</v>
      </c>
      <c r="G178" s="857">
        <v>407.61200000000002</v>
      </c>
      <c r="H178" s="952" t="s">
        <v>3577</v>
      </c>
      <c r="I178" s="857">
        <v>413.161</v>
      </c>
      <c r="J178" s="952" t="s">
        <v>221</v>
      </c>
      <c r="K178" s="857">
        <v>422.29</v>
      </c>
      <c r="L178" s="952" t="s">
        <v>3578</v>
      </c>
      <c r="M178" s="857">
        <v>414.20699999999999</v>
      </c>
      <c r="N178" s="952" t="s">
        <v>218</v>
      </c>
      <c r="O178" s="857">
        <v>425.13499999999999</v>
      </c>
      <c r="P178" s="952" t="s">
        <v>206</v>
      </c>
      <c r="Q178" s="857">
        <v>387.24099999999999</v>
      </c>
      <c r="R178" s="952" t="s">
        <v>3579</v>
      </c>
      <c r="S178" s="857">
        <v>394.858</v>
      </c>
      <c r="T178" s="952" t="s">
        <v>3580</v>
      </c>
      <c r="U178" s="861">
        <v>387.904</v>
      </c>
      <c r="V178" s="952" t="s">
        <v>3581</v>
      </c>
      <c r="W178" s="857">
        <v>256.947</v>
      </c>
      <c r="X178" s="952" t="s">
        <v>3582</v>
      </c>
      <c r="Y178" s="488">
        <v>335.98599999999999</v>
      </c>
      <c r="Z178" s="952" t="s">
        <v>119</v>
      </c>
      <c r="AA178" s="488">
        <v>366.15199999999999</v>
      </c>
      <c r="AB178" s="952" t="s">
        <v>3583</v>
      </c>
      <c r="AC178" s="862"/>
      <c r="AD178" s="842">
        <f>SUM(A178:AC178)/1000</f>
        <v>5.4089350000000005</v>
      </c>
      <c r="AE178" s="459"/>
      <c r="AF178" s="483"/>
      <c r="AG178" s="483"/>
      <c r="AH178" s="483"/>
      <c r="AI178" s="483"/>
      <c r="AJ178" s="483"/>
    </row>
    <row r="179" spans="1:36" ht="13.5" customHeight="1">
      <c r="A179" s="870"/>
      <c r="B179" s="864" t="s">
        <v>503</v>
      </c>
      <c r="C179" s="315"/>
      <c r="D179" s="864" t="s">
        <v>503</v>
      </c>
      <c r="E179" s="315"/>
      <c r="F179" s="864" t="s">
        <v>503</v>
      </c>
      <c r="G179" s="315"/>
      <c r="H179" s="864" t="s">
        <v>169</v>
      </c>
      <c r="I179" s="315"/>
      <c r="J179" s="864" t="s">
        <v>503</v>
      </c>
      <c r="K179" s="315"/>
      <c r="L179" s="864" t="s">
        <v>503</v>
      </c>
      <c r="M179" s="315"/>
      <c r="N179" s="864" t="s">
        <v>503</v>
      </c>
      <c r="O179" s="488"/>
      <c r="P179" s="863" t="s">
        <v>503</v>
      </c>
      <c r="Q179" s="605"/>
      <c r="R179" s="863" t="s">
        <v>503</v>
      </c>
      <c r="S179" s="854"/>
      <c r="T179" s="863" t="s">
        <v>503</v>
      </c>
      <c r="U179" s="315"/>
      <c r="V179" s="863" t="s">
        <v>503</v>
      </c>
      <c r="W179" s="315"/>
      <c r="X179" s="863" t="s">
        <v>503</v>
      </c>
      <c r="Y179" s="315"/>
      <c r="Z179" s="863" t="s">
        <v>503</v>
      </c>
      <c r="AA179" s="315"/>
      <c r="AB179" s="952" t="s">
        <v>503</v>
      </c>
      <c r="AC179" s="855"/>
      <c r="AD179" s="842"/>
      <c r="AE179" s="459"/>
      <c r="AF179" s="483"/>
      <c r="AG179" s="601">
        <f>COUNTA(A179:AC179)</f>
        <v>14</v>
      </c>
      <c r="AH179" s="483"/>
      <c r="AI179" s="483"/>
      <c r="AJ179" s="483"/>
    </row>
    <row r="180" spans="1:36" ht="13.5" customHeight="1">
      <c r="A180" s="870"/>
      <c r="B180" s="865" t="s">
        <v>2166</v>
      </c>
      <c r="C180" s="854"/>
      <c r="D180" s="865" t="s">
        <v>2166</v>
      </c>
      <c r="E180" s="315"/>
      <c r="F180" s="865" t="s">
        <v>2166</v>
      </c>
      <c r="G180" s="315"/>
      <c r="H180" s="865" t="s">
        <v>2166</v>
      </c>
      <c r="I180" s="315"/>
      <c r="J180" s="865" t="s">
        <v>2166</v>
      </c>
      <c r="K180" s="315"/>
      <c r="L180" s="865" t="s">
        <v>2166</v>
      </c>
      <c r="M180" s="488"/>
      <c r="N180" s="865" t="s">
        <v>2166</v>
      </c>
      <c r="O180" s="315"/>
      <c r="P180" s="865" t="s">
        <v>2166</v>
      </c>
      <c r="Q180" s="315"/>
      <c r="R180" s="865" t="s">
        <v>2166</v>
      </c>
      <c r="S180" s="315"/>
      <c r="T180" s="865" t="s">
        <v>2166</v>
      </c>
      <c r="U180" s="315"/>
      <c r="V180" s="865" t="s">
        <v>2166</v>
      </c>
      <c r="W180" s="315"/>
      <c r="X180" s="865" t="s">
        <v>2166</v>
      </c>
      <c r="Y180" s="315"/>
      <c r="Z180" s="865" t="s">
        <v>2166</v>
      </c>
      <c r="AA180" s="315"/>
      <c r="AB180" s="865" t="s">
        <v>2166</v>
      </c>
      <c r="AC180" s="855"/>
      <c r="AD180" s="842"/>
      <c r="AE180" s="601">
        <f>COUNTA(A180:AB180)</f>
        <v>14</v>
      </c>
      <c r="AF180" s="483"/>
      <c r="AG180" s="483"/>
      <c r="AH180" s="483"/>
      <c r="AI180" s="483"/>
      <c r="AJ180" s="483"/>
    </row>
    <row r="181" spans="1:36" ht="13.5" customHeight="1">
      <c r="A181" s="870"/>
      <c r="B181" s="315" t="s">
        <v>107</v>
      </c>
      <c r="C181" s="315"/>
      <c r="D181" s="315" t="s">
        <v>112</v>
      </c>
      <c r="E181" s="315"/>
      <c r="F181" s="315" t="s">
        <v>107</v>
      </c>
      <c r="G181" s="315"/>
      <c r="H181" s="315" t="s">
        <v>176</v>
      </c>
      <c r="I181" s="315"/>
      <c r="J181" s="315" t="s">
        <v>97</v>
      </c>
      <c r="K181" s="315"/>
      <c r="L181" s="315" t="s">
        <v>107</v>
      </c>
      <c r="M181" s="315"/>
      <c r="N181" s="315" t="s">
        <v>176</v>
      </c>
      <c r="O181" s="315"/>
      <c r="P181" s="315" t="s">
        <v>176</v>
      </c>
      <c r="Q181" s="315"/>
      <c r="R181" s="315" t="s">
        <v>176</v>
      </c>
      <c r="S181" s="315"/>
      <c r="T181" s="315" t="s">
        <v>107</v>
      </c>
      <c r="U181" s="315"/>
      <c r="V181" s="315" t="s">
        <v>419</v>
      </c>
      <c r="W181" s="315"/>
      <c r="X181" s="315" t="s">
        <v>176</v>
      </c>
      <c r="Y181" s="315"/>
      <c r="Z181" s="315" t="s">
        <v>97</v>
      </c>
      <c r="AA181" s="315"/>
      <c r="AB181" s="315" t="s">
        <v>107</v>
      </c>
      <c r="AC181" s="855"/>
      <c r="AD181" s="842"/>
      <c r="AE181" s="459"/>
      <c r="AF181" s="601">
        <f>COUNTA(A181:AC181)</f>
        <v>14</v>
      </c>
      <c r="AG181" s="483"/>
      <c r="AH181" s="483"/>
      <c r="AI181" s="601"/>
      <c r="AJ181" s="483"/>
    </row>
    <row r="182" spans="1:36" ht="13.5" customHeight="1">
      <c r="A182" s="900" t="s">
        <v>2033</v>
      </c>
      <c r="B182" s="917" t="s">
        <v>3068</v>
      </c>
      <c r="C182" s="605"/>
      <c r="D182" s="917" t="s">
        <v>3064</v>
      </c>
      <c r="E182" s="488"/>
      <c r="F182" s="488"/>
      <c r="G182" s="488"/>
      <c r="H182" s="488"/>
      <c r="I182" s="488"/>
      <c r="J182" s="917" t="s">
        <v>3383</v>
      </c>
      <c r="K182" s="607"/>
      <c r="L182" s="917" t="s">
        <v>3349</v>
      </c>
      <c r="M182" s="488"/>
      <c r="N182" s="605"/>
      <c r="O182" s="605"/>
      <c r="P182" s="605"/>
      <c r="Q182" s="605"/>
      <c r="R182" s="917" t="s">
        <v>3584</v>
      </c>
      <c r="S182" s="605"/>
      <c r="T182" s="917" t="s">
        <v>3353</v>
      </c>
      <c r="U182" s="607"/>
      <c r="V182" s="868"/>
      <c r="W182" s="868"/>
      <c r="X182" s="917" t="s">
        <v>3352</v>
      </c>
      <c r="Y182" s="315"/>
      <c r="Z182" s="607"/>
      <c r="AA182" s="607"/>
      <c r="AB182" s="315"/>
      <c r="AC182" s="855"/>
      <c r="AD182" s="842"/>
      <c r="AE182" s="459"/>
      <c r="AF182" s="601"/>
      <c r="AG182" s="483"/>
      <c r="AH182" s="483"/>
      <c r="AI182" s="601"/>
      <c r="AJ182" s="483"/>
    </row>
    <row r="183" spans="1:36" ht="13.5" customHeight="1">
      <c r="A183" s="915"/>
      <c r="B183" s="946">
        <v>45646</v>
      </c>
      <c r="C183" s="946"/>
      <c r="D183" s="946" t="s">
        <v>3440</v>
      </c>
      <c r="E183" s="946"/>
      <c r="F183" s="946">
        <v>45495</v>
      </c>
      <c r="G183" s="946"/>
      <c r="H183" s="946">
        <v>45485</v>
      </c>
      <c r="I183" s="946"/>
      <c r="J183" s="946">
        <v>45508</v>
      </c>
      <c r="K183" s="946"/>
      <c r="L183" s="946">
        <v>45593</v>
      </c>
      <c r="M183" s="946"/>
      <c r="N183" s="946" t="s">
        <v>600</v>
      </c>
      <c r="O183" s="946"/>
      <c r="P183" s="960">
        <v>45524</v>
      </c>
      <c r="Q183" s="946"/>
      <c r="R183" s="946">
        <v>45603</v>
      </c>
      <c r="S183" s="946"/>
      <c r="T183" s="946">
        <v>45574</v>
      </c>
      <c r="U183" s="946"/>
      <c r="V183" s="946">
        <v>45505</v>
      </c>
      <c r="W183" s="946"/>
      <c r="X183" s="946">
        <v>45513</v>
      </c>
      <c r="Y183" s="946"/>
      <c r="Z183" s="946" t="s">
        <v>2340</v>
      </c>
      <c r="AA183" s="946"/>
      <c r="AB183" s="946" t="s">
        <v>1924</v>
      </c>
      <c r="AC183" s="838"/>
      <c r="AD183" s="842"/>
      <c r="AE183" s="459"/>
      <c r="AF183" s="483"/>
      <c r="AG183" s="483"/>
      <c r="AH183" s="483"/>
      <c r="AI183" s="483"/>
      <c r="AJ183" s="601">
        <f>COUNTA(A183:AC183)</f>
        <v>14</v>
      </c>
    </row>
    <row r="184" spans="1:36" ht="13.5" customHeight="1">
      <c r="A184" s="870"/>
      <c r="B184" s="602" t="s">
        <v>1697</v>
      </c>
      <c r="C184" s="602"/>
      <c r="D184" s="602" t="s">
        <v>1572</v>
      </c>
      <c r="E184" s="602"/>
      <c r="F184" s="602" t="s">
        <v>1567</v>
      </c>
      <c r="G184" s="602"/>
      <c r="H184" s="602" t="s">
        <v>127</v>
      </c>
      <c r="I184" s="602"/>
      <c r="J184" s="602" t="s">
        <v>1225</v>
      </c>
      <c r="K184" s="602"/>
      <c r="L184" s="602" t="s">
        <v>120</v>
      </c>
      <c r="M184" s="602"/>
      <c r="N184" s="602" t="s">
        <v>111</v>
      </c>
      <c r="O184" s="602"/>
      <c r="P184" s="602" t="s">
        <v>1547</v>
      </c>
      <c r="Q184" s="602"/>
      <c r="R184" s="602" t="s">
        <v>1549</v>
      </c>
      <c r="S184" s="602"/>
      <c r="T184" s="602" t="s">
        <v>1586</v>
      </c>
      <c r="U184" s="602"/>
      <c r="V184" s="602" t="s">
        <v>106</v>
      </c>
      <c r="W184" s="602"/>
      <c r="X184" s="602" t="s">
        <v>1125</v>
      </c>
      <c r="Y184" s="602"/>
      <c r="Z184" s="602" t="s">
        <v>96</v>
      </c>
      <c r="AA184" s="602"/>
      <c r="AB184" s="602" t="s">
        <v>1127</v>
      </c>
      <c r="AC184" s="855"/>
      <c r="AD184" s="842"/>
      <c r="AE184" s="459"/>
      <c r="AF184" s="483"/>
      <c r="AG184" s="483"/>
      <c r="AH184" s="483"/>
      <c r="AI184" s="601"/>
      <c r="AJ184" s="483"/>
    </row>
    <row r="185" spans="1:36" ht="13.5" customHeight="1">
      <c r="A185" s="870"/>
      <c r="B185" s="315"/>
      <c r="C185" s="854"/>
      <c r="D185" s="315"/>
      <c r="E185" s="315"/>
      <c r="F185" s="315"/>
      <c r="G185" s="315"/>
      <c r="H185" s="315"/>
      <c r="I185" s="315"/>
      <c r="J185" s="315"/>
      <c r="K185" s="315"/>
      <c r="L185" s="315"/>
      <c r="M185" s="488"/>
      <c r="N185" s="315"/>
      <c r="O185" s="315"/>
      <c r="P185" s="315"/>
      <c r="Q185" s="315"/>
      <c r="R185" s="315"/>
      <c r="S185" s="315"/>
      <c r="T185" s="315"/>
      <c r="U185" s="315"/>
      <c r="V185" s="315"/>
      <c r="W185" s="315"/>
      <c r="X185" s="315"/>
      <c r="Y185" s="315"/>
      <c r="Z185" s="315"/>
      <c r="AA185" s="315"/>
      <c r="AB185" s="315"/>
      <c r="AC185" s="855"/>
      <c r="AD185" s="842"/>
      <c r="AE185" s="459"/>
      <c r="AF185" s="483"/>
      <c r="AG185" s="483"/>
      <c r="AH185" s="483"/>
      <c r="AI185" s="483"/>
      <c r="AJ185" s="483"/>
    </row>
    <row r="186" spans="1:36" ht="13.5" customHeight="1">
      <c r="A186" s="870"/>
      <c r="B186" s="315"/>
      <c r="C186" s="854"/>
      <c r="D186" s="315"/>
      <c r="E186" s="315"/>
      <c r="F186" s="315"/>
      <c r="G186" s="315"/>
      <c r="H186" s="315"/>
      <c r="I186" s="315"/>
      <c r="J186" s="315"/>
      <c r="K186" s="315"/>
      <c r="L186" s="315"/>
      <c r="M186" s="488"/>
      <c r="N186" s="315"/>
      <c r="O186" s="315"/>
      <c r="P186" s="315"/>
      <c r="Q186" s="315"/>
      <c r="R186" s="315"/>
      <c r="S186" s="315"/>
      <c r="T186" s="315"/>
      <c r="U186" s="315"/>
      <c r="V186" s="315"/>
      <c r="W186" s="315"/>
      <c r="X186" s="315"/>
      <c r="Y186" s="315"/>
      <c r="Z186" s="315"/>
      <c r="AA186" s="315"/>
      <c r="AB186" s="315"/>
      <c r="AC186" s="855"/>
      <c r="AD186" s="842"/>
      <c r="AE186" s="459"/>
      <c r="AF186" s="483"/>
      <c r="AG186" s="483"/>
      <c r="AH186" s="483"/>
      <c r="AI186" s="483"/>
      <c r="AJ186" s="483"/>
    </row>
    <row r="187" spans="1:36" ht="13.5" customHeight="1">
      <c r="A187" s="875">
        <v>365.95600000000002</v>
      </c>
      <c r="B187" s="952" t="s">
        <v>3585</v>
      </c>
      <c r="C187" s="859">
        <v>309.12400000000002</v>
      </c>
      <c r="D187" s="952" t="s">
        <v>3511</v>
      </c>
      <c r="E187" s="860">
        <v>392.87299999999999</v>
      </c>
      <c r="F187" s="952" t="s">
        <v>3586</v>
      </c>
      <c r="G187" s="857">
        <v>358.613</v>
      </c>
      <c r="H187" s="952" t="s">
        <v>3587</v>
      </c>
      <c r="I187" s="857">
        <v>303.69299999999998</v>
      </c>
      <c r="J187" s="952" t="s">
        <v>3588</v>
      </c>
      <c r="K187" s="857">
        <v>314.06599999999997</v>
      </c>
      <c r="L187" s="952" t="s">
        <v>3589</v>
      </c>
      <c r="M187" s="857">
        <v>400.25700000000001</v>
      </c>
      <c r="N187" s="952" t="s">
        <v>3590</v>
      </c>
      <c r="O187" s="488">
        <v>434.012</v>
      </c>
      <c r="P187" s="952" t="s">
        <v>3591</v>
      </c>
      <c r="Q187" s="857">
        <v>405.392</v>
      </c>
      <c r="R187" s="952" t="s">
        <v>3578</v>
      </c>
      <c r="S187" s="488">
        <v>433.95100000000002</v>
      </c>
      <c r="T187" s="952" t="s">
        <v>3592</v>
      </c>
      <c r="U187" s="861">
        <v>405.286</v>
      </c>
      <c r="V187" s="952" t="s">
        <v>3593</v>
      </c>
      <c r="W187" s="857">
        <v>432.85599999999999</v>
      </c>
      <c r="X187" s="952" t="s">
        <v>3392</v>
      </c>
      <c r="Y187" s="857">
        <v>402.19</v>
      </c>
      <c r="Z187" s="952" t="s">
        <v>3594</v>
      </c>
      <c r="AA187" s="488">
        <v>429.30799999999999</v>
      </c>
      <c r="AB187" s="952" t="s">
        <v>3416</v>
      </c>
      <c r="AC187" s="862"/>
      <c r="AD187" s="842">
        <f>SUM(A187:AC187)/1000</f>
        <v>5.3875769999999994</v>
      </c>
      <c r="AE187" s="459"/>
      <c r="AF187" s="483"/>
      <c r="AG187" s="601"/>
      <c r="AH187" s="483"/>
      <c r="AI187" s="483"/>
      <c r="AJ187" s="483"/>
    </row>
    <row r="188" spans="1:36" ht="13.5" customHeight="1">
      <c r="A188" s="870"/>
      <c r="B188" s="864" t="s">
        <v>503</v>
      </c>
      <c r="C188" s="315"/>
      <c r="D188" s="864" t="s">
        <v>503</v>
      </c>
      <c r="E188" s="315"/>
      <c r="F188" s="864" t="s">
        <v>503</v>
      </c>
      <c r="G188" s="315"/>
      <c r="H188" s="864" t="s">
        <v>503</v>
      </c>
      <c r="I188" s="315"/>
      <c r="J188" s="864" t="s">
        <v>503</v>
      </c>
      <c r="K188" s="315"/>
      <c r="L188" s="864" t="s">
        <v>503</v>
      </c>
      <c r="M188" s="315"/>
      <c r="N188" s="864" t="s">
        <v>503</v>
      </c>
      <c r="O188" s="488"/>
      <c r="P188" s="863" t="s">
        <v>503</v>
      </c>
      <c r="Q188" s="605"/>
      <c r="R188" s="863" t="s">
        <v>503</v>
      </c>
      <c r="S188" s="854"/>
      <c r="T188" s="863" t="s">
        <v>503</v>
      </c>
      <c r="U188" s="315"/>
      <c r="V188" s="863" t="s">
        <v>503</v>
      </c>
      <c r="W188" s="315"/>
      <c r="X188" s="863" t="s">
        <v>169</v>
      </c>
      <c r="Y188" s="315"/>
      <c r="Z188" s="863" t="s">
        <v>503</v>
      </c>
      <c r="AA188" s="315"/>
      <c r="AB188" s="863" t="s">
        <v>503</v>
      </c>
      <c r="AC188" s="855"/>
      <c r="AD188" s="842"/>
      <c r="AE188" s="459"/>
      <c r="AF188" s="483"/>
      <c r="AG188" s="601">
        <f>COUNTA(A188:AC188)</f>
        <v>14</v>
      </c>
      <c r="AH188" s="483"/>
      <c r="AI188" s="483"/>
      <c r="AJ188" s="483"/>
    </row>
    <row r="189" spans="1:36" ht="13.5" customHeight="1">
      <c r="A189" s="870"/>
      <c r="B189" s="865" t="s">
        <v>2166</v>
      </c>
      <c r="C189" s="854"/>
      <c r="D189" s="865" t="s">
        <v>2166</v>
      </c>
      <c r="E189" s="315"/>
      <c r="F189" s="865" t="s">
        <v>2166</v>
      </c>
      <c r="G189" s="315"/>
      <c r="H189" s="865" t="s">
        <v>2166</v>
      </c>
      <c r="I189" s="315"/>
      <c r="J189" s="865" t="s">
        <v>2166</v>
      </c>
      <c r="K189" s="315"/>
      <c r="L189" s="865" t="s">
        <v>2166</v>
      </c>
      <c r="M189" s="488"/>
      <c r="N189" s="865" t="s">
        <v>2166</v>
      </c>
      <c r="O189" s="315"/>
      <c r="P189" s="865" t="s">
        <v>2166</v>
      </c>
      <c r="Q189" s="315"/>
      <c r="R189" s="865" t="s">
        <v>2166</v>
      </c>
      <c r="S189" s="315"/>
      <c r="T189" s="865" t="s">
        <v>2166</v>
      </c>
      <c r="U189" s="315"/>
      <c r="V189" s="865" t="s">
        <v>2166</v>
      </c>
      <c r="W189" s="315"/>
      <c r="X189" s="865" t="s">
        <v>2166</v>
      </c>
      <c r="Y189" s="315"/>
      <c r="Z189" s="865" t="s">
        <v>2166</v>
      </c>
      <c r="AA189" s="315"/>
      <c r="AB189" s="865" t="s">
        <v>2166</v>
      </c>
      <c r="AC189" s="855"/>
      <c r="AD189" s="842"/>
      <c r="AE189" s="601">
        <f>COUNTA(A189:AB189)</f>
        <v>14</v>
      </c>
      <c r="AF189" s="483"/>
      <c r="AG189" s="483"/>
      <c r="AH189" s="483"/>
      <c r="AI189" s="483"/>
      <c r="AJ189" s="483"/>
    </row>
    <row r="190" spans="1:36" ht="13.5" customHeight="1">
      <c r="A190" s="880"/>
      <c r="B190" s="315" t="s">
        <v>1698</v>
      </c>
      <c r="C190" s="315"/>
      <c r="D190" s="315" t="s">
        <v>112</v>
      </c>
      <c r="E190" s="315"/>
      <c r="F190" s="315" t="s">
        <v>97</v>
      </c>
      <c r="G190" s="315"/>
      <c r="H190" s="315" t="s">
        <v>97</v>
      </c>
      <c r="I190" s="315"/>
      <c r="J190" s="315" t="s">
        <v>112</v>
      </c>
      <c r="K190" s="315"/>
      <c r="L190" s="315" t="s">
        <v>121</v>
      </c>
      <c r="M190" s="315"/>
      <c r="N190" s="315" t="s">
        <v>112</v>
      </c>
      <c r="O190" s="315"/>
      <c r="P190" s="315" t="s">
        <v>97</v>
      </c>
      <c r="Q190" s="315"/>
      <c r="R190" s="315" t="s">
        <v>176</v>
      </c>
      <c r="S190" s="315"/>
      <c r="T190" s="315" t="s">
        <v>97</v>
      </c>
      <c r="U190" s="315"/>
      <c r="V190" s="315" t="s">
        <v>107</v>
      </c>
      <c r="W190" s="315"/>
      <c r="X190" s="315" t="s">
        <v>107</v>
      </c>
      <c r="Y190" s="315"/>
      <c r="Z190" s="315" t="s">
        <v>97</v>
      </c>
      <c r="AA190" s="315"/>
      <c r="AB190" s="315" t="s">
        <v>112</v>
      </c>
      <c r="AC190" s="855"/>
      <c r="AD190" s="842"/>
      <c r="AE190" s="459"/>
      <c r="AF190" s="601">
        <f>COUNTA(A190:AC190)</f>
        <v>14</v>
      </c>
      <c r="AG190" s="483"/>
      <c r="AH190" s="483"/>
      <c r="AI190" s="601"/>
      <c r="AJ190" s="483"/>
    </row>
    <row r="191" spans="1:36" ht="13.5" customHeight="1">
      <c r="A191" s="900" t="s">
        <v>2033</v>
      </c>
      <c r="B191" s="961"/>
      <c r="C191" s="315"/>
      <c r="D191" s="917" t="s">
        <v>3595</v>
      </c>
      <c r="E191" s="315"/>
      <c r="F191" s="917" t="s">
        <v>3596</v>
      </c>
      <c r="G191" s="315"/>
      <c r="H191" s="961"/>
      <c r="I191" s="315"/>
      <c r="J191" s="917" t="s">
        <v>3383</v>
      </c>
      <c r="K191" s="315"/>
      <c r="L191" s="315"/>
      <c r="M191" s="315"/>
      <c r="N191" s="315"/>
      <c r="O191" s="315"/>
      <c r="P191" s="917" t="s">
        <v>3349</v>
      </c>
      <c r="Q191" s="315"/>
      <c r="R191" s="917" t="s">
        <v>3353</v>
      </c>
      <c r="S191" s="315"/>
      <c r="T191" s="917" t="s">
        <v>3597</v>
      </c>
      <c r="U191" s="315"/>
      <c r="V191" s="961"/>
      <c r="W191" s="315"/>
      <c r="X191" s="315"/>
      <c r="Y191" s="315"/>
      <c r="Z191" s="315"/>
      <c r="AA191" s="315"/>
      <c r="AB191" s="961"/>
      <c r="AC191" s="838"/>
      <c r="AD191" s="842"/>
      <c r="AE191" s="459"/>
      <c r="AF191" s="483"/>
      <c r="AG191" s="483"/>
      <c r="AH191" s="483"/>
      <c r="AI191" s="483"/>
      <c r="AJ191" s="483"/>
    </row>
    <row r="192" spans="1:36" ht="15.75" customHeight="1"/>
    <row r="193" spans="1:37" ht="13.5" customHeight="1">
      <c r="A193" s="870"/>
      <c r="B193" s="605" t="s">
        <v>3538</v>
      </c>
      <c r="C193" s="605"/>
      <c r="D193" s="605" t="s">
        <v>3355</v>
      </c>
      <c r="E193" s="605"/>
      <c r="F193" s="605" t="s">
        <v>3598</v>
      </c>
      <c r="G193" s="605"/>
      <c r="H193" s="946" t="s">
        <v>2878</v>
      </c>
      <c r="I193" s="605"/>
      <c r="J193" s="605" t="s">
        <v>3522</v>
      </c>
      <c r="K193" s="605"/>
      <c r="L193" s="488" t="s">
        <v>3599</v>
      </c>
      <c r="M193" s="605"/>
      <c r="N193" s="605" t="s">
        <v>3479</v>
      </c>
      <c r="O193" s="605"/>
      <c r="P193" s="605" t="s">
        <v>3324</v>
      </c>
      <c r="Q193" s="605"/>
      <c r="R193" s="605" t="s">
        <v>3368</v>
      </c>
      <c r="S193" s="607"/>
      <c r="T193" s="605" t="s">
        <v>3368</v>
      </c>
      <c r="U193" s="868"/>
      <c r="V193" s="868" t="s">
        <v>3454</v>
      </c>
      <c r="W193" s="315"/>
      <c r="X193" s="607" t="s">
        <v>3538</v>
      </c>
      <c r="Y193" s="607"/>
      <c r="Z193" s="315" t="s">
        <v>3338</v>
      </c>
      <c r="AA193" s="315"/>
      <c r="AB193" s="315" t="s">
        <v>3600</v>
      </c>
      <c r="AC193" s="855"/>
      <c r="AD193" s="842"/>
      <c r="AE193" s="962"/>
      <c r="AF193" s="601"/>
      <c r="AG193" s="601"/>
      <c r="AH193" s="601"/>
      <c r="AI193" s="601"/>
      <c r="AJ193" s="601">
        <f>COUNTA(B193:AC193)</f>
        <v>14</v>
      </c>
      <c r="AK193" s="483"/>
    </row>
    <row r="194" spans="1:37" ht="13.5" customHeight="1">
      <c r="A194" s="870"/>
      <c r="B194" s="605" t="s">
        <v>1785</v>
      </c>
      <c r="C194" s="605"/>
      <c r="D194" s="488" t="s">
        <v>959</v>
      </c>
      <c r="E194" s="605"/>
      <c r="F194" s="488" t="s">
        <v>1791</v>
      </c>
      <c r="G194" s="488"/>
      <c r="H194" s="488" t="s">
        <v>1790</v>
      </c>
      <c r="I194" s="488"/>
      <c r="J194" s="488" t="s">
        <v>1794</v>
      </c>
      <c r="K194" s="488"/>
      <c r="L194" s="488" t="s">
        <v>1799</v>
      </c>
      <c r="M194" s="895"/>
      <c r="N194" s="488" t="s">
        <v>1796</v>
      </c>
      <c r="O194" s="488"/>
      <c r="P194" s="488" t="s">
        <v>1780</v>
      </c>
      <c r="Q194" s="488"/>
      <c r="R194" s="895" t="s">
        <v>1779</v>
      </c>
      <c r="S194" s="607"/>
      <c r="T194" s="868" t="s">
        <v>1764</v>
      </c>
      <c r="U194" s="868"/>
      <c r="V194" s="868" t="s">
        <v>1753</v>
      </c>
      <c r="W194" s="315"/>
      <c r="X194" s="607" t="s">
        <v>1748</v>
      </c>
      <c r="Y194" s="607"/>
      <c r="Z194" s="315" t="s">
        <v>1732</v>
      </c>
      <c r="AA194" s="315"/>
      <c r="AB194" s="607" t="s">
        <v>1699</v>
      </c>
      <c r="AC194" s="855"/>
      <c r="AD194" s="842"/>
      <c r="AE194" s="962"/>
      <c r="AF194" s="601"/>
      <c r="AG194" s="601"/>
      <c r="AH194" s="601"/>
      <c r="AI194" s="601">
        <f>COUNTA(A194:AB194)</f>
        <v>14</v>
      </c>
      <c r="AJ194" s="601"/>
      <c r="AK194" s="601"/>
    </row>
    <row r="195" spans="1:37" ht="13.5" customHeight="1">
      <c r="A195" s="963"/>
      <c r="B195" s="315"/>
      <c r="C195" s="315"/>
      <c r="D195" s="315"/>
      <c r="E195" s="315"/>
      <c r="F195" s="315"/>
      <c r="G195" s="315"/>
      <c r="H195" s="315"/>
      <c r="I195" s="315"/>
      <c r="J195" s="315"/>
      <c r="K195" s="315"/>
      <c r="L195" s="315"/>
      <c r="M195" s="315"/>
      <c r="N195" s="315"/>
      <c r="O195" s="315"/>
      <c r="P195" s="315"/>
      <c r="Q195" s="605"/>
      <c r="R195" s="315"/>
      <c r="S195" s="854"/>
      <c r="T195" s="315"/>
      <c r="U195" s="315"/>
      <c r="V195" s="315"/>
      <c r="W195" s="315"/>
      <c r="X195" s="315"/>
      <c r="Y195" s="315"/>
      <c r="Z195" s="315"/>
      <c r="AA195" s="315"/>
      <c r="AB195" s="315"/>
      <c r="AC195" s="855"/>
      <c r="AD195" s="842"/>
      <c r="AE195" s="962"/>
      <c r="AF195" s="601"/>
      <c r="AG195" s="601"/>
      <c r="AH195" s="601"/>
      <c r="AI195" s="601"/>
      <c r="AJ195" s="601"/>
      <c r="AK195" s="601"/>
    </row>
    <row r="196" spans="1:37" ht="13.5" customHeight="1">
      <c r="A196" s="963"/>
      <c r="B196" s="315"/>
      <c r="C196" s="315"/>
      <c r="D196" s="315"/>
      <c r="E196" s="315"/>
      <c r="F196" s="315"/>
      <c r="G196" s="315"/>
      <c r="H196" s="315"/>
      <c r="I196" s="315"/>
      <c r="J196" s="315"/>
      <c r="K196" s="315"/>
      <c r="L196" s="315"/>
      <c r="M196" s="315"/>
      <c r="N196" s="315"/>
      <c r="O196" s="315"/>
      <c r="P196" s="315"/>
      <c r="Q196" s="605"/>
      <c r="R196" s="315"/>
      <c r="S196" s="854"/>
      <c r="T196" s="315"/>
      <c r="U196" s="315"/>
      <c r="V196" s="315"/>
      <c r="W196" s="315"/>
      <c r="X196" s="315"/>
      <c r="Y196" s="315"/>
      <c r="Z196" s="315"/>
      <c r="AA196" s="315"/>
      <c r="AB196" s="315"/>
      <c r="AC196" s="855"/>
      <c r="AD196" s="842"/>
      <c r="AE196" s="962"/>
      <c r="AF196" s="601"/>
      <c r="AG196" s="601"/>
      <c r="AH196" s="601"/>
      <c r="AI196" s="601"/>
      <c r="AJ196" s="601"/>
      <c r="AK196" s="601"/>
    </row>
    <row r="197" spans="1:37" ht="13.5" customHeight="1">
      <c r="A197" s="964">
        <v>403.69200000000001</v>
      </c>
      <c r="B197" s="894" t="s">
        <v>726</v>
      </c>
      <c r="C197" s="488">
        <v>391</v>
      </c>
      <c r="D197" s="894" t="s">
        <v>1504</v>
      </c>
      <c r="E197" s="488">
        <v>412</v>
      </c>
      <c r="F197" s="894" t="s">
        <v>731</v>
      </c>
      <c r="G197" s="488">
        <v>411</v>
      </c>
      <c r="H197" s="894" t="s">
        <v>799</v>
      </c>
      <c r="I197" s="965">
        <v>325</v>
      </c>
      <c r="J197" s="894" t="s">
        <v>1795</v>
      </c>
      <c r="K197" s="857">
        <v>432.27199999999999</v>
      </c>
      <c r="L197" s="894" t="s">
        <v>3601</v>
      </c>
      <c r="M197" s="857">
        <v>384.72800000000001</v>
      </c>
      <c r="N197" s="894" t="s">
        <v>1797</v>
      </c>
      <c r="O197" s="488">
        <v>448</v>
      </c>
      <c r="P197" s="856" t="s">
        <v>664</v>
      </c>
      <c r="Q197" s="857">
        <v>357</v>
      </c>
      <c r="R197" s="856" t="s">
        <v>651</v>
      </c>
      <c r="S197" s="859">
        <v>177.09</v>
      </c>
      <c r="T197" s="856" t="s">
        <v>1762</v>
      </c>
      <c r="U197" s="860">
        <v>459.33</v>
      </c>
      <c r="V197" s="856" t="s">
        <v>620</v>
      </c>
      <c r="W197" s="857">
        <v>379.29</v>
      </c>
      <c r="X197" s="856" t="s">
        <v>631</v>
      </c>
      <c r="Y197" s="857">
        <v>394.37</v>
      </c>
      <c r="Z197" s="856" t="s">
        <v>3602</v>
      </c>
      <c r="AA197" s="857">
        <v>419.87</v>
      </c>
      <c r="AB197" s="856" t="s">
        <v>1701</v>
      </c>
      <c r="AC197" s="855"/>
      <c r="AD197" s="842">
        <f>SUM(A197:AC197)/1000</f>
        <v>5.3946420000000002</v>
      </c>
      <c r="AE197" s="962"/>
      <c r="AF197" s="937"/>
      <c r="AG197" s="937"/>
      <c r="AH197" s="937"/>
      <c r="AI197" s="937"/>
      <c r="AJ197" s="937"/>
      <c r="AK197" s="937"/>
    </row>
    <row r="198" spans="1:37" ht="13.5" customHeight="1">
      <c r="A198" s="963"/>
      <c r="B198" s="864" t="s">
        <v>503</v>
      </c>
      <c r="C198" s="315"/>
      <c r="D198" s="864" t="s">
        <v>98</v>
      </c>
      <c r="E198" s="315"/>
      <c r="F198" s="864" t="s">
        <v>503</v>
      </c>
      <c r="G198" s="315"/>
      <c r="H198" s="864" t="s">
        <v>503</v>
      </c>
      <c r="I198" s="315"/>
      <c r="J198" s="864" t="s">
        <v>503</v>
      </c>
      <c r="K198" s="315"/>
      <c r="L198" s="864" t="s">
        <v>503</v>
      </c>
      <c r="M198" s="315"/>
      <c r="N198" s="864" t="s">
        <v>503</v>
      </c>
      <c r="O198" s="488"/>
      <c r="P198" s="863" t="s">
        <v>503</v>
      </c>
      <c r="Q198" s="605"/>
      <c r="R198" s="863" t="s">
        <v>503</v>
      </c>
      <c r="S198" s="854"/>
      <c r="T198" s="863" t="s">
        <v>503</v>
      </c>
      <c r="U198" s="315"/>
      <c r="V198" s="863" t="s">
        <v>503</v>
      </c>
      <c r="W198" s="315"/>
      <c r="X198" s="863" t="s">
        <v>503</v>
      </c>
      <c r="Y198" s="315"/>
      <c r="Z198" s="863" t="s">
        <v>503</v>
      </c>
      <c r="AA198" s="315"/>
      <c r="AB198" s="863" t="s">
        <v>503</v>
      </c>
      <c r="AC198" s="855"/>
      <c r="AD198" s="842"/>
      <c r="AE198" s="962"/>
      <c r="AF198" s="601"/>
      <c r="AG198" s="601">
        <f>COUNTA(A198:AC198)</f>
        <v>14</v>
      </c>
      <c r="AH198" s="601"/>
      <c r="AI198" s="601"/>
      <c r="AJ198" s="601"/>
      <c r="AK198" s="601"/>
    </row>
    <row r="199" spans="1:37" ht="13.5" customHeight="1">
      <c r="A199" s="963"/>
      <c r="B199" s="865" t="s">
        <v>2166</v>
      </c>
      <c r="C199" s="315"/>
      <c r="D199" s="865" t="s">
        <v>2166</v>
      </c>
      <c r="E199" s="315"/>
      <c r="F199" s="865" t="s">
        <v>2166</v>
      </c>
      <c r="G199" s="315"/>
      <c r="H199" s="865" t="s">
        <v>2166</v>
      </c>
      <c r="I199" s="315"/>
      <c r="J199" s="865" t="s">
        <v>2166</v>
      </c>
      <c r="K199" s="315"/>
      <c r="L199" s="865" t="s">
        <v>2166</v>
      </c>
      <c r="M199" s="315"/>
      <c r="N199" s="865" t="s">
        <v>2166</v>
      </c>
      <c r="O199" s="315"/>
      <c r="P199" s="865" t="s">
        <v>2166</v>
      </c>
      <c r="Q199" s="605"/>
      <c r="R199" s="865" t="s">
        <v>2166</v>
      </c>
      <c r="S199" s="854"/>
      <c r="T199" s="865" t="s">
        <v>2166</v>
      </c>
      <c r="U199" s="315"/>
      <c r="V199" s="865" t="s">
        <v>2166</v>
      </c>
      <c r="W199" s="315"/>
      <c r="X199" s="865" t="s">
        <v>2166</v>
      </c>
      <c r="Y199" s="315"/>
      <c r="Z199" s="865" t="s">
        <v>2166</v>
      </c>
      <c r="AA199" s="315"/>
      <c r="AB199" s="865" t="s">
        <v>2166</v>
      </c>
      <c r="AC199" s="855"/>
      <c r="AD199" s="842"/>
      <c r="AE199" s="601">
        <f>COUNTA(A199:AB199)</f>
        <v>14</v>
      </c>
      <c r="AF199" s="601"/>
      <c r="AG199" s="601"/>
      <c r="AH199" s="601"/>
      <c r="AI199" s="601"/>
      <c r="AJ199" s="601"/>
      <c r="AK199" s="601"/>
    </row>
    <row r="200" spans="1:37" ht="13.5" customHeight="1">
      <c r="A200" s="963"/>
      <c r="B200" s="605" t="s">
        <v>627</v>
      </c>
      <c r="C200" s="605"/>
      <c r="D200" s="605" t="s">
        <v>97</v>
      </c>
      <c r="E200" s="605"/>
      <c r="F200" s="605" t="s">
        <v>97</v>
      </c>
      <c r="G200" s="605"/>
      <c r="H200" s="605" t="s">
        <v>97</v>
      </c>
      <c r="I200" s="605"/>
      <c r="J200" s="605" t="s">
        <v>97</v>
      </c>
      <c r="K200" s="605"/>
      <c r="L200" s="605" t="s">
        <v>97</v>
      </c>
      <c r="M200" s="605"/>
      <c r="N200" s="605" t="s">
        <v>107</v>
      </c>
      <c r="O200" s="607"/>
      <c r="P200" s="315" t="s">
        <v>112</v>
      </c>
      <c r="Q200" s="867"/>
      <c r="R200" s="607" t="s">
        <v>176</v>
      </c>
      <c r="S200" s="605"/>
      <c r="T200" s="488" t="s">
        <v>596</v>
      </c>
      <c r="U200" s="488"/>
      <c r="V200" s="488" t="s">
        <v>176</v>
      </c>
      <c r="W200" s="488"/>
      <c r="X200" s="488" t="s">
        <v>112</v>
      </c>
      <c r="Y200" s="488"/>
      <c r="Z200" s="488" t="s">
        <v>112</v>
      </c>
      <c r="AA200" s="607"/>
      <c r="AB200" s="605" t="s">
        <v>107</v>
      </c>
      <c r="AC200" s="855"/>
      <c r="AD200" s="842"/>
      <c r="AE200" s="962"/>
      <c r="AF200" s="601">
        <f>COUNTA(B200:AC200)</f>
        <v>14</v>
      </c>
      <c r="AG200" s="601"/>
      <c r="AH200" s="601">
        <f>AF200-AG198</f>
        <v>0</v>
      </c>
      <c r="AI200" s="601"/>
      <c r="AJ200" s="601"/>
      <c r="AK200" s="601"/>
    </row>
    <row r="201" spans="1:37" ht="13.5" customHeight="1">
      <c r="A201" s="966" t="s">
        <v>2033</v>
      </c>
      <c r="B201" s="891" t="s">
        <v>3603</v>
      </c>
      <c r="C201" s="891"/>
      <c r="D201" s="891"/>
      <c r="E201" s="891"/>
      <c r="F201" s="840" t="s">
        <v>3144</v>
      </c>
      <c r="G201" s="840"/>
      <c r="H201" s="840" t="s">
        <v>3604</v>
      </c>
      <c r="I201" s="840"/>
      <c r="J201" s="840" t="s">
        <v>3605</v>
      </c>
      <c r="K201" s="840"/>
      <c r="L201" s="840"/>
      <c r="M201" s="840"/>
      <c r="N201" s="890" t="s">
        <v>3606</v>
      </c>
      <c r="O201" s="840"/>
      <c r="P201" s="840" t="s">
        <v>3607</v>
      </c>
      <c r="Q201" s="891"/>
      <c r="R201" s="840" t="s">
        <v>3608</v>
      </c>
      <c r="S201" s="840"/>
      <c r="T201" s="890" t="s">
        <v>3609</v>
      </c>
      <c r="U201" s="840"/>
      <c r="V201" s="890" t="s">
        <v>3610</v>
      </c>
      <c r="W201" s="840"/>
      <c r="X201" s="890" t="s">
        <v>3103</v>
      </c>
      <c r="Y201" s="840"/>
      <c r="Z201" s="890" t="s">
        <v>3611</v>
      </c>
      <c r="AA201" s="840"/>
      <c r="AB201" s="890" t="s">
        <v>3612</v>
      </c>
      <c r="AC201" s="967"/>
      <c r="AD201" s="842"/>
      <c r="AE201" s="962"/>
      <c r="AF201" s="601"/>
      <c r="AG201" s="601"/>
      <c r="AH201" s="601"/>
      <c r="AI201" s="601"/>
      <c r="AJ201" s="601"/>
      <c r="AK201" s="601"/>
    </row>
    <row r="202" spans="1:37" ht="13.5" customHeight="1">
      <c r="A202" s="968"/>
      <c r="B202" s="919"/>
      <c r="C202" s="919"/>
      <c r="D202" s="919"/>
      <c r="E202" s="919"/>
      <c r="F202" s="919"/>
      <c r="G202" s="919"/>
      <c r="H202" s="919"/>
      <c r="I202" s="919"/>
      <c r="J202" s="919"/>
      <c r="K202" s="919"/>
      <c r="L202" s="919"/>
      <c r="M202" s="919"/>
      <c r="N202" s="919"/>
      <c r="O202" s="919"/>
      <c r="P202" s="919"/>
      <c r="Q202" s="919"/>
      <c r="R202" s="969"/>
      <c r="S202" s="920"/>
      <c r="T202" s="923"/>
      <c r="U202" s="923"/>
      <c r="V202" s="923"/>
      <c r="W202" s="909"/>
      <c r="X202" s="920"/>
      <c r="Y202" s="920"/>
      <c r="Z202" s="909"/>
      <c r="AA202" s="909"/>
      <c r="AB202" s="920"/>
      <c r="AC202" s="924"/>
      <c r="AD202" s="842"/>
      <c r="AE202" s="962"/>
      <c r="AF202" s="601"/>
      <c r="AG202" s="601"/>
      <c r="AH202" s="601"/>
      <c r="AI202" s="601"/>
      <c r="AJ202" s="601">
        <f>COUNTA(A203:AC203)</f>
        <v>14</v>
      </c>
      <c r="AK202" s="483">
        <f>AI203-AJ202</f>
        <v>0</v>
      </c>
    </row>
    <row r="203" spans="1:37" ht="13.5" customHeight="1">
      <c r="A203" s="870"/>
      <c r="B203" s="605" t="s">
        <v>3494</v>
      </c>
      <c r="C203" s="605"/>
      <c r="D203" s="605" t="s">
        <v>3613</v>
      </c>
      <c r="E203" s="605"/>
      <c r="F203" s="488" t="s">
        <v>3360</v>
      </c>
      <c r="G203" s="605"/>
      <c r="H203" s="605" t="s">
        <v>3333</v>
      </c>
      <c r="I203" s="605"/>
      <c r="J203" s="605" t="s">
        <v>3614</v>
      </c>
      <c r="K203" s="605"/>
      <c r="L203" s="605" t="s">
        <v>3524</v>
      </c>
      <c r="M203" s="605"/>
      <c r="N203" s="605" t="s">
        <v>3372</v>
      </c>
      <c r="O203" s="605"/>
      <c r="P203" s="488" t="s">
        <v>1862</v>
      </c>
      <c r="Q203" s="605"/>
      <c r="R203" s="602" t="s">
        <v>3615</v>
      </c>
      <c r="S203" s="488"/>
      <c r="T203" s="488" t="s">
        <v>3616</v>
      </c>
      <c r="U203" s="488"/>
      <c r="V203" s="488" t="s">
        <v>3617</v>
      </c>
      <c r="W203" s="488"/>
      <c r="X203" s="488" t="s">
        <v>3566</v>
      </c>
      <c r="Y203" s="607"/>
      <c r="Z203" s="315" t="s">
        <v>3333</v>
      </c>
      <c r="AA203" s="607"/>
      <c r="AB203" s="605" t="s">
        <v>3524</v>
      </c>
      <c r="AC203" s="855"/>
      <c r="AD203" s="842"/>
      <c r="AE203" s="962"/>
      <c r="AF203" s="601"/>
      <c r="AG203" s="601"/>
      <c r="AH203" s="601"/>
      <c r="AI203" s="601">
        <f>COUNTA(A204:AB204)</f>
        <v>14</v>
      </c>
      <c r="AJ203" s="601"/>
      <c r="AK203" s="601"/>
    </row>
    <row r="204" spans="1:37" ht="13.5" customHeight="1">
      <c r="A204" s="880"/>
      <c r="B204" s="605" t="s">
        <v>1705</v>
      </c>
      <c r="C204" s="605"/>
      <c r="D204" s="605" t="s">
        <v>1708</v>
      </c>
      <c r="E204" s="605"/>
      <c r="F204" s="605" t="s">
        <v>1684</v>
      </c>
      <c r="G204" s="605"/>
      <c r="H204" s="607" t="s">
        <v>1683</v>
      </c>
      <c r="I204" s="607"/>
      <c r="J204" s="868" t="s">
        <v>1687</v>
      </c>
      <c r="K204" s="868"/>
      <c r="L204" s="868" t="s">
        <v>1690</v>
      </c>
      <c r="M204" s="315"/>
      <c r="N204" s="607" t="s">
        <v>1665</v>
      </c>
      <c r="O204" s="607"/>
      <c r="P204" s="315" t="s">
        <v>1662</v>
      </c>
      <c r="Q204" s="315"/>
      <c r="R204" s="607" t="s">
        <v>1664</v>
      </c>
      <c r="S204" s="605"/>
      <c r="T204" s="602" t="s">
        <v>1666</v>
      </c>
      <c r="U204" s="488"/>
      <c r="V204" s="488" t="s">
        <v>1681</v>
      </c>
      <c r="W204" s="488"/>
      <c r="X204" s="488" t="s">
        <v>1788</v>
      </c>
      <c r="Y204" s="488"/>
      <c r="Z204" s="488" t="s">
        <v>1809</v>
      </c>
      <c r="AA204" s="607"/>
      <c r="AB204" s="607" t="s">
        <v>1802</v>
      </c>
      <c r="AC204" s="855"/>
      <c r="AD204" s="842"/>
      <c r="AE204" s="962"/>
      <c r="AF204" s="601"/>
      <c r="AG204" s="601"/>
      <c r="AH204" s="601"/>
      <c r="AI204" s="601"/>
      <c r="AJ204" s="601"/>
      <c r="AK204" s="601"/>
    </row>
    <row r="205" spans="1:37" ht="13.5" customHeight="1">
      <c r="A205" s="874"/>
      <c r="B205" s="315"/>
      <c r="C205" s="315"/>
      <c r="D205" s="315"/>
      <c r="E205" s="315"/>
      <c r="F205" s="315"/>
      <c r="G205" s="315"/>
      <c r="H205" s="315"/>
      <c r="I205" s="315"/>
      <c r="J205" s="315"/>
      <c r="K205" s="315"/>
      <c r="L205" s="315"/>
      <c r="M205" s="315"/>
      <c r="N205" s="315"/>
      <c r="O205" s="315"/>
      <c r="P205" s="315"/>
      <c r="Q205" s="315"/>
      <c r="R205" s="315"/>
      <c r="S205" s="854"/>
      <c r="T205" s="315"/>
      <c r="U205" s="315"/>
      <c r="V205" s="315"/>
      <c r="W205" s="315"/>
      <c r="X205" s="315"/>
      <c r="Y205" s="315"/>
      <c r="Z205" s="315"/>
      <c r="AA205" s="315"/>
      <c r="AB205" s="315"/>
      <c r="AC205" s="855"/>
      <c r="AD205" s="842"/>
      <c r="AE205" s="962"/>
      <c r="AF205" s="601"/>
      <c r="AG205" s="601"/>
      <c r="AH205" s="601"/>
      <c r="AI205" s="601"/>
      <c r="AJ205" s="601"/>
      <c r="AK205" s="601"/>
    </row>
    <row r="206" spans="1:37" ht="13.5" customHeight="1">
      <c r="A206" s="874"/>
      <c r="B206" s="315"/>
      <c r="C206" s="315"/>
      <c r="D206" s="315"/>
      <c r="E206" s="315"/>
      <c r="F206" s="315"/>
      <c r="G206" s="315"/>
      <c r="H206" s="315"/>
      <c r="I206" s="315"/>
      <c r="J206" s="315"/>
      <c r="K206" s="315"/>
      <c r="L206" s="315"/>
      <c r="M206" s="315"/>
      <c r="N206" s="315"/>
      <c r="O206" s="315"/>
      <c r="P206" s="315"/>
      <c r="Q206" s="315"/>
      <c r="R206" s="315"/>
      <c r="S206" s="854"/>
      <c r="T206" s="315"/>
      <c r="U206" s="315"/>
      <c r="V206" s="315"/>
      <c r="W206" s="315"/>
      <c r="X206" s="315"/>
      <c r="Y206" s="315"/>
      <c r="Z206" s="315"/>
      <c r="AA206" s="315"/>
      <c r="AB206" s="315"/>
      <c r="AC206" s="970"/>
      <c r="AD206" s="842">
        <f>SUM(A207:AC207)/1000</f>
        <v>4.9262700000000006</v>
      </c>
      <c r="AE206" s="601"/>
      <c r="AF206" s="937"/>
      <c r="AG206" s="937"/>
      <c r="AH206" s="937"/>
      <c r="AI206" s="937"/>
      <c r="AJ206" s="937"/>
      <c r="AK206" s="937"/>
    </row>
    <row r="207" spans="1:37" ht="13.5" customHeight="1">
      <c r="A207" s="875">
        <v>403.55</v>
      </c>
      <c r="B207" s="894" t="s">
        <v>1707</v>
      </c>
      <c r="C207" s="857">
        <v>390.38</v>
      </c>
      <c r="D207" s="894" t="s">
        <v>1710</v>
      </c>
      <c r="E207" s="857">
        <v>314.77999999999997</v>
      </c>
      <c r="F207" s="894" t="s">
        <v>585</v>
      </c>
      <c r="G207" s="857">
        <v>268.02999999999997</v>
      </c>
      <c r="H207" s="894" t="s">
        <v>576</v>
      </c>
      <c r="I207" s="861">
        <v>308.85000000000002</v>
      </c>
      <c r="J207" s="894" t="s">
        <v>789</v>
      </c>
      <c r="K207" s="857">
        <v>411.89</v>
      </c>
      <c r="L207" s="894" t="s">
        <v>1691</v>
      </c>
      <c r="M207" s="857">
        <v>320.87</v>
      </c>
      <c r="N207" s="894" t="s">
        <v>3225</v>
      </c>
      <c r="O207" s="857">
        <v>362.6</v>
      </c>
      <c r="P207" s="894" t="s">
        <v>3139</v>
      </c>
      <c r="Q207" s="859">
        <v>428.4</v>
      </c>
      <c r="R207" s="894" t="s">
        <v>3618</v>
      </c>
      <c r="S207" s="859">
        <v>411.65</v>
      </c>
      <c r="T207" s="894" t="s">
        <v>3224</v>
      </c>
      <c r="U207" s="860">
        <v>333.07</v>
      </c>
      <c r="V207" s="894" t="s">
        <v>578</v>
      </c>
      <c r="W207" s="857">
        <v>326.58999999999997</v>
      </c>
      <c r="X207" s="894" t="s">
        <v>799</v>
      </c>
      <c r="Y207" s="857">
        <v>431.59</v>
      </c>
      <c r="Z207" s="894" t="s">
        <v>1811</v>
      </c>
      <c r="AA207" s="857">
        <v>214.02</v>
      </c>
      <c r="AB207" s="894" t="s">
        <v>1804</v>
      </c>
      <c r="AC207" s="855"/>
      <c r="AD207" s="842"/>
      <c r="AE207" s="962"/>
      <c r="AF207" s="601"/>
      <c r="AG207" s="601">
        <f>COUNTA(A208:AC208)</f>
        <v>14</v>
      </c>
      <c r="AH207" s="601"/>
      <c r="AI207" s="601"/>
      <c r="AJ207" s="601"/>
      <c r="AK207" s="601"/>
    </row>
    <row r="208" spans="1:37" ht="13.5" customHeight="1">
      <c r="A208" s="874"/>
      <c r="B208" s="864" t="s">
        <v>503</v>
      </c>
      <c r="C208" s="315"/>
      <c r="D208" s="864" t="s">
        <v>503</v>
      </c>
      <c r="E208" s="315"/>
      <c r="F208" s="864" t="s">
        <v>503</v>
      </c>
      <c r="G208" s="315"/>
      <c r="H208" s="864" t="s">
        <v>503</v>
      </c>
      <c r="I208" s="315"/>
      <c r="J208" s="864" t="s">
        <v>503</v>
      </c>
      <c r="K208" s="315"/>
      <c r="L208" s="864" t="s">
        <v>503</v>
      </c>
      <c r="M208" s="315"/>
      <c r="N208" s="864" t="s">
        <v>503</v>
      </c>
      <c r="O208" s="315"/>
      <c r="P208" s="864" t="s">
        <v>503</v>
      </c>
      <c r="Q208" s="315"/>
      <c r="R208" s="864" t="s">
        <v>503</v>
      </c>
      <c r="S208" s="854"/>
      <c r="T208" s="864" t="s">
        <v>503</v>
      </c>
      <c r="U208" s="315"/>
      <c r="V208" s="864" t="s">
        <v>503</v>
      </c>
      <c r="W208" s="315"/>
      <c r="X208" s="864" t="s">
        <v>503</v>
      </c>
      <c r="Y208" s="315"/>
      <c r="Z208" s="864" t="s">
        <v>503</v>
      </c>
      <c r="AA208" s="315"/>
      <c r="AB208" s="864" t="s">
        <v>503</v>
      </c>
      <c r="AC208" s="855"/>
      <c r="AD208" s="842"/>
      <c r="AE208" s="601">
        <f>COUNTA(A209:AB209)</f>
        <v>14</v>
      </c>
      <c r="AF208" s="601"/>
      <c r="AG208" s="601"/>
      <c r="AH208" s="601"/>
      <c r="AI208" s="601"/>
      <c r="AJ208" s="601"/>
      <c r="AK208" s="601"/>
    </row>
    <row r="209" spans="1:37" ht="13.5" customHeight="1">
      <c r="A209" s="874"/>
      <c r="B209" s="865" t="s">
        <v>2166</v>
      </c>
      <c r="C209" s="315"/>
      <c r="D209" s="865" t="s">
        <v>2166</v>
      </c>
      <c r="E209" s="315"/>
      <c r="F209" s="865" t="s">
        <v>2166</v>
      </c>
      <c r="G209" s="315"/>
      <c r="H209" s="865" t="s">
        <v>2166</v>
      </c>
      <c r="I209" s="315"/>
      <c r="J209" s="865" t="s">
        <v>2166</v>
      </c>
      <c r="K209" s="315"/>
      <c r="L209" s="865" t="s">
        <v>2166</v>
      </c>
      <c r="M209" s="315"/>
      <c r="N209" s="865" t="s">
        <v>2166</v>
      </c>
      <c r="O209" s="315"/>
      <c r="P209" s="865" t="s">
        <v>2166</v>
      </c>
      <c r="Q209" s="315"/>
      <c r="R209" s="865" t="s">
        <v>2166</v>
      </c>
      <c r="S209" s="854"/>
      <c r="T209" s="865" t="s">
        <v>2166</v>
      </c>
      <c r="U209" s="315"/>
      <c r="V209" s="865" t="s">
        <v>2166</v>
      </c>
      <c r="W209" s="315"/>
      <c r="X209" s="865" t="s">
        <v>2166</v>
      </c>
      <c r="Y209" s="315"/>
      <c r="Z209" s="865" t="s">
        <v>2166</v>
      </c>
      <c r="AA209" s="315"/>
      <c r="AB209" s="865" t="s">
        <v>2166</v>
      </c>
      <c r="AC209" s="855"/>
      <c r="AD209" s="842"/>
      <c r="AE209" s="962"/>
      <c r="AF209" s="601">
        <f>COUNTA(B210:AC210)</f>
        <v>14</v>
      </c>
      <c r="AG209" s="601"/>
      <c r="AH209" s="601">
        <f>AF209-AG207</f>
        <v>0</v>
      </c>
      <c r="AI209" s="601"/>
      <c r="AJ209" s="601"/>
      <c r="AK209" s="601"/>
    </row>
    <row r="210" spans="1:37" ht="13.5" customHeight="1">
      <c r="A210" s="880"/>
      <c r="B210" s="605" t="s">
        <v>1706</v>
      </c>
      <c r="C210" s="605"/>
      <c r="D210" s="605" t="s">
        <v>107</v>
      </c>
      <c r="E210" s="605"/>
      <c r="F210" s="488" t="s">
        <v>234</v>
      </c>
      <c r="G210" s="605"/>
      <c r="H210" s="607" t="s">
        <v>97</v>
      </c>
      <c r="I210" s="607"/>
      <c r="J210" s="868" t="s">
        <v>97</v>
      </c>
      <c r="K210" s="868"/>
      <c r="L210" s="488" t="s">
        <v>97</v>
      </c>
      <c r="M210" s="315"/>
      <c r="N210" s="607" t="s">
        <v>176</v>
      </c>
      <c r="O210" s="607"/>
      <c r="P210" s="315" t="s">
        <v>97</v>
      </c>
      <c r="Q210" s="315"/>
      <c r="R210" s="607" t="s">
        <v>112</v>
      </c>
      <c r="S210" s="605"/>
      <c r="T210" s="602" t="s">
        <v>176</v>
      </c>
      <c r="U210" s="488"/>
      <c r="V210" s="488" t="s">
        <v>97</v>
      </c>
      <c r="W210" s="488"/>
      <c r="X210" s="488" t="s">
        <v>176</v>
      </c>
      <c r="Y210" s="488"/>
      <c r="Z210" s="315" t="s">
        <v>2503</v>
      </c>
      <c r="AA210" s="607"/>
      <c r="AB210" s="315" t="s">
        <v>2503</v>
      </c>
      <c r="AC210" s="855"/>
      <c r="AD210" s="842"/>
      <c r="AE210" s="962"/>
      <c r="AF210" s="601"/>
      <c r="AG210" s="601"/>
      <c r="AH210" s="601"/>
      <c r="AI210" s="601"/>
      <c r="AJ210" s="601"/>
      <c r="AK210" s="601"/>
    </row>
    <row r="211" spans="1:37" ht="13.5" customHeight="1">
      <c r="A211" s="874"/>
      <c r="B211" s="315"/>
      <c r="C211" s="315"/>
      <c r="D211" s="869" t="s">
        <v>3619</v>
      </c>
      <c r="E211" s="315"/>
      <c r="F211" s="315" t="s">
        <v>3612</v>
      </c>
      <c r="G211" s="315"/>
      <c r="H211" s="869" t="s">
        <v>3620</v>
      </c>
      <c r="I211" s="315"/>
      <c r="J211" s="315" t="s">
        <v>3621</v>
      </c>
      <c r="K211" s="315"/>
      <c r="L211" s="315" t="s">
        <v>3603</v>
      </c>
      <c r="M211" s="315"/>
      <c r="N211" s="869" t="s">
        <v>3622</v>
      </c>
      <c r="O211" s="315"/>
      <c r="P211" s="869" t="s">
        <v>3131</v>
      </c>
      <c r="Q211" s="315"/>
      <c r="R211" s="869" t="s">
        <v>3145</v>
      </c>
      <c r="S211" s="315"/>
      <c r="T211" s="315" t="s">
        <v>3623</v>
      </c>
      <c r="U211" s="315"/>
      <c r="V211" s="315" t="s">
        <v>3621</v>
      </c>
      <c r="W211" s="315"/>
      <c r="X211" s="869" t="s">
        <v>3624</v>
      </c>
      <c r="Y211" s="315"/>
      <c r="Z211" s="315" t="s">
        <v>3625</v>
      </c>
      <c r="AA211" s="961"/>
      <c r="AB211" s="315" t="s">
        <v>3626</v>
      </c>
      <c r="AC211" s="855"/>
      <c r="AD211" s="842"/>
      <c r="AE211" s="962"/>
      <c r="AF211" s="601"/>
      <c r="AG211" s="601"/>
      <c r="AH211" s="601"/>
      <c r="AI211" s="601"/>
      <c r="AJ211" s="867"/>
      <c r="AK211" s="483">
        <f>AI213-AJ212</f>
        <v>0</v>
      </c>
    </row>
    <row r="212" spans="1:37" ht="13.5" customHeight="1">
      <c r="A212" s="874"/>
      <c r="B212" s="315" t="s">
        <v>3627</v>
      </c>
      <c r="C212" s="315"/>
      <c r="D212" s="315" t="s">
        <v>3369</v>
      </c>
      <c r="E212" s="315"/>
      <c r="F212" s="867" t="s">
        <v>1762</v>
      </c>
      <c r="G212" s="315"/>
      <c r="H212" s="315" t="s">
        <v>653</v>
      </c>
      <c r="I212" s="315"/>
      <c r="J212" s="315" t="s">
        <v>3628</v>
      </c>
      <c r="K212" s="315"/>
      <c r="L212" s="315" t="s">
        <v>692</v>
      </c>
      <c r="M212" s="315"/>
      <c r="N212" s="315" t="s">
        <v>709</v>
      </c>
      <c r="O212" s="315"/>
      <c r="P212" s="315" t="s">
        <v>713</v>
      </c>
      <c r="Q212" s="315"/>
      <c r="R212" s="315" t="s">
        <v>1787</v>
      </c>
      <c r="S212" s="315"/>
      <c r="T212" s="315" t="s">
        <v>634</v>
      </c>
      <c r="U212" s="315"/>
      <c r="V212" s="315" t="s">
        <v>617</v>
      </c>
      <c r="W212" s="315"/>
      <c r="X212" s="315" t="s">
        <v>633</v>
      </c>
      <c r="Y212" s="315"/>
      <c r="Z212" s="315" t="s">
        <v>3210</v>
      </c>
      <c r="AA212" s="961"/>
      <c r="AB212" s="315" t="s">
        <v>3629</v>
      </c>
      <c r="AC212" s="855"/>
      <c r="AD212" s="842"/>
      <c r="AE212" s="962"/>
      <c r="AF212" s="601"/>
      <c r="AG212" s="601"/>
      <c r="AH212" s="601"/>
      <c r="AI212" s="601"/>
      <c r="AJ212" s="601">
        <f>COUNTA(A212:AC212)</f>
        <v>14</v>
      </c>
      <c r="AK212" s="483"/>
    </row>
    <row r="213" spans="1:37" ht="13.5" customHeight="1">
      <c r="A213" s="880"/>
      <c r="B213" s="605" t="s">
        <v>1783</v>
      </c>
      <c r="C213" s="605"/>
      <c r="D213" s="605" t="s">
        <v>1560</v>
      </c>
      <c r="E213" s="605"/>
      <c r="F213" s="605" t="s">
        <v>1563</v>
      </c>
      <c r="G213" s="605"/>
      <c r="H213" s="607" t="s">
        <v>1579</v>
      </c>
      <c r="I213" s="607"/>
      <c r="J213" s="868" t="s">
        <v>1752</v>
      </c>
      <c r="K213" s="868"/>
      <c r="L213" s="868" t="s">
        <v>1750</v>
      </c>
      <c r="M213" s="315"/>
      <c r="N213" s="607" t="s">
        <v>1747</v>
      </c>
      <c r="O213" s="607"/>
      <c r="P213" s="315" t="s">
        <v>1742</v>
      </c>
      <c r="Q213" s="605"/>
      <c r="R213" s="607" t="s">
        <v>1743</v>
      </c>
      <c r="S213" s="605"/>
      <c r="T213" s="602" t="s">
        <v>1578</v>
      </c>
      <c r="U213" s="488"/>
      <c r="V213" s="488" t="s">
        <v>1557</v>
      </c>
      <c r="W213" s="488"/>
      <c r="X213" s="488" t="s">
        <v>1556</v>
      </c>
      <c r="Y213" s="488"/>
      <c r="Z213" s="488" t="s">
        <v>1763</v>
      </c>
      <c r="AA213" s="607"/>
      <c r="AB213" s="607" t="s">
        <v>1765</v>
      </c>
      <c r="AC213" s="855"/>
      <c r="AD213" s="842"/>
      <c r="AE213" s="962"/>
      <c r="AF213" s="601"/>
      <c r="AG213" s="601"/>
      <c r="AH213" s="601"/>
      <c r="AI213" s="601">
        <f>COUNTA(A213:AB213)</f>
        <v>14</v>
      </c>
      <c r="AJ213" s="601"/>
      <c r="AK213" s="601"/>
    </row>
    <row r="214" spans="1:37" ht="13.5" customHeight="1">
      <c r="A214" s="874"/>
      <c r="B214" s="315"/>
      <c r="C214" s="315"/>
      <c r="D214" s="315"/>
      <c r="E214" s="315"/>
      <c r="F214" s="315"/>
      <c r="G214" s="315"/>
      <c r="H214" s="315"/>
      <c r="I214" s="315"/>
      <c r="J214" s="315"/>
      <c r="K214" s="315"/>
      <c r="L214" s="315"/>
      <c r="M214" s="315"/>
      <c r="N214" s="315"/>
      <c r="O214" s="315"/>
      <c r="P214" s="315"/>
      <c r="Q214" s="605"/>
      <c r="R214" s="315"/>
      <c r="S214" s="854"/>
      <c r="T214" s="315"/>
      <c r="U214" s="315"/>
      <c r="V214" s="315"/>
      <c r="W214" s="315"/>
      <c r="X214" s="315"/>
      <c r="Y214" s="315"/>
      <c r="Z214" s="315"/>
      <c r="AA214" s="315"/>
      <c r="AB214" s="315"/>
      <c r="AC214" s="855"/>
      <c r="AD214" s="842"/>
      <c r="AE214" s="962"/>
      <c r="AF214" s="601"/>
      <c r="AG214" s="601"/>
      <c r="AH214" s="601"/>
      <c r="AI214" s="601"/>
      <c r="AJ214" s="601"/>
      <c r="AK214" s="601"/>
    </row>
    <row r="215" spans="1:37" ht="13.5" customHeight="1">
      <c r="A215" s="874"/>
      <c r="B215" s="315"/>
      <c r="C215" s="315"/>
      <c r="D215" s="315"/>
      <c r="E215" s="315"/>
      <c r="F215" s="315"/>
      <c r="G215" s="315"/>
      <c r="H215" s="315"/>
      <c r="I215" s="315"/>
      <c r="J215" s="315"/>
      <c r="K215" s="315"/>
      <c r="L215" s="315"/>
      <c r="M215" s="315"/>
      <c r="N215" s="315"/>
      <c r="O215" s="315"/>
      <c r="P215" s="315"/>
      <c r="Q215" s="605"/>
      <c r="R215" s="315"/>
      <c r="S215" s="854"/>
      <c r="T215" s="315"/>
      <c r="U215" s="315"/>
      <c r="V215" s="315"/>
      <c r="W215" s="315"/>
      <c r="X215" s="315"/>
      <c r="Y215" s="315"/>
      <c r="Z215" s="315"/>
      <c r="AA215" s="315"/>
      <c r="AB215" s="315"/>
      <c r="AC215" s="855"/>
      <c r="AD215" s="842"/>
      <c r="AE215" s="962"/>
      <c r="AF215" s="601"/>
      <c r="AG215" s="601"/>
      <c r="AH215" s="601"/>
      <c r="AI215" s="601"/>
      <c r="AJ215" s="601"/>
      <c r="AK215" s="601"/>
    </row>
    <row r="216" spans="1:37" ht="13.5" customHeight="1">
      <c r="A216" s="875">
        <v>317.05</v>
      </c>
      <c r="B216" s="894" t="s">
        <v>1784</v>
      </c>
      <c r="C216" s="857">
        <v>467.94</v>
      </c>
      <c r="D216" s="856" t="s">
        <v>3173</v>
      </c>
      <c r="E216" s="857">
        <v>426.8</v>
      </c>
      <c r="F216" s="856" t="s">
        <v>3164</v>
      </c>
      <c r="G216" s="857">
        <v>412.96</v>
      </c>
      <c r="H216" s="894" t="s">
        <v>3380</v>
      </c>
      <c r="I216" s="861">
        <v>421.96</v>
      </c>
      <c r="J216" s="894" t="s">
        <v>613</v>
      </c>
      <c r="K216" s="857">
        <v>372.4</v>
      </c>
      <c r="L216" s="894" t="s">
        <v>633</v>
      </c>
      <c r="M216" s="857">
        <v>382.41</v>
      </c>
      <c r="N216" s="894" t="s">
        <v>1746</v>
      </c>
      <c r="O216" s="857">
        <v>434.06</v>
      </c>
      <c r="P216" s="894" t="s">
        <v>607</v>
      </c>
      <c r="Q216" s="857">
        <v>261.36</v>
      </c>
      <c r="R216" s="894" t="s">
        <v>629</v>
      </c>
      <c r="S216" s="859">
        <v>274.27</v>
      </c>
      <c r="T216" s="894" t="s">
        <v>3380</v>
      </c>
      <c r="U216" s="860">
        <v>374.16</v>
      </c>
      <c r="V216" s="894" t="s">
        <v>3630</v>
      </c>
      <c r="W216" s="857">
        <v>355.55</v>
      </c>
      <c r="X216" s="894" t="s">
        <v>3631</v>
      </c>
      <c r="Y216" s="857">
        <v>429</v>
      </c>
      <c r="Z216" s="894" t="s">
        <v>1762</v>
      </c>
      <c r="AA216" s="857">
        <v>397</v>
      </c>
      <c r="AB216" s="894" t="s">
        <v>645</v>
      </c>
      <c r="AC216" s="970"/>
      <c r="AD216" s="842">
        <f>SUM(A216:AC216)/1000</f>
        <v>5.3269200000000003</v>
      </c>
      <c r="AE216" s="601"/>
      <c r="AF216" s="937"/>
      <c r="AG216" s="937"/>
      <c r="AH216" s="937"/>
      <c r="AI216" s="937"/>
      <c r="AJ216" s="937"/>
      <c r="AK216" s="937"/>
    </row>
    <row r="217" spans="1:37" ht="13.5" customHeight="1">
      <c r="A217" s="874"/>
      <c r="B217" s="864" t="s">
        <v>503</v>
      </c>
      <c r="C217" s="315"/>
      <c r="D217" s="863" t="s">
        <v>503</v>
      </c>
      <c r="E217" s="315"/>
      <c r="F217" s="863" t="s">
        <v>503</v>
      </c>
      <c r="G217" s="315"/>
      <c r="H217" s="864" t="s">
        <v>503</v>
      </c>
      <c r="I217" s="315"/>
      <c r="J217" s="864" t="s">
        <v>503</v>
      </c>
      <c r="K217" s="315"/>
      <c r="L217" s="864" t="s">
        <v>503</v>
      </c>
      <c r="M217" s="315"/>
      <c r="N217" s="864" t="s">
        <v>503</v>
      </c>
      <c r="O217" s="315"/>
      <c r="P217" s="864" t="s">
        <v>503</v>
      </c>
      <c r="Q217" s="605"/>
      <c r="R217" s="864" t="s">
        <v>503</v>
      </c>
      <c r="S217" s="854"/>
      <c r="T217" s="864" t="s">
        <v>503</v>
      </c>
      <c r="U217" s="315"/>
      <c r="V217" s="864" t="s">
        <v>503</v>
      </c>
      <c r="W217" s="315"/>
      <c r="X217" s="864" t="s">
        <v>503</v>
      </c>
      <c r="Y217" s="315"/>
      <c r="Z217" s="864" t="s">
        <v>503</v>
      </c>
      <c r="AA217" s="315"/>
      <c r="AB217" s="864" t="s">
        <v>503</v>
      </c>
      <c r="AC217" s="855"/>
      <c r="AD217" s="842"/>
      <c r="AE217" s="962"/>
      <c r="AF217" s="601"/>
      <c r="AG217" s="601">
        <f>COUNTA(A217:AC217)</f>
        <v>14</v>
      </c>
      <c r="AH217" s="601"/>
      <c r="AI217" s="601"/>
      <c r="AJ217" s="601"/>
      <c r="AK217" s="601"/>
    </row>
    <row r="218" spans="1:37" ht="13.5" customHeight="1">
      <c r="A218" s="874"/>
      <c r="B218" s="865" t="s">
        <v>2166</v>
      </c>
      <c r="C218" s="315"/>
      <c r="D218" s="865" t="s">
        <v>2166</v>
      </c>
      <c r="E218" s="315"/>
      <c r="F218" s="865" t="s">
        <v>2166</v>
      </c>
      <c r="G218" s="315"/>
      <c r="H218" s="865" t="s">
        <v>2166</v>
      </c>
      <c r="I218" s="315"/>
      <c r="J218" s="865" t="s">
        <v>2166</v>
      </c>
      <c r="K218" s="315"/>
      <c r="L218" s="865" t="s">
        <v>2166</v>
      </c>
      <c r="M218" s="315"/>
      <c r="N218" s="865" t="s">
        <v>2166</v>
      </c>
      <c r="O218" s="315"/>
      <c r="P218" s="865" t="s">
        <v>2166</v>
      </c>
      <c r="Q218" s="605"/>
      <c r="R218" s="865" t="s">
        <v>2166</v>
      </c>
      <c r="S218" s="854"/>
      <c r="T218" s="865" t="s">
        <v>2166</v>
      </c>
      <c r="U218" s="315"/>
      <c r="V218" s="865" t="s">
        <v>2166</v>
      </c>
      <c r="W218" s="315"/>
      <c r="X218" s="865" t="s">
        <v>2166</v>
      </c>
      <c r="Y218" s="315"/>
      <c r="Z218" s="865" t="s">
        <v>2166</v>
      </c>
      <c r="AA218" s="315"/>
      <c r="AB218" s="865" t="s">
        <v>2166</v>
      </c>
      <c r="AC218" s="855"/>
      <c r="AD218" s="842"/>
      <c r="AE218" s="601">
        <f>COUNTA(A218:AB218)</f>
        <v>14</v>
      </c>
      <c r="AF218" s="601"/>
      <c r="AG218" s="601"/>
      <c r="AH218" s="601"/>
      <c r="AI218" s="601"/>
      <c r="AJ218" s="601"/>
      <c r="AK218" s="601"/>
    </row>
    <row r="219" spans="1:37" ht="13.5" customHeight="1">
      <c r="A219" s="880"/>
      <c r="B219" s="867" t="s">
        <v>1555</v>
      </c>
      <c r="C219" s="605"/>
      <c r="D219" s="605" t="s">
        <v>596</v>
      </c>
      <c r="E219" s="605"/>
      <c r="F219" s="605" t="s">
        <v>97</v>
      </c>
      <c r="G219" s="605"/>
      <c r="H219" s="607" t="s">
        <v>107</v>
      </c>
      <c r="I219" s="607"/>
      <c r="J219" s="868" t="s">
        <v>176</v>
      </c>
      <c r="K219" s="868"/>
      <c r="L219" s="868" t="s">
        <v>107</v>
      </c>
      <c r="M219" s="315"/>
      <c r="N219" s="607" t="s">
        <v>176</v>
      </c>
      <c r="O219" s="607"/>
      <c r="P219" s="315" t="s">
        <v>97</v>
      </c>
      <c r="Q219" s="605"/>
      <c r="R219" s="315" t="s">
        <v>343</v>
      </c>
      <c r="S219" s="854"/>
      <c r="T219" s="315" t="s">
        <v>176</v>
      </c>
      <c r="U219" s="315"/>
      <c r="V219" s="315" t="s">
        <v>107</v>
      </c>
      <c r="W219" s="488"/>
      <c r="X219" s="315" t="s">
        <v>112</v>
      </c>
      <c r="Y219" s="488"/>
      <c r="Z219" s="315" t="s">
        <v>97</v>
      </c>
      <c r="AA219" s="488"/>
      <c r="AB219" s="315" t="s">
        <v>97</v>
      </c>
      <c r="AC219" s="855"/>
      <c r="AD219" s="842"/>
      <c r="AE219" s="962"/>
      <c r="AF219" s="601">
        <f>COUNTA(B219:AC219)</f>
        <v>14</v>
      </c>
      <c r="AG219" s="601"/>
      <c r="AH219" s="601">
        <f>AF219-AG217</f>
        <v>0</v>
      </c>
      <c r="AI219" s="601"/>
      <c r="AJ219" s="601"/>
      <c r="AK219" s="601"/>
    </row>
    <row r="220" spans="1:37" ht="13.5" customHeight="1">
      <c r="A220" s="874"/>
      <c r="B220" s="315" t="s">
        <v>3632</v>
      </c>
      <c r="C220" s="315"/>
      <c r="D220" s="315"/>
      <c r="E220" s="315"/>
      <c r="F220" s="315"/>
      <c r="G220" s="315"/>
      <c r="H220" s="315" t="s">
        <v>3633</v>
      </c>
      <c r="I220" s="315"/>
      <c r="J220" s="315" t="s">
        <v>3623</v>
      </c>
      <c r="K220" s="315"/>
      <c r="L220" s="315" t="s">
        <v>3090</v>
      </c>
      <c r="M220" s="315"/>
      <c r="N220" s="315" t="s">
        <v>3144</v>
      </c>
      <c r="O220" s="315"/>
      <c r="P220" s="315"/>
      <c r="Q220" s="854"/>
      <c r="R220" s="869" t="s">
        <v>3145</v>
      </c>
      <c r="S220" s="816"/>
      <c r="T220" s="869" t="s">
        <v>3145</v>
      </c>
      <c r="U220" s="816"/>
      <c r="V220" s="315"/>
      <c r="W220" s="315"/>
      <c r="X220" s="869" t="s">
        <v>3634</v>
      </c>
      <c r="Y220" s="315"/>
      <c r="Z220" s="869" t="s">
        <v>3635</v>
      </c>
      <c r="AA220" s="315"/>
      <c r="AB220" s="869" t="s">
        <v>3636</v>
      </c>
      <c r="AC220" s="855"/>
      <c r="AD220" s="842"/>
      <c r="AE220" s="962"/>
      <c r="AF220" s="601"/>
      <c r="AG220" s="601"/>
      <c r="AH220" s="601"/>
      <c r="AI220" s="601"/>
      <c r="AJ220" s="601"/>
      <c r="AK220" s="601"/>
    </row>
    <row r="221" spans="1:37" ht="13.5" customHeight="1">
      <c r="A221" s="900"/>
      <c r="B221" s="315" t="s">
        <v>3637</v>
      </c>
      <c r="C221" s="315"/>
      <c r="D221" s="315" t="s">
        <v>2203</v>
      </c>
      <c r="E221" s="488"/>
      <c r="F221" s="315" t="s">
        <v>3638</v>
      </c>
      <c r="G221" s="488"/>
      <c r="H221" s="315" t="s">
        <v>3126</v>
      </c>
      <c r="I221" s="488"/>
      <c r="J221" s="315" t="s">
        <v>1800</v>
      </c>
      <c r="K221" s="488"/>
      <c r="L221" s="315" t="s">
        <v>713</v>
      </c>
      <c r="M221" s="488"/>
      <c r="N221" s="315" t="s">
        <v>3639</v>
      </c>
      <c r="O221" s="488"/>
      <c r="P221" s="315" t="s">
        <v>3640</v>
      </c>
      <c r="Q221" s="488"/>
      <c r="R221" s="315" t="s">
        <v>2501</v>
      </c>
      <c r="S221" s="488"/>
      <c r="T221" s="315" t="s">
        <v>1860</v>
      </c>
      <c r="U221" s="315"/>
      <c r="V221" s="315" t="s">
        <v>3641</v>
      </c>
      <c r="W221" s="315"/>
      <c r="X221" s="315" t="s">
        <v>3354</v>
      </c>
      <c r="Y221" s="315"/>
      <c r="Z221" s="315" t="s">
        <v>3073</v>
      </c>
      <c r="AA221" s="315"/>
      <c r="AB221" s="315" t="s">
        <v>3217</v>
      </c>
      <c r="AC221" s="855"/>
      <c r="AD221" s="842"/>
      <c r="AE221" s="962"/>
      <c r="AF221" s="601"/>
      <c r="AG221" s="601"/>
      <c r="AH221" s="601"/>
      <c r="AI221" s="601"/>
      <c r="AJ221" s="601">
        <f>COUNTA(A221:AC221)</f>
        <v>14</v>
      </c>
      <c r="AK221" s="483">
        <f>AI222-AJ221</f>
        <v>0</v>
      </c>
    </row>
    <row r="222" spans="1:37" ht="13.5" customHeight="1">
      <c r="A222" s="880"/>
      <c r="B222" s="605" t="s">
        <v>1562</v>
      </c>
      <c r="C222" s="605"/>
      <c r="D222" s="605" t="s">
        <v>1767</v>
      </c>
      <c r="E222" s="605"/>
      <c r="F222" s="605" t="s">
        <v>1576</v>
      </c>
      <c r="G222" s="605"/>
      <c r="H222" s="607" t="s">
        <v>1702</v>
      </c>
      <c r="I222" s="607"/>
      <c r="J222" s="868" t="s">
        <v>1692</v>
      </c>
      <c r="K222" s="868"/>
      <c r="L222" s="868" t="s">
        <v>1580</v>
      </c>
      <c r="M222" s="315"/>
      <c r="N222" s="607" t="s">
        <v>1758</v>
      </c>
      <c r="O222" s="607"/>
      <c r="P222" s="315" t="s">
        <v>1581</v>
      </c>
      <c r="Q222" s="605"/>
      <c r="R222" s="607" t="s">
        <v>1589</v>
      </c>
      <c r="S222" s="854"/>
      <c r="T222" s="605" t="s">
        <v>1719</v>
      </c>
      <c r="U222" s="605"/>
      <c r="V222" s="315" t="s">
        <v>1735</v>
      </c>
      <c r="W222" s="315"/>
      <c r="X222" s="315" t="s">
        <v>1741</v>
      </c>
      <c r="Y222" s="315"/>
      <c r="Z222" s="315" t="s">
        <v>1755</v>
      </c>
      <c r="AA222" s="315"/>
      <c r="AB222" s="315" t="s">
        <v>1757</v>
      </c>
      <c r="AC222" s="855"/>
      <c r="AD222" s="842"/>
      <c r="AE222" s="962"/>
      <c r="AF222" s="601"/>
      <c r="AG222" s="601"/>
      <c r="AH222" s="601"/>
      <c r="AI222" s="601">
        <f>COUNTA(A222:AB222)</f>
        <v>14</v>
      </c>
      <c r="AJ222" s="601"/>
      <c r="AK222" s="601"/>
    </row>
    <row r="223" spans="1:37" ht="15.75" customHeight="1"/>
    <row r="224" spans="1:37" ht="15.75" customHeight="1"/>
    <row r="225" spans="1:37" ht="13.5" customHeight="1">
      <c r="A225" s="875">
        <v>370.31</v>
      </c>
      <c r="B225" s="856" t="s">
        <v>3164</v>
      </c>
      <c r="C225" s="857">
        <v>321.69</v>
      </c>
      <c r="D225" s="856" t="s">
        <v>648</v>
      </c>
      <c r="E225" s="857">
        <v>349.66</v>
      </c>
      <c r="F225" s="894" t="s">
        <v>3642</v>
      </c>
      <c r="G225" s="857">
        <v>343.32</v>
      </c>
      <c r="H225" s="894" t="s">
        <v>1704</v>
      </c>
      <c r="I225" s="861">
        <v>544.03</v>
      </c>
      <c r="J225" s="894" t="s">
        <v>1694</v>
      </c>
      <c r="K225" s="857">
        <v>231.71</v>
      </c>
      <c r="L225" s="894" t="s">
        <v>3380</v>
      </c>
      <c r="M225" s="857">
        <v>324.77</v>
      </c>
      <c r="N225" s="894" t="s">
        <v>635</v>
      </c>
      <c r="O225" s="857">
        <v>430.52</v>
      </c>
      <c r="P225" s="971" t="s">
        <v>3643</v>
      </c>
      <c r="Q225" s="857">
        <v>387</v>
      </c>
      <c r="R225" s="971" t="s">
        <v>3644</v>
      </c>
      <c r="S225" s="859">
        <v>391.62</v>
      </c>
      <c r="T225" s="971" t="s">
        <v>605</v>
      </c>
      <c r="U225" s="860">
        <v>274.37</v>
      </c>
      <c r="V225" s="894" t="s">
        <v>791</v>
      </c>
      <c r="W225" s="857">
        <v>388</v>
      </c>
      <c r="X225" s="894" t="s">
        <v>607</v>
      </c>
      <c r="Y225" s="857">
        <v>315.77999999999997</v>
      </c>
      <c r="Z225" s="894" t="s">
        <v>625</v>
      </c>
      <c r="AA225" s="857">
        <v>301</v>
      </c>
      <c r="AB225" s="894" t="s">
        <v>628</v>
      </c>
      <c r="AC225" s="970"/>
      <c r="AD225" s="842">
        <f>SUM(A225:AC225)/1000</f>
        <v>4.9737799999999996</v>
      </c>
      <c r="AE225" s="601"/>
      <c r="AF225" s="937"/>
      <c r="AG225" s="937"/>
      <c r="AH225" s="937"/>
      <c r="AI225" s="937"/>
      <c r="AJ225" s="937"/>
      <c r="AK225" s="937"/>
    </row>
    <row r="226" spans="1:37" ht="13.5" customHeight="1">
      <c r="A226" s="874"/>
      <c r="B226" s="863" t="s">
        <v>503</v>
      </c>
      <c r="C226" s="315"/>
      <c r="D226" s="863" t="s">
        <v>503</v>
      </c>
      <c r="E226" s="315"/>
      <c r="F226" s="864" t="s">
        <v>503</v>
      </c>
      <c r="G226" s="315"/>
      <c r="H226" s="864" t="s">
        <v>503</v>
      </c>
      <c r="I226" s="315"/>
      <c r="J226" s="864" t="s">
        <v>503</v>
      </c>
      <c r="K226" s="315"/>
      <c r="L226" s="864" t="s">
        <v>503</v>
      </c>
      <c r="M226" s="315"/>
      <c r="N226" s="864" t="s">
        <v>503</v>
      </c>
      <c r="O226" s="315"/>
      <c r="P226" s="864" t="s">
        <v>503</v>
      </c>
      <c r="Q226" s="605"/>
      <c r="R226" s="864" t="s">
        <v>503</v>
      </c>
      <c r="S226" s="854"/>
      <c r="T226" s="864" t="s">
        <v>503</v>
      </c>
      <c r="U226" s="315"/>
      <c r="V226" s="864" t="s">
        <v>503</v>
      </c>
      <c r="W226" s="315"/>
      <c r="X226" s="864" t="s">
        <v>503</v>
      </c>
      <c r="Y226" s="315"/>
      <c r="Z226" s="864" t="s">
        <v>503</v>
      </c>
      <c r="AA226" s="315"/>
      <c r="AB226" s="864" t="s">
        <v>503</v>
      </c>
      <c r="AC226" s="855"/>
      <c r="AD226" s="842"/>
      <c r="AE226" s="962"/>
      <c r="AF226" s="601"/>
      <c r="AG226" s="601">
        <f>COUNTA(A226:AC226)</f>
        <v>14</v>
      </c>
      <c r="AH226" s="601"/>
      <c r="AI226" s="601"/>
      <c r="AJ226" s="601"/>
      <c r="AK226" s="601"/>
    </row>
    <row r="227" spans="1:37" ht="13.5" customHeight="1">
      <c r="A227" s="874"/>
      <c r="B227" s="865" t="s">
        <v>2166</v>
      </c>
      <c r="C227" s="315"/>
      <c r="D227" s="865" t="s">
        <v>2166</v>
      </c>
      <c r="E227" s="315"/>
      <c r="F227" s="865" t="s">
        <v>2166</v>
      </c>
      <c r="G227" s="315"/>
      <c r="H227" s="865" t="s">
        <v>2166</v>
      </c>
      <c r="I227" s="315"/>
      <c r="J227" s="865" t="s">
        <v>2166</v>
      </c>
      <c r="K227" s="315"/>
      <c r="L227" s="865" t="s">
        <v>2166</v>
      </c>
      <c r="M227" s="315"/>
      <c r="N227" s="865" t="s">
        <v>2166</v>
      </c>
      <c r="O227" s="315"/>
      <c r="P227" s="865" t="s">
        <v>2166</v>
      </c>
      <c r="Q227" s="605"/>
      <c r="R227" s="865" t="s">
        <v>2166</v>
      </c>
      <c r="S227" s="854"/>
      <c r="T227" s="865" t="s">
        <v>2166</v>
      </c>
      <c r="U227" s="315"/>
      <c r="V227" s="865" t="s">
        <v>2166</v>
      </c>
      <c r="W227" s="315"/>
      <c r="X227" s="865" t="s">
        <v>2166</v>
      </c>
      <c r="Y227" s="315"/>
      <c r="Z227" s="865" t="s">
        <v>2166</v>
      </c>
      <c r="AA227" s="315"/>
      <c r="AB227" s="865" t="s">
        <v>2166</v>
      </c>
      <c r="AC227" s="855"/>
      <c r="AD227" s="842"/>
      <c r="AE227" s="601">
        <f>COUNTA(A227:AB227)</f>
        <v>14</v>
      </c>
      <c r="AF227" s="601"/>
      <c r="AG227" s="601"/>
      <c r="AH227" s="601"/>
      <c r="AI227" s="601"/>
      <c r="AJ227" s="601"/>
      <c r="AK227" s="601"/>
    </row>
    <row r="228" spans="1:37" ht="13.5" customHeight="1">
      <c r="A228" s="916"/>
      <c r="B228" s="315" t="s">
        <v>97</v>
      </c>
      <c r="C228" s="488"/>
      <c r="D228" s="315" t="s">
        <v>97</v>
      </c>
      <c r="E228" s="488"/>
      <c r="F228" s="315" t="s">
        <v>97</v>
      </c>
      <c r="G228" s="488"/>
      <c r="H228" s="315" t="s">
        <v>596</v>
      </c>
      <c r="I228" s="488"/>
      <c r="J228" s="315" t="s">
        <v>1551</v>
      </c>
      <c r="K228" s="315"/>
      <c r="L228" s="315" t="s">
        <v>107</v>
      </c>
      <c r="M228" s="315"/>
      <c r="N228" s="315" t="s">
        <v>97</v>
      </c>
      <c r="O228" s="315"/>
      <c r="P228" s="315" t="s">
        <v>176</v>
      </c>
      <c r="Q228" s="605"/>
      <c r="R228" s="315" t="s">
        <v>97</v>
      </c>
      <c r="S228" s="854"/>
      <c r="T228" s="315" t="s">
        <v>176</v>
      </c>
      <c r="U228" s="315"/>
      <c r="V228" s="315" t="s">
        <v>97</v>
      </c>
      <c r="W228" s="315"/>
      <c r="X228" s="315" t="s">
        <v>97</v>
      </c>
      <c r="Y228" s="315"/>
      <c r="Z228" s="315" t="s">
        <v>419</v>
      </c>
      <c r="AA228" s="315"/>
      <c r="AB228" s="315" t="s">
        <v>97</v>
      </c>
      <c r="AC228" s="855"/>
      <c r="AD228" s="842"/>
      <c r="AE228" s="962"/>
      <c r="AF228" s="601">
        <f>COUNTA(B228:AC228)</f>
        <v>14</v>
      </c>
      <c r="AG228" s="601"/>
      <c r="AH228" s="601">
        <f>AF228-AG226</f>
        <v>0</v>
      </c>
      <c r="AI228" s="601"/>
      <c r="AJ228" s="601"/>
      <c r="AK228" s="601"/>
    </row>
    <row r="229" spans="1:37" ht="13.5" customHeight="1">
      <c r="A229" s="874"/>
      <c r="B229" s="869" t="s">
        <v>3645</v>
      </c>
      <c r="C229" s="315"/>
      <c r="D229" s="869" t="s">
        <v>3619</v>
      </c>
      <c r="E229" s="315"/>
      <c r="F229" s="869" t="s">
        <v>3646</v>
      </c>
      <c r="G229" s="315"/>
      <c r="H229" s="869" t="s">
        <v>3647</v>
      </c>
      <c r="I229" s="315"/>
      <c r="J229" s="869" t="s">
        <v>3648</v>
      </c>
      <c r="K229" s="315"/>
      <c r="L229" s="869" t="s">
        <v>3088</v>
      </c>
      <c r="M229" s="315"/>
      <c r="N229" s="869" t="s">
        <v>3620</v>
      </c>
      <c r="O229" s="315"/>
      <c r="P229" s="869" t="s">
        <v>3619</v>
      </c>
      <c r="Q229" s="605"/>
      <c r="R229" s="869" t="s">
        <v>3649</v>
      </c>
      <c r="S229" s="315"/>
      <c r="T229" s="869" t="s">
        <v>3650</v>
      </c>
      <c r="U229" s="315"/>
      <c r="V229" s="869" t="s">
        <v>3651</v>
      </c>
      <c r="W229" s="315"/>
      <c r="X229" s="869" t="s">
        <v>3122</v>
      </c>
      <c r="Y229" s="315"/>
      <c r="Z229" s="869" t="s">
        <v>3652</v>
      </c>
      <c r="AA229" s="315"/>
      <c r="AB229" s="869" t="s">
        <v>3653</v>
      </c>
      <c r="AC229" s="855"/>
      <c r="AD229" s="842"/>
      <c r="AE229" s="962"/>
      <c r="AF229" s="601"/>
      <c r="AG229" s="601"/>
      <c r="AH229" s="601"/>
      <c r="AI229" s="601"/>
      <c r="AJ229" s="601"/>
      <c r="AK229" s="601"/>
    </row>
    <row r="230" spans="1:37" ht="13.5" customHeight="1">
      <c r="A230" s="900"/>
      <c r="B230" s="315" t="s">
        <v>716</v>
      </c>
      <c r="C230" s="315"/>
      <c r="D230" s="315" t="s">
        <v>3524</v>
      </c>
      <c r="E230" s="488"/>
      <c r="F230" s="315" t="s">
        <v>3654</v>
      </c>
      <c r="G230" s="488"/>
      <c r="H230" s="315" t="s">
        <v>3655</v>
      </c>
      <c r="I230" s="488"/>
      <c r="J230" s="315" t="s">
        <v>2223</v>
      </c>
      <c r="K230" s="488"/>
      <c r="L230" s="488" t="s">
        <v>802</v>
      </c>
      <c r="M230" s="605"/>
      <c r="N230" s="315" t="s">
        <v>3656</v>
      </c>
      <c r="O230" s="605"/>
      <c r="P230" s="488" t="s">
        <v>3657</v>
      </c>
      <c r="Q230" s="867"/>
      <c r="R230" s="488" t="s">
        <v>2197</v>
      </c>
      <c r="S230" s="605"/>
      <c r="T230" s="605" t="s">
        <v>1694</v>
      </c>
      <c r="U230" s="605"/>
      <c r="V230" s="605" t="s">
        <v>731</v>
      </c>
      <c r="W230" s="605"/>
      <c r="X230" s="605" t="s">
        <v>795</v>
      </c>
      <c r="Y230" s="605"/>
      <c r="Z230" s="605" t="s">
        <v>683</v>
      </c>
      <c r="AA230" s="605"/>
      <c r="AB230" s="605" t="s">
        <v>1762</v>
      </c>
      <c r="AC230" s="855"/>
      <c r="AD230" s="842"/>
      <c r="AE230" s="962"/>
      <c r="AF230" s="601"/>
      <c r="AG230" s="601"/>
      <c r="AH230" s="601"/>
      <c r="AI230" s="601"/>
      <c r="AJ230" s="601">
        <f>COUNTA(A230:AC230)</f>
        <v>14</v>
      </c>
      <c r="AK230" s="483">
        <f>AI231-AJ230</f>
        <v>0</v>
      </c>
    </row>
    <row r="231" spans="1:37" ht="13.5" customHeight="1">
      <c r="A231" s="874"/>
      <c r="B231" s="315" t="s">
        <v>1603</v>
      </c>
      <c r="C231" s="605"/>
      <c r="D231" s="315" t="s">
        <v>1561</v>
      </c>
      <c r="E231" s="315"/>
      <c r="F231" s="315" t="s">
        <v>1575</v>
      </c>
      <c r="G231" s="315"/>
      <c r="H231" s="972" t="s">
        <v>1554</v>
      </c>
      <c r="I231" s="315"/>
      <c r="J231" s="972" t="s">
        <v>1558</v>
      </c>
      <c r="K231" s="315"/>
      <c r="L231" s="972" t="s">
        <v>1737</v>
      </c>
      <c r="M231" s="315"/>
      <c r="N231" s="972" t="s">
        <v>1751</v>
      </c>
      <c r="O231" s="315"/>
      <c r="P231" s="972" t="s">
        <v>1745</v>
      </c>
      <c r="Q231" s="605"/>
      <c r="R231" s="972" t="s">
        <v>1553</v>
      </c>
      <c r="S231" s="854"/>
      <c r="T231" s="605" t="s">
        <v>1550</v>
      </c>
      <c r="U231" s="605"/>
      <c r="V231" s="315" t="s">
        <v>1738</v>
      </c>
      <c r="W231" s="315"/>
      <c r="X231" s="315" t="s">
        <v>1729</v>
      </c>
      <c r="Y231" s="315"/>
      <c r="Z231" s="315" t="s">
        <v>1722</v>
      </c>
      <c r="AA231" s="315"/>
      <c r="AB231" s="605" t="s">
        <v>1711</v>
      </c>
      <c r="AC231" s="855"/>
      <c r="AD231" s="842"/>
      <c r="AE231" s="962"/>
      <c r="AF231" s="601"/>
      <c r="AG231" s="601"/>
      <c r="AH231" s="601"/>
      <c r="AI231" s="601">
        <f>COUNTA(A231:AB231)</f>
        <v>14</v>
      </c>
      <c r="AJ231" s="601"/>
      <c r="AK231" s="601"/>
    </row>
    <row r="232" spans="1:37" ht="13.5" customHeight="1">
      <c r="A232" s="874"/>
      <c r="B232" s="315"/>
      <c r="C232" s="315"/>
      <c r="D232" s="315"/>
      <c r="E232" s="315"/>
      <c r="F232" s="315"/>
      <c r="G232" s="315"/>
      <c r="H232" s="315"/>
      <c r="I232" s="315"/>
      <c r="J232" s="315"/>
      <c r="K232" s="315"/>
      <c r="L232" s="315"/>
      <c r="M232" s="315"/>
      <c r="N232" s="315"/>
      <c r="O232" s="315"/>
      <c r="P232" s="315"/>
      <c r="Q232" s="605"/>
      <c r="R232" s="315"/>
      <c r="S232" s="854"/>
      <c r="T232" s="315"/>
      <c r="U232" s="315"/>
      <c r="V232" s="315"/>
      <c r="W232" s="315"/>
      <c r="X232" s="315"/>
      <c r="Y232" s="315"/>
      <c r="Z232" s="315"/>
      <c r="AA232" s="315"/>
      <c r="AB232" s="315"/>
      <c r="AC232" s="855"/>
      <c r="AD232" s="842"/>
      <c r="AE232" s="962"/>
      <c r="AF232" s="601"/>
      <c r="AG232" s="601"/>
      <c r="AH232" s="601"/>
      <c r="AI232" s="601"/>
      <c r="AJ232" s="601"/>
      <c r="AK232" s="601"/>
    </row>
    <row r="233" spans="1:37" ht="13.5" customHeight="1">
      <c r="A233" s="874"/>
      <c r="B233" s="315"/>
      <c r="C233" s="315"/>
      <c r="D233" s="315"/>
      <c r="E233" s="315"/>
      <c r="F233" s="315"/>
      <c r="G233" s="315"/>
      <c r="H233" s="315"/>
      <c r="I233" s="315"/>
      <c r="J233" s="315"/>
      <c r="K233" s="315"/>
      <c r="L233" s="315"/>
      <c r="M233" s="315"/>
      <c r="N233" s="315"/>
      <c r="O233" s="315"/>
      <c r="P233" s="315"/>
      <c r="Q233" s="605"/>
      <c r="R233" s="315"/>
      <c r="S233" s="854"/>
      <c r="T233" s="315"/>
      <c r="U233" s="315"/>
      <c r="V233" s="315"/>
      <c r="W233" s="315"/>
      <c r="X233" s="315"/>
      <c r="Y233" s="315"/>
      <c r="Z233" s="315"/>
      <c r="AA233" s="315"/>
      <c r="AB233" s="315"/>
      <c r="AC233" s="855"/>
      <c r="AD233" s="842"/>
      <c r="AE233" s="962"/>
      <c r="AF233" s="601"/>
      <c r="AG233" s="601"/>
      <c r="AH233" s="601"/>
      <c r="AI233" s="601"/>
      <c r="AJ233" s="601"/>
      <c r="AK233" s="601"/>
    </row>
    <row r="234" spans="1:37" ht="13.5" customHeight="1">
      <c r="A234" s="875">
        <v>350.53</v>
      </c>
      <c r="B234" s="894" t="s">
        <v>3658</v>
      </c>
      <c r="C234" s="857">
        <v>383.36</v>
      </c>
      <c r="D234" s="894" t="s">
        <v>1559</v>
      </c>
      <c r="E234" s="857">
        <v>411.18</v>
      </c>
      <c r="F234" s="894" t="s">
        <v>3642</v>
      </c>
      <c r="G234" s="857">
        <v>424.93</v>
      </c>
      <c r="H234" s="894" t="s">
        <v>3171</v>
      </c>
      <c r="I234" s="861">
        <v>456</v>
      </c>
      <c r="J234" s="894" t="s">
        <v>1559</v>
      </c>
      <c r="K234" s="857">
        <v>311</v>
      </c>
      <c r="L234" s="894" t="s">
        <v>791</v>
      </c>
      <c r="M234" s="857">
        <v>290.66000000000003</v>
      </c>
      <c r="N234" s="971" t="s">
        <v>608</v>
      </c>
      <c r="O234" s="857">
        <v>349.8</v>
      </c>
      <c r="P234" s="971" t="s">
        <v>1746</v>
      </c>
      <c r="Q234" s="857">
        <v>489.07900000000001</v>
      </c>
      <c r="R234" s="971" t="s">
        <v>3659</v>
      </c>
      <c r="S234" s="859">
        <v>403.22</v>
      </c>
      <c r="T234" s="894" t="s">
        <v>312</v>
      </c>
      <c r="U234" s="860">
        <v>434.31</v>
      </c>
      <c r="V234" s="894" t="s">
        <v>619</v>
      </c>
      <c r="W234" s="857">
        <v>235.55</v>
      </c>
      <c r="X234" s="894" t="s">
        <v>1736</v>
      </c>
      <c r="Y234" s="857">
        <v>332</v>
      </c>
      <c r="Z234" s="894" t="s">
        <v>605</v>
      </c>
      <c r="AA234" s="857">
        <v>332</v>
      </c>
      <c r="AB234" s="894" t="s">
        <v>1714</v>
      </c>
      <c r="AC234" s="855"/>
      <c r="AD234" s="842">
        <f>SUM(A234:AC234)/1000</f>
        <v>5.2036190000000007</v>
      </c>
      <c r="AE234" s="601"/>
      <c r="AF234" s="937"/>
      <c r="AG234" s="937"/>
      <c r="AH234" s="937"/>
      <c r="AI234" s="937"/>
      <c r="AJ234" s="937"/>
      <c r="AK234" s="937"/>
    </row>
    <row r="235" spans="1:37" ht="13.5" customHeight="1">
      <c r="A235" s="874"/>
      <c r="B235" s="864" t="s">
        <v>503</v>
      </c>
      <c r="C235" s="315"/>
      <c r="D235" s="864" t="s">
        <v>503</v>
      </c>
      <c r="E235" s="315"/>
      <c r="F235" s="864" t="s">
        <v>503</v>
      </c>
      <c r="G235" s="315"/>
      <c r="H235" s="864" t="s">
        <v>503</v>
      </c>
      <c r="I235" s="315"/>
      <c r="J235" s="864" t="s">
        <v>503</v>
      </c>
      <c r="K235" s="315"/>
      <c r="L235" s="864" t="s">
        <v>503</v>
      </c>
      <c r="M235" s="315"/>
      <c r="N235" s="864" t="s">
        <v>503</v>
      </c>
      <c r="O235" s="315"/>
      <c r="P235" s="864" t="s">
        <v>503</v>
      </c>
      <c r="Q235" s="605"/>
      <c r="R235" s="864" t="s">
        <v>503</v>
      </c>
      <c r="S235" s="854"/>
      <c r="T235" s="864" t="s">
        <v>503</v>
      </c>
      <c r="U235" s="315"/>
      <c r="V235" s="864" t="s">
        <v>503</v>
      </c>
      <c r="W235" s="315"/>
      <c r="X235" s="864" t="s">
        <v>503</v>
      </c>
      <c r="Y235" s="315"/>
      <c r="Z235" s="864" t="s">
        <v>503</v>
      </c>
      <c r="AA235" s="315"/>
      <c r="AB235" s="864" t="s">
        <v>503</v>
      </c>
      <c r="AC235" s="855"/>
      <c r="AD235" s="842"/>
      <c r="AE235" s="962"/>
      <c r="AF235" s="601"/>
      <c r="AG235" s="601">
        <f>COUNTA(A235:AC235)</f>
        <v>14</v>
      </c>
      <c r="AH235" s="601"/>
      <c r="AI235" s="601"/>
      <c r="AJ235" s="601"/>
      <c r="AK235" s="601"/>
    </row>
    <row r="236" spans="1:37" ht="13.5" customHeight="1">
      <c r="A236" s="874"/>
      <c r="B236" s="865" t="s">
        <v>2166</v>
      </c>
      <c r="C236" s="315"/>
      <c r="D236" s="865" t="s">
        <v>2166</v>
      </c>
      <c r="E236" s="315"/>
      <c r="F236" s="865" t="s">
        <v>2166</v>
      </c>
      <c r="G236" s="315"/>
      <c r="H236" s="865" t="s">
        <v>2166</v>
      </c>
      <c r="I236" s="315"/>
      <c r="J236" s="865" t="s">
        <v>2166</v>
      </c>
      <c r="K236" s="315"/>
      <c r="L236" s="865" t="s">
        <v>2166</v>
      </c>
      <c r="M236" s="315"/>
      <c r="N236" s="865" t="s">
        <v>2166</v>
      </c>
      <c r="O236" s="315"/>
      <c r="P236" s="865" t="s">
        <v>2166</v>
      </c>
      <c r="Q236" s="605"/>
      <c r="R236" s="865" t="s">
        <v>2166</v>
      </c>
      <c r="S236" s="854"/>
      <c r="T236" s="865" t="s">
        <v>2166</v>
      </c>
      <c r="U236" s="315"/>
      <c r="V236" s="865" t="s">
        <v>2166</v>
      </c>
      <c r="W236" s="315"/>
      <c r="X236" s="865" t="s">
        <v>2166</v>
      </c>
      <c r="Y236" s="315"/>
      <c r="Z236" s="865" t="s">
        <v>2166</v>
      </c>
      <c r="AA236" s="315"/>
      <c r="AB236" s="865" t="s">
        <v>2166</v>
      </c>
      <c r="AC236" s="855"/>
      <c r="AD236" s="842"/>
      <c r="AE236" s="601">
        <f>COUNTA(A236:AB236)</f>
        <v>14</v>
      </c>
      <c r="AF236" s="601"/>
      <c r="AG236" s="601"/>
      <c r="AH236" s="601"/>
      <c r="AI236" s="601"/>
      <c r="AJ236" s="601"/>
      <c r="AK236" s="601"/>
    </row>
    <row r="237" spans="1:37" ht="13.5" customHeight="1">
      <c r="A237" s="874"/>
      <c r="B237" s="315" t="s">
        <v>1555</v>
      </c>
      <c r="C237" s="488"/>
      <c r="D237" s="315" t="s">
        <v>176</v>
      </c>
      <c r="E237" s="488"/>
      <c r="F237" s="315" t="s">
        <v>112</v>
      </c>
      <c r="G237" s="488"/>
      <c r="H237" s="315" t="s">
        <v>1555</v>
      </c>
      <c r="I237" s="488"/>
      <c r="J237" s="315" t="s">
        <v>176</v>
      </c>
      <c r="K237" s="315"/>
      <c r="L237" s="315" t="s">
        <v>176</v>
      </c>
      <c r="M237" s="315"/>
      <c r="N237" s="315" t="s">
        <v>97</v>
      </c>
      <c r="O237" s="315"/>
      <c r="P237" s="315" t="s">
        <v>97</v>
      </c>
      <c r="Q237" s="605"/>
      <c r="R237" s="315" t="s">
        <v>596</v>
      </c>
      <c r="S237" s="854"/>
      <c r="T237" s="315" t="s">
        <v>112</v>
      </c>
      <c r="U237" s="315"/>
      <c r="V237" s="315" t="s">
        <v>97</v>
      </c>
      <c r="W237" s="488"/>
      <c r="X237" s="315" t="s">
        <v>375</v>
      </c>
      <c r="Y237" s="488"/>
      <c r="Z237" s="315" t="s">
        <v>176</v>
      </c>
      <c r="AA237" s="488"/>
      <c r="AB237" s="315" t="s">
        <v>97</v>
      </c>
      <c r="AC237" s="855"/>
      <c r="AD237" s="842"/>
      <c r="AE237" s="962"/>
      <c r="AF237" s="601">
        <f>COUNTA(B237:AC237)</f>
        <v>14</v>
      </c>
      <c r="AG237" s="601"/>
      <c r="AH237" s="601">
        <f>AF237-AG235</f>
        <v>0</v>
      </c>
      <c r="AI237" s="601"/>
      <c r="AJ237" s="601"/>
      <c r="AK237" s="601"/>
    </row>
    <row r="238" spans="1:37" ht="13.5" customHeight="1">
      <c r="A238" s="900"/>
      <c r="B238" s="315" t="s">
        <v>3136</v>
      </c>
      <c r="C238" s="315"/>
      <c r="D238" s="315" t="s">
        <v>3147</v>
      </c>
      <c r="E238" s="315"/>
      <c r="F238" s="854" t="s">
        <v>3103</v>
      </c>
      <c r="G238" s="315"/>
      <c r="H238" s="903"/>
      <c r="I238" s="315"/>
      <c r="J238" s="315" t="s">
        <v>3660</v>
      </c>
      <c r="K238" s="315"/>
      <c r="L238" s="854" t="s">
        <v>3661</v>
      </c>
      <c r="M238" s="854"/>
      <c r="N238" s="854" t="s">
        <v>3121</v>
      </c>
      <c r="O238" s="854"/>
      <c r="P238" s="854" t="s">
        <v>3662</v>
      </c>
      <c r="Q238" s="854"/>
      <c r="R238" s="854"/>
      <c r="S238" s="854"/>
      <c r="T238" s="854" t="s">
        <v>3090</v>
      </c>
      <c r="U238" s="854"/>
      <c r="V238" s="854" t="s">
        <v>3663</v>
      </c>
      <c r="W238" s="854"/>
      <c r="X238" s="854" t="s">
        <v>3664</v>
      </c>
      <c r="Y238" s="854"/>
      <c r="Z238" s="854" t="s">
        <v>3122</v>
      </c>
      <c r="AA238" s="488"/>
      <c r="AB238" s="315" t="s">
        <v>3608</v>
      </c>
      <c r="AC238" s="973"/>
      <c r="AD238" s="842"/>
      <c r="AE238" s="962"/>
      <c r="AF238" s="601"/>
      <c r="AG238" s="601"/>
      <c r="AH238" s="601"/>
      <c r="AI238" s="601"/>
      <c r="AJ238" s="601"/>
      <c r="AK238" s="601"/>
    </row>
    <row r="239" spans="1:37" ht="13.5" customHeight="1">
      <c r="A239" s="900"/>
      <c r="B239" s="315"/>
      <c r="C239" s="315"/>
      <c r="D239" s="961"/>
      <c r="E239" s="315"/>
      <c r="F239" s="903"/>
      <c r="G239" s="315"/>
      <c r="H239" s="903"/>
      <c r="I239" s="315"/>
      <c r="J239" s="315"/>
      <c r="K239" s="315"/>
      <c r="L239" s="903"/>
      <c r="M239" s="854"/>
      <c r="N239" s="903"/>
      <c r="O239" s="854"/>
      <c r="P239" s="854"/>
      <c r="Q239" s="854"/>
      <c r="R239" s="854"/>
      <c r="S239" s="854"/>
      <c r="T239" s="854"/>
      <c r="U239" s="854"/>
      <c r="V239" s="903"/>
      <c r="W239" s="854"/>
      <c r="X239" s="854"/>
      <c r="Y239" s="854"/>
      <c r="Z239" s="854"/>
      <c r="AA239" s="488"/>
      <c r="AB239" s="315"/>
      <c r="AC239" s="315"/>
      <c r="AD239" s="974"/>
      <c r="AE239" s="962"/>
      <c r="AF239" s="601"/>
      <c r="AG239" s="601"/>
      <c r="AH239" s="601"/>
      <c r="AI239" s="601"/>
      <c r="AJ239" s="601"/>
      <c r="AK239" s="601"/>
    </row>
    <row r="240" spans="1:37" ht="13.5" customHeight="1">
      <c r="A240" s="900"/>
      <c r="B240" s="315" t="s">
        <v>660</v>
      </c>
      <c r="C240" s="315"/>
      <c r="D240" s="315" t="s">
        <v>327</v>
      </c>
      <c r="E240" s="315"/>
      <c r="F240" s="315" t="s">
        <v>308</v>
      </c>
      <c r="G240" s="315"/>
      <c r="H240" s="854" t="s">
        <v>3211</v>
      </c>
      <c r="I240" s="315"/>
      <c r="J240" s="315" t="s">
        <v>281</v>
      </c>
      <c r="K240" s="315"/>
      <c r="L240" s="315" t="s">
        <v>3166</v>
      </c>
      <c r="M240" s="854"/>
      <c r="N240" s="315" t="s">
        <v>3631</v>
      </c>
      <c r="O240" s="854"/>
      <c r="P240" s="315" t="s">
        <v>3194</v>
      </c>
      <c r="Q240" s="854"/>
      <c r="R240" s="315" t="s">
        <v>256</v>
      </c>
      <c r="S240" s="854"/>
      <c r="T240" s="315" t="s">
        <v>609</v>
      </c>
      <c r="U240" s="854"/>
      <c r="V240" s="315" t="s">
        <v>648</v>
      </c>
      <c r="W240" s="854"/>
      <c r="X240" s="315" t="s">
        <v>3665</v>
      </c>
      <c r="Y240" s="854"/>
      <c r="Z240" s="315" t="s">
        <v>2753</v>
      </c>
      <c r="AA240" s="488"/>
      <c r="AB240" s="315" t="s">
        <v>788</v>
      </c>
      <c r="AC240" s="973"/>
      <c r="AD240" s="974"/>
      <c r="AE240" s="962"/>
      <c r="AF240" s="601"/>
      <c r="AG240" s="601"/>
      <c r="AH240" s="601"/>
      <c r="AI240" s="601"/>
      <c r="AJ240" s="601">
        <f>COUNTA(A240:AC240)</f>
        <v>14</v>
      </c>
      <c r="AK240" s="483">
        <f>AI241-AJ240</f>
        <v>0</v>
      </c>
    </row>
    <row r="241" spans="1:37" ht="13.5" customHeight="1">
      <c r="A241" s="870"/>
      <c r="B241" s="315" t="s">
        <v>1717</v>
      </c>
      <c r="C241" s="315"/>
      <c r="D241" s="315" t="s">
        <v>1536</v>
      </c>
      <c r="E241" s="315"/>
      <c r="F241" s="315" t="s">
        <v>965</v>
      </c>
      <c r="G241" s="315"/>
      <c r="H241" s="315" t="s">
        <v>1524</v>
      </c>
      <c r="I241" s="315"/>
      <c r="J241" s="315" t="s">
        <v>1487</v>
      </c>
      <c r="K241" s="605"/>
      <c r="L241" s="315" t="s">
        <v>1538</v>
      </c>
      <c r="M241" s="315"/>
      <c r="N241" s="315" t="s">
        <v>1537</v>
      </c>
      <c r="O241" s="315"/>
      <c r="P241" s="972" t="s">
        <v>1471</v>
      </c>
      <c r="Q241" s="315"/>
      <c r="R241" s="972" t="s">
        <v>1480</v>
      </c>
      <c r="S241" s="854"/>
      <c r="T241" s="972" t="s">
        <v>1539</v>
      </c>
      <c r="U241" s="315"/>
      <c r="V241" s="972" t="s">
        <v>1634</v>
      </c>
      <c r="W241" s="315"/>
      <c r="X241" s="972" t="s">
        <v>1647</v>
      </c>
      <c r="Y241" s="315"/>
      <c r="Z241" s="975" t="s">
        <v>955</v>
      </c>
      <c r="AA241" s="605"/>
      <c r="AB241" s="976" t="s">
        <v>1541</v>
      </c>
      <c r="AC241" s="977"/>
      <c r="AD241" s="974"/>
      <c r="AE241" s="962"/>
      <c r="AF241" s="601"/>
      <c r="AG241" s="601"/>
      <c r="AH241" s="601"/>
      <c r="AI241" s="601">
        <f>COUNTA(A241:AB241)</f>
        <v>14</v>
      </c>
      <c r="AJ241" s="601"/>
      <c r="AK241" s="601"/>
    </row>
    <row r="242" spans="1:37" ht="13.5" customHeight="1">
      <c r="A242" s="874"/>
      <c r="B242" s="315"/>
      <c r="C242" s="315"/>
      <c r="D242" s="315"/>
      <c r="E242" s="315"/>
      <c r="F242" s="315"/>
      <c r="G242" s="315"/>
      <c r="H242" s="315"/>
      <c r="I242" s="315"/>
      <c r="J242" s="315"/>
      <c r="K242" s="315"/>
      <c r="L242" s="315"/>
      <c r="M242" s="315"/>
      <c r="N242" s="315"/>
      <c r="O242" s="315"/>
      <c r="P242" s="315"/>
      <c r="Q242" s="315"/>
      <c r="R242" s="315"/>
      <c r="S242" s="854"/>
      <c r="T242" s="315"/>
      <c r="U242" s="315"/>
      <c r="V242" s="315"/>
      <c r="W242" s="315"/>
      <c r="X242" s="315"/>
      <c r="Y242" s="315"/>
      <c r="Z242" s="315"/>
      <c r="AA242" s="315"/>
      <c r="AB242" s="315"/>
      <c r="AC242" s="977"/>
      <c r="AD242" s="974"/>
      <c r="AE242" s="962"/>
      <c r="AF242" s="601"/>
      <c r="AG242" s="601"/>
      <c r="AH242" s="601"/>
      <c r="AI242" s="601"/>
      <c r="AJ242" s="601"/>
      <c r="AK242" s="601"/>
    </row>
    <row r="243" spans="1:37" ht="13.5" customHeight="1">
      <c r="A243" s="874"/>
      <c r="B243" s="315"/>
      <c r="C243" s="315"/>
      <c r="D243" s="315"/>
      <c r="E243" s="315"/>
      <c r="F243" s="315"/>
      <c r="G243" s="315"/>
      <c r="H243" s="315"/>
      <c r="I243" s="315"/>
      <c r="J243" s="315"/>
      <c r="K243" s="315"/>
      <c r="L243" s="315"/>
      <c r="M243" s="315"/>
      <c r="N243" s="315"/>
      <c r="O243" s="315"/>
      <c r="P243" s="315"/>
      <c r="Q243" s="315"/>
      <c r="R243" s="315"/>
      <c r="S243" s="854"/>
      <c r="T243" s="315"/>
      <c r="U243" s="315"/>
      <c r="V243" s="315"/>
      <c r="W243" s="315"/>
      <c r="X243" s="315"/>
      <c r="Y243" s="315"/>
      <c r="Z243" s="315"/>
      <c r="AA243" s="315"/>
      <c r="AB243" s="315"/>
      <c r="AC243" s="977"/>
      <c r="AD243" s="974"/>
      <c r="AE243" s="962"/>
      <c r="AF243" s="601"/>
      <c r="AG243" s="601"/>
      <c r="AH243" s="601"/>
      <c r="AI243" s="601"/>
      <c r="AJ243" s="601"/>
      <c r="AK243" s="601"/>
    </row>
    <row r="244" spans="1:37" ht="13.5" customHeight="1">
      <c r="A244" s="978">
        <v>247.72</v>
      </c>
      <c r="B244" s="894" t="s">
        <v>1716</v>
      </c>
      <c r="C244" s="857">
        <v>463.27</v>
      </c>
      <c r="D244" s="894" t="s">
        <v>237</v>
      </c>
      <c r="E244" s="857">
        <v>374.8</v>
      </c>
      <c r="F244" s="894" t="s">
        <v>171</v>
      </c>
      <c r="G244" s="857">
        <v>460.2</v>
      </c>
      <c r="H244" s="894" t="s">
        <v>221</v>
      </c>
      <c r="I244" s="979">
        <v>375</v>
      </c>
      <c r="J244" s="894" t="s">
        <v>3666</v>
      </c>
      <c r="K244" s="857">
        <v>416</v>
      </c>
      <c r="L244" s="894" t="s">
        <v>3203</v>
      </c>
      <c r="M244" s="857">
        <v>338</v>
      </c>
      <c r="N244" s="894" t="s">
        <v>256</v>
      </c>
      <c r="O244" s="857">
        <v>401.13</v>
      </c>
      <c r="P244" s="971" t="s">
        <v>1972</v>
      </c>
      <c r="Q244" s="857">
        <v>423.31599999999997</v>
      </c>
      <c r="R244" s="971" t="s">
        <v>3667</v>
      </c>
      <c r="S244" s="859">
        <v>400.39</v>
      </c>
      <c r="T244" s="894" t="s">
        <v>3142</v>
      </c>
      <c r="U244" s="857">
        <v>416.58</v>
      </c>
      <c r="V244" s="894" t="s">
        <v>1986</v>
      </c>
      <c r="W244" s="857">
        <v>489.1</v>
      </c>
      <c r="X244" s="894" t="s">
        <v>514</v>
      </c>
      <c r="Y244" s="857">
        <v>456.24</v>
      </c>
      <c r="Z244" s="894" t="s">
        <v>1501</v>
      </c>
      <c r="AA244" s="857">
        <v>377.56</v>
      </c>
      <c r="AB244" s="894" t="s">
        <v>3197</v>
      </c>
      <c r="AC244" s="977"/>
      <c r="AD244" s="842">
        <f>SUM(A244:AC244)/1000</f>
        <v>5.6393060000000004</v>
      </c>
      <c r="AE244" s="601"/>
      <c r="AF244" s="937"/>
      <c r="AG244" s="937"/>
      <c r="AH244" s="937"/>
      <c r="AI244" s="937"/>
      <c r="AJ244" s="937"/>
      <c r="AK244" s="937"/>
    </row>
    <row r="245" spans="1:37" ht="13.5" customHeight="1">
      <c r="A245" s="874"/>
      <c r="B245" s="864" t="s">
        <v>503</v>
      </c>
      <c r="C245" s="315"/>
      <c r="D245" s="864" t="s">
        <v>503</v>
      </c>
      <c r="E245" s="315"/>
      <c r="F245" s="864" t="s">
        <v>503</v>
      </c>
      <c r="G245" s="315"/>
      <c r="H245" s="864" t="s">
        <v>503</v>
      </c>
      <c r="I245" s="315"/>
      <c r="J245" s="864" t="s">
        <v>503</v>
      </c>
      <c r="K245" s="315"/>
      <c r="L245" s="864" t="s">
        <v>503</v>
      </c>
      <c r="M245" s="315"/>
      <c r="N245" s="864" t="s">
        <v>503</v>
      </c>
      <c r="O245" s="315"/>
      <c r="P245" s="864" t="s">
        <v>98</v>
      </c>
      <c r="Q245" s="315"/>
      <c r="R245" s="864" t="s">
        <v>98</v>
      </c>
      <c r="S245" s="854"/>
      <c r="T245" s="864" t="s">
        <v>98</v>
      </c>
      <c r="U245" s="315"/>
      <c r="V245" s="864" t="s">
        <v>98</v>
      </c>
      <c r="W245" s="315"/>
      <c r="X245" s="864" t="s">
        <v>98</v>
      </c>
      <c r="Y245" s="315"/>
      <c r="Z245" s="864" t="s">
        <v>98</v>
      </c>
      <c r="AA245" s="315"/>
      <c r="AB245" s="864" t="s">
        <v>98</v>
      </c>
      <c r="AC245" s="977"/>
      <c r="AD245" s="974"/>
      <c r="AE245" s="962"/>
      <c r="AF245" s="601"/>
      <c r="AG245" s="601">
        <f>COUNTA(A245:AC245)</f>
        <v>14</v>
      </c>
      <c r="AH245" s="601"/>
      <c r="AI245" s="601"/>
      <c r="AJ245" s="601"/>
      <c r="AK245" s="601"/>
    </row>
    <row r="246" spans="1:37" ht="13.5" customHeight="1">
      <c r="A246" s="874"/>
      <c r="B246" s="865" t="s">
        <v>2166</v>
      </c>
      <c r="C246" s="315"/>
      <c r="D246" s="865" t="s">
        <v>2166</v>
      </c>
      <c r="E246" s="315"/>
      <c r="F246" s="865" t="s">
        <v>2166</v>
      </c>
      <c r="G246" s="315"/>
      <c r="H246" s="865" t="s">
        <v>2166</v>
      </c>
      <c r="I246" s="315"/>
      <c r="J246" s="865" t="s">
        <v>2166</v>
      </c>
      <c r="K246" s="315"/>
      <c r="L246" s="865" t="s">
        <v>2166</v>
      </c>
      <c r="M246" s="315"/>
      <c r="N246" s="865" t="s">
        <v>2166</v>
      </c>
      <c r="O246" s="315"/>
      <c r="P246" s="865" t="s">
        <v>2166</v>
      </c>
      <c r="Q246" s="315"/>
      <c r="R246" s="865" t="s">
        <v>2166</v>
      </c>
      <c r="S246" s="854"/>
      <c r="T246" s="865" t="s">
        <v>2166</v>
      </c>
      <c r="U246" s="315"/>
      <c r="V246" s="865" t="s">
        <v>2166</v>
      </c>
      <c r="W246" s="315"/>
      <c r="X246" s="865" t="s">
        <v>2166</v>
      </c>
      <c r="Y246" s="315"/>
      <c r="Z246" s="865" t="s">
        <v>2166</v>
      </c>
      <c r="AA246" s="315"/>
      <c r="AB246" s="865" t="s">
        <v>2166</v>
      </c>
      <c r="AC246" s="977"/>
      <c r="AD246" s="974"/>
      <c r="AE246" s="601">
        <f>COUNTA(A246:AB246)</f>
        <v>14</v>
      </c>
      <c r="AF246" s="601"/>
      <c r="AG246" s="601"/>
      <c r="AH246" s="601"/>
      <c r="AI246" s="601"/>
      <c r="AJ246" s="601"/>
      <c r="AK246" s="601"/>
    </row>
    <row r="247" spans="1:37" ht="13.5" customHeight="1">
      <c r="A247" s="874"/>
      <c r="B247" s="315" t="s">
        <v>97</v>
      </c>
      <c r="C247" s="488"/>
      <c r="D247" s="315" t="s">
        <v>97</v>
      </c>
      <c r="E247" s="488"/>
      <c r="F247" s="315" t="s">
        <v>97</v>
      </c>
      <c r="G247" s="488"/>
      <c r="H247" s="315" t="s">
        <v>97</v>
      </c>
      <c r="I247" s="488"/>
      <c r="J247" s="315" t="s">
        <v>176</v>
      </c>
      <c r="K247" s="488"/>
      <c r="L247" s="315" t="s">
        <v>97</v>
      </c>
      <c r="M247" s="488"/>
      <c r="N247" s="315" t="s">
        <v>97</v>
      </c>
      <c r="O247" s="488"/>
      <c r="P247" s="315" t="s">
        <v>176</v>
      </c>
      <c r="Q247" s="488"/>
      <c r="R247" s="315" t="s">
        <v>176</v>
      </c>
      <c r="S247" s="854"/>
      <c r="T247" s="315" t="s">
        <v>176</v>
      </c>
      <c r="U247" s="315"/>
      <c r="V247" s="315" t="s">
        <v>1861</v>
      </c>
      <c r="W247" s="315"/>
      <c r="X247" s="315" t="s">
        <v>1905</v>
      </c>
      <c r="Y247" s="315"/>
      <c r="Z247" s="315" t="s">
        <v>112</v>
      </c>
      <c r="AA247" s="315"/>
      <c r="AB247" s="315" t="s">
        <v>112</v>
      </c>
      <c r="AC247" s="977"/>
      <c r="AD247" s="974"/>
      <c r="AE247" s="962"/>
      <c r="AF247" s="601">
        <f>COUNTA(B247:AC247)</f>
        <v>14</v>
      </c>
      <c r="AG247" s="601"/>
      <c r="AH247" s="601">
        <f>AF247-AG245</f>
        <v>0</v>
      </c>
      <c r="AI247" s="601"/>
      <c r="AJ247" s="601"/>
      <c r="AK247" s="601"/>
    </row>
    <row r="248" spans="1:37" ht="13.5" customHeight="1">
      <c r="A248" s="966"/>
      <c r="B248" s="980" t="s">
        <v>3668</v>
      </c>
      <c r="C248" s="918"/>
      <c r="D248" s="980" t="s">
        <v>3646</v>
      </c>
      <c r="E248" s="918"/>
      <c r="F248" s="980" t="s">
        <v>3668</v>
      </c>
      <c r="G248" s="918"/>
      <c r="H248" s="918" t="s">
        <v>3634</v>
      </c>
      <c r="I248" s="981"/>
      <c r="J248" s="891"/>
      <c r="K248" s="982"/>
      <c r="L248" s="890" t="s">
        <v>3136</v>
      </c>
      <c r="M248" s="981"/>
      <c r="N248" s="890" t="s">
        <v>3669</v>
      </c>
      <c r="O248" s="981"/>
      <c r="P248" s="983"/>
      <c r="Q248" s="840"/>
      <c r="R248" s="840"/>
      <c r="S248" s="840"/>
      <c r="T248" s="840" t="s">
        <v>3090</v>
      </c>
      <c r="U248" s="840"/>
      <c r="V248" s="980" t="s">
        <v>3103</v>
      </c>
      <c r="W248" s="840"/>
      <c r="X248" s="980" t="s">
        <v>3651</v>
      </c>
      <c r="Y248" s="840"/>
      <c r="Z248" s="840"/>
      <c r="AA248" s="840"/>
      <c r="AB248" s="918" t="s">
        <v>3619</v>
      </c>
      <c r="AC248" s="984"/>
      <c r="AD248" s="974"/>
      <c r="AE248" s="962"/>
      <c r="AF248" s="601"/>
      <c r="AG248" s="601"/>
      <c r="AH248" s="601"/>
      <c r="AI248" s="601"/>
      <c r="AJ248" s="601"/>
      <c r="AK248" s="601"/>
    </row>
    <row r="249" spans="1:37" ht="13.5" customHeight="1">
      <c r="A249" s="985"/>
      <c r="B249" s="909"/>
      <c r="C249" s="909"/>
      <c r="D249" s="986"/>
      <c r="E249" s="909"/>
      <c r="F249" s="987"/>
      <c r="G249" s="909"/>
      <c r="H249" s="987"/>
      <c r="I249" s="909"/>
      <c r="J249" s="909"/>
      <c r="K249" s="909"/>
      <c r="L249" s="987"/>
      <c r="M249" s="988"/>
      <c r="N249" s="987"/>
      <c r="O249" s="988"/>
      <c r="P249" s="988"/>
      <c r="Q249" s="988"/>
      <c r="R249" s="988"/>
      <c r="S249" s="988"/>
      <c r="T249" s="988"/>
      <c r="U249" s="988"/>
      <c r="V249" s="987"/>
      <c r="W249" s="988"/>
      <c r="X249" s="988"/>
      <c r="Y249" s="988"/>
      <c r="Z249" s="988"/>
      <c r="AA249" s="922"/>
      <c r="AB249" s="909"/>
      <c r="AC249" s="989"/>
      <c r="AD249" s="974"/>
      <c r="AE249" s="962"/>
      <c r="AF249" s="601"/>
      <c r="AG249" s="601"/>
      <c r="AH249" s="601"/>
      <c r="AI249" s="601"/>
      <c r="AJ249" s="601"/>
      <c r="AK249" s="601"/>
    </row>
    <row r="250" spans="1:37" ht="13.5" customHeight="1">
      <c r="A250" s="916"/>
      <c r="B250" s="488" t="s">
        <v>3670</v>
      </c>
      <c r="C250" s="488"/>
      <c r="D250" s="488" t="s">
        <v>2466</v>
      </c>
      <c r="E250" s="488"/>
      <c r="F250" s="488" t="s">
        <v>3671</v>
      </c>
      <c r="G250" s="488"/>
      <c r="H250" s="488" t="s">
        <v>553</v>
      </c>
      <c r="I250" s="488"/>
      <c r="J250" s="488" t="s">
        <v>3672</v>
      </c>
      <c r="K250" s="488"/>
      <c r="L250" s="488" t="s">
        <v>312</v>
      </c>
      <c r="M250" s="488"/>
      <c r="N250" s="488" t="s">
        <v>225</v>
      </c>
      <c r="O250" s="315"/>
      <c r="P250" s="315" t="s">
        <v>771</v>
      </c>
      <c r="Q250" s="315"/>
      <c r="R250" s="315" t="s">
        <v>239</v>
      </c>
      <c r="S250" s="315"/>
      <c r="T250" s="315" t="s">
        <v>3640</v>
      </c>
      <c r="U250" s="488"/>
      <c r="V250" s="315" t="s">
        <v>3673</v>
      </c>
      <c r="W250" s="488"/>
      <c r="X250" s="315" t="s">
        <v>1881</v>
      </c>
      <c r="Y250" s="488"/>
      <c r="Z250" s="315" t="s">
        <v>3674</v>
      </c>
      <c r="AA250" s="488"/>
      <c r="AB250" s="315" t="s">
        <v>318</v>
      </c>
      <c r="AC250" s="855"/>
      <c r="AD250" s="974"/>
      <c r="AE250" s="962"/>
      <c r="AF250" s="601"/>
      <c r="AG250" s="601"/>
      <c r="AH250" s="601"/>
      <c r="AI250" s="601"/>
      <c r="AJ250" s="601">
        <f>COUNTA(A250:AC250)</f>
        <v>14</v>
      </c>
      <c r="AK250" s="483">
        <f>AI251-AJ250</f>
        <v>0</v>
      </c>
    </row>
    <row r="251" spans="1:37" ht="13.5" customHeight="1">
      <c r="A251" s="874"/>
      <c r="B251" s="315" t="s">
        <v>1552</v>
      </c>
      <c r="C251" s="315"/>
      <c r="D251" s="315" t="s">
        <v>1453</v>
      </c>
      <c r="E251" s="315"/>
      <c r="F251" s="315" t="s">
        <v>1458</v>
      </c>
      <c r="G251" s="867"/>
      <c r="H251" s="315" t="s">
        <v>966</v>
      </c>
      <c r="I251" s="605"/>
      <c r="J251" s="315" t="s">
        <v>734</v>
      </c>
      <c r="K251" s="315"/>
      <c r="L251" s="315" t="s">
        <v>657</v>
      </c>
      <c r="M251" s="315"/>
      <c r="N251" s="315" t="s">
        <v>658</v>
      </c>
      <c r="O251" s="315"/>
      <c r="P251" s="315" t="s">
        <v>712</v>
      </c>
      <c r="Q251" s="315"/>
      <c r="R251" s="972" t="s">
        <v>676</v>
      </c>
      <c r="S251" s="315"/>
      <c r="T251" s="972" t="s">
        <v>689</v>
      </c>
      <c r="U251" s="315"/>
      <c r="V251" s="972" t="s">
        <v>666</v>
      </c>
      <c r="W251" s="315"/>
      <c r="X251" s="972" t="s">
        <v>750</v>
      </c>
      <c r="Y251" s="315"/>
      <c r="Z251" s="975" t="s">
        <v>1798</v>
      </c>
      <c r="AA251" s="605"/>
      <c r="AB251" s="976" t="s">
        <v>1507</v>
      </c>
      <c r="AC251" s="855"/>
      <c r="AD251" s="842"/>
      <c r="AE251" s="962"/>
      <c r="AF251" s="601"/>
      <c r="AG251" s="601"/>
      <c r="AH251" s="601"/>
      <c r="AI251" s="601">
        <f>COUNTA(A251:AB251)</f>
        <v>14</v>
      </c>
      <c r="AJ251" s="601"/>
      <c r="AK251" s="601"/>
    </row>
    <row r="252" spans="1:37" ht="13.5" customHeight="1">
      <c r="A252" s="874"/>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855"/>
      <c r="AD252" s="842"/>
      <c r="AE252" s="962"/>
      <c r="AF252" s="601"/>
      <c r="AG252" s="601"/>
      <c r="AH252" s="601"/>
      <c r="AI252" s="601"/>
      <c r="AJ252" s="601"/>
      <c r="AK252" s="601"/>
    </row>
    <row r="253" spans="1:37" ht="13.5" customHeight="1">
      <c r="A253" s="874"/>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855"/>
      <c r="AD253" s="842"/>
      <c r="AE253" s="962"/>
      <c r="AF253" s="601"/>
      <c r="AG253" s="601"/>
      <c r="AH253" s="601"/>
      <c r="AI253" s="601"/>
      <c r="AJ253" s="601"/>
      <c r="AK253" s="601"/>
    </row>
    <row r="254" spans="1:37" ht="13.5" customHeight="1">
      <c r="A254" s="875">
        <v>381.75</v>
      </c>
      <c r="B254" s="894" t="s">
        <v>3675</v>
      </c>
      <c r="C254" s="857">
        <v>426.4</v>
      </c>
      <c r="D254" s="894" t="s">
        <v>3676</v>
      </c>
      <c r="E254" s="857">
        <v>404.86</v>
      </c>
      <c r="F254" s="894" t="s">
        <v>3677</v>
      </c>
      <c r="G254" s="979">
        <v>430.51</v>
      </c>
      <c r="H254" s="894" t="s">
        <v>1614</v>
      </c>
      <c r="I254" s="857">
        <v>378.47</v>
      </c>
      <c r="J254" s="894" t="s">
        <v>1612</v>
      </c>
      <c r="K254" s="857">
        <v>439</v>
      </c>
      <c r="L254" s="894" t="s">
        <v>1972</v>
      </c>
      <c r="M254" s="857">
        <v>381</v>
      </c>
      <c r="N254" s="894" t="s">
        <v>1972</v>
      </c>
      <c r="O254" s="861">
        <v>401</v>
      </c>
      <c r="P254" s="971" t="s">
        <v>3678</v>
      </c>
      <c r="Q254" s="861">
        <v>401</v>
      </c>
      <c r="R254" s="971" t="s">
        <v>3679</v>
      </c>
      <c r="S254" s="857">
        <v>384</v>
      </c>
      <c r="T254" s="971" t="s">
        <v>1787</v>
      </c>
      <c r="U254" s="857">
        <v>452.98</v>
      </c>
      <c r="V254" s="894" t="s">
        <v>1801</v>
      </c>
      <c r="W254" s="857">
        <v>233.15</v>
      </c>
      <c r="X254" s="894" t="s">
        <v>1808</v>
      </c>
      <c r="Y254" s="857">
        <v>325</v>
      </c>
      <c r="Z254" s="894" t="s">
        <v>1797</v>
      </c>
      <c r="AA254" s="860">
        <v>391</v>
      </c>
      <c r="AB254" s="894" t="s">
        <v>108</v>
      </c>
      <c r="AC254" s="990"/>
      <c r="AD254" s="842">
        <f>SUM(A254:AC254)/1000</f>
        <v>5.4301199999999987</v>
      </c>
      <c r="AE254" s="601"/>
      <c r="AF254" s="937"/>
      <c r="AG254" s="937"/>
      <c r="AH254" s="937"/>
      <c r="AI254" s="937"/>
      <c r="AJ254" s="937"/>
      <c r="AK254" s="937"/>
    </row>
    <row r="255" spans="1:37" ht="13.5" customHeight="1">
      <c r="A255" s="874"/>
      <c r="B255" s="864" t="s">
        <v>98</v>
      </c>
      <c r="C255" s="315"/>
      <c r="D255" s="864" t="s">
        <v>169</v>
      </c>
      <c r="E255" s="315"/>
      <c r="F255" s="864" t="s">
        <v>98</v>
      </c>
      <c r="G255" s="315"/>
      <c r="H255" s="991" t="s">
        <v>503</v>
      </c>
      <c r="I255" s="315"/>
      <c r="J255" s="864" t="s">
        <v>98</v>
      </c>
      <c r="K255" s="315"/>
      <c r="L255" s="864" t="s">
        <v>699</v>
      </c>
      <c r="M255" s="315"/>
      <c r="N255" s="864" t="s">
        <v>98</v>
      </c>
      <c r="O255" s="315"/>
      <c r="P255" s="864" t="s">
        <v>503</v>
      </c>
      <c r="Q255" s="315"/>
      <c r="R255" s="864" t="s">
        <v>699</v>
      </c>
      <c r="S255" s="315"/>
      <c r="T255" s="864" t="s">
        <v>699</v>
      </c>
      <c r="U255" s="315"/>
      <c r="V255" s="864" t="s">
        <v>98</v>
      </c>
      <c r="W255" s="315"/>
      <c r="X255" s="864" t="s">
        <v>98</v>
      </c>
      <c r="Y255" s="315"/>
      <c r="Z255" s="864" t="s">
        <v>98</v>
      </c>
      <c r="AA255" s="315"/>
      <c r="AB255" s="864" t="s">
        <v>169</v>
      </c>
      <c r="AC255" s="855"/>
      <c r="AD255" s="842"/>
      <c r="AE255" s="962"/>
      <c r="AF255" s="601"/>
      <c r="AG255" s="601">
        <f>COUNTA(A255:AC255)</f>
        <v>14</v>
      </c>
      <c r="AH255" s="601"/>
      <c r="AI255" s="601"/>
      <c r="AJ255" s="601"/>
      <c r="AK255" s="601"/>
    </row>
    <row r="256" spans="1:37" ht="13.5" customHeight="1">
      <c r="A256" s="874"/>
      <c r="B256" s="865" t="s">
        <v>2166</v>
      </c>
      <c r="C256" s="315"/>
      <c r="D256" s="865" t="s">
        <v>2166</v>
      </c>
      <c r="E256" s="315"/>
      <c r="F256" s="865" t="s">
        <v>2166</v>
      </c>
      <c r="G256" s="315"/>
      <c r="H256" s="865" t="s">
        <v>2166</v>
      </c>
      <c r="I256" s="315"/>
      <c r="J256" s="865" t="s">
        <v>2166</v>
      </c>
      <c r="K256" s="315"/>
      <c r="L256" s="865" t="s">
        <v>2166</v>
      </c>
      <c r="M256" s="315"/>
      <c r="N256" s="865" t="s">
        <v>2166</v>
      </c>
      <c r="O256" s="315"/>
      <c r="P256" s="865" t="s">
        <v>2166</v>
      </c>
      <c r="Q256" s="315"/>
      <c r="R256" s="865" t="s">
        <v>2166</v>
      </c>
      <c r="S256" s="315"/>
      <c r="T256" s="865" t="s">
        <v>2166</v>
      </c>
      <c r="U256" s="315"/>
      <c r="V256" s="865" t="s">
        <v>2166</v>
      </c>
      <c r="W256" s="315"/>
      <c r="X256" s="865" t="s">
        <v>2166</v>
      </c>
      <c r="Y256" s="315"/>
      <c r="Z256" s="865" t="s">
        <v>2166</v>
      </c>
      <c r="AA256" s="315"/>
      <c r="AB256" s="865" t="s">
        <v>2166</v>
      </c>
      <c r="AC256" s="855"/>
      <c r="AD256" s="842"/>
      <c r="AE256" s="601">
        <f>COUNTA(A256:AB256)</f>
        <v>14</v>
      </c>
      <c r="AF256" s="601"/>
      <c r="AG256" s="601"/>
      <c r="AH256" s="601"/>
      <c r="AI256" s="601"/>
      <c r="AJ256" s="601"/>
      <c r="AK256" s="601"/>
    </row>
    <row r="257" spans="1:37" ht="13.5" customHeight="1">
      <c r="A257" s="916"/>
      <c r="B257" s="315" t="s">
        <v>176</v>
      </c>
      <c r="C257" s="488"/>
      <c r="D257" s="315" t="s">
        <v>112</v>
      </c>
      <c r="E257" s="488"/>
      <c r="F257" s="315" t="s">
        <v>97</v>
      </c>
      <c r="G257" s="488"/>
      <c r="H257" s="315" t="s">
        <v>107</v>
      </c>
      <c r="I257" s="488"/>
      <c r="J257" s="315" t="s">
        <v>375</v>
      </c>
      <c r="K257" s="488"/>
      <c r="L257" s="315" t="s">
        <v>97</v>
      </c>
      <c r="M257" s="488"/>
      <c r="N257" s="315" t="s">
        <v>97</v>
      </c>
      <c r="O257" s="488"/>
      <c r="P257" s="315" t="s">
        <v>176</v>
      </c>
      <c r="Q257" s="315"/>
      <c r="R257" s="315" t="s">
        <v>97</v>
      </c>
      <c r="S257" s="315"/>
      <c r="T257" s="315" t="s">
        <v>107</v>
      </c>
      <c r="U257" s="315"/>
      <c r="V257" s="869" t="s">
        <v>2503</v>
      </c>
      <c r="W257" s="315"/>
      <c r="X257" s="869" t="s">
        <v>2503</v>
      </c>
      <c r="Y257" s="315"/>
      <c r="Z257" s="315" t="s">
        <v>107</v>
      </c>
      <c r="AA257" s="315"/>
      <c r="AB257" s="315" t="s">
        <v>97</v>
      </c>
      <c r="AC257" s="855"/>
      <c r="AD257" s="842"/>
      <c r="AE257" s="962"/>
      <c r="AF257" s="601">
        <f>COUNTA(B257:AC257)</f>
        <v>14</v>
      </c>
      <c r="AG257" s="601"/>
      <c r="AH257" s="601">
        <f>AF257-AG255</f>
        <v>0</v>
      </c>
      <c r="AI257" s="601"/>
      <c r="AJ257" s="601"/>
      <c r="AK257" s="601"/>
    </row>
    <row r="258" spans="1:37" ht="13.5" customHeight="1">
      <c r="A258" s="900"/>
      <c r="B258" s="854" t="s">
        <v>3680</v>
      </c>
      <c r="C258" s="854"/>
      <c r="D258" s="854"/>
      <c r="E258" s="854"/>
      <c r="F258" s="854"/>
      <c r="G258" s="854"/>
      <c r="H258" s="854" t="s">
        <v>3635</v>
      </c>
      <c r="I258" s="854"/>
      <c r="J258" s="896" t="s">
        <v>3089</v>
      </c>
      <c r="K258" s="854"/>
      <c r="L258" s="854"/>
      <c r="M258" s="854"/>
      <c r="N258" s="854"/>
      <c r="O258" s="488"/>
      <c r="P258" s="315"/>
      <c r="Q258" s="315"/>
      <c r="R258" s="315"/>
      <c r="S258" s="315"/>
      <c r="T258" s="315"/>
      <c r="U258" s="315"/>
      <c r="V258" s="869" t="s">
        <v>3353</v>
      </c>
      <c r="W258" s="315"/>
      <c r="X258" s="869" t="s">
        <v>3681</v>
      </c>
      <c r="Y258" s="315"/>
      <c r="Z258" s="869" t="s">
        <v>3089</v>
      </c>
      <c r="AA258" s="315"/>
      <c r="AB258" s="315"/>
      <c r="AC258" s="855"/>
      <c r="AD258" s="842"/>
      <c r="AE258" s="962"/>
      <c r="AF258" s="601"/>
      <c r="AG258" s="601"/>
      <c r="AH258" s="601"/>
      <c r="AI258" s="601"/>
      <c r="AJ258" s="601"/>
      <c r="AK258" s="601"/>
    </row>
    <row r="259" spans="1:37" ht="13.5" customHeight="1">
      <c r="A259" s="916"/>
      <c r="B259" s="315" t="s">
        <v>277</v>
      </c>
      <c r="C259" s="488"/>
      <c r="D259" s="315" t="s">
        <v>1649</v>
      </c>
      <c r="E259" s="488"/>
      <c r="F259" s="315" t="s">
        <v>2753</v>
      </c>
      <c r="G259" s="488"/>
      <c r="H259" s="315" t="s">
        <v>3682</v>
      </c>
      <c r="I259" s="315"/>
      <c r="J259" s="315" t="s">
        <v>251</v>
      </c>
      <c r="K259" s="315"/>
      <c r="L259" s="315" t="s">
        <v>213</v>
      </c>
      <c r="M259" s="315"/>
      <c r="N259" s="315" t="s">
        <v>277</v>
      </c>
      <c r="O259" s="315"/>
      <c r="P259" s="315" t="s">
        <v>3683</v>
      </c>
      <c r="Q259" s="854"/>
      <c r="R259" s="315" t="s">
        <v>178</v>
      </c>
      <c r="S259" s="315"/>
      <c r="T259" s="315" t="s">
        <v>3340</v>
      </c>
      <c r="U259" s="315"/>
      <c r="V259" s="315" t="s">
        <v>553</v>
      </c>
      <c r="W259" s="315"/>
      <c r="X259" s="315" t="s">
        <v>3214</v>
      </c>
      <c r="Y259" s="315"/>
      <c r="Z259" s="315" t="s">
        <v>3684</v>
      </c>
      <c r="AA259" s="315"/>
      <c r="AB259" s="315" t="s">
        <v>1982</v>
      </c>
      <c r="AC259" s="855"/>
      <c r="AD259" s="842"/>
      <c r="AE259" s="962"/>
      <c r="AF259" s="601"/>
      <c r="AG259" s="601"/>
      <c r="AH259" s="601"/>
      <c r="AI259" s="601"/>
      <c r="AJ259" s="601">
        <f>COUNTA(A259:AC259)</f>
        <v>14</v>
      </c>
      <c r="AK259" s="483">
        <f>AI260-AJ259</f>
        <v>0</v>
      </c>
    </row>
    <row r="260" spans="1:37" ht="13.5" customHeight="1">
      <c r="A260" s="874"/>
      <c r="B260" s="315" t="s">
        <v>1517</v>
      </c>
      <c r="C260" s="315"/>
      <c r="D260" s="315" t="s">
        <v>1540</v>
      </c>
      <c r="E260" s="315"/>
      <c r="F260" s="315" t="s">
        <v>758</v>
      </c>
      <c r="G260" s="315"/>
      <c r="H260" s="867" t="s">
        <v>721</v>
      </c>
      <c r="I260" s="605"/>
      <c r="J260" s="315" t="s">
        <v>458</v>
      </c>
      <c r="K260" s="315"/>
      <c r="L260" s="315" t="s">
        <v>474</v>
      </c>
      <c r="M260" s="315"/>
      <c r="N260" s="972" t="s">
        <v>418</v>
      </c>
      <c r="O260" s="315"/>
      <c r="P260" s="972" t="s">
        <v>426</v>
      </c>
      <c r="Q260" s="854"/>
      <c r="R260" s="972" t="s">
        <v>1446</v>
      </c>
      <c r="S260" s="315"/>
      <c r="T260" s="972" t="s">
        <v>439</v>
      </c>
      <c r="U260" s="315"/>
      <c r="V260" s="975" t="s">
        <v>484</v>
      </c>
      <c r="W260" s="605"/>
      <c r="X260" s="976" t="s">
        <v>448</v>
      </c>
      <c r="Y260" s="315"/>
      <c r="Z260" s="315" t="s">
        <v>471</v>
      </c>
      <c r="AA260" s="315"/>
      <c r="AB260" s="315" t="s">
        <v>519</v>
      </c>
      <c r="AC260" s="855"/>
      <c r="AD260" s="842"/>
      <c r="AE260" s="962"/>
      <c r="AF260" s="601"/>
      <c r="AG260" s="601"/>
      <c r="AH260" s="601"/>
      <c r="AI260" s="601">
        <f>COUNTA(A260:AB260)</f>
        <v>14</v>
      </c>
      <c r="AJ260" s="601"/>
      <c r="AK260" s="601"/>
    </row>
    <row r="261" spans="1:37" ht="13.5" customHeight="1">
      <c r="A261" s="874"/>
      <c r="B261" s="315"/>
      <c r="C261" s="315"/>
      <c r="D261" s="315"/>
      <c r="E261" s="315"/>
      <c r="F261" s="315"/>
      <c r="G261" s="315"/>
      <c r="H261" s="315"/>
      <c r="I261" s="315"/>
      <c r="J261" s="315"/>
      <c r="K261" s="315"/>
      <c r="L261" s="315"/>
      <c r="M261" s="315"/>
      <c r="N261" s="315"/>
      <c r="O261" s="315"/>
      <c r="P261" s="315"/>
      <c r="Q261" s="854"/>
      <c r="R261" s="315"/>
      <c r="S261" s="315"/>
      <c r="T261" s="315"/>
      <c r="U261" s="315"/>
      <c r="V261" s="315"/>
      <c r="W261" s="315"/>
      <c r="X261" s="315"/>
      <c r="Y261" s="315"/>
      <c r="Z261" s="315"/>
      <c r="AA261" s="315"/>
      <c r="AB261" s="315"/>
      <c r="AC261" s="855"/>
      <c r="AD261" s="842"/>
      <c r="AE261" s="962"/>
      <c r="AF261" s="170"/>
      <c r="AG261" s="601"/>
      <c r="AH261" s="601"/>
      <c r="AI261" s="170"/>
      <c r="AJ261" s="601"/>
      <c r="AK261" s="601"/>
    </row>
    <row r="262" spans="1:37" ht="13.5" customHeight="1">
      <c r="A262" s="874"/>
      <c r="B262" s="315"/>
      <c r="C262" s="315"/>
      <c r="D262" s="315"/>
      <c r="E262" s="315"/>
      <c r="F262" s="315"/>
      <c r="G262" s="315"/>
      <c r="H262" s="315"/>
      <c r="I262" s="315"/>
      <c r="J262" s="315"/>
      <c r="K262" s="315"/>
      <c r="L262" s="315"/>
      <c r="M262" s="315"/>
      <c r="N262" s="315"/>
      <c r="O262" s="315"/>
      <c r="P262" s="315"/>
      <c r="Q262" s="854"/>
      <c r="R262" s="315"/>
      <c r="S262" s="315"/>
      <c r="T262" s="315"/>
      <c r="U262" s="315"/>
      <c r="V262" s="315"/>
      <c r="W262" s="315"/>
      <c r="X262" s="315"/>
      <c r="Y262" s="315"/>
      <c r="Z262" s="315"/>
      <c r="AA262" s="315"/>
      <c r="AB262" s="315"/>
      <c r="AC262" s="855"/>
      <c r="AD262" s="842"/>
      <c r="AE262" s="962"/>
      <c r="AF262" s="170"/>
      <c r="AG262" s="601"/>
      <c r="AH262" s="601"/>
      <c r="AI262" s="170"/>
      <c r="AJ262" s="601"/>
      <c r="AK262" s="601"/>
    </row>
    <row r="263" spans="1:37" ht="13.5" customHeight="1">
      <c r="A263" s="875">
        <v>305</v>
      </c>
      <c r="B263" s="894" t="s">
        <v>3685</v>
      </c>
      <c r="C263" s="857">
        <v>368</v>
      </c>
      <c r="D263" s="894" t="s">
        <v>2753</v>
      </c>
      <c r="E263" s="857">
        <v>339.07</v>
      </c>
      <c r="F263" s="894" t="s">
        <v>1505</v>
      </c>
      <c r="G263" s="979">
        <v>321</v>
      </c>
      <c r="H263" s="894" t="s">
        <v>1638</v>
      </c>
      <c r="I263" s="857">
        <v>312</v>
      </c>
      <c r="J263" s="894" t="s">
        <v>3686</v>
      </c>
      <c r="K263" s="857">
        <v>320</v>
      </c>
      <c r="L263" s="894" t="s">
        <v>3687</v>
      </c>
      <c r="M263" s="992">
        <v>321.27999999999997</v>
      </c>
      <c r="N263" s="894" t="s">
        <v>3688</v>
      </c>
      <c r="O263" s="857">
        <v>371</v>
      </c>
      <c r="P263" s="971" t="s">
        <v>3689</v>
      </c>
      <c r="Q263" s="857">
        <v>379</v>
      </c>
      <c r="R263" s="971" t="s">
        <v>3690</v>
      </c>
      <c r="S263" s="857">
        <v>411.98200000000003</v>
      </c>
      <c r="T263" s="894" t="s">
        <v>3691</v>
      </c>
      <c r="U263" s="857">
        <v>240.77</v>
      </c>
      <c r="V263" s="894" t="s">
        <v>3692</v>
      </c>
      <c r="W263" s="860">
        <v>425</v>
      </c>
      <c r="X263" s="894" t="s">
        <v>511</v>
      </c>
      <c r="Y263" s="857">
        <v>320</v>
      </c>
      <c r="Z263" s="894" t="s">
        <v>504</v>
      </c>
      <c r="AA263" s="857">
        <v>416</v>
      </c>
      <c r="AB263" s="894" t="s">
        <v>3679</v>
      </c>
      <c r="AC263" s="970"/>
      <c r="AD263" s="842">
        <f>SUM(A263:AC263)/1000</f>
        <v>4.8501019999999997</v>
      </c>
      <c r="AE263" s="601"/>
      <c r="AF263" s="993"/>
      <c r="AG263" s="937"/>
      <c r="AH263" s="937"/>
      <c r="AI263" s="993"/>
      <c r="AJ263" s="937"/>
      <c r="AK263" s="937"/>
    </row>
    <row r="264" spans="1:37" ht="13.5" customHeight="1">
      <c r="A264" s="874"/>
      <c r="B264" s="864" t="s">
        <v>98</v>
      </c>
      <c r="C264" s="315"/>
      <c r="D264" s="864" t="s">
        <v>98</v>
      </c>
      <c r="E264" s="315"/>
      <c r="F264" s="864" t="s">
        <v>169</v>
      </c>
      <c r="G264" s="315"/>
      <c r="H264" s="864" t="s">
        <v>169</v>
      </c>
      <c r="I264" s="315"/>
      <c r="J264" s="864" t="s">
        <v>169</v>
      </c>
      <c r="K264" s="315"/>
      <c r="L264" s="864" t="s">
        <v>212</v>
      </c>
      <c r="M264" s="315"/>
      <c r="N264" s="864" t="s">
        <v>98</v>
      </c>
      <c r="O264" s="315"/>
      <c r="P264" s="864" t="s">
        <v>169</v>
      </c>
      <c r="Q264" s="854"/>
      <c r="R264" s="864" t="s">
        <v>169</v>
      </c>
      <c r="S264" s="315"/>
      <c r="T264" s="864" t="s">
        <v>98</v>
      </c>
      <c r="U264" s="315"/>
      <c r="V264" s="864" t="s">
        <v>98</v>
      </c>
      <c r="W264" s="315"/>
      <c r="X264" s="864" t="s">
        <v>212</v>
      </c>
      <c r="Y264" s="315"/>
      <c r="Z264" s="864" t="s">
        <v>212</v>
      </c>
      <c r="AA264" s="315"/>
      <c r="AB264" s="864" t="s">
        <v>212</v>
      </c>
      <c r="AC264" s="855"/>
      <c r="AD264" s="842"/>
      <c r="AE264" s="962"/>
      <c r="AF264" s="170"/>
      <c r="AG264" s="601">
        <f>COUNTA(A264:AC264)</f>
        <v>14</v>
      </c>
      <c r="AH264" s="601"/>
      <c r="AI264" s="170"/>
      <c r="AJ264" s="601"/>
      <c r="AK264" s="601"/>
    </row>
    <row r="265" spans="1:37" ht="13.5" customHeight="1">
      <c r="A265" s="874"/>
      <c r="B265" s="865" t="s">
        <v>2166</v>
      </c>
      <c r="C265" s="315"/>
      <c r="D265" s="865" t="s">
        <v>2166</v>
      </c>
      <c r="E265" s="315"/>
      <c r="F265" s="865" t="s">
        <v>2166</v>
      </c>
      <c r="G265" s="315"/>
      <c r="H265" s="865" t="s">
        <v>2166</v>
      </c>
      <c r="I265" s="315"/>
      <c r="J265" s="865" t="s">
        <v>2166</v>
      </c>
      <c r="K265" s="315"/>
      <c r="L265" s="865" t="s">
        <v>2166</v>
      </c>
      <c r="M265" s="315"/>
      <c r="N265" s="865" t="s">
        <v>2166</v>
      </c>
      <c r="O265" s="315"/>
      <c r="P265" s="865" t="s">
        <v>2166</v>
      </c>
      <c r="Q265" s="854"/>
      <c r="R265" s="865" t="s">
        <v>2166</v>
      </c>
      <c r="S265" s="315"/>
      <c r="T265" s="865" t="s">
        <v>2166</v>
      </c>
      <c r="U265" s="315"/>
      <c r="V265" s="865" t="s">
        <v>2166</v>
      </c>
      <c r="W265" s="315"/>
      <c r="X265" s="865" t="s">
        <v>2166</v>
      </c>
      <c r="Y265" s="867"/>
      <c r="Z265" s="865" t="s">
        <v>2166</v>
      </c>
      <c r="AA265" s="315"/>
      <c r="AB265" s="865" t="s">
        <v>2166</v>
      </c>
      <c r="AC265" s="855"/>
      <c r="AD265" s="842"/>
      <c r="AE265" s="601">
        <f>COUNTA(A265:AB265)</f>
        <v>14</v>
      </c>
      <c r="AF265" s="170"/>
      <c r="AG265" s="601"/>
      <c r="AH265" s="601"/>
      <c r="AI265" s="170"/>
      <c r="AJ265" s="601"/>
      <c r="AK265" s="601"/>
    </row>
    <row r="266" spans="1:37" ht="13.5" customHeight="1">
      <c r="A266" s="916"/>
      <c r="B266" s="315" t="s">
        <v>97</v>
      </c>
      <c r="C266" s="488"/>
      <c r="D266" s="315" t="s">
        <v>97</v>
      </c>
      <c r="E266" s="488"/>
      <c r="F266" s="315" t="s">
        <v>375</v>
      </c>
      <c r="G266" s="488"/>
      <c r="H266" s="315" t="s">
        <v>97</v>
      </c>
      <c r="I266" s="488"/>
      <c r="J266" s="315" t="s">
        <v>97</v>
      </c>
      <c r="K266" s="488"/>
      <c r="L266" s="315" t="s">
        <v>97</v>
      </c>
      <c r="M266" s="488"/>
      <c r="N266" s="315" t="s">
        <v>234</v>
      </c>
      <c r="O266" s="315"/>
      <c r="P266" s="315" t="s">
        <v>97</v>
      </c>
      <c r="Q266" s="854"/>
      <c r="R266" s="315" t="s">
        <v>176</v>
      </c>
      <c r="S266" s="867"/>
      <c r="T266" s="315" t="s">
        <v>490</v>
      </c>
      <c r="U266" s="315"/>
      <c r="V266" s="315" t="s">
        <v>1551</v>
      </c>
      <c r="W266" s="315"/>
      <c r="X266" s="315" t="s">
        <v>97</v>
      </c>
      <c r="Y266" s="488"/>
      <c r="Z266" s="315" t="s">
        <v>97</v>
      </c>
      <c r="AA266" s="488"/>
      <c r="AB266" s="315" t="s">
        <v>97</v>
      </c>
      <c r="AC266" s="862"/>
      <c r="AD266" s="842"/>
      <c r="AE266" s="962"/>
      <c r="AF266" s="601">
        <f>COUNTA(B266:AC266)</f>
        <v>14</v>
      </c>
      <c r="AG266" s="601"/>
      <c r="AH266" s="601">
        <f>AF266-AG264</f>
        <v>0</v>
      </c>
      <c r="AI266" s="601"/>
      <c r="AJ266" s="601"/>
      <c r="AK266" s="601"/>
    </row>
    <row r="267" spans="1:37" ht="13.5" customHeight="1">
      <c r="A267" s="916"/>
      <c r="B267" s="869" t="s">
        <v>3160</v>
      </c>
      <c r="C267" s="488"/>
      <c r="D267" s="869" t="s">
        <v>3693</v>
      </c>
      <c r="E267" s="488"/>
      <c r="F267" s="315"/>
      <c r="G267" s="488"/>
      <c r="H267" s="488"/>
      <c r="I267" s="488"/>
      <c r="J267" s="315"/>
      <c r="K267" s="488"/>
      <c r="L267" s="315"/>
      <c r="M267" s="488"/>
      <c r="N267" s="488"/>
      <c r="O267" s="488"/>
      <c r="P267" s="488"/>
      <c r="Q267" s="488"/>
      <c r="R267" s="488"/>
      <c r="S267" s="488"/>
      <c r="T267" s="488"/>
      <c r="U267" s="488"/>
      <c r="V267" s="488"/>
      <c r="W267" s="488"/>
      <c r="X267" s="917" t="s">
        <v>3624</v>
      </c>
      <c r="Y267" s="488"/>
      <c r="Z267" s="488"/>
      <c r="AA267" s="488"/>
      <c r="AB267" s="488"/>
      <c r="AC267" s="862"/>
      <c r="AD267" s="842"/>
      <c r="AE267" s="962"/>
      <c r="AF267" s="170"/>
      <c r="AG267" s="601"/>
      <c r="AH267" s="601"/>
      <c r="AI267" s="170"/>
      <c r="AJ267" s="601"/>
      <c r="AK267" s="601"/>
    </row>
    <row r="268" spans="1:37" ht="13.5" customHeight="1">
      <c r="A268" s="900"/>
      <c r="B268" s="315"/>
      <c r="C268" s="315"/>
      <c r="D268" s="315"/>
      <c r="E268" s="315"/>
      <c r="F268" s="315"/>
      <c r="G268" s="488"/>
      <c r="H268" s="488"/>
      <c r="I268" s="488"/>
      <c r="J268" s="488"/>
      <c r="K268" s="488"/>
      <c r="L268" s="488"/>
      <c r="M268" s="488"/>
      <c r="N268" s="488"/>
      <c r="O268" s="867"/>
      <c r="P268" s="488"/>
      <c r="Q268" s="854"/>
      <c r="R268" s="854"/>
      <c r="S268" s="854"/>
      <c r="T268" s="854"/>
      <c r="U268" s="854"/>
      <c r="V268" s="854"/>
      <c r="W268" s="854"/>
      <c r="X268" s="854"/>
      <c r="Y268" s="854"/>
      <c r="Z268" s="854"/>
      <c r="AA268" s="854"/>
      <c r="AB268" s="854"/>
      <c r="AC268" s="994"/>
      <c r="AD268" s="842"/>
      <c r="AE268" s="962"/>
      <c r="AF268" s="601"/>
      <c r="AG268" s="601"/>
      <c r="AH268" s="601"/>
      <c r="AI268" s="601"/>
      <c r="AJ268" s="601"/>
      <c r="AK268" s="601"/>
    </row>
    <row r="269" spans="1:37" ht="13.5" customHeight="1">
      <c r="A269" s="916"/>
      <c r="B269" s="315" t="s">
        <v>2463</v>
      </c>
      <c r="C269" s="488"/>
      <c r="D269" s="315" t="s">
        <v>2753</v>
      </c>
      <c r="E269" s="488"/>
      <c r="F269" s="315" t="s">
        <v>3694</v>
      </c>
      <c r="G269" s="488"/>
      <c r="H269" s="315" t="s">
        <v>1503</v>
      </c>
      <c r="I269" s="488"/>
      <c r="J269" s="315" t="s">
        <v>1513</v>
      </c>
      <c r="K269" s="488"/>
      <c r="L269" s="315" t="s">
        <v>1502</v>
      </c>
      <c r="M269" s="488"/>
      <c r="N269" s="315" t="s">
        <v>108</v>
      </c>
      <c r="O269" s="488"/>
      <c r="P269" s="315" t="s">
        <v>277</v>
      </c>
      <c r="Q269" s="854"/>
      <c r="R269" s="315" t="s">
        <v>3695</v>
      </c>
      <c r="S269" s="315"/>
      <c r="T269" s="315" t="s">
        <v>237</v>
      </c>
      <c r="U269" s="315"/>
      <c r="V269" s="315" t="s">
        <v>213</v>
      </c>
      <c r="W269" s="315"/>
      <c r="X269" s="605" t="s">
        <v>1979</v>
      </c>
      <c r="Y269" s="605"/>
      <c r="Z269" s="605" t="s">
        <v>2753</v>
      </c>
      <c r="AA269" s="605"/>
      <c r="AB269" s="605" t="s">
        <v>1491</v>
      </c>
      <c r="AC269" s="855"/>
      <c r="AD269" s="842"/>
      <c r="AE269" s="962"/>
      <c r="AF269" s="601"/>
      <c r="AG269" s="601"/>
      <c r="AH269" s="601"/>
      <c r="AI269" s="601"/>
      <c r="AJ269" s="601">
        <f>COUNTA(A269:AC269)</f>
        <v>14</v>
      </c>
      <c r="AK269" s="483">
        <f>AI270-AJ269</f>
        <v>0</v>
      </c>
    </row>
    <row r="270" spans="1:37" ht="13.5" customHeight="1">
      <c r="A270" s="874"/>
      <c r="B270" s="315" t="s">
        <v>462</v>
      </c>
      <c r="C270" s="315"/>
      <c r="D270" s="315" t="s">
        <v>478</v>
      </c>
      <c r="E270" s="605"/>
      <c r="F270" s="488" t="s">
        <v>424</v>
      </c>
      <c r="G270" s="488"/>
      <c r="H270" s="315" t="s">
        <v>466</v>
      </c>
      <c r="I270" s="315"/>
      <c r="J270" s="315" t="s">
        <v>1431</v>
      </c>
      <c r="K270" s="315"/>
      <c r="L270" s="315" t="s">
        <v>1423</v>
      </c>
      <c r="M270" s="895"/>
      <c r="N270" s="315" t="s">
        <v>1398</v>
      </c>
      <c r="O270" s="895"/>
      <c r="P270" s="972" t="s">
        <v>1514</v>
      </c>
      <c r="Q270" s="854"/>
      <c r="R270" s="972" t="s">
        <v>1383</v>
      </c>
      <c r="S270" s="315"/>
      <c r="T270" s="972" t="s">
        <v>953</v>
      </c>
      <c r="U270" s="315"/>
      <c r="V270" s="972" t="s">
        <v>954</v>
      </c>
      <c r="W270" s="315"/>
      <c r="X270" s="975" t="s">
        <v>1448</v>
      </c>
      <c r="Y270" s="605"/>
      <c r="Z270" s="976" t="s">
        <v>688</v>
      </c>
      <c r="AA270" s="315"/>
      <c r="AB270" s="315" t="s">
        <v>621</v>
      </c>
      <c r="AC270" s="855"/>
      <c r="AD270" s="842"/>
      <c r="AE270" s="962"/>
      <c r="AF270" s="601"/>
      <c r="AG270" s="601"/>
      <c r="AH270" s="601"/>
      <c r="AI270" s="601">
        <f>COUNTA(A270:AB270)</f>
        <v>14</v>
      </c>
      <c r="AJ270" s="601"/>
      <c r="AK270" s="601"/>
    </row>
    <row r="271" spans="1:37" ht="15.75" customHeight="1"/>
    <row r="272" spans="1:37" ht="15.75" customHeight="1"/>
    <row r="273" spans="1:37" ht="13.5" customHeight="1">
      <c r="A273" s="875">
        <v>401</v>
      </c>
      <c r="B273" s="894" t="s">
        <v>3696</v>
      </c>
      <c r="C273" s="979">
        <v>408.86</v>
      </c>
      <c r="D273" s="894" t="s">
        <v>109</v>
      </c>
      <c r="E273" s="857">
        <v>348</v>
      </c>
      <c r="F273" s="894" t="s">
        <v>3697</v>
      </c>
      <c r="G273" s="857">
        <v>383</v>
      </c>
      <c r="H273" s="894" t="s">
        <v>3696</v>
      </c>
      <c r="I273" s="857">
        <v>385</v>
      </c>
      <c r="J273" s="894" t="s">
        <v>3698</v>
      </c>
      <c r="K273" s="857">
        <v>426</v>
      </c>
      <c r="L273" s="894" t="s">
        <v>3699</v>
      </c>
      <c r="M273" s="861">
        <v>405</v>
      </c>
      <c r="N273" s="894" t="s">
        <v>3700</v>
      </c>
      <c r="O273" s="992">
        <v>401</v>
      </c>
      <c r="P273" s="971" t="s">
        <v>128</v>
      </c>
      <c r="Q273" s="857">
        <v>417</v>
      </c>
      <c r="R273" s="971" t="s">
        <v>3701</v>
      </c>
      <c r="S273" s="857">
        <v>418</v>
      </c>
      <c r="T273" s="894" t="s">
        <v>3683</v>
      </c>
      <c r="U273" s="857">
        <v>408</v>
      </c>
      <c r="V273" s="894" t="s">
        <v>117</v>
      </c>
      <c r="W273" s="857">
        <v>428</v>
      </c>
      <c r="X273" s="894" t="s">
        <v>3702</v>
      </c>
      <c r="Y273" s="860">
        <v>383.86</v>
      </c>
      <c r="Z273" s="894" t="s">
        <v>3688</v>
      </c>
      <c r="AA273" s="857">
        <v>385</v>
      </c>
      <c r="AB273" s="894" t="s">
        <v>3703</v>
      </c>
      <c r="AC273" s="970"/>
      <c r="AD273" s="842">
        <f>SUM(A273:AC273)/1000</f>
        <v>5.5977200000000007</v>
      </c>
      <c r="AE273" s="601"/>
      <c r="AF273" s="937"/>
      <c r="AG273" s="937"/>
      <c r="AH273" s="937"/>
      <c r="AI273" s="937"/>
      <c r="AJ273" s="937"/>
      <c r="AK273" s="937"/>
    </row>
    <row r="274" spans="1:37" ht="13.5" customHeight="1">
      <c r="A274" s="874"/>
      <c r="B274" s="864" t="s">
        <v>169</v>
      </c>
      <c r="C274" s="315"/>
      <c r="D274" s="864" t="s">
        <v>212</v>
      </c>
      <c r="E274" s="315"/>
      <c r="F274" s="864" t="s">
        <v>212</v>
      </c>
      <c r="G274" s="315"/>
      <c r="H274" s="864" t="s">
        <v>169</v>
      </c>
      <c r="I274" s="315"/>
      <c r="J274" s="995" t="s">
        <v>212</v>
      </c>
      <c r="K274" s="605"/>
      <c r="L274" s="864" t="s">
        <v>212</v>
      </c>
      <c r="M274" s="315"/>
      <c r="N274" s="864" t="s">
        <v>169</v>
      </c>
      <c r="O274" s="315"/>
      <c r="P274" s="864" t="s">
        <v>169</v>
      </c>
      <c r="Q274" s="315"/>
      <c r="R274" s="864" t="s">
        <v>212</v>
      </c>
      <c r="S274" s="315"/>
      <c r="T274" s="864" t="s">
        <v>212</v>
      </c>
      <c r="U274" s="315"/>
      <c r="V274" s="864" t="s">
        <v>169</v>
      </c>
      <c r="W274" s="315"/>
      <c r="X274" s="864" t="s">
        <v>212</v>
      </c>
      <c r="Y274" s="315"/>
      <c r="Z274" s="864" t="s">
        <v>169</v>
      </c>
      <c r="AA274" s="315"/>
      <c r="AB274" s="864" t="s">
        <v>212</v>
      </c>
      <c r="AC274" s="855"/>
      <c r="AD274" s="842"/>
      <c r="AE274" s="601"/>
      <c r="AF274" s="601"/>
      <c r="AG274" s="601">
        <f>COUNTA(A274:AC274)</f>
        <v>14</v>
      </c>
      <c r="AH274" s="601"/>
      <c r="AI274" s="601"/>
      <c r="AJ274" s="601"/>
      <c r="AK274" s="601"/>
    </row>
    <row r="275" spans="1:37" ht="13.5" customHeight="1">
      <c r="A275" s="874"/>
      <c r="B275" s="865" t="s">
        <v>2166</v>
      </c>
      <c r="C275" s="315"/>
      <c r="D275" s="865" t="s">
        <v>2166</v>
      </c>
      <c r="E275" s="315"/>
      <c r="F275" s="865" t="s">
        <v>2166</v>
      </c>
      <c r="G275" s="315"/>
      <c r="H275" s="865" t="s">
        <v>2166</v>
      </c>
      <c r="I275" s="315"/>
      <c r="J275" s="865" t="s">
        <v>2166</v>
      </c>
      <c r="K275" s="488"/>
      <c r="L275" s="865" t="s">
        <v>2166</v>
      </c>
      <c r="M275" s="315"/>
      <c r="N275" s="865" t="s">
        <v>2166</v>
      </c>
      <c r="O275" s="315"/>
      <c r="P275" s="865" t="s">
        <v>2166</v>
      </c>
      <c r="Q275" s="854"/>
      <c r="R275" s="865" t="s">
        <v>2166</v>
      </c>
      <c r="S275" s="315"/>
      <c r="T275" s="865" t="s">
        <v>2166</v>
      </c>
      <c r="U275" s="315"/>
      <c r="V275" s="865" t="s">
        <v>2166</v>
      </c>
      <c r="W275" s="315"/>
      <c r="X275" s="865" t="s">
        <v>2166</v>
      </c>
      <c r="Y275" s="315"/>
      <c r="Z275" s="865" t="s">
        <v>2166</v>
      </c>
      <c r="AA275" s="315"/>
      <c r="AB275" s="865" t="s">
        <v>2166</v>
      </c>
      <c r="AC275" s="855"/>
      <c r="AD275" s="842"/>
      <c r="AE275" s="601">
        <f>COUNTA(A275:AB275)</f>
        <v>14</v>
      </c>
      <c r="AF275" s="601"/>
      <c r="AG275" s="601"/>
      <c r="AH275" s="601"/>
      <c r="AI275" s="601"/>
      <c r="AJ275" s="601"/>
      <c r="AK275" s="601"/>
    </row>
    <row r="276" spans="1:37" ht="13.5" customHeight="1">
      <c r="A276" s="916"/>
      <c r="B276" s="315" t="s">
        <v>176</v>
      </c>
      <c r="C276" s="488"/>
      <c r="D276" s="315" t="s">
        <v>234</v>
      </c>
      <c r="E276" s="488"/>
      <c r="F276" s="488" t="s">
        <v>97</v>
      </c>
      <c r="G276" s="488"/>
      <c r="H276" s="315" t="s">
        <v>97</v>
      </c>
      <c r="I276" s="488"/>
      <c r="J276" s="315" t="s">
        <v>97</v>
      </c>
      <c r="K276" s="488"/>
      <c r="L276" s="315" t="s">
        <v>176</v>
      </c>
      <c r="M276" s="895"/>
      <c r="N276" s="315" t="s">
        <v>97</v>
      </c>
      <c r="O276" s="895"/>
      <c r="P276" s="895" t="s">
        <v>97</v>
      </c>
      <c r="Q276" s="854"/>
      <c r="R276" s="315" t="s">
        <v>176</v>
      </c>
      <c r="S276" s="315"/>
      <c r="T276" s="315" t="s">
        <v>176</v>
      </c>
      <c r="U276" s="315"/>
      <c r="V276" s="315" t="s">
        <v>176</v>
      </c>
      <c r="W276" s="315"/>
      <c r="X276" s="315" t="s">
        <v>176</v>
      </c>
      <c r="Y276" s="315"/>
      <c r="Z276" s="854" t="s">
        <v>234</v>
      </c>
      <c r="AA276" s="488"/>
      <c r="AB276" s="315" t="s">
        <v>97</v>
      </c>
      <c r="AC276" s="855"/>
      <c r="AD276" s="842"/>
      <c r="AE276" s="962"/>
      <c r="AF276" s="601">
        <f>COUNTA(B276:AC276)</f>
        <v>14</v>
      </c>
      <c r="AG276" s="601"/>
      <c r="AH276" s="601">
        <f>AF276-AG274</f>
        <v>0</v>
      </c>
      <c r="AI276" s="601"/>
      <c r="AJ276" s="601"/>
      <c r="AK276" s="601"/>
    </row>
    <row r="277" spans="1:37" ht="13.5" customHeight="1">
      <c r="A277" s="916"/>
      <c r="B277" s="315"/>
      <c r="C277" s="488"/>
      <c r="D277" s="488"/>
      <c r="E277" s="488"/>
      <c r="F277" s="315"/>
      <c r="G277" s="488"/>
      <c r="H277" s="315"/>
      <c r="I277" s="488"/>
      <c r="J277" s="895"/>
      <c r="K277" s="488"/>
      <c r="L277" s="315"/>
      <c r="M277" s="488"/>
      <c r="N277" s="315"/>
      <c r="O277" s="488"/>
      <c r="P277" s="961" t="s">
        <v>3090</v>
      </c>
      <c r="Q277" s="605"/>
      <c r="R277" s="605"/>
      <c r="S277" s="605"/>
      <c r="T277" s="605"/>
      <c r="U277" s="605"/>
      <c r="V277" s="605"/>
      <c r="W277" s="605"/>
      <c r="X277" s="605"/>
      <c r="Y277" s="605"/>
      <c r="Z277" s="605"/>
      <c r="AA277" s="605"/>
      <c r="AB277" s="605"/>
      <c r="AC277" s="855"/>
      <c r="AD277" s="842"/>
      <c r="AE277" s="962"/>
      <c r="AF277" s="601"/>
      <c r="AG277" s="601"/>
      <c r="AH277" s="601"/>
      <c r="AI277" s="601"/>
      <c r="AJ277" s="601"/>
      <c r="AK277" s="601"/>
    </row>
    <row r="278" spans="1:37" ht="13.5" customHeight="1">
      <c r="A278" s="870"/>
      <c r="B278" s="605" t="s">
        <v>2458</v>
      </c>
      <c r="C278" s="605"/>
      <c r="D278" s="895" t="s">
        <v>446</v>
      </c>
      <c r="E278" s="315"/>
      <c r="F278" s="315" t="s">
        <v>191</v>
      </c>
      <c r="G278" s="315"/>
      <c r="H278" s="315" t="s">
        <v>2461</v>
      </c>
      <c r="I278" s="315"/>
      <c r="J278" s="315" t="s">
        <v>3704</v>
      </c>
      <c r="K278" s="315"/>
      <c r="L278" s="315" t="s">
        <v>3705</v>
      </c>
      <c r="M278" s="315"/>
      <c r="N278" s="315" t="s">
        <v>249</v>
      </c>
      <c r="O278" s="315"/>
      <c r="P278" s="315" t="s">
        <v>2462</v>
      </c>
      <c r="Q278" s="854"/>
      <c r="R278" s="315" t="s">
        <v>2208</v>
      </c>
      <c r="S278" s="315"/>
      <c r="T278" s="315" t="s">
        <v>3206</v>
      </c>
      <c r="U278" s="315"/>
      <c r="V278" s="488" t="s">
        <v>3683</v>
      </c>
      <c r="W278" s="488"/>
      <c r="X278" s="488" t="s">
        <v>220</v>
      </c>
      <c r="Y278" s="488"/>
      <c r="Z278" s="488" t="s">
        <v>185</v>
      </c>
      <c r="AA278" s="315"/>
      <c r="AB278" s="315" t="s">
        <v>1981</v>
      </c>
      <c r="AC278" s="855"/>
      <c r="AD278" s="842"/>
      <c r="AE278" s="962"/>
      <c r="AF278" s="601"/>
      <c r="AG278" s="601"/>
      <c r="AH278" s="601"/>
      <c r="AI278" s="601"/>
      <c r="AJ278" s="601">
        <f>COUNTA(A278:AC278)</f>
        <v>14</v>
      </c>
      <c r="AK278" s="483">
        <f>AI279-AJ278</f>
        <v>0</v>
      </c>
    </row>
    <row r="279" spans="1:37" ht="13.5" customHeight="1">
      <c r="A279" s="874"/>
      <c r="B279" s="315" t="s">
        <v>636</v>
      </c>
      <c r="C279" s="315"/>
      <c r="D279" s="315" t="s">
        <v>455</v>
      </c>
      <c r="E279" s="315"/>
      <c r="F279" s="315" t="s">
        <v>646</v>
      </c>
      <c r="G279" s="605"/>
      <c r="H279" s="315" t="s">
        <v>314</v>
      </c>
      <c r="I279" s="315"/>
      <c r="J279" s="315" t="s">
        <v>670</v>
      </c>
      <c r="K279" s="315"/>
      <c r="L279" s="315" t="s">
        <v>661</v>
      </c>
      <c r="M279" s="315"/>
      <c r="N279" s="315" t="s">
        <v>642</v>
      </c>
      <c r="O279" s="895"/>
      <c r="P279" s="972" t="s">
        <v>681</v>
      </c>
      <c r="Q279" s="854"/>
      <c r="R279" s="972" t="s">
        <v>685</v>
      </c>
      <c r="S279" s="315"/>
      <c r="T279" s="972" t="s">
        <v>729</v>
      </c>
      <c r="U279" s="315"/>
      <c r="V279" s="975" t="s">
        <v>735</v>
      </c>
      <c r="W279" s="605"/>
      <c r="X279" s="976" t="s">
        <v>698</v>
      </c>
      <c r="Y279" s="315"/>
      <c r="Z279" s="315" t="s">
        <v>260</v>
      </c>
      <c r="AA279" s="315"/>
      <c r="AB279" s="315" t="s">
        <v>265</v>
      </c>
      <c r="AC279" s="862"/>
      <c r="AD279" s="842"/>
      <c r="AE279" s="962"/>
      <c r="AF279" s="601"/>
      <c r="AG279" s="601"/>
      <c r="AH279" s="601"/>
      <c r="AI279" s="601">
        <f>COUNTA(A279:AB279)</f>
        <v>14</v>
      </c>
      <c r="AJ279" s="601"/>
      <c r="AK279" s="601"/>
    </row>
    <row r="280" spans="1:37" ht="13.5" customHeight="1">
      <c r="A280" s="874"/>
      <c r="B280" s="315"/>
      <c r="C280" s="315"/>
      <c r="D280" s="315"/>
      <c r="E280" s="315"/>
      <c r="F280" s="315"/>
      <c r="G280" s="315"/>
      <c r="H280" s="315"/>
      <c r="I280" s="315"/>
      <c r="J280" s="315"/>
      <c r="K280" s="315"/>
      <c r="L280" s="315"/>
      <c r="M280" s="315"/>
      <c r="N280" s="315"/>
      <c r="O280" s="315"/>
      <c r="P280" s="315"/>
      <c r="Q280" s="854"/>
      <c r="R280" s="315"/>
      <c r="S280" s="315"/>
      <c r="T280" s="315"/>
      <c r="U280" s="315"/>
      <c r="V280" s="315"/>
      <c r="W280" s="315"/>
      <c r="X280" s="315"/>
      <c r="Y280" s="315"/>
      <c r="Z280" s="315"/>
      <c r="AA280" s="315"/>
      <c r="AB280" s="315"/>
      <c r="AC280" s="862"/>
      <c r="AD280" s="842"/>
      <c r="AE280" s="170"/>
      <c r="AF280" s="601"/>
      <c r="AG280" s="601"/>
      <c r="AH280" s="601"/>
      <c r="AI280" s="601"/>
      <c r="AJ280" s="601"/>
      <c r="AK280" s="601"/>
    </row>
    <row r="281" spans="1:37" ht="13.5" customHeight="1">
      <c r="A281" s="874"/>
      <c r="B281" s="315"/>
      <c r="C281" s="315"/>
      <c r="D281" s="315"/>
      <c r="E281" s="315"/>
      <c r="F281" s="315"/>
      <c r="G281" s="315"/>
      <c r="H281" s="315"/>
      <c r="I281" s="315"/>
      <c r="J281" s="315"/>
      <c r="K281" s="315"/>
      <c r="L281" s="315"/>
      <c r="M281" s="315"/>
      <c r="N281" s="315"/>
      <c r="O281" s="315"/>
      <c r="P281" s="315"/>
      <c r="Q281" s="854"/>
      <c r="R281" s="315"/>
      <c r="S281" s="315"/>
      <c r="T281" s="315"/>
      <c r="U281" s="315"/>
      <c r="V281" s="315"/>
      <c r="W281" s="315"/>
      <c r="X281" s="315"/>
      <c r="Y281" s="315"/>
      <c r="Z281" s="315"/>
      <c r="AA281" s="315"/>
      <c r="AB281" s="315"/>
      <c r="AC281" s="862"/>
      <c r="AD281" s="842"/>
      <c r="AE281" s="962"/>
      <c r="AF281" s="601"/>
      <c r="AG281" s="601"/>
      <c r="AH281" s="601"/>
      <c r="AI281" s="601"/>
      <c r="AJ281" s="601"/>
      <c r="AK281" s="601"/>
    </row>
    <row r="282" spans="1:37" ht="13.5" customHeight="1">
      <c r="A282" s="875">
        <v>373</v>
      </c>
      <c r="B282" s="894" t="s">
        <v>3706</v>
      </c>
      <c r="C282" s="857">
        <v>328</v>
      </c>
      <c r="D282" s="894" t="s">
        <v>194</v>
      </c>
      <c r="E282" s="979">
        <v>439</v>
      </c>
      <c r="F282" s="894" t="s">
        <v>3698</v>
      </c>
      <c r="G282" s="857">
        <v>400</v>
      </c>
      <c r="H282" s="894" t="s">
        <v>3687</v>
      </c>
      <c r="I282" s="857">
        <v>439.09</v>
      </c>
      <c r="J282" s="894" t="s">
        <v>313</v>
      </c>
      <c r="K282" s="857">
        <v>393</v>
      </c>
      <c r="L282" s="894" t="s">
        <v>172</v>
      </c>
      <c r="M282" s="861">
        <v>399</v>
      </c>
      <c r="N282" s="894" t="s">
        <v>3707</v>
      </c>
      <c r="O282" s="996">
        <v>410</v>
      </c>
      <c r="P282" s="971" t="s">
        <v>3699</v>
      </c>
      <c r="Q282" s="859">
        <v>410</v>
      </c>
      <c r="R282" s="971" t="s">
        <v>3708</v>
      </c>
      <c r="S282" s="859">
        <v>401.46</v>
      </c>
      <c r="T282" s="894" t="s">
        <v>327</v>
      </c>
      <c r="U282" s="859">
        <v>408</v>
      </c>
      <c r="V282" s="894" t="s">
        <v>3709</v>
      </c>
      <c r="W282" s="860">
        <v>427</v>
      </c>
      <c r="X282" s="894" t="s">
        <v>3687</v>
      </c>
      <c r="Y282" s="859">
        <v>413</v>
      </c>
      <c r="Z282" s="894" t="s">
        <v>3710</v>
      </c>
      <c r="AA282" s="859">
        <v>410</v>
      </c>
      <c r="AB282" s="894" t="s">
        <v>1477</v>
      </c>
      <c r="AC282" s="970"/>
      <c r="AD282" s="842">
        <f>SUM(A282:AC282)/1000</f>
        <v>5.65055</v>
      </c>
      <c r="AE282" s="601"/>
      <c r="AF282" s="937"/>
      <c r="AG282" s="937"/>
      <c r="AH282" s="937"/>
      <c r="AI282" s="937"/>
      <c r="AJ282" s="937"/>
      <c r="AK282" s="937"/>
    </row>
    <row r="283" spans="1:37" ht="13.5" customHeight="1">
      <c r="A283" s="874"/>
      <c r="B283" s="864" t="s">
        <v>212</v>
      </c>
      <c r="C283" s="315"/>
      <c r="D283" s="864" t="s">
        <v>503</v>
      </c>
      <c r="E283" s="315"/>
      <c r="F283" s="864" t="s">
        <v>212</v>
      </c>
      <c r="G283" s="315"/>
      <c r="H283" s="864" t="s">
        <v>169</v>
      </c>
      <c r="I283" s="315"/>
      <c r="J283" s="864" t="s">
        <v>169</v>
      </c>
      <c r="K283" s="315"/>
      <c r="L283" s="864" t="s">
        <v>169</v>
      </c>
      <c r="M283" s="315"/>
      <c r="N283" s="864" t="s">
        <v>212</v>
      </c>
      <c r="O283" s="315"/>
      <c r="P283" s="864" t="s">
        <v>169</v>
      </c>
      <c r="Q283" s="854"/>
      <c r="R283" s="864" t="s">
        <v>212</v>
      </c>
      <c r="S283" s="315"/>
      <c r="T283" s="864" t="s">
        <v>169</v>
      </c>
      <c r="U283" s="315"/>
      <c r="V283" s="864" t="s">
        <v>212</v>
      </c>
      <c r="W283" s="315"/>
      <c r="X283" s="864" t="s">
        <v>212</v>
      </c>
      <c r="Y283" s="315"/>
      <c r="Z283" s="864" t="s">
        <v>212</v>
      </c>
      <c r="AA283" s="315"/>
      <c r="AB283" s="864" t="s">
        <v>212</v>
      </c>
      <c r="AC283" s="862"/>
      <c r="AD283" s="842"/>
      <c r="AE283" s="962"/>
      <c r="AF283" s="601"/>
      <c r="AG283" s="601">
        <f>COUNTA(A283:AC283)</f>
        <v>14</v>
      </c>
      <c r="AH283" s="601"/>
      <c r="AI283" s="601"/>
      <c r="AJ283" s="601"/>
      <c r="AK283" s="601"/>
    </row>
    <row r="284" spans="1:37" ht="13.5" customHeight="1">
      <c r="A284" s="874"/>
      <c r="B284" s="865" t="s">
        <v>2166</v>
      </c>
      <c r="C284" s="315"/>
      <c r="D284" s="865" t="s">
        <v>2166</v>
      </c>
      <c r="E284" s="315"/>
      <c r="F284" s="865" t="s">
        <v>2166</v>
      </c>
      <c r="G284" s="315"/>
      <c r="H284" s="865" t="s">
        <v>2166</v>
      </c>
      <c r="I284" s="315"/>
      <c r="J284" s="865" t="s">
        <v>2166</v>
      </c>
      <c r="K284" s="315"/>
      <c r="L284" s="865" t="s">
        <v>2166</v>
      </c>
      <c r="M284" s="315"/>
      <c r="N284" s="865" t="s">
        <v>2166</v>
      </c>
      <c r="O284" s="315"/>
      <c r="P284" s="865" t="s">
        <v>2166</v>
      </c>
      <c r="Q284" s="854"/>
      <c r="R284" s="865" t="s">
        <v>2166</v>
      </c>
      <c r="S284" s="315"/>
      <c r="T284" s="865" t="s">
        <v>2166</v>
      </c>
      <c r="U284" s="315"/>
      <c r="V284" s="865" t="s">
        <v>2166</v>
      </c>
      <c r="W284" s="315"/>
      <c r="X284" s="865" t="s">
        <v>2166</v>
      </c>
      <c r="Y284" s="315"/>
      <c r="Z284" s="865" t="s">
        <v>2166</v>
      </c>
      <c r="AA284" s="315"/>
      <c r="AB284" s="865" t="s">
        <v>2166</v>
      </c>
      <c r="AC284" s="862"/>
      <c r="AD284" s="842"/>
      <c r="AE284" s="601">
        <f>COUNTA(A284:AB284)</f>
        <v>14</v>
      </c>
      <c r="AF284" s="601"/>
      <c r="AG284" s="601"/>
      <c r="AH284" s="601"/>
      <c r="AI284" s="601"/>
      <c r="AJ284" s="601"/>
      <c r="AK284" s="601"/>
    </row>
    <row r="285" spans="1:37" ht="13.5" customHeight="1">
      <c r="A285" s="916"/>
      <c r="B285" s="315" t="s">
        <v>176</v>
      </c>
      <c r="C285" s="488"/>
      <c r="D285" s="315" t="s">
        <v>97</v>
      </c>
      <c r="E285" s="488"/>
      <c r="F285" s="315" t="s">
        <v>97</v>
      </c>
      <c r="G285" s="488"/>
      <c r="H285" s="315" t="s">
        <v>176</v>
      </c>
      <c r="I285" s="488"/>
      <c r="J285" s="315" t="s">
        <v>1551</v>
      </c>
      <c r="K285" s="895"/>
      <c r="L285" s="895" t="s">
        <v>97</v>
      </c>
      <c r="M285" s="488"/>
      <c r="N285" s="315" t="s">
        <v>176</v>
      </c>
      <c r="O285" s="488"/>
      <c r="P285" s="315" t="s">
        <v>176</v>
      </c>
      <c r="Q285" s="854"/>
      <c r="R285" s="315" t="s">
        <v>176</v>
      </c>
      <c r="S285" s="315"/>
      <c r="T285" s="315" t="s">
        <v>343</v>
      </c>
      <c r="U285" s="315"/>
      <c r="V285" s="315" t="s">
        <v>176</v>
      </c>
      <c r="W285" s="315"/>
      <c r="X285" s="315" t="s">
        <v>176</v>
      </c>
      <c r="Y285" s="488"/>
      <c r="Z285" s="315" t="s">
        <v>97</v>
      </c>
      <c r="AA285" s="488"/>
      <c r="AB285" s="315" t="s">
        <v>176</v>
      </c>
      <c r="AC285" s="862"/>
      <c r="AD285" s="842"/>
      <c r="AE285" s="962"/>
      <c r="AF285" s="601">
        <f>COUNTA(B285:AC285)</f>
        <v>14</v>
      </c>
      <c r="AG285" s="601"/>
      <c r="AH285" s="601">
        <f>AF285-AG283</f>
        <v>0</v>
      </c>
      <c r="AI285" s="601"/>
      <c r="AJ285" s="601"/>
      <c r="AK285" s="601"/>
    </row>
    <row r="286" spans="1:37" ht="13.5" customHeight="1">
      <c r="A286" s="900"/>
      <c r="B286" s="315"/>
      <c r="C286" s="488"/>
      <c r="D286" s="488" t="s">
        <v>3131</v>
      </c>
      <c r="E286" s="488"/>
      <c r="F286" s="315"/>
      <c r="G286" s="488"/>
      <c r="H286" s="315"/>
      <c r="I286" s="488"/>
      <c r="J286" s="854"/>
      <c r="K286" s="854"/>
      <c r="L286" s="854" t="s">
        <v>3554</v>
      </c>
      <c r="M286" s="854"/>
      <c r="N286" s="854"/>
      <c r="O286" s="854"/>
      <c r="P286" s="854"/>
      <c r="Q286" s="488"/>
      <c r="R286" s="315"/>
      <c r="S286" s="315"/>
      <c r="T286" s="315"/>
      <c r="U286" s="315"/>
      <c r="V286" s="315"/>
      <c r="W286" s="315"/>
      <c r="X286" s="315"/>
      <c r="Y286" s="315"/>
      <c r="Z286" s="315"/>
      <c r="AA286" s="488"/>
      <c r="AB286" s="315"/>
      <c r="AC286" s="855"/>
      <c r="AD286" s="842"/>
      <c r="AE286" s="962"/>
      <c r="AF286" s="601"/>
      <c r="AG286" s="601"/>
      <c r="AH286" s="601"/>
      <c r="AI286" s="601"/>
      <c r="AJ286" s="601"/>
      <c r="AK286" s="601"/>
    </row>
    <row r="287" spans="1:37" ht="13.5" customHeight="1">
      <c r="A287" s="900"/>
      <c r="B287" s="315" t="s">
        <v>3711</v>
      </c>
      <c r="C287" s="488"/>
      <c r="D287" s="488" t="s">
        <v>3685</v>
      </c>
      <c r="E287" s="488"/>
      <c r="F287" s="315" t="s">
        <v>1516</v>
      </c>
      <c r="G287" s="488"/>
      <c r="H287" s="315" t="s">
        <v>206</v>
      </c>
      <c r="I287" s="488"/>
      <c r="J287" s="854" t="s">
        <v>2330</v>
      </c>
      <c r="K287" s="854"/>
      <c r="L287" s="854" t="s">
        <v>183</v>
      </c>
      <c r="M287" s="854"/>
      <c r="N287" s="854" t="s">
        <v>1982</v>
      </c>
      <c r="O287" s="854"/>
      <c r="P287" s="854" t="s">
        <v>225</v>
      </c>
      <c r="Q287" s="488"/>
      <c r="R287" s="315" t="s">
        <v>435</v>
      </c>
      <c r="S287" s="315"/>
      <c r="T287" s="315" t="s">
        <v>1521</v>
      </c>
      <c r="U287" s="315"/>
      <c r="V287" s="315" t="s">
        <v>2462</v>
      </c>
      <c r="W287" s="315"/>
      <c r="X287" s="315" t="s">
        <v>1981</v>
      </c>
      <c r="Y287" s="315"/>
      <c r="Z287" s="315" t="s">
        <v>191</v>
      </c>
      <c r="AA287" s="488"/>
      <c r="AB287" s="315" t="s">
        <v>206</v>
      </c>
      <c r="AC287" s="855"/>
      <c r="AD287" s="842"/>
      <c r="AE287" s="962"/>
      <c r="AF287" s="601"/>
      <c r="AG287" s="601"/>
      <c r="AH287" s="601"/>
      <c r="AI287" s="601"/>
      <c r="AJ287" s="601">
        <f>COUNTA(A287:AC287)</f>
        <v>14</v>
      </c>
      <c r="AK287" s="483">
        <f>AI288-AJ287</f>
        <v>0</v>
      </c>
    </row>
    <row r="288" spans="1:37" ht="13.5" customHeight="1">
      <c r="A288" s="874"/>
      <c r="B288" s="315" t="s">
        <v>295</v>
      </c>
      <c r="C288" s="315"/>
      <c r="D288" s="315" t="s">
        <v>297</v>
      </c>
      <c r="E288" s="605"/>
      <c r="F288" s="315" t="s">
        <v>302</v>
      </c>
      <c r="G288" s="488"/>
      <c r="H288" s="315" t="s">
        <v>714</v>
      </c>
      <c r="I288" s="315"/>
      <c r="J288" s="315" t="s">
        <v>1442</v>
      </c>
      <c r="K288" s="315"/>
      <c r="L288" s="315" t="s">
        <v>1465</v>
      </c>
      <c r="M288" s="895"/>
      <c r="N288" s="315" t="s">
        <v>1481</v>
      </c>
      <c r="O288" s="315"/>
      <c r="P288" s="315" t="s">
        <v>755</v>
      </c>
      <c r="Q288" s="315"/>
      <c r="R288" s="315" t="s">
        <v>1484</v>
      </c>
      <c r="S288" s="315"/>
      <c r="T288" s="315" t="s">
        <v>951</v>
      </c>
      <c r="U288" s="315"/>
      <c r="V288" s="315" t="s">
        <v>1469</v>
      </c>
      <c r="W288" s="315"/>
      <c r="X288" s="315" t="s">
        <v>1478</v>
      </c>
      <c r="Y288" s="605"/>
      <c r="Z288" s="315" t="s">
        <v>952</v>
      </c>
      <c r="AA288" s="315"/>
      <c r="AB288" s="315" t="s">
        <v>1472</v>
      </c>
      <c r="AC288" s="855"/>
      <c r="AD288" s="842"/>
      <c r="AE288" s="962"/>
      <c r="AF288" s="601"/>
      <c r="AG288" s="601"/>
      <c r="AH288" s="601"/>
      <c r="AI288" s="601">
        <f>COUNTA(A288:AB288)</f>
        <v>14</v>
      </c>
      <c r="AJ288" s="601"/>
      <c r="AK288" s="601"/>
    </row>
    <row r="289" spans="1:37" ht="15.75" customHeight="1"/>
    <row r="290" spans="1:37" ht="15.75" customHeight="1"/>
    <row r="291" spans="1:37" ht="13.5" customHeight="1">
      <c r="A291" s="997">
        <v>414</v>
      </c>
      <c r="B291" s="894" t="s">
        <v>3712</v>
      </c>
      <c r="C291" s="998">
        <v>417</v>
      </c>
      <c r="D291" s="894" t="s">
        <v>1502</v>
      </c>
      <c r="E291" s="859">
        <v>421</v>
      </c>
      <c r="F291" s="894" t="s">
        <v>1424</v>
      </c>
      <c r="G291" s="857">
        <v>405</v>
      </c>
      <c r="H291" s="894" t="s">
        <v>3698</v>
      </c>
      <c r="I291" s="859">
        <v>425</v>
      </c>
      <c r="J291" s="894" t="s">
        <v>3689</v>
      </c>
      <c r="K291" s="859">
        <v>389</v>
      </c>
      <c r="L291" s="894" t="s">
        <v>1462</v>
      </c>
      <c r="M291" s="999">
        <v>434</v>
      </c>
      <c r="N291" s="894" t="s">
        <v>3713</v>
      </c>
      <c r="O291" s="1000">
        <v>336.65</v>
      </c>
      <c r="P291" s="971" t="s">
        <v>109</v>
      </c>
      <c r="Q291" s="857">
        <v>404</v>
      </c>
      <c r="R291" s="971" t="s">
        <v>3714</v>
      </c>
      <c r="S291" s="857">
        <v>433</v>
      </c>
      <c r="T291" s="894" t="s">
        <v>1493</v>
      </c>
      <c r="U291" s="857">
        <v>407</v>
      </c>
      <c r="V291" s="894" t="s">
        <v>1972</v>
      </c>
      <c r="W291" s="979">
        <v>400</v>
      </c>
      <c r="X291" s="894" t="s">
        <v>3667</v>
      </c>
      <c r="Y291" s="857">
        <v>408</v>
      </c>
      <c r="Z291" s="894" t="s">
        <v>3715</v>
      </c>
      <c r="AA291" s="857">
        <v>399</v>
      </c>
      <c r="AB291" s="894" t="s">
        <v>1972</v>
      </c>
      <c r="AC291" s="855"/>
      <c r="AD291" s="842">
        <f>SUM(A291:AC291)/1000</f>
        <v>5.6926499999999995</v>
      </c>
      <c r="AE291" s="601"/>
      <c r="AF291" s="937"/>
      <c r="AG291" s="937"/>
      <c r="AH291" s="937"/>
      <c r="AI291" s="937"/>
      <c r="AJ291" s="937"/>
      <c r="AK291" s="937"/>
    </row>
    <row r="292" spans="1:37" ht="13.5" customHeight="1">
      <c r="A292" s="874"/>
      <c r="B292" s="864" t="s">
        <v>212</v>
      </c>
      <c r="C292" s="315"/>
      <c r="D292" s="934" t="s">
        <v>169</v>
      </c>
      <c r="E292" s="315"/>
      <c r="F292" s="864" t="s">
        <v>212</v>
      </c>
      <c r="G292" s="315"/>
      <c r="H292" s="934" t="s">
        <v>169</v>
      </c>
      <c r="I292" s="488"/>
      <c r="J292" s="934" t="s">
        <v>169</v>
      </c>
      <c r="K292" s="315"/>
      <c r="L292" s="934" t="s">
        <v>169</v>
      </c>
      <c r="M292" s="315"/>
      <c r="N292" s="934" t="s">
        <v>169</v>
      </c>
      <c r="O292" s="315"/>
      <c r="P292" s="934" t="s">
        <v>212</v>
      </c>
      <c r="Q292" s="315"/>
      <c r="R292" s="864" t="s">
        <v>169</v>
      </c>
      <c r="S292" s="315"/>
      <c r="T292" s="864" t="s">
        <v>212</v>
      </c>
      <c r="U292" s="315"/>
      <c r="V292" s="864" t="s">
        <v>169</v>
      </c>
      <c r="W292" s="315"/>
      <c r="X292" s="864" t="s">
        <v>169</v>
      </c>
      <c r="Y292" s="315"/>
      <c r="Z292" s="864" t="s">
        <v>169</v>
      </c>
      <c r="AA292" s="315"/>
      <c r="AB292" s="864" t="s">
        <v>169</v>
      </c>
      <c r="AC292" s="855"/>
      <c r="AD292" s="842"/>
      <c r="AE292" s="962"/>
      <c r="AF292" s="601"/>
      <c r="AG292" s="601">
        <f>COUNTA(A292:AC292)</f>
        <v>14</v>
      </c>
      <c r="AH292" s="601"/>
      <c r="AI292" s="601"/>
      <c r="AJ292" s="601"/>
      <c r="AK292" s="601"/>
    </row>
    <row r="293" spans="1:37" ht="13.5" customHeight="1">
      <c r="A293" s="874"/>
      <c r="B293" s="865" t="s">
        <v>2166</v>
      </c>
      <c r="C293" s="315"/>
      <c r="D293" s="865" t="s">
        <v>2166</v>
      </c>
      <c r="E293" s="315"/>
      <c r="F293" s="865" t="s">
        <v>2166</v>
      </c>
      <c r="G293" s="315"/>
      <c r="H293" s="865" t="s">
        <v>2166</v>
      </c>
      <c r="I293" s="488"/>
      <c r="J293" s="865" t="s">
        <v>2166</v>
      </c>
      <c r="K293" s="315"/>
      <c r="L293" s="865" t="s">
        <v>2166</v>
      </c>
      <c r="M293" s="315"/>
      <c r="N293" s="865" t="s">
        <v>2166</v>
      </c>
      <c r="O293" s="315"/>
      <c r="P293" s="865" t="s">
        <v>2166</v>
      </c>
      <c r="Q293" s="315"/>
      <c r="R293" s="865" t="s">
        <v>2166</v>
      </c>
      <c r="S293" s="315"/>
      <c r="T293" s="865" t="s">
        <v>2166</v>
      </c>
      <c r="U293" s="315"/>
      <c r="V293" s="865" t="s">
        <v>2166</v>
      </c>
      <c r="W293" s="315"/>
      <c r="X293" s="865" t="s">
        <v>2166</v>
      </c>
      <c r="Y293" s="315"/>
      <c r="Z293" s="865" t="s">
        <v>2166</v>
      </c>
      <c r="AA293" s="315"/>
      <c r="AB293" s="865" t="s">
        <v>2166</v>
      </c>
      <c r="AC293" s="855"/>
      <c r="AD293" s="842"/>
      <c r="AE293" s="601">
        <f>COUNTA(A293:AB293)</f>
        <v>14</v>
      </c>
      <c r="AF293" s="601"/>
      <c r="AG293" s="601"/>
      <c r="AH293" s="601"/>
      <c r="AI293" s="601"/>
      <c r="AJ293" s="601"/>
      <c r="AK293" s="601"/>
    </row>
    <row r="294" spans="1:37" ht="13.5" customHeight="1">
      <c r="A294" s="1001"/>
      <c r="B294" s="840" t="s">
        <v>97</v>
      </c>
      <c r="C294" s="981"/>
      <c r="D294" s="840" t="s">
        <v>176</v>
      </c>
      <c r="E294" s="981"/>
      <c r="F294" s="840" t="s">
        <v>97</v>
      </c>
      <c r="G294" s="981"/>
      <c r="H294" s="840" t="s">
        <v>176</v>
      </c>
      <c r="I294" s="981"/>
      <c r="J294" s="840" t="s">
        <v>176</v>
      </c>
      <c r="K294" s="981"/>
      <c r="L294" s="840" t="s">
        <v>176</v>
      </c>
      <c r="M294" s="1002"/>
      <c r="N294" s="840" t="s">
        <v>176</v>
      </c>
      <c r="O294" s="981"/>
      <c r="P294" s="840" t="s">
        <v>375</v>
      </c>
      <c r="Q294" s="981"/>
      <c r="R294" s="840" t="s">
        <v>176</v>
      </c>
      <c r="S294" s="981"/>
      <c r="T294" s="840" t="s">
        <v>176</v>
      </c>
      <c r="U294" s="981"/>
      <c r="V294" s="840" t="s">
        <v>97</v>
      </c>
      <c r="W294" s="981"/>
      <c r="X294" s="840" t="s">
        <v>176</v>
      </c>
      <c r="Y294" s="981"/>
      <c r="Z294" s="840" t="s">
        <v>97</v>
      </c>
      <c r="AA294" s="981"/>
      <c r="AB294" s="840" t="s">
        <v>176</v>
      </c>
      <c r="AC294" s="967"/>
      <c r="AD294" s="842"/>
      <c r="AE294" s="962"/>
      <c r="AF294" s="601">
        <f>COUNTA(B294:AC294)</f>
        <v>14</v>
      </c>
      <c r="AG294" s="601"/>
      <c r="AH294" s="601">
        <f>AF294-AG292</f>
        <v>0</v>
      </c>
      <c r="AI294" s="601"/>
      <c r="AJ294" s="601"/>
      <c r="AK294" s="601"/>
    </row>
    <row r="295" spans="1:37" ht="13.5" customHeight="1">
      <c r="A295" s="985"/>
      <c r="B295" s="909"/>
      <c r="C295" s="922"/>
      <c r="D295" s="922"/>
      <c r="E295" s="922"/>
      <c r="F295" s="909"/>
      <c r="G295" s="922"/>
      <c r="H295" s="909"/>
      <c r="I295" s="922"/>
      <c r="J295" s="988"/>
      <c r="K295" s="988"/>
      <c r="L295" s="988"/>
      <c r="M295" s="988"/>
      <c r="N295" s="988"/>
      <c r="O295" s="988"/>
      <c r="P295" s="988"/>
      <c r="Q295" s="922"/>
      <c r="R295" s="909"/>
      <c r="S295" s="909"/>
      <c r="T295" s="909"/>
      <c r="U295" s="909"/>
      <c r="V295" s="909"/>
      <c r="W295" s="909"/>
      <c r="X295" s="909"/>
      <c r="Y295" s="909"/>
      <c r="Z295" s="909"/>
      <c r="AA295" s="922"/>
      <c r="AB295" s="909"/>
      <c r="AC295" s="924"/>
      <c r="AD295" s="842"/>
      <c r="AE295" s="962"/>
      <c r="AF295" s="601"/>
      <c r="AG295" s="601"/>
      <c r="AH295" s="601"/>
      <c r="AI295" s="601"/>
      <c r="AJ295" s="601"/>
      <c r="AK295" s="601"/>
    </row>
    <row r="296" spans="1:37" ht="13.5" customHeight="1">
      <c r="A296" s="870"/>
      <c r="B296" s="605" t="s">
        <v>2461</v>
      </c>
      <c r="C296" s="605"/>
      <c r="D296" s="605" t="s">
        <v>1516</v>
      </c>
      <c r="E296" s="488"/>
      <c r="F296" s="315" t="s">
        <v>119</v>
      </c>
      <c r="G296" s="488"/>
      <c r="H296" s="315" t="s">
        <v>185</v>
      </c>
      <c r="I296" s="315"/>
      <c r="J296" s="315" t="s">
        <v>117</v>
      </c>
      <c r="K296" s="315"/>
      <c r="L296" s="315" t="s">
        <v>1499</v>
      </c>
      <c r="M296" s="315"/>
      <c r="N296" s="315" t="s">
        <v>1501</v>
      </c>
      <c r="O296" s="315"/>
      <c r="P296" s="315" t="s">
        <v>1505</v>
      </c>
      <c r="Q296" s="315"/>
      <c r="R296" s="315" t="s">
        <v>1509</v>
      </c>
      <c r="S296" s="315"/>
      <c r="T296" s="315" t="s">
        <v>171</v>
      </c>
      <c r="U296" s="488"/>
      <c r="V296" s="315" t="s">
        <v>3716</v>
      </c>
      <c r="W296" s="488"/>
      <c r="X296" s="315" t="s">
        <v>113</v>
      </c>
      <c r="Y296" s="488"/>
      <c r="Z296" s="315" t="s">
        <v>3717</v>
      </c>
      <c r="AA296" s="488"/>
      <c r="AB296" s="315" t="s">
        <v>3718</v>
      </c>
      <c r="AC296" s="855"/>
      <c r="AD296" s="842"/>
      <c r="AE296" s="962"/>
      <c r="AF296" s="601"/>
      <c r="AG296" s="601"/>
      <c r="AH296" s="601"/>
      <c r="AI296" s="601"/>
      <c r="AJ296" s="601">
        <f>COUNTA(A296:AC296)</f>
        <v>14</v>
      </c>
      <c r="AK296" s="483">
        <f>AI297-AJ296</f>
        <v>0</v>
      </c>
    </row>
    <row r="297" spans="1:37" ht="13.5" customHeight="1">
      <c r="A297" s="874"/>
      <c r="B297" s="315" t="s">
        <v>1466</v>
      </c>
      <c r="C297" s="315"/>
      <c r="D297" s="315" t="s">
        <v>1463</v>
      </c>
      <c r="E297" s="315"/>
      <c r="F297" s="315" t="s">
        <v>1460</v>
      </c>
      <c r="G297" s="315"/>
      <c r="H297" s="315" t="s">
        <v>744</v>
      </c>
      <c r="I297" s="315"/>
      <c r="J297" s="315" t="s">
        <v>711</v>
      </c>
      <c r="K297" s="315"/>
      <c r="L297" s="315" t="s">
        <v>250</v>
      </c>
      <c r="M297" s="488"/>
      <c r="N297" s="605" t="s">
        <v>236</v>
      </c>
      <c r="O297" s="315"/>
      <c r="P297" s="315" t="s">
        <v>255</v>
      </c>
      <c r="Q297" s="488"/>
      <c r="R297" s="315" t="s">
        <v>268</v>
      </c>
      <c r="S297" s="315"/>
      <c r="T297" s="315" t="s">
        <v>284</v>
      </c>
      <c r="U297" s="315"/>
      <c r="V297" s="315" t="s">
        <v>495</v>
      </c>
      <c r="W297" s="315"/>
      <c r="X297" s="315" t="s">
        <v>1416</v>
      </c>
      <c r="Y297" s="605"/>
      <c r="Z297" s="315" t="s">
        <v>1391</v>
      </c>
      <c r="AA297" s="315"/>
      <c r="AB297" s="315" t="s">
        <v>1396</v>
      </c>
      <c r="AC297" s="862"/>
      <c r="AD297" s="842"/>
      <c r="AE297" s="962"/>
      <c r="AF297" s="601"/>
      <c r="AG297" s="601"/>
      <c r="AH297" s="601"/>
      <c r="AI297" s="601">
        <f>COUNTA(A297:AB297)</f>
        <v>14</v>
      </c>
      <c r="AJ297" s="601"/>
      <c r="AK297" s="601"/>
    </row>
    <row r="298" spans="1:37" ht="13.5" customHeight="1">
      <c r="A298" s="874"/>
      <c r="B298" s="315"/>
      <c r="C298" s="315"/>
      <c r="D298" s="315"/>
      <c r="E298" s="315"/>
      <c r="F298" s="315"/>
      <c r="G298" s="315"/>
      <c r="H298" s="315"/>
      <c r="I298" s="315"/>
      <c r="J298" s="315"/>
      <c r="K298" s="315"/>
      <c r="L298" s="315"/>
      <c r="M298" s="315"/>
      <c r="N298" s="315"/>
      <c r="O298" s="315"/>
      <c r="P298" s="315"/>
      <c r="Q298" s="488"/>
      <c r="R298" s="315"/>
      <c r="S298" s="315"/>
      <c r="T298" s="315"/>
      <c r="U298" s="315"/>
      <c r="V298" s="315"/>
      <c r="W298" s="315"/>
      <c r="X298" s="315"/>
      <c r="Y298" s="315"/>
      <c r="Z298" s="315"/>
      <c r="AA298" s="315"/>
      <c r="AB298" s="315"/>
      <c r="AC298" s="862"/>
      <c r="AD298" s="842"/>
      <c r="AE298" s="962"/>
      <c r="AF298" s="601"/>
      <c r="AG298" s="601"/>
      <c r="AH298" s="601"/>
      <c r="AI298" s="601"/>
      <c r="AJ298" s="601"/>
      <c r="AK298" s="601"/>
    </row>
    <row r="299" spans="1:37" ht="13.5" customHeight="1">
      <c r="A299" s="874"/>
      <c r="B299" s="315"/>
      <c r="C299" s="315"/>
      <c r="D299" s="315"/>
      <c r="E299" s="315"/>
      <c r="F299" s="315"/>
      <c r="G299" s="315"/>
      <c r="H299" s="315"/>
      <c r="I299" s="315"/>
      <c r="J299" s="315"/>
      <c r="K299" s="315"/>
      <c r="L299" s="315"/>
      <c r="M299" s="315"/>
      <c r="N299" s="315"/>
      <c r="O299" s="315"/>
      <c r="P299" s="315"/>
      <c r="Q299" s="488"/>
      <c r="R299" s="315"/>
      <c r="S299" s="315"/>
      <c r="T299" s="315"/>
      <c r="U299" s="315"/>
      <c r="V299" s="315"/>
      <c r="W299" s="315"/>
      <c r="X299" s="315"/>
      <c r="Y299" s="315"/>
      <c r="Z299" s="315"/>
      <c r="AA299" s="315"/>
      <c r="AB299" s="315"/>
      <c r="AC299" s="862"/>
      <c r="AD299" s="842"/>
      <c r="AE299" s="962"/>
      <c r="AF299" s="601"/>
      <c r="AG299" s="601"/>
      <c r="AH299" s="601"/>
      <c r="AI299" s="601"/>
      <c r="AJ299" s="601"/>
      <c r="AK299" s="601"/>
    </row>
    <row r="300" spans="1:37" ht="13.5" customHeight="1">
      <c r="A300" s="875">
        <v>428</v>
      </c>
      <c r="B300" s="894" t="s">
        <v>3719</v>
      </c>
      <c r="C300" s="861">
        <v>411</v>
      </c>
      <c r="D300" s="894" t="s">
        <v>3719</v>
      </c>
      <c r="E300" s="857">
        <v>429</v>
      </c>
      <c r="F300" s="894" t="s">
        <v>3717</v>
      </c>
      <c r="G300" s="857">
        <v>408.45</v>
      </c>
      <c r="H300" s="894" t="s">
        <v>1506</v>
      </c>
      <c r="I300" s="857">
        <v>404</v>
      </c>
      <c r="J300" s="894" t="s">
        <v>3690</v>
      </c>
      <c r="K300" s="857">
        <v>401</v>
      </c>
      <c r="L300" s="894" t="s">
        <v>3698</v>
      </c>
      <c r="M300" s="857">
        <v>374</v>
      </c>
      <c r="N300" s="894" t="s">
        <v>3676</v>
      </c>
      <c r="O300" s="1000">
        <v>384</v>
      </c>
      <c r="P300" s="971" t="s">
        <v>3699</v>
      </c>
      <c r="Q300" s="857">
        <v>390</v>
      </c>
      <c r="R300" s="971" t="s">
        <v>1424</v>
      </c>
      <c r="S300" s="857">
        <v>391</v>
      </c>
      <c r="T300" s="894" t="s">
        <v>1501</v>
      </c>
      <c r="U300" s="857">
        <v>383</v>
      </c>
      <c r="V300" s="894" t="s">
        <v>1968</v>
      </c>
      <c r="W300" s="857">
        <v>379</v>
      </c>
      <c r="X300" s="894" t="s">
        <v>3720</v>
      </c>
      <c r="Y300" s="979">
        <v>408</v>
      </c>
      <c r="Z300" s="894" t="s">
        <v>3721</v>
      </c>
      <c r="AA300" s="857">
        <v>387</v>
      </c>
      <c r="AB300" s="894" t="s">
        <v>3722</v>
      </c>
      <c r="AC300" s="970"/>
      <c r="AD300" s="842">
        <f>SUM(A300:AC300)/1000</f>
        <v>5.5774499999999998</v>
      </c>
      <c r="AE300" s="601"/>
      <c r="AF300" s="937"/>
      <c r="AG300" s="937"/>
      <c r="AH300" s="937"/>
      <c r="AI300" s="937"/>
      <c r="AJ300" s="937"/>
      <c r="AK300" s="937"/>
    </row>
    <row r="301" spans="1:37" ht="13.5" customHeight="1">
      <c r="A301" s="874"/>
      <c r="B301" s="864" t="s">
        <v>169</v>
      </c>
      <c r="C301" s="315"/>
      <c r="D301" s="864" t="s">
        <v>169</v>
      </c>
      <c r="E301" s="315"/>
      <c r="F301" s="864" t="s">
        <v>169</v>
      </c>
      <c r="G301" s="315"/>
      <c r="H301" s="864" t="s">
        <v>169</v>
      </c>
      <c r="I301" s="315"/>
      <c r="J301" s="864" t="s">
        <v>169</v>
      </c>
      <c r="K301" s="315"/>
      <c r="L301" s="934" t="s">
        <v>169</v>
      </c>
      <c r="M301" s="315"/>
      <c r="N301" s="934" t="s">
        <v>169</v>
      </c>
      <c r="O301" s="315"/>
      <c r="P301" s="864" t="s">
        <v>169</v>
      </c>
      <c r="Q301" s="488"/>
      <c r="R301" s="864" t="s">
        <v>169</v>
      </c>
      <c r="S301" s="315"/>
      <c r="T301" s="864" t="s">
        <v>169</v>
      </c>
      <c r="U301" s="315"/>
      <c r="V301" s="864" t="s">
        <v>169</v>
      </c>
      <c r="W301" s="315"/>
      <c r="X301" s="864" t="s">
        <v>169</v>
      </c>
      <c r="Y301" s="315"/>
      <c r="Z301" s="864" t="s">
        <v>169</v>
      </c>
      <c r="AA301" s="315"/>
      <c r="AB301" s="864" t="s">
        <v>169</v>
      </c>
      <c r="AC301" s="862"/>
      <c r="AD301" s="842"/>
      <c r="AE301" s="601"/>
      <c r="AF301" s="601"/>
      <c r="AG301" s="601">
        <f>COUNTA(A301:AC301)</f>
        <v>14</v>
      </c>
      <c r="AH301" s="601"/>
      <c r="AI301" s="601"/>
      <c r="AJ301" s="601"/>
      <c r="AK301" s="601"/>
    </row>
    <row r="302" spans="1:37" ht="13.5" customHeight="1">
      <c r="A302" s="874"/>
      <c r="B302" s="865" t="s">
        <v>2166</v>
      </c>
      <c r="C302" s="315"/>
      <c r="D302" s="865" t="s">
        <v>2166</v>
      </c>
      <c r="E302" s="315"/>
      <c r="F302" s="865" t="s">
        <v>2166</v>
      </c>
      <c r="G302" s="315"/>
      <c r="H302" s="865" t="s">
        <v>2166</v>
      </c>
      <c r="I302" s="315"/>
      <c r="J302" s="865" t="s">
        <v>2166</v>
      </c>
      <c r="K302" s="315"/>
      <c r="L302" s="865" t="s">
        <v>2166</v>
      </c>
      <c r="M302" s="315"/>
      <c r="N302" s="865" t="s">
        <v>2166</v>
      </c>
      <c r="O302" s="315"/>
      <c r="P302" s="865" t="s">
        <v>2166</v>
      </c>
      <c r="Q302" s="488"/>
      <c r="R302" s="865" t="s">
        <v>2166</v>
      </c>
      <c r="S302" s="315"/>
      <c r="T302" s="865" t="s">
        <v>2166</v>
      </c>
      <c r="U302" s="315"/>
      <c r="V302" s="865" t="s">
        <v>2166</v>
      </c>
      <c r="W302" s="315"/>
      <c r="X302" s="865" t="s">
        <v>2166</v>
      </c>
      <c r="Y302" s="315"/>
      <c r="Z302" s="865" t="s">
        <v>2166</v>
      </c>
      <c r="AA302" s="315"/>
      <c r="AB302" s="865" t="s">
        <v>2166</v>
      </c>
      <c r="AC302" s="862"/>
      <c r="AD302" s="842"/>
      <c r="AE302" s="601">
        <f>COUNTA(A302:AB302)</f>
        <v>14</v>
      </c>
      <c r="AF302" s="601"/>
      <c r="AG302" s="601"/>
      <c r="AH302" s="601"/>
      <c r="AI302" s="601"/>
      <c r="AJ302" s="601"/>
      <c r="AK302" s="601"/>
    </row>
    <row r="303" spans="1:37" ht="13.5" customHeight="1">
      <c r="A303" s="916"/>
      <c r="B303" s="315" t="s">
        <v>176</v>
      </c>
      <c r="C303" s="488"/>
      <c r="D303" s="315" t="s">
        <v>176</v>
      </c>
      <c r="E303" s="315"/>
      <c r="F303" s="315" t="s">
        <v>176</v>
      </c>
      <c r="G303" s="315"/>
      <c r="H303" s="315" t="s">
        <v>234</v>
      </c>
      <c r="I303" s="315"/>
      <c r="J303" s="315" t="s">
        <v>176</v>
      </c>
      <c r="K303" s="315"/>
      <c r="L303" s="315" t="s">
        <v>97</v>
      </c>
      <c r="M303" s="488"/>
      <c r="N303" s="315" t="s">
        <v>97</v>
      </c>
      <c r="O303" s="315"/>
      <c r="P303" s="315" t="s">
        <v>97</v>
      </c>
      <c r="Q303" s="488"/>
      <c r="R303" s="315" t="s">
        <v>176</v>
      </c>
      <c r="S303" s="488"/>
      <c r="T303" s="315" t="s">
        <v>375</v>
      </c>
      <c r="U303" s="488"/>
      <c r="V303" s="315" t="s">
        <v>176</v>
      </c>
      <c r="W303" s="488"/>
      <c r="X303" s="315" t="s">
        <v>176</v>
      </c>
      <c r="Y303" s="488"/>
      <c r="Z303" s="315" t="s">
        <v>97</v>
      </c>
      <c r="AA303" s="488"/>
      <c r="AB303" s="315" t="s">
        <v>97</v>
      </c>
      <c r="AC303" s="862"/>
      <c r="AD303" s="842"/>
      <c r="AE303" s="962"/>
      <c r="AF303" s="601">
        <f>COUNTA(B303:AC303)</f>
        <v>14</v>
      </c>
      <c r="AG303" s="601"/>
      <c r="AH303" s="601">
        <f>AF303-AG301</f>
        <v>0</v>
      </c>
      <c r="AI303" s="601"/>
      <c r="AJ303" s="601"/>
      <c r="AK303" s="601"/>
    </row>
    <row r="304" spans="1:37" ht="15.75" customHeight="1"/>
    <row r="305" spans="1:37" ht="13.5" customHeight="1">
      <c r="A305" s="916"/>
      <c r="B305" s="315" t="s">
        <v>3723</v>
      </c>
      <c r="C305" s="488"/>
      <c r="D305" s="315" t="s">
        <v>1498</v>
      </c>
      <c r="E305" s="488"/>
      <c r="F305" s="315" t="s">
        <v>1973</v>
      </c>
      <c r="G305" s="488"/>
      <c r="H305" s="315" t="s">
        <v>435</v>
      </c>
      <c r="I305" s="315"/>
      <c r="J305" s="315" t="s">
        <v>1975</v>
      </c>
      <c r="K305" s="315"/>
      <c r="L305" s="315" t="s">
        <v>3112</v>
      </c>
      <c r="M305" s="315"/>
      <c r="N305" s="315" t="s">
        <v>1504</v>
      </c>
      <c r="O305" s="605"/>
      <c r="P305" s="315" t="s">
        <v>3724</v>
      </c>
      <c r="Q305" s="854"/>
      <c r="R305" s="315" t="s">
        <v>109</v>
      </c>
      <c r="S305" s="315"/>
      <c r="T305" s="315" t="s">
        <v>1516</v>
      </c>
      <c r="U305" s="488"/>
      <c r="V305" s="315" t="s">
        <v>239</v>
      </c>
      <c r="W305" s="488"/>
      <c r="X305" s="315" t="s">
        <v>1498</v>
      </c>
      <c r="Y305" s="488"/>
      <c r="Z305" s="315" t="s">
        <v>2444</v>
      </c>
      <c r="AA305" s="488"/>
      <c r="AB305" s="315" t="s">
        <v>99</v>
      </c>
      <c r="AC305" s="855"/>
      <c r="AD305" s="842"/>
      <c r="AE305" s="962"/>
      <c r="AF305" s="601"/>
      <c r="AG305" s="601"/>
      <c r="AH305" s="601"/>
      <c r="AI305" s="601"/>
      <c r="AJ305" s="601">
        <f>COUNTA(A305:AC305)</f>
        <v>14</v>
      </c>
      <c r="AK305" s="483">
        <f>AI306-AJ305</f>
        <v>0</v>
      </c>
    </row>
    <row r="306" spans="1:37" ht="13.5" customHeight="1">
      <c r="A306" s="874"/>
      <c r="B306" s="315" t="s">
        <v>1406</v>
      </c>
      <c r="C306" s="315"/>
      <c r="D306" s="315" t="s">
        <v>1412</v>
      </c>
      <c r="E306" s="488"/>
      <c r="F306" s="488" t="s">
        <v>1403</v>
      </c>
      <c r="G306" s="315"/>
      <c r="H306" s="315" t="s">
        <v>489</v>
      </c>
      <c r="I306" s="315"/>
      <c r="J306" s="315" t="s">
        <v>1377</v>
      </c>
      <c r="K306" s="315"/>
      <c r="L306" s="315" t="s">
        <v>950</v>
      </c>
      <c r="M306" s="315"/>
      <c r="N306" s="315" t="s">
        <v>1381</v>
      </c>
      <c r="O306" s="315"/>
      <c r="P306" s="315" t="s">
        <v>1490</v>
      </c>
      <c r="Q306" s="315"/>
      <c r="R306" s="315" t="s">
        <v>1393</v>
      </c>
      <c r="S306" s="315"/>
      <c r="T306" s="315" t="s">
        <v>1415</v>
      </c>
      <c r="U306" s="605"/>
      <c r="V306" s="315" t="s">
        <v>1495</v>
      </c>
      <c r="W306" s="315"/>
      <c r="X306" s="315" t="s">
        <v>1427</v>
      </c>
      <c r="Y306" s="315"/>
      <c r="Z306" s="315" t="s">
        <v>1371</v>
      </c>
      <c r="AA306" s="315"/>
      <c r="AB306" s="315" t="s">
        <v>1389</v>
      </c>
      <c r="AC306" s="862"/>
      <c r="AD306" s="842"/>
      <c r="AE306" s="962"/>
      <c r="AF306" s="601"/>
      <c r="AG306" s="601"/>
      <c r="AH306" s="601"/>
      <c r="AI306" s="601">
        <f>COUNTA(A306:AB306)</f>
        <v>14</v>
      </c>
      <c r="AJ306" s="601"/>
      <c r="AK306" s="601"/>
    </row>
    <row r="307" spans="1:37" ht="13.5" customHeight="1">
      <c r="A307" s="874"/>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862"/>
      <c r="AD307" s="842"/>
      <c r="AE307" s="962"/>
      <c r="AF307" s="601"/>
      <c r="AG307" s="601"/>
      <c r="AH307" s="601"/>
      <c r="AI307" s="601"/>
      <c r="AJ307" s="601"/>
      <c r="AK307" s="601"/>
    </row>
    <row r="308" spans="1:37" ht="13.5" customHeight="1">
      <c r="A308" s="874"/>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862"/>
      <c r="AD308" s="842"/>
      <c r="AE308" s="962"/>
      <c r="AF308" s="601"/>
      <c r="AG308" s="601"/>
      <c r="AH308" s="601"/>
      <c r="AI308" s="601"/>
      <c r="AJ308" s="601"/>
      <c r="AK308" s="601"/>
    </row>
    <row r="309" spans="1:37" ht="13.5" customHeight="1">
      <c r="A309" s="875">
        <v>383</v>
      </c>
      <c r="B309" s="894" t="s">
        <v>3725</v>
      </c>
      <c r="C309" s="857">
        <v>407</v>
      </c>
      <c r="D309" s="894" t="s">
        <v>3726</v>
      </c>
      <c r="E309" s="861">
        <v>402</v>
      </c>
      <c r="F309" s="894" t="s">
        <v>3706</v>
      </c>
      <c r="G309" s="857">
        <v>391.56</v>
      </c>
      <c r="H309" s="894" t="s">
        <v>3171</v>
      </c>
      <c r="I309" s="857">
        <v>364.99</v>
      </c>
      <c r="J309" s="894" t="s">
        <v>3727</v>
      </c>
      <c r="K309" s="857">
        <v>388.37</v>
      </c>
      <c r="L309" s="894" t="s">
        <v>3728</v>
      </c>
      <c r="M309" s="857">
        <v>402.91</v>
      </c>
      <c r="N309" s="894" t="s">
        <v>3729</v>
      </c>
      <c r="O309" s="1000">
        <v>407.24</v>
      </c>
      <c r="P309" s="971" t="s">
        <v>1491</v>
      </c>
      <c r="Q309" s="860">
        <v>400.96</v>
      </c>
      <c r="R309" s="971" t="s">
        <v>3722</v>
      </c>
      <c r="S309" s="857">
        <v>431.19</v>
      </c>
      <c r="T309" s="894" t="s">
        <v>3707</v>
      </c>
      <c r="U309" s="979">
        <v>394.39</v>
      </c>
      <c r="V309" s="894" t="s">
        <v>1497</v>
      </c>
      <c r="W309" s="857">
        <v>384.42</v>
      </c>
      <c r="X309" s="894" t="s">
        <v>1424</v>
      </c>
      <c r="Y309" s="857">
        <v>383.12</v>
      </c>
      <c r="Z309" s="894" t="s">
        <v>3730</v>
      </c>
      <c r="AA309" s="857">
        <v>407</v>
      </c>
      <c r="AB309" s="894" t="s">
        <v>3731</v>
      </c>
      <c r="AC309" s="970"/>
      <c r="AD309" s="842">
        <f>SUM(A309:AC309)/1000</f>
        <v>5.5481499999999997</v>
      </c>
      <c r="AE309" s="601"/>
      <c r="AF309" s="937"/>
      <c r="AG309" s="937"/>
      <c r="AH309" s="937"/>
      <c r="AI309" s="937"/>
      <c r="AJ309" s="937"/>
      <c r="AK309" s="937"/>
    </row>
    <row r="310" spans="1:37" ht="13.5" customHeight="1">
      <c r="A310" s="874"/>
      <c r="B310" s="864" t="s">
        <v>169</v>
      </c>
      <c r="C310" s="315"/>
      <c r="D310" s="864" t="s">
        <v>169</v>
      </c>
      <c r="E310" s="315"/>
      <c r="F310" s="864" t="s">
        <v>169</v>
      </c>
      <c r="G310" s="315"/>
      <c r="H310" s="864" t="s">
        <v>169</v>
      </c>
      <c r="I310" s="315"/>
      <c r="J310" s="864" t="s">
        <v>169</v>
      </c>
      <c r="K310" s="315"/>
      <c r="L310" s="864" t="s">
        <v>169</v>
      </c>
      <c r="M310" s="315"/>
      <c r="N310" s="864" t="s">
        <v>169</v>
      </c>
      <c r="O310" s="315"/>
      <c r="P310" s="864" t="s">
        <v>169</v>
      </c>
      <c r="Q310" s="315"/>
      <c r="R310" s="864" t="s">
        <v>169</v>
      </c>
      <c r="S310" s="315"/>
      <c r="T310" s="864" t="s">
        <v>169</v>
      </c>
      <c r="U310" s="315"/>
      <c r="V310" s="864" t="s">
        <v>169</v>
      </c>
      <c r="W310" s="315"/>
      <c r="X310" s="864" t="s">
        <v>169</v>
      </c>
      <c r="Y310" s="315"/>
      <c r="Z310" s="864" t="s">
        <v>169</v>
      </c>
      <c r="AA310" s="315"/>
      <c r="AB310" s="864" t="s">
        <v>169</v>
      </c>
      <c r="AC310" s="862"/>
      <c r="AD310" s="842"/>
      <c r="AE310" s="601"/>
      <c r="AF310" s="601"/>
      <c r="AG310" s="601">
        <f>COUNTA(A310:AC310)</f>
        <v>14</v>
      </c>
      <c r="AH310" s="601"/>
      <c r="AI310" s="601"/>
      <c r="AJ310" s="601"/>
      <c r="AK310" s="601"/>
    </row>
    <row r="311" spans="1:37" ht="13.5" customHeight="1">
      <c r="A311" s="874"/>
      <c r="B311" s="865" t="s">
        <v>2166</v>
      </c>
      <c r="C311" s="315"/>
      <c r="D311" s="865" t="s">
        <v>2166</v>
      </c>
      <c r="E311" s="315"/>
      <c r="F311" s="865" t="s">
        <v>2166</v>
      </c>
      <c r="G311" s="315"/>
      <c r="H311" s="865" t="s">
        <v>2166</v>
      </c>
      <c r="I311" s="315"/>
      <c r="J311" s="865" t="s">
        <v>2166</v>
      </c>
      <c r="K311" s="315"/>
      <c r="L311" s="865" t="s">
        <v>2166</v>
      </c>
      <c r="M311" s="315"/>
      <c r="N311" s="865" t="s">
        <v>2166</v>
      </c>
      <c r="O311" s="315"/>
      <c r="P311" s="865" t="s">
        <v>2166</v>
      </c>
      <c r="Q311" s="315"/>
      <c r="R311" s="865" t="s">
        <v>2166</v>
      </c>
      <c r="S311" s="315"/>
      <c r="T311" s="865" t="s">
        <v>2166</v>
      </c>
      <c r="U311" s="315"/>
      <c r="V311" s="865" t="s">
        <v>2166</v>
      </c>
      <c r="W311" s="315"/>
      <c r="X311" s="865" t="s">
        <v>2166</v>
      </c>
      <c r="Y311" s="315"/>
      <c r="Z311" s="865" t="s">
        <v>2166</v>
      </c>
      <c r="AA311" s="315"/>
      <c r="AB311" s="865" t="s">
        <v>2166</v>
      </c>
      <c r="AC311" s="862"/>
      <c r="AD311" s="842"/>
      <c r="AE311" s="601">
        <f>COUNTA(A311:AB311)</f>
        <v>14</v>
      </c>
      <c r="AF311" s="601"/>
      <c r="AG311" s="601"/>
      <c r="AH311" s="601"/>
      <c r="AI311" s="601"/>
      <c r="AJ311" s="601"/>
      <c r="AK311" s="601"/>
    </row>
    <row r="312" spans="1:37" ht="13.5" customHeight="1">
      <c r="A312" s="916"/>
      <c r="B312" s="315" t="s">
        <v>97</v>
      </c>
      <c r="C312" s="488"/>
      <c r="D312" s="315" t="s">
        <v>176</v>
      </c>
      <c r="E312" s="488"/>
      <c r="F312" s="315" t="s">
        <v>97</v>
      </c>
      <c r="G312" s="315"/>
      <c r="H312" s="315" t="s">
        <v>419</v>
      </c>
      <c r="I312" s="315"/>
      <c r="J312" s="315" t="s">
        <v>97</v>
      </c>
      <c r="K312" s="315"/>
      <c r="L312" s="315" t="s">
        <v>97</v>
      </c>
      <c r="M312" s="315"/>
      <c r="N312" s="315" t="s">
        <v>176</v>
      </c>
      <c r="O312" s="315"/>
      <c r="P312" s="315" t="s">
        <v>97</v>
      </c>
      <c r="Q312" s="488"/>
      <c r="R312" s="315" t="s">
        <v>176</v>
      </c>
      <c r="S312" s="488"/>
      <c r="T312" s="315" t="s">
        <v>176</v>
      </c>
      <c r="U312" s="488"/>
      <c r="V312" s="315" t="s">
        <v>375</v>
      </c>
      <c r="W312" s="488"/>
      <c r="X312" s="315" t="s">
        <v>97</v>
      </c>
      <c r="Y312" s="488"/>
      <c r="Z312" s="315" t="s">
        <v>97</v>
      </c>
      <c r="AA312" s="488"/>
      <c r="AB312" s="315" t="s">
        <v>176</v>
      </c>
      <c r="AC312" s="862"/>
      <c r="AD312" s="842"/>
      <c r="AE312" s="962"/>
      <c r="AF312" s="601">
        <f>COUNTA(B312:AC312)</f>
        <v>14</v>
      </c>
      <c r="AG312" s="601"/>
      <c r="AH312" s="601">
        <f>AF312-AG310</f>
        <v>0</v>
      </c>
      <c r="AI312" s="601"/>
      <c r="AJ312" s="601"/>
      <c r="AK312" s="601"/>
    </row>
    <row r="313" spans="1:37" ht="13.5" customHeight="1">
      <c r="A313" s="900"/>
      <c r="B313" s="315"/>
      <c r="C313" s="315"/>
      <c r="D313" s="315"/>
      <c r="E313" s="315"/>
      <c r="F313" s="315"/>
      <c r="G313" s="488"/>
      <c r="H313" s="315"/>
      <c r="I313" s="488"/>
      <c r="J313" s="315"/>
      <c r="K313" s="488"/>
      <c r="L313" s="315"/>
      <c r="M313" s="488"/>
      <c r="N313" s="488"/>
      <c r="O313" s="488"/>
      <c r="P313" s="488"/>
      <c r="Q313" s="488"/>
      <c r="R313" s="488"/>
      <c r="S313" s="488"/>
      <c r="T313" s="488"/>
      <c r="U313" s="488"/>
      <c r="V313" s="488"/>
      <c r="W313" s="488"/>
      <c r="X313" s="488"/>
      <c r="Y313" s="488"/>
      <c r="Z313" s="488"/>
      <c r="AA313" s="488"/>
      <c r="AB313" s="488"/>
      <c r="AC313" s="855"/>
      <c r="AD313" s="842"/>
      <c r="AE313" s="962"/>
      <c r="AF313" s="601"/>
      <c r="AG313" s="601"/>
      <c r="AH313" s="601"/>
      <c r="AI313" s="601"/>
      <c r="AJ313" s="601"/>
      <c r="AK313" s="601"/>
    </row>
    <row r="314" spans="1:37" ht="13.5" customHeight="1">
      <c r="A314" s="916"/>
      <c r="B314" s="315" t="s">
        <v>109</v>
      </c>
      <c r="C314" s="488"/>
      <c r="D314" s="315" t="s">
        <v>1972</v>
      </c>
      <c r="E314" s="488"/>
      <c r="F314" s="315" t="s">
        <v>617</v>
      </c>
      <c r="G314" s="488"/>
      <c r="H314" s="315" t="s">
        <v>3715</v>
      </c>
      <c r="I314" s="315"/>
      <c r="J314" s="315" t="s">
        <v>1521</v>
      </c>
      <c r="K314" s="315"/>
      <c r="L314" s="315" t="s">
        <v>1496</v>
      </c>
      <c r="M314" s="315"/>
      <c r="N314" s="315" t="s">
        <v>213</v>
      </c>
      <c r="O314" s="315"/>
      <c r="P314" s="315" t="s">
        <v>128</v>
      </c>
      <c r="Q314" s="854"/>
      <c r="R314" s="315" t="s">
        <v>2461</v>
      </c>
      <c r="S314" s="315"/>
      <c r="T314" s="315" t="s">
        <v>122</v>
      </c>
      <c r="U314" s="488"/>
      <c r="V314" s="315" t="s">
        <v>521</v>
      </c>
      <c r="W314" s="488"/>
      <c r="X314" s="315" t="s">
        <v>1512</v>
      </c>
      <c r="Y314" s="488"/>
      <c r="Z314" s="315" t="s">
        <v>1512</v>
      </c>
      <c r="AA314" s="488"/>
      <c r="AB314" s="315" t="s">
        <v>736</v>
      </c>
      <c r="AC314" s="855"/>
      <c r="AD314" s="842"/>
      <c r="AE314" s="962"/>
      <c r="AF314" s="601"/>
      <c r="AG314" s="601"/>
      <c r="AH314" s="601"/>
      <c r="AI314" s="601"/>
      <c r="AJ314" s="601">
        <f>COUNTA(A314:AC314)</f>
        <v>14</v>
      </c>
      <c r="AK314" s="483">
        <f>AI315-AJ314</f>
        <v>0</v>
      </c>
    </row>
    <row r="315" spans="1:37" ht="13.5" customHeight="1">
      <c r="A315" s="916"/>
      <c r="B315" s="488" t="s">
        <v>1404</v>
      </c>
      <c r="C315" s="315"/>
      <c r="D315" s="315" t="s">
        <v>1359</v>
      </c>
      <c r="E315" s="315"/>
      <c r="F315" s="315" t="s">
        <v>947</v>
      </c>
      <c r="G315" s="315"/>
      <c r="H315" s="315" t="s">
        <v>1368</v>
      </c>
      <c r="I315" s="315"/>
      <c r="J315" s="315" t="s">
        <v>1410</v>
      </c>
      <c r="K315" s="315"/>
      <c r="L315" s="315" t="s">
        <v>1419</v>
      </c>
      <c r="M315" s="315"/>
      <c r="N315" s="315" t="s">
        <v>566</v>
      </c>
      <c r="O315" s="315"/>
      <c r="P315" s="315" t="s">
        <v>549</v>
      </c>
      <c r="Q315" s="315"/>
      <c r="R315" s="315" t="s">
        <v>499</v>
      </c>
      <c r="S315" s="315"/>
      <c r="T315" s="315" t="s">
        <v>231</v>
      </c>
      <c r="U315" s="605"/>
      <c r="V315" s="315" t="s">
        <v>587</v>
      </c>
      <c r="W315" s="315"/>
      <c r="X315" s="315" t="s">
        <v>219</v>
      </c>
      <c r="Y315" s="315"/>
      <c r="Z315" s="315" t="s">
        <v>211</v>
      </c>
      <c r="AA315" s="315"/>
      <c r="AB315" s="315" t="s">
        <v>396</v>
      </c>
      <c r="AC315" s="862"/>
      <c r="AD315" s="842"/>
      <c r="AE315" s="962"/>
      <c r="AF315" s="601"/>
      <c r="AG315" s="601"/>
      <c r="AH315" s="601"/>
      <c r="AI315" s="601">
        <f>COUNTA(A315:AB315)</f>
        <v>14</v>
      </c>
      <c r="AJ315" s="601"/>
      <c r="AK315" s="601"/>
    </row>
    <row r="316" spans="1:37" ht="13.5" customHeight="1">
      <c r="A316" s="874"/>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862"/>
      <c r="AD316" s="842"/>
      <c r="AE316" s="962"/>
      <c r="AF316" s="601"/>
      <c r="AG316" s="601"/>
      <c r="AH316" s="601"/>
      <c r="AI316" s="601"/>
      <c r="AJ316" s="601"/>
      <c r="AK316" s="601"/>
    </row>
    <row r="317" spans="1:37" ht="13.5" customHeight="1">
      <c r="A317" s="874"/>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862"/>
      <c r="AD317" s="842"/>
      <c r="AE317" s="962"/>
      <c r="AF317" s="601"/>
      <c r="AG317" s="601"/>
      <c r="AH317" s="601"/>
      <c r="AI317" s="601"/>
      <c r="AJ317" s="601"/>
      <c r="AK317" s="601"/>
    </row>
    <row r="318" spans="1:37" ht="13.5" customHeight="1">
      <c r="A318" s="1003">
        <v>427.54</v>
      </c>
      <c r="B318" s="894" t="s">
        <v>3732</v>
      </c>
      <c r="C318" s="857">
        <v>411.38</v>
      </c>
      <c r="D318" s="894" t="s">
        <v>3733</v>
      </c>
      <c r="E318" s="857">
        <v>390.06</v>
      </c>
      <c r="F318" s="894" t="s">
        <v>1723</v>
      </c>
      <c r="G318" s="857">
        <v>385.2</v>
      </c>
      <c r="H318" s="894" t="s">
        <v>3734</v>
      </c>
      <c r="I318" s="857">
        <v>401.43</v>
      </c>
      <c r="J318" s="894" t="s">
        <v>3735</v>
      </c>
      <c r="K318" s="857">
        <v>397.87</v>
      </c>
      <c r="L318" s="894" t="s">
        <v>3703</v>
      </c>
      <c r="M318" s="857">
        <v>296.58</v>
      </c>
      <c r="N318" s="894" t="s">
        <v>1505</v>
      </c>
      <c r="O318" s="1000">
        <v>365.19</v>
      </c>
      <c r="P318" s="971" t="s">
        <v>3734</v>
      </c>
      <c r="Q318" s="857">
        <v>332.69</v>
      </c>
      <c r="R318" s="971" t="s">
        <v>3736</v>
      </c>
      <c r="S318" s="857">
        <v>371.69</v>
      </c>
      <c r="T318" s="894" t="s">
        <v>3737</v>
      </c>
      <c r="U318" s="979">
        <v>349.55</v>
      </c>
      <c r="V318" s="894" t="s">
        <v>1762</v>
      </c>
      <c r="W318" s="857">
        <v>377.59</v>
      </c>
      <c r="X318" s="894" t="s">
        <v>3698</v>
      </c>
      <c r="Y318" s="857">
        <v>386.21</v>
      </c>
      <c r="Z318" s="894" t="s">
        <v>3729</v>
      </c>
      <c r="AA318" s="857">
        <v>397.94</v>
      </c>
      <c r="AB318" s="894" t="s">
        <v>654</v>
      </c>
      <c r="AC318" s="970"/>
      <c r="AD318" s="842">
        <f>SUM(A318:AC318)/1000</f>
        <v>5.2909199999999998</v>
      </c>
      <c r="AE318" s="601"/>
      <c r="AF318" s="937"/>
      <c r="AG318" s="937"/>
      <c r="AH318" s="937"/>
      <c r="AI318" s="937"/>
      <c r="AJ318" s="937"/>
      <c r="AK318" s="937"/>
    </row>
    <row r="319" spans="1:37" ht="13.5" customHeight="1">
      <c r="A319" s="874"/>
      <c r="B319" s="864" t="s">
        <v>169</v>
      </c>
      <c r="C319" s="315"/>
      <c r="D319" s="864" t="s">
        <v>169</v>
      </c>
      <c r="E319" s="315"/>
      <c r="F319" s="864" t="s">
        <v>169</v>
      </c>
      <c r="G319" s="315"/>
      <c r="H319" s="864" t="s">
        <v>169</v>
      </c>
      <c r="I319" s="315"/>
      <c r="J319" s="864" t="s">
        <v>169</v>
      </c>
      <c r="K319" s="315"/>
      <c r="L319" s="864" t="s">
        <v>169</v>
      </c>
      <c r="M319" s="315"/>
      <c r="N319" s="864" t="s">
        <v>169</v>
      </c>
      <c r="O319" s="315"/>
      <c r="P319" s="864" t="s">
        <v>169</v>
      </c>
      <c r="Q319" s="315"/>
      <c r="R319" s="864" t="s">
        <v>169</v>
      </c>
      <c r="S319" s="315"/>
      <c r="T319" s="864" t="s">
        <v>169</v>
      </c>
      <c r="U319" s="1004"/>
      <c r="V319" s="864" t="s">
        <v>169</v>
      </c>
      <c r="W319" s="488"/>
      <c r="X319" s="864" t="s">
        <v>169</v>
      </c>
      <c r="Y319" s="488"/>
      <c r="Z319" s="864" t="s">
        <v>169</v>
      </c>
      <c r="AA319" s="488"/>
      <c r="AB319" s="864" t="s">
        <v>169</v>
      </c>
      <c r="AC319" s="862"/>
      <c r="AD319" s="842"/>
      <c r="AE319" s="601"/>
      <c r="AF319" s="601"/>
      <c r="AG319" s="601">
        <f>COUNTA(A319:AC319)</f>
        <v>14</v>
      </c>
      <c r="AH319" s="601"/>
      <c r="AI319" s="601"/>
      <c r="AJ319" s="601"/>
      <c r="AK319" s="601"/>
    </row>
    <row r="320" spans="1:37" ht="13.5" customHeight="1">
      <c r="A320" s="874"/>
      <c r="B320" s="865" t="s">
        <v>2166</v>
      </c>
      <c r="C320" s="315"/>
      <c r="D320" s="865" t="s">
        <v>2166</v>
      </c>
      <c r="E320" s="315"/>
      <c r="F320" s="865" t="s">
        <v>2166</v>
      </c>
      <c r="G320" s="315"/>
      <c r="H320" s="865" t="s">
        <v>2166</v>
      </c>
      <c r="I320" s="315"/>
      <c r="J320" s="865" t="s">
        <v>2166</v>
      </c>
      <c r="K320" s="315"/>
      <c r="L320" s="865" t="s">
        <v>2166</v>
      </c>
      <c r="M320" s="315"/>
      <c r="N320" s="865" t="s">
        <v>2166</v>
      </c>
      <c r="O320" s="315"/>
      <c r="P320" s="865" t="s">
        <v>2166</v>
      </c>
      <c r="Q320" s="315"/>
      <c r="R320" s="865" t="s">
        <v>2166</v>
      </c>
      <c r="S320" s="315"/>
      <c r="T320" s="865" t="s">
        <v>2166</v>
      </c>
      <c r="U320" s="315"/>
      <c r="V320" s="865" t="s">
        <v>2166</v>
      </c>
      <c r="W320" s="315"/>
      <c r="X320" s="865" t="s">
        <v>2166</v>
      </c>
      <c r="Y320" s="315"/>
      <c r="Z320" s="865" t="s">
        <v>2166</v>
      </c>
      <c r="AA320" s="315"/>
      <c r="AB320" s="865" t="s">
        <v>2166</v>
      </c>
      <c r="AC320" s="862"/>
      <c r="AD320" s="842"/>
      <c r="AE320" s="601">
        <f>COUNTA(A320:AB320)</f>
        <v>14</v>
      </c>
      <c r="AF320" s="601"/>
      <c r="AG320" s="601"/>
      <c r="AH320" s="601"/>
      <c r="AI320" s="601"/>
      <c r="AJ320" s="601"/>
      <c r="AK320" s="601"/>
    </row>
    <row r="321" spans="1:37" ht="13.5" customHeight="1">
      <c r="A321" s="916"/>
      <c r="B321" s="315" t="s">
        <v>176</v>
      </c>
      <c r="C321" s="315"/>
      <c r="D321" s="315" t="s">
        <v>97</v>
      </c>
      <c r="E321" s="315"/>
      <c r="F321" s="315" t="s">
        <v>97</v>
      </c>
      <c r="G321" s="315"/>
      <c r="H321" s="315" t="s">
        <v>97</v>
      </c>
      <c r="I321" s="315"/>
      <c r="J321" s="315" t="s">
        <v>176</v>
      </c>
      <c r="K321" s="315"/>
      <c r="L321" s="315" t="s">
        <v>97</v>
      </c>
      <c r="M321" s="315"/>
      <c r="N321" s="315" t="s">
        <v>234</v>
      </c>
      <c r="O321" s="315"/>
      <c r="P321" s="315" t="s">
        <v>97</v>
      </c>
      <c r="Q321" s="488"/>
      <c r="R321" s="315" t="s">
        <v>97</v>
      </c>
      <c r="S321" s="488"/>
      <c r="T321" s="315" t="s">
        <v>97</v>
      </c>
      <c r="U321" s="488"/>
      <c r="V321" s="315" t="s">
        <v>97</v>
      </c>
      <c r="W321" s="488"/>
      <c r="X321" s="315" t="s">
        <v>97</v>
      </c>
      <c r="Y321" s="488"/>
      <c r="Z321" s="315" t="s">
        <v>97</v>
      </c>
      <c r="AA321" s="488"/>
      <c r="AB321" s="315" t="s">
        <v>1551</v>
      </c>
      <c r="AC321" s="862"/>
      <c r="AD321" s="842"/>
      <c r="AE321" s="962"/>
      <c r="AF321" s="601">
        <f>COUNTA(B321:AC321)</f>
        <v>14</v>
      </c>
      <c r="AG321" s="601"/>
      <c r="AH321" s="601">
        <f>AF321-AG319</f>
        <v>0</v>
      </c>
      <c r="AI321" s="601"/>
      <c r="AJ321" s="601"/>
      <c r="AK321" s="601"/>
    </row>
    <row r="322" spans="1:37" ht="13.5" customHeight="1">
      <c r="A322" s="916"/>
      <c r="B322" s="315"/>
      <c r="C322" s="488"/>
      <c r="D322" s="315"/>
      <c r="E322" s="315"/>
      <c r="F322" s="315"/>
      <c r="G322" s="315"/>
      <c r="H322" s="315"/>
      <c r="I322" s="315"/>
      <c r="J322" s="315"/>
      <c r="K322" s="315"/>
      <c r="L322" s="315"/>
      <c r="M322" s="315"/>
      <c r="N322" s="315"/>
      <c r="O322" s="315"/>
      <c r="P322" s="315"/>
      <c r="Q322" s="854"/>
      <c r="R322" s="315"/>
      <c r="S322" s="488"/>
      <c r="T322" s="315"/>
      <c r="U322" s="315"/>
      <c r="V322" s="315"/>
      <c r="W322" s="488"/>
      <c r="X322" s="315"/>
      <c r="Y322" s="315"/>
      <c r="Z322" s="315"/>
      <c r="AA322" s="488"/>
      <c r="AB322" s="488"/>
      <c r="AC322" s="855"/>
      <c r="AD322" s="842"/>
      <c r="AE322" s="962"/>
      <c r="AF322" s="601"/>
      <c r="AG322" s="601"/>
      <c r="AH322" s="601"/>
      <c r="AI322" s="601"/>
      <c r="AJ322" s="601"/>
      <c r="AK322" s="601"/>
    </row>
    <row r="323" spans="1:37" ht="13.5" customHeight="1">
      <c r="A323" s="916"/>
      <c r="B323" s="315" t="s">
        <v>3738</v>
      </c>
      <c r="C323" s="488"/>
      <c r="D323" s="315" t="s">
        <v>194</v>
      </c>
      <c r="E323" s="488"/>
      <c r="F323" s="315" t="s">
        <v>172</v>
      </c>
      <c r="G323" s="488"/>
      <c r="H323" s="315" t="s">
        <v>1998</v>
      </c>
      <c r="I323" s="315"/>
      <c r="J323" s="315" t="s">
        <v>3739</v>
      </c>
      <c r="K323" s="315"/>
      <c r="L323" s="315" t="s">
        <v>3740</v>
      </c>
      <c r="M323" s="315"/>
      <c r="N323" s="315" t="s">
        <v>3741</v>
      </c>
      <c r="O323" s="315"/>
      <c r="P323" s="315" t="s">
        <v>1862</v>
      </c>
      <c r="Q323" s="488"/>
      <c r="R323" s="315" t="s">
        <v>3741</v>
      </c>
      <c r="S323" s="488"/>
      <c r="T323" s="315" t="s">
        <v>3742</v>
      </c>
      <c r="U323" s="315"/>
      <c r="V323" s="315" t="s">
        <v>3616</v>
      </c>
      <c r="W323" s="315"/>
      <c r="X323" s="315" t="s">
        <v>3613</v>
      </c>
      <c r="Y323" s="315"/>
      <c r="Z323" s="315" t="s">
        <v>3333</v>
      </c>
      <c r="AA323" s="315"/>
      <c r="AB323" s="315" t="s">
        <v>3641</v>
      </c>
      <c r="AC323" s="855"/>
      <c r="AD323" s="842"/>
      <c r="AE323" s="962"/>
      <c r="AF323" s="601"/>
      <c r="AG323" s="601"/>
      <c r="AH323" s="601"/>
      <c r="AI323" s="601"/>
      <c r="AJ323" s="601">
        <f>COUNTA(A323:AC323)</f>
        <v>14</v>
      </c>
      <c r="AK323" s="483">
        <f>AI324-AJ323</f>
        <v>0</v>
      </c>
    </row>
    <row r="324" spans="1:37" ht="13.5" customHeight="1">
      <c r="A324" s="916"/>
      <c r="B324" s="488" t="s">
        <v>275</v>
      </c>
      <c r="C324" s="315"/>
      <c r="D324" s="315" t="s">
        <v>299</v>
      </c>
      <c r="E324" s="315"/>
      <c r="F324" s="315" t="s">
        <v>309</v>
      </c>
      <c r="G324" s="315"/>
      <c r="H324" s="315" t="s">
        <v>385</v>
      </c>
      <c r="I324" s="315"/>
      <c r="J324" s="315" t="s">
        <v>342</v>
      </c>
      <c r="K324" s="315"/>
      <c r="L324" s="315" t="s">
        <v>285</v>
      </c>
      <c r="M324" s="315"/>
      <c r="N324" s="315" t="s">
        <v>298</v>
      </c>
      <c r="O324" s="315"/>
      <c r="P324" s="315" t="s">
        <v>306</v>
      </c>
      <c r="Q324" s="315"/>
      <c r="R324" s="315" t="s">
        <v>316</v>
      </c>
      <c r="S324" s="315"/>
      <c r="T324" s="315" t="s">
        <v>325</v>
      </c>
      <c r="U324" s="605"/>
      <c r="V324" s="315" t="s">
        <v>215</v>
      </c>
      <c r="W324" s="315"/>
      <c r="X324" s="315" t="s">
        <v>233</v>
      </c>
      <c r="Y324" s="315"/>
      <c r="Z324" s="315" t="s">
        <v>270</v>
      </c>
      <c r="AA324" s="315"/>
      <c r="AB324" s="315" t="s">
        <v>283</v>
      </c>
      <c r="AC324" s="862"/>
      <c r="AD324" s="842"/>
      <c r="AE324" s="962"/>
      <c r="AF324" s="601"/>
      <c r="AG324" s="601"/>
      <c r="AH324" s="601"/>
      <c r="AI324" s="601">
        <f>COUNTA(A324:AB324)</f>
        <v>14</v>
      </c>
      <c r="AJ324" s="601"/>
      <c r="AK324" s="601"/>
    </row>
    <row r="325" spans="1:37" ht="13.5" customHeight="1">
      <c r="A325" s="874"/>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862"/>
      <c r="AD325" s="842"/>
      <c r="AE325" s="962"/>
      <c r="AF325" s="601"/>
      <c r="AG325" s="601"/>
      <c r="AH325" s="601"/>
      <c r="AI325" s="601"/>
      <c r="AJ325" s="601"/>
      <c r="AK325" s="601"/>
    </row>
    <row r="326" spans="1:37" ht="13.5" customHeight="1">
      <c r="A326" s="874"/>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862"/>
      <c r="AD326" s="842"/>
      <c r="AE326" s="962"/>
      <c r="AF326" s="601"/>
      <c r="AG326" s="601"/>
      <c r="AH326" s="601"/>
      <c r="AI326" s="601"/>
      <c r="AJ326" s="601"/>
      <c r="AK326" s="601"/>
    </row>
    <row r="327" spans="1:37" ht="13.5" customHeight="1">
      <c r="A327" s="1003">
        <v>205.9</v>
      </c>
      <c r="B327" s="894" t="s">
        <v>792</v>
      </c>
      <c r="C327" s="857">
        <v>348.303</v>
      </c>
      <c r="D327" s="894" t="s">
        <v>3743</v>
      </c>
      <c r="E327" s="857">
        <v>330.06</v>
      </c>
      <c r="F327" s="894" t="s">
        <v>3708</v>
      </c>
      <c r="G327" s="857">
        <v>349.34</v>
      </c>
      <c r="H327" s="894" t="s">
        <v>567</v>
      </c>
      <c r="I327" s="857">
        <v>221.05</v>
      </c>
      <c r="J327" s="894" t="s">
        <v>3744</v>
      </c>
      <c r="K327" s="857">
        <v>412.37</v>
      </c>
      <c r="L327" s="856" t="s">
        <v>648</v>
      </c>
      <c r="M327" s="857">
        <v>424.68</v>
      </c>
      <c r="N327" s="894" t="s">
        <v>3380</v>
      </c>
      <c r="O327" s="1000">
        <v>402.02</v>
      </c>
      <c r="P327" s="894" t="s">
        <v>620</v>
      </c>
      <c r="Q327" s="857">
        <v>408.6</v>
      </c>
      <c r="R327" s="894" t="s">
        <v>635</v>
      </c>
      <c r="S327" s="857">
        <v>403.2</v>
      </c>
      <c r="T327" s="894" t="s">
        <v>3197</v>
      </c>
      <c r="U327" s="979">
        <v>430.57</v>
      </c>
      <c r="V327" s="894" t="s">
        <v>3185</v>
      </c>
      <c r="W327" s="857">
        <v>397.67</v>
      </c>
      <c r="X327" s="894" t="s">
        <v>1689</v>
      </c>
      <c r="Y327" s="488">
        <v>427</v>
      </c>
      <c r="Z327" s="894" t="s">
        <v>624</v>
      </c>
      <c r="AA327" s="857">
        <v>395.65</v>
      </c>
      <c r="AB327" s="894" t="s">
        <v>633</v>
      </c>
      <c r="AC327" s="970"/>
      <c r="AD327" s="842">
        <f>SUM(A327:AC327)/1000</f>
        <v>5.1564129999999988</v>
      </c>
      <c r="AE327" s="601"/>
      <c r="AF327" s="937"/>
      <c r="AG327" s="937"/>
      <c r="AH327" s="937"/>
      <c r="AI327" s="937"/>
      <c r="AJ327" s="937"/>
      <c r="AK327" s="937"/>
    </row>
    <row r="328" spans="1:37" ht="13.5" customHeight="1">
      <c r="A328" s="1005"/>
      <c r="B328" s="864" t="s">
        <v>169</v>
      </c>
      <c r="C328" s="315"/>
      <c r="D328" s="864" t="s">
        <v>169</v>
      </c>
      <c r="E328" s="315"/>
      <c r="F328" s="864" t="s">
        <v>169</v>
      </c>
      <c r="G328" s="315"/>
      <c r="H328" s="864" t="s">
        <v>169</v>
      </c>
      <c r="I328" s="315"/>
      <c r="J328" s="864" t="s">
        <v>169</v>
      </c>
      <c r="K328" s="315"/>
      <c r="L328" s="863" t="s">
        <v>169</v>
      </c>
      <c r="M328" s="315"/>
      <c r="N328" s="864" t="s">
        <v>169</v>
      </c>
      <c r="O328" s="315"/>
      <c r="P328" s="864" t="s">
        <v>169</v>
      </c>
      <c r="Q328" s="315"/>
      <c r="R328" s="864" t="s">
        <v>169</v>
      </c>
      <c r="S328" s="315"/>
      <c r="T328" s="864" t="s">
        <v>169</v>
      </c>
      <c r="U328" s="1006"/>
      <c r="V328" s="864" t="s">
        <v>169</v>
      </c>
      <c r="W328" s="605"/>
      <c r="X328" s="864" t="s">
        <v>169</v>
      </c>
      <c r="Y328" s="605"/>
      <c r="Z328" s="864" t="s">
        <v>169</v>
      </c>
      <c r="AA328" s="605"/>
      <c r="AB328" s="864" t="s">
        <v>169</v>
      </c>
      <c r="AC328" s="862"/>
      <c r="AD328" s="842"/>
      <c r="AE328" s="962"/>
      <c r="AF328" s="601"/>
      <c r="AG328" s="601">
        <f>COUNTA(A328:AC328)</f>
        <v>14</v>
      </c>
      <c r="AH328" s="601"/>
      <c r="AI328" s="601"/>
      <c r="AJ328" s="601"/>
      <c r="AK328" s="601"/>
    </row>
    <row r="329" spans="1:37" ht="13.5" customHeight="1">
      <c r="A329" s="874"/>
      <c r="B329" s="865" t="s">
        <v>2166</v>
      </c>
      <c r="C329" s="315"/>
      <c r="D329" s="865" t="s">
        <v>2166</v>
      </c>
      <c r="E329" s="315"/>
      <c r="F329" s="865" t="s">
        <v>2166</v>
      </c>
      <c r="G329" s="315"/>
      <c r="H329" s="865" t="s">
        <v>2166</v>
      </c>
      <c r="I329" s="315"/>
      <c r="J329" s="865" t="s">
        <v>2166</v>
      </c>
      <c r="K329" s="315"/>
      <c r="L329" s="865" t="s">
        <v>2166</v>
      </c>
      <c r="M329" s="315"/>
      <c r="N329" s="865" t="s">
        <v>2166</v>
      </c>
      <c r="O329" s="315"/>
      <c r="P329" s="865" t="s">
        <v>2166</v>
      </c>
      <c r="Q329" s="315"/>
      <c r="R329" s="865" t="s">
        <v>2166</v>
      </c>
      <c r="S329" s="315"/>
      <c r="T329" s="865" t="s">
        <v>2166</v>
      </c>
      <c r="U329" s="315"/>
      <c r="V329" s="865" t="s">
        <v>2166</v>
      </c>
      <c r="W329" s="315"/>
      <c r="X329" s="865" t="s">
        <v>2166</v>
      </c>
      <c r="Y329" s="315"/>
      <c r="Z329" s="865" t="s">
        <v>2166</v>
      </c>
      <c r="AA329" s="315"/>
      <c r="AB329" s="865" t="s">
        <v>2166</v>
      </c>
      <c r="AC329" s="862"/>
      <c r="AD329" s="842"/>
      <c r="AE329" s="601">
        <f>COUNTA(A329:AB329)</f>
        <v>14</v>
      </c>
      <c r="AF329" s="601"/>
      <c r="AG329" s="601"/>
      <c r="AH329" s="601"/>
      <c r="AI329" s="601"/>
      <c r="AJ329" s="601"/>
      <c r="AK329" s="601"/>
    </row>
    <row r="330" spans="1:37" ht="13.5" customHeight="1">
      <c r="A330" s="916"/>
      <c r="B330" s="488" t="s">
        <v>596</v>
      </c>
      <c r="C330" s="315"/>
      <c r="D330" s="315" t="s">
        <v>97</v>
      </c>
      <c r="E330" s="315"/>
      <c r="F330" s="315" t="s">
        <v>97</v>
      </c>
      <c r="G330" s="315"/>
      <c r="H330" s="315" t="s">
        <v>419</v>
      </c>
      <c r="I330" s="315"/>
      <c r="J330" s="315" t="s">
        <v>440</v>
      </c>
      <c r="K330" s="315"/>
      <c r="L330" s="315" t="s">
        <v>107</v>
      </c>
      <c r="M330" s="315"/>
      <c r="N330" s="315" t="s">
        <v>97</v>
      </c>
      <c r="O330" s="315"/>
      <c r="P330" s="315" t="s">
        <v>176</v>
      </c>
      <c r="Q330" s="488"/>
      <c r="R330" s="315" t="s">
        <v>97</v>
      </c>
      <c r="S330" s="488"/>
      <c r="T330" s="315" t="s">
        <v>176</v>
      </c>
      <c r="U330" s="488"/>
      <c r="V330" s="315" t="s">
        <v>176</v>
      </c>
      <c r="W330" s="488"/>
      <c r="X330" s="315" t="s">
        <v>234</v>
      </c>
      <c r="Y330" s="488"/>
      <c r="Z330" s="315" t="s">
        <v>107</v>
      </c>
      <c r="AA330" s="488"/>
      <c r="AB330" s="315" t="s">
        <v>97</v>
      </c>
      <c r="AC330" s="862"/>
      <c r="AD330" s="842"/>
      <c r="AE330" s="962"/>
      <c r="AF330" s="601">
        <f>COUNTA(B330:AC330)</f>
        <v>14</v>
      </c>
      <c r="AG330" s="601"/>
      <c r="AH330" s="601">
        <f>AF330-AG328</f>
        <v>0</v>
      </c>
      <c r="AI330" s="601"/>
      <c r="AJ330" s="601"/>
      <c r="AK330" s="601"/>
    </row>
    <row r="331" spans="1:37" ht="13.5" customHeight="1">
      <c r="A331" s="900"/>
      <c r="B331" s="488"/>
      <c r="C331" s="488"/>
      <c r="D331" s="488"/>
      <c r="E331" s="488"/>
      <c r="F331" s="488"/>
      <c r="G331" s="488"/>
      <c r="H331" s="488"/>
      <c r="I331" s="488"/>
      <c r="J331" s="488"/>
      <c r="K331" s="488"/>
      <c r="L331" s="488"/>
      <c r="M331" s="488"/>
      <c r="N331" s="315"/>
      <c r="O331" s="488"/>
      <c r="P331" s="488"/>
      <c r="Q331" s="488"/>
      <c r="R331" s="488"/>
      <c r="S331" s="488"/>
      <c r="T331" s="488"/>
      <c r="U331" s="488"/>
      <c r="V331" s="488"/>
      <c r="W331" s="488"/>
      <c r="X331" s="488"/>
      <c r="Y331" s="488"/>
      <c r="Z331" s="488"/>
      <c r="AA331" s="488"/>
      <c r="AB331" s="488"/>
      <c r="AC331" s="855"/>
      <c r="AD331" s="842"/>
      <c r="AE331" s="962"/>
      <c r="AF331" s="601"/>
      <c r="AG331" s="601"/>
      <c r="AH331" s="601"/>
      <c r="AI331" s="601"/>
      <c r="AJ331" s="601"/>
      <c r="AK331" s="601"/>
    </row>
    <row r="332" spans="1:37" ht="13.5" customHeight="1">
      <c r="A332" s="900"/>
      <c r="B332" s="488" t="s">
        <v>3333</v>
      </c>
      <c r="C332" s="488"/>
      <c r="D332" s="488" t="s">
        <v>3479</v>
      </c>
      <c r="E332" s="488"/>
      <c r="F332" s="488" t="s">
        <v>3745</v>
      </c>
      <c r="G332" s="488"/>
      <c r="H332" s="488" t="s">
        <v>2002</v>
      </c>
      <c r="I332" s="488"/>
      <c r="J332" s="488" t="s">
        <v>3746</v>
      </c>
      <c r="K332" s="488"/>
      <c r="L332" s="488" t="s">
        <v>3501</v>
      </c>
      <c r="M332" s="488"/>
      <c r="N332" s="315" t="s">
        <v>3673</v>
      </c>
      <c r="O332" s="488"/>
      <c r="P332" s="488" t="s">
        <v>3335</v>
      </c>
      <c r="Q332" s="488"/>
      <c r="R332" s="488" t="s">
        <v>3376</v>
      </c>
      <c r="S332" s="488"/>
      <c r="T332" s="488" t="s">
        <v>3641</v>
      </c>
      <c r="U332" s="488"/>
      <c r="V332" s="488" t="s">
        <v>2472</v>
      </c>
      <c r="W332" s="488"/>
      <c r="X332" s="488" t="s">
        <v>3181</v>
      </c>
      <c r="Y332" s="488"/>
      <c r="Z332" s="488" t="s">
        <v>461</v>
      </c>
      <c r="AA332" s="488"/>
      <c r="AB332" s="488" t="s">
        <v>613</v>
      </c>
      <c r="AC332" s="855"/>
      <c r="AD332" s="842"/>
      <c r="AE332" s="962"/>
      <c r="AF332" s="601"/>
      <c r="AG332" s="601"/>
      <c r="AH332" s="601"/>
      <c r="AI332" s="601"/>
      <c r="AJ332" s="601">
        <f>COUNTA(A332:AC332)</f>
        <v>14</v>
      </c>
      <c r="AK332" s="483">
        <f>AI333-AJ332</f>
        <v>0</v>
      </c>
    </row>
    <row r="333" spans="1:37" ht="13.5" customHeight="1">
      <c r="A333" s="916"/>
      <c r="B333" s="488" t="s">
        <v>304</v>
      </c>
      <c r="C333" s="315"/>
      <c r="D333" s="315" t="s">
        <v>257</v>
      </c>
      <c r="E333" s="315"/>
      <c r="F333" s="315" t="s">
        <v>273</v>
      </c>
      <c r="G333" s="315"/>
      <c r="H333" s="315" t="s">
        <v>323</v>
      </c>
      <c r="I333" s="315"/>
      <c r="J333" s="315" t="s">
        <v>311</v>
      </c>
      <c r="K333" s="488"/>
      <c r="L333" s="315" t="s">
        <v>307</v>
      </c>
      <c r="M333" s="315"/>
      <c r="N333" s="315" t="s">
        <v>288</v>
      </c>
      <c r="O333" s="315"/>
      <c r="P333" s="315" t="s">
        <v>374</v>
      </c>
      <c r="Q333" s="315"/>
      <c r="R333" s="315" t="s">
        <v>382</v>
      </c>
      <c r="S333" s="315"/>
      <c r="T333" s="315" t="s">
        <v>240</v>
      </c>
      <c r="U333" s="488"/>
      <c r="V333" s="488" t="s">
        <v>258</v>
      </c>
      <c r="W333" s="315"/>
      <c r="X333" s="315" t="s">
        <v>292</v>
      </c>
      <c r="Y333" s="315"/>
      <c r="Z333" s="315" t="s">
        <v>279</v>
      </c>
      <c r="AA333" s="315"/>
      <c r="AB333" s="315" t="s">
        <v>274</v>
      </c>
      <c r="AC333" s="862"/>
      <c r="AD333" s="842"/>
      <c r="AE333" s="962"/>
      <c r="AF333" s="601"/>
      <c r="AG333" s="601"/>
      <c r="AH333" s="601"/>
      <c r="AI333" s="601">
        <f>COUNTA(A333:AB333)</f>
        <v>14</v>
      </c>
      <c r="AJ333" s="601"/>
      <c r="AK333" s="601"/>
    </row>
    <row r="334" spans="1:37" ht="13.5" customHeight="1">
      <c r="A334" s="874"/>
      <c r="B334" s="315"/>
      <c r="C334" s="315"/>
      <c r="D334" s="315"/>
      <c r="E334" s="315"/>
      <c r="F334" s="315"/>
      <c r="G334" s="315"/>
      <c r="H334" s="315"/>
      <c r="I334" s="315"/>
      <c r="J334" s="315"/>
      <c r="K334" s="488"/>
      <c r="L334" s="488"/>
      <c r="M334" s="488"/>
      <c r="N334" s="488"/>
      <c r="O334" s="315"/>
      <c r="P334" s="315"/>
      <c r="Q334" s="315"/>
      <c r="R334" s="315"/>
      <c r="S334" s="315"/>
      <c r="T334" s="315"/>
      <c r="U334" s="315"/>
      <c r="V334" s="315"/>
      <c r="W334" s="315"/>
      <c r="X334" s="315"/>
      <c r="Y334" s="315"/>
      <c r="Z334" s="315"/>
      <c r="AA334" s="315"/>
      <c r="AB334" s="315"/>
      <c r="AC334" s="862"/>
      <c r="AD334" s="842"/>
      <c r="AE334" s="962"/>
      <c r="AF334" s="601"/>
      <c r="AG334" s="601"/>
      <c r="AH334" s="601"/>
      <c r="AI334" s="601"/>
      <c r="AJ334" s="601"/>
      <c r="AK334" s="601"/>
    </row>
    <row r="335" spans="1:37" ht="13.5" customHeight="1">
      <c r="A335" s="874"/>
      <c r="B335" s="315"/>
      <c r="C335" s="315"/>
      <c r="D335" s="315"/>
      <c r="E335" s="315"/>
      <c r="F335" s="315"/>
      <c r="G335" s="315"/>
      <c r="H335" s="315"/>
      <c r="I335" s="315"/>
      <c r="J335" s="315"/>
      <c r="K335" s="488"/>
      <c r="L335" s="488"/>
      <c r="M335" s="488"/>
      <c r="N335" s="488"/>
      <c r="O335" s="315"/>
      <c r="P335" s="315"/>
      <c r="Q335" s="315"/>
      <c r="R335" s="315"/>
      <c r="S335" s="315"/>
      <c r="T335" s="315"/>
      <c r="U335" s="315"/>
      <c r="V335" s="315"/>
      <c r="W335" s="315"/>
      <c r="X335" s="315"/>
      <c r="Y335" s="315"/>
      <c r="Z335" s="315"/>
      <c r="AA335" s="315"/>
      <c r="AB335" s="315"/>
      <c r="AC335" s="862"/>
      <c r="AD335" s="842"/>
      <c r="AE335" s="962"/>
      <c r="AF335" s="601"/>
      <c r="AG335" s="601"/>
      <c r="AH335" s="601"/>
      <c r="AI335" s="601"/>
      <c r="AJ335" s="601"/>
      <c r="AK335" s="601"/>
    </row>
    <row r="336" spans="1:37" ht="13.5" customHeight="1">
      <c r="A336" s="1003">
        <v>389.12</v>
      </c>
      <c r="B336" s="971" t="s">
        <v>631</v>
      </c>
      <c r="C336" s="857">
        <v>406.04</v>
      </c>
      <c r="D336" s="971" t="s">
        <v>607</v>
      </c>
      <c r="E336" s="857">
        <v>418.94</v>
      </c>
      <c r="F336" s="971" t="s">
        <v>1744</v>
      </c>
      <c r="G336" s="857">
        <v>410.64</v>
      </c>
      <c r="H336" s="971" t="s">
        <v>616</v>
      </c>
      <c r="I336" s="857">
        <v>418.84</v>
      </c>
      <c r="J336" s="971" t="s">
        <v>619</v>
      </c>
      <c r="K336" s="857">
        <v>412.03</v>
      </c>
      <c r="L336" s="971" t="s">
        <v>1734</v>
      </c>
      <c r="M336" s="857">
        <v>389.3</v>
      </c>
      <c r="N336" s="971" t="s">
        <v>608</v>
      </c>
      <c r="O336" s="1000">
        <v>411.32</v>
      </c>
      <c r="P336" s="971" t="s">
        <v>3747</v>
      </c>
      <c r="Q336" s="859">
        <v>410.07</v>
      </c>
      <c r="R336" s="971" t="s">
        <v>3095</v>
      </c>
      <c r="S336" s="859">
        <v>353.17</v>
      </c>
      <c r="T336" s="894" t="s">
        <v>3748</v>
      </c>
      <c r="U336" s="859">
        <v>391.43</v>
      </c>
      <c r="V336" s="894" t="s">
        <v>1984</v>
      </c>
      <c r="W336" s="859">
        <v>362.79</v>
      </c>
      <c r="X336" s="894" t="s">
        <v>3176</v>
      </c>
      <c r="Y336" s="859">
        <v>357.3</v>
      </c>
      <c r="Z336" s="894" t="s">
        <v>3749</v>
      </c>
      <c r="AA336" s="859">
        <v>355.07</v>
      </c>
      <c r="AB336" s="894" t="s">
        <v>3750</v>
      </c>
      <c r="AC336" s="970"/>
      <c r="AD336" s="842">
        <f>SUM(A336:AC336)/1000</f>
        <v>5.4860600000000002</v>
      </c>
      <c r="AE336" s="601"/>
      <c r="AF336" s="937"/>
      <c r="AG336" s="937"/>
      <c r="AH336" s="937"/>
      <c r="AI336" s="937"/>
      <c r="AJ336" s="937"/>
      <c r="AK336" s="937"/>
    </row>
    <row r="337" spans="1:37" ht="13.5" customHeight="1">
      <c r="A337" s="1007"/>
      <c r="B337" s="864" t="s">
        <v>169</v>
      </c>
      <c r="C337" s="315"/>
      <c r="D337" s="864" t="s">
        <v>169</v>
      </c>
      <c r="E337" s="315"/>
      <c r="F337" s="864" t="s">
        <v>169</v>
      </c>
      <c r="G337" s="315"/>
      <c r="H337" s="864" t="s">
        <v>169</v>
      </c>
      <c r="I337" s="315"/>
      <c r="J337" s="864" t="s">
        <v>169</v>
      </c>
      <c r="K337" s="605"/>
      <c r="L337" s="864" t="s">
        <v>169</v>
      </c>
      <c r="M337" s="605"/>
      <c r="N337" s="864" t="s">
        <v>169</v>
      </c>
      <c r="O337" s="315"/>
      <c r="P337" s="864" t="s">
        <v>503</v>
      </c>
      <c r="Q337" s="315"/>
      <c r="R337" s="864" t="s">
        <v>169</v>
      </c>
      <c r="S337" s="315"/>
      <c r="T337" s="864" t="s">
        <v>503</v>
      </c>
      <c r="U337" s="315"/>
      <c r="V337" s="864" t="s">
        <v>169</v>
      </c>
      <c r="W337" s="315"/>
      <c r="X337" s="864" t="s">
        <v>169</v>
      </c>
      <c r="Y337" s="315"/>
      <c r="Z337" s="864" t="s">
        <v>169</v>
      </c>
      <c r="AA337" s="315"/>
      <c r="AB337" s="864" t="s">
        <v>169</v>
      </c>
      <c r="AC337" s="862"/>
      <c r="AD337" s="842"/>
      <c r="AE337" s="962"/>
      <c r="AF337" s="601"/>
      <c r="AG337" s="601">
        <f>COUNTA(A337:AC337)</f>
        <v>14</v>
      </c>
      <c r="AH337" s="601"/>
      <c r="AI337" s="601"/>
      <c r="AJ337" s="601"/>
      <c r="AK337" s="601"/>
    </row>
    <row r="338" spans="1:37" ht="13.5" customHeight="1">
      <c r="A338" s="874"/>
      <c r="B338" s="865" t="s">
        <v>2166</v>
      </c>
      <c r="C338" s="315"/>
      <c r="D338" s="865" t="s">
        <v>2166</v>
      </c>
      <c r="E338" s="315"/>
      <c r="F338" s="865" t="s">
        <v>2166</v>
      </c>
      <c r="G338" s="315"/>
      <c r="H338" s="865" t="s">
        <v>2166</v>
      </c>
      <c r="I338" s="315"/>
      <c r="J338" s="865" t="s">
        <v>2166</v>
      </c>
      <c r="K338" s="488"/>
      <c r="L338" s="865" t="s">
        <v>2166</v>
      </c>
      <c r="M338" s="488"/>
      <c r="N338" s="865" t="s">
        <v>2166</v>
      </c>
      <c r="O338" s="315"/>
      <c r="P338" s="865" t="s">
        <v>2166</v>
      </c>
      <c r="Q338" s="315"/>
      <c r="R338" s="865" t="s">
        <v>2166</v>
      </c>
      <c r="S338" s="315"/>
      <c r="T338" s="865" t="s">
        <v>2166</v>
      </c>
      <c r="U338" s="315"/>
      <c r="V338" s="865" t="s">
        <v>2166</v>
      </c>
      <c r="W338" s="315"/>
      <c r="X338" s="865" t="s">
        <v>2166</v>
      </c>
      <c r="Y338" s="315"/>
      <c r="Z338" s="865" t="s">
        <v>2166</v>
      </c>
      <c r="AA338" s="315"/>
      <c r="AB338" s="865" t="s">
        <v>2166</v>
      </c>
      <c r="AC338" s="862"/>
      <c r="AD338" s="842"/>
      <c r="AE338" s="601">
        <f>COUNTA(A338:AB338)</f>
        <v>14</v>
      </c>
      <c r="AF338" s="601"/>
      <c r="AG338" s="601"/>
      <c r="AH338" s="601"/>
      <c r="AI338" s="601"/>
      <c r="AJ338" s="601"/>
      <c r="AK338" s="601"/>
    </row>
    <row r="339" spans="1:37" ht="13.5" customHeight="1">
      <c r="A339" s="1001"/>
      <c r="B339" s="840" t="s">
        <v>97</v>
      </c>
      <c r="C339" s="840"/>
      <c r="D339" s="840" t="s">
        <v>176</v>
      </c>
      <c r="E339" s="840"/>
      <c r="F339" s="981" t="s">
        <v>176</v>
      </c>
      <c r="G339" s="840"/>
      <c r="H339" s="981" t="s">
        <v>176</v>
      </c>
      <c r="I339" s="981"/>
      <c r="J339" s="981" t="s">
        <v>176</v>
      </c>
      <c r="K339" s="981"/>
      <c r="L339" s="981" t="s">
        <v>97</v>
      </c>
      <c r="M339" s="981"/>
      <c r="N339" s="981" t="s">
        <v>97</v>
      </c>
      <c r="O339" s="840"/>
      <c r="P339" s="840" t="s">
        <v>627</v>
      </c>
      <c r="Q339" s="981"/>
      <c r="R339" s="840" t="s">
        <v>176</v>
      </c>
      <c r="S339" s="981"/>
      <c r="T339" s="840" t="s">
        <v>97</v>
      </c>
      <c r="U339" s="981"/>
      <c r="V339" s="840" t="s">
        <v>97</v>
      </c>
      <c r="W339" s="840"/>
      <c r="X339" s="840" t="s">
        <v>97</v>
      </c>
      <c r="Y339" s="840"/>
      <c r="Z339" s="840" t="s">
        <v>97</v>
      </c>
      <c r="AA339" s="840"/>
      <c r="AB339" s="840" t="s">
        <v>97</v>
      </c>
      <c r="AC339" s="1008"/>
      <c r="AD339" s="842"/>
      <c r="AE339" s="962"/>
      <c r="AF339" s="601">
        <f>COUNTA(B339:AC339)</f>
        <v>14</v>
      </c>
      <c r="AG339" s="601"/>
      <c r="AH339" s="601">
        <f>AF339-AG337</f>
        <v>0</v>
      </c>
      <c r="AI339" s="601"/>
      <c r="AJ339" s="601"/>
      <c r="AK339" s="601"/>
    </row>
    <row r="340" spans="1:37" ht="13.5" customHeight="1">
      <c r="A340" s="985"/>
      <c r="B340" s="922"/>
      <c r="C340" s="922"/>
      <c r="D340" s="922"/>
      <c r="E340" s="922"/>
      <c r="F340" s="922"/>
      <c r="G340" s="922"/>
      <c r="H340" s="922"/>
      <c r="I340" s="922"/>
      <c r="J340" s="922"/>
      <c r="K340" s="922"/>
      <c r="L340" s="922"/>
      <c r="M340" s="922"/>
      <c r="N340" s="909"/>
      <c r="O340" s="922"/>
      <c r="P340" s="922"/>
      <c r="Q340" s="922"/>
      <c r="R340" s="922"/>
      <c r="S340" s="922"/>
      <c r="T340" s="922"/>
      <c r="U340" s="922"/>
      <c r="V340" s="922"/>
      <c r="W340" s="922"/>
      <c r="X340" s="922"/>
      <c r="Y340" s="922"/>
      <c r="Z340" s="922"/>
      <c r="AA340" s="922"/>
      <c r="AB340" s="922"/>
      <c r="AC340" s="924"/>
      <c r="AD340" s="842"/>
      <c r="AE340" s="962"/>
      <c r="AF340" s="601"/>
      <c r="AG340" s="601"/>
      <c r="AH340" s="601"/>
      <c r="AI340" s="601"/>
      <c r="AJ340" s="601"/>
      <c r="AK340" s="601"/>
    </row>
    <row r="341" spans="1:37" ht="13.5" customHeight="1">
      <c r="A341" s="900"/>
      <c r="B341" s="315" t="s">
        <v>628</v>
      </c>
      <c r="C341" s="315"/>
      <c r="D341" s="315" t="s">
        <v>648</v>
      </c>
      <c r="E341" s="488"/>
      <c r="F341" s="315" t="s">
        <v>3346</v>
      </c>
      <c r="G341" s="488"/>
      <c r="H341" s="315" t="s">
        <v>579</v>
      </c>
      <c r="I341" s="488"/>
      <c r="J341" s="315" t="s">
        <v>3751</v>
      </c>
      <c r="K341" s="488"/>
      <c r="L341" s="315" t="s">
        <v>1709</v>
      </c>
      <c r="M341" s="488"/>
      <c r="N341" s="315" t="s">
        <v>3346</v>
      </c>
      <c r="O341" s="488"/>
      <c r="P341" s="315" t="s">
        <v>589</v>
      </c>
      <c r="Q341" s="488"/>
      <c r="R341" s="315" t="s">
        <v>604</v>
      </c>
      <c r="S341" s="488"/>
      <c r="T341" s="315" t="s">
        <v>785</v>
      </c>
      <c r="U341" s="315"/>
      <c r="V341" s="315" t="s">
        <v>579</v>
      </c>
      <c r="W341" s="315"/>
      <c r="X341" s="315" t="s">
        <v>2196</v>
      </c>
      <c r="Y341" s="315"/>
      <c r="Z341" s="315" t="s">
        <v>3752</v>
      </c>
      <c r="AA341" s="315"/>
      <c r="AB341" s="315" t="s">
        <v>3138</v>
      </c>
      <c r="AC341" s="855"/>
      <c r="AD341" s="842"/>
      <c r="AE341" s="962"/>
      <c r="AF341" s="601"/>
      <c r="AG341" s="601"/>
      <c r="AH341" s="601"/>
      <c r="AI341" s="601"/>
      <c r="AJ341" s="601">
        <f>COUNTA(A341:AC341)</f>
        <v>14</v>
      </c>
      <c r="AK341" s="483">
        <f>AI342-AJ341</f>
        <v>0</v>
      </c>
    </row>
    <row r="342" spans="1:37" ht="13.5" customHeight="1">
      <c r="A342" s="874"/>
      <c r="B342" s="315" t="s">
        <v>603</v>
      </c>
      <c r="C342" s="315"/>
      <c r="D342" s="315" t="s">
        <v>554</v>
      </c>
      <c r="E342" s="315"/>
      <c r="F342" s="315" t="s">
        <v>924</v>
      </c>
      <c r="G342" s="488"/>
      <c r="H342" s="315" t="s">
        <v>925</v>
      </c>
      <c r="I342" s="315"/>
      <c r="J342" s="315" t="s">
        <v>926</v>
      </c>
      <c r="K342" s="315"/>
      <c r="L342" s="315" t="s">
        <v>927</v>
      </c>
      <c r="M342" s="605"/>
      <c r="N342" s="315" t="s">
        <v>568</v>
      </c>
      <c r="O342" s="315"/>
      <c r="P342" s="315" t="s">
        <v>330</v>
      </c>
      <c r="Q342" s="315"/>
      <c r="R342" s="315" t="s">
        <v>928</v>
      </c>
      <c r="S342" s="315"/>
      <c r="T342" s="315" t="s">
        <v>929</v>
      </c>
      <c r="U342" s="488"/>
      <c r="V342" s="488" t="s">
        <v>930</v>
      </c>
      <c r="W342" s="315"/>
      <c r="X342" s="315" t="s">
        <v>931</v>
      </c>
      <c r="Y342" s="488"/>
      <c r="Z342" s="315" t="s">
        <v>932</v>
      </c>
      <c r="AA342" s="315"/>
      <c r="AB342" s="315" t="s">
        <v>933</v>
      </c>
      <c r="AC342" s="862"/>
      <c r="AD342" s="842"/>
      <c r="AE342" s="962"/>
      <c r="AF342" s="601"/>
      <c r="AG342" s="601"/>
      <c r="AH342" s="601"/>
      <c r="AI342" s="601">
        <f>COUNTA(A342:AB342)</f>
        <v>14</v>
      </c>
      <c r="AJ342" s="601"/>
      <c r="AK342" s="601"/>
    </row>
    <row r="343" spans="1:37" ht="13.5" customHeight="1">
      <c r="A343" s="874"/>
      <c r="B343" s="315"/>
      <c r="C343" s="315"/>
      <c r="D343" s="315"/>
      <c r="E343" s="315"/>
      <c r="F343" s="315"/>
      <c r="G343" s="961"/>
      <c r="H343" s="315"/>
      <c r="I343" s="315"/>
      <c r="J343" s="315"/>
      <c r="K343" s="315"/>
      <c r="L343" s="315"/>
      <c r="M343" s="315"/>
      <c r="N343" s="315"/>
      <c r="O343" s="315"/>
      <c r="P343" s="315"/>
      <c r="Q343" s="315"/>
      <c r="R343" s="315"/>
      <c r="S343" s="315"/>
      <c r="T343" s="315"/>
      <c r="U343" s="315"/>
      <c r="V343" s="315"/>
      <c r="W343" s="315"/>
      <c r="X343" s="315"/>
      <c r="Y343" s="488"/>
      <c r="Z343" s="315"/>
      <c r="AA343" s="315"/>
      <c r="AB343" s="315"/>
      <c r="AC343" s="862"/>
      <c r="AD343" s="842"/>
      <c r="AE343" s="962"/>
      <c r="AF343" s="601"/>
      <c r="AG343" s="601"/>
      <c r="AH343" s="601"/>
      <c r="AI343" s="601"/>
      <c r="AJ343" s="601"/>
      <c r="AK343" s="601"/>
    </row>
    <row r="344" spans="1:37" ht="13.5" customHeight="1">
      <c r="A344" s="874"/>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488"/>
      <c r="Z344" s="315"/>
      <c r="AA344" s="315"/>
      <c r="AB344" s="315"/>
      <c r="AC344" s="862"/>
      <c r="AD344" s="842"/>
      <c r="AE344" s="962"/>
      <c r="AF344" s="601"/>
      <c r="AG344" s="601"/>
      <c r="AH344" s="601"/>
      <c r="AI344" s="601"/>
      <c r="AJ344" s="601"/>
      <c r="AK344" s="601"/>
    </row>
    <row r="345" spans="1:37" ht="13.5" customHeight="1">
      <c r="A345" s="997">
        <v>383.72</v>
      </c>
      <c r="B345" s="894" t="s">
        <v>552</v>
      </c>
      <c r="C345" s="859">
        <v>352.68</v>
      </c>
      <c r="D345" s="894" t="s">
        <v>565</v>
      </c>
      <c r="E345" s="859">
        <v>408.92</v>
      </c>
      <c r="F345" s="894" t="s">
        <v>1638</v>
      </c>
      <c r="G345" s="859">
        <v>406.68</v>
      </c>
      <c r="H345" s="971" t="s">
        <v>1986</v>
      </c>
      <c r="I345" s="859">
        <v>401.21</v>
      </c>
      <c r="J345" s="894" t="s">
        <v>1661</v>
      </c>
      <c r="K345" s="859">
        <v>413.56</v>
      </c>
      <c r="L345" s="971" t="s">
        <v>1649</v>
      </c>
      <c r="M345" s="859">
        <v>397.39</v>
      </c>
      <c r="N345" s="971" t="s">
        <v>517</v>
      </c>
      <c r="O345" s="992">
        <v>437.55</v>
      </c>
      <c r="P345" s="971" t="s">
        <v>500</v>
      </c>
      <c r="Q345" s="857">
        <v>426.47</v>
      </c>
      <c r="R345" s="971" t="s">
        <v>572</v>
      </c>
      <c r="S345" s="857">
        <v>403.01</v>
      </c>
      <c r="T345" s="894" t="s">
        <v>1661</v>
      </c>
      <c r="U345" s="861">
        <v>413</v>
      </c>
      <c r="V345" s="894" t="s">
        <v>511</v>
      </c>
      <c r="W345" s="857">
        <v>415</v>
      </c>
      <c r="X345" s="894" t="s">
        <v>535</v>
      </c>
      <c r="Y345" s="857">
        <v>202</v>
      </c>
      <c r="Z345" s="894" t="s">
        <v>1638</v>
      </c>
      <c r="AA345" s="857">
        <v>418</v>
      </c>
      <c r="AB345" s="971" t="s">
        <v>505</v>
      </c>
      <c r="AC345" s="970"/>
      <c r="AD345" s="842">
        <f>SUM(A345:AC345)/1000</f>
        <v>5.4791900000000009</v>
      </c>
      <c r="AE345" s="601"/>
      <c r="AF345" s="937"/>
      <c r="AG345" s="937"/>
      <c r="AH345" s="937"/>
      <c r="AI345" s="937"/>
      <c r="AJ345" s="937"/>
      <c r="AK345" s="937"/>
    </row>
    <row r="346" spans="1:37" ht="13.5" customHeight="1">
      <c r="A346" s="874"/>
      <c r="B346" s="864" t="s">
        <v>169</v>
      </c>
      <c r="C346" s="315"/>
      <c r="D346" s="864" t="s">
        <v>169</v>
      </c>
      <c r="E346" s="315"/>
      <c r="F346" s="864" t="s">
        <v>169</v>
      </c>
      <c r="G346" s="315"/>
      <c r="H346" s="864" t="s">
        <v>169</v>
      </c>
      <c r="I346" s="315"/>
      <c r="J346" s="864" t="s">
        <v>169</v>
      </c>
      <c r="K346" s="315"/>
      <c r="L346" s="864" t="s">
        <v>169</v>
      </c>
      <c r="M346" s="315"/>
      <c r="N346" s="864" t="s">
        <v>169</v>
      </c>
      <c r="O346" s="315"/>
      <c r="P346" s="864" t="s">
        <v>169</v>
      </c>
      <c r="Q346" s="315"/>
      <c r="R346" s="864" t="s">
        <v>169</v>
      </c>
      <c r="S346" s="315"/>
      <c r="T346" s="864" t="s">
        <v>169</v>
      </c>
      <c r="U346" s="315"/>
      <c r="V346" s="864" t="s">
        <v>169</v>
      </c>
      <c r="W346" s="315"/>
      <c r="X346" s="864" t="s">
        <v>169</v>
      </c>
      <c r="Y346" s="488"/>
      <c r="Z346" s="864" t="s">
        <v>169</v>
      </c>
      <c r="AA346" s="315"/>
      <c r="AB346" s="864" t="s">
        <v>169</v>
      </c>
      <c r="AC346" s="862"/>
      <c r="AD346" s="842"/>
      <c r="AE346" s="962"/>
      <c r="AF346" s="601"/>
      <c r="AG346" s="601">
        <f>COUNTA(A346:AC346)</f>
        <v>14</v>
      </c>
      <c r="AH346" s="601"/>
      <c r="AI346" s="601"/>
      <c r="AJ346" s="601"/>
      <c r="AK346" s="601"/>
    </row>
    <row r="347" spans="1:37" ht="13.5" customHeight="1">
      <c r="A347" s="874"/>
      <c r="B347" s="865" t="s">
        <v>2166</v>
      </c>
      <c r="C347" s="315"/>
      <c r="D347" s="865" t="s">
        <v>2166</v>
      </c>
      <c r="E347" s="315"/>
      <c r="F347" s="865" t="s">
        <v>2166</v>
      </c>
      <c r="G347" s="315"/>
      <c r="H347" s="865" t="s">
        <v>2166</v>
      </c>
      <c r="I347" s="315"/>
      <c r="J347" s="865" t="s">
        <v>2166</v>
      </c>
      <c r="K347" s="315"/>
      <c r="L347" s="865" t="s">
        <v>2166</v>
      </c>
      <c r="M347" s="315"/>
      <c r="N347" s="865" t="s">
        <v>2166</v>
      </c>
      <c r="O347" s="315"/>
      <c r="P347" s="865" t="s">
        <v>2166</v>
      </c>
      <c r="Q347" s="315"/>
      <c r="R347" s="865" t="s">
        <v>2166</v>
      </c>
      <c r="S347" s="315"/>
      <c r="T347" s="865" t="s">
        <v>2166</v>
      </c>
      <c r="U347" s="315"/>
      <c r="V347" s="865" t="s">
        <v>2166</v>
      </c>
      <c r="W347" s="315"/>
      <c r="X347" s="865" t="s">
        <v>2166</v>
      </c>
      <c r="Y347" s="488"/>
      <c r="Z347" s="865" t="s">
        <v>2166</v>
      </c>
      <c r="AA347" s="315"/>
      <c r="AB347" s="865" t="s">
        <v>2166</v>
      </c>
      <c r="AC347" s="862"/>
      <c r="AD347" s="842"/>
      <c r="AE347" s="601">
        <f>COUNTA(A347:AB347)</f>
        <v>14</v>
      </c>
      <c r="AF347" s="601"/>
      <c r="AG347" s="601"/>
      <c r="AH347" s="601"/>
      <c r="AI347" s="601"/>
      <c r="AJ347" s="601"/>
      <c r="AK347" s="601"/>
    </row>
    <row r="348" spans="1:37" ht="13.5" customHeight="1">
      <c r="A348" s="874"/>
      <c r="B348" s="315" t="s">
        <v>97</v>
      </c>
      <c r="C348" s="315"/>
      <c r="D348" s="315" t="s">
        <v>440</v>
      </c>
      <c r="E348" s="315"/>
      <c r="F348" s="315" t="s">
        <v>176</v>
      </c>
      <c r="G348" s="488"/>
      <c r="H348" s="315" t="s">
        <v>97</v>
      </c>
      <c r="I348" s="488"/>
      <c r="J348" s="315" t="s">
        <v>176</v>
      </c>
      <c r="K348" s="488"/>
      <c r="L348" s="315" t="s">
        <v>176</v>
      </c>
      <c r="M348" s="488"/>
      <c r="N348" s="315" t="s">
        <v>440</v>
      </c>
      <c r="O348" s="315"/>
      <c r="P348" s="315" t="s">
        <v>1555</v>
      </c>
      <c r="Q348" s="488"/>
      <c r="R348" s="315" t="s">
        <v>440</v>
      </c>
      <c r="S348" s="488"/>
      <c r="T348" s="315" t="s">
        <v>176</v>
      </c>
      <c r="U348" s="488"/>
      <c r="V348" s="315" t="s">
        <v>176</v>
      </c>
      <c r="W348" s="315"/>
      <c r="X348" s="315" t="s">
        <v>97</v>
      </c>
      <c r="Y348" s="488"/>
      <c r="Z348" s="315" t="s">
        <v>176</v>
      </c>
      <c r="AA348" s="315"/>
      <c r="AB348" s="315" t="s">
        <v>176</v>
      </c>
      <c r="AC348" s="862"/>
      <c r="AD348" s="842"/>
      <c r="AE348" s="962"/>
      <c r="AF348" s="601">
        <f>COUNTA(B348:AC348)</f>
        <v>14</v>
      </c>
      <c r="AG348" s="601"/>
      <c r="AH348" s="601">
        <f>AF348-AG346</f>
        <v>0</v>
      </c>
      <c r="AI348" s="601"/>
      <c r="AJ348" s="601"/>
      <c r="AK348" s="601"/>
    </row>
    <row r="349" spans="1:37" ht="13.5" customHeight="1">
      <c r="A349" s="900"/>
      <c r="B349" s="315"/>
      <c r="C349" s="315"/>
      <c r="D349" s="315"/>
      <c r="E349" s="315"/>
      <c r="F349" s="315"/>
      <c r="G349" s="867"/>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862"/>
      <c r="AD349" s="842"/>
      <c r="AE349" s="962"/>
      <c r="AF349" s="601"/>
      <c r="AG349" s="601"/>
      <c r="AH349" s="601"/>
      <c r="AI349" s="601"/>
      <c r="AJ349" s="601"/>
      <c r="AK349" s="601"/>
    </row>
    <row r="350" spans="1:37" ht="13.5" customHeight="1">
      <c r="A350" s="870"/>
      <c r="B350" s="605"/>
      <c r="C350" s="605"/>
      <c r="D350" s="605"/>
      <c r="E350" s="605"/>
      <c r="F350" s="605"/>
      <c r="G350" s="605"/>
      <c r="H350" s="605"/>
      <c r="I350" s="605"/>
      <c r="J350" s="605"/>
      <c r="K350" s="605"/>
      <c r="L350" s="605"/>
      <c r="M350" s="488"/>
      <c r="N350" s="315"/>
      <c r="O350" s="488"/>
      <c r="P350" s="315"/>
      <c r="Q350" s="488"/>
      <c r="R350" s="315"/>
      <c r="S350" s="315"/>
      <c r="T350" s="315"/>
      <c r="U350" s="315"/>
      <c r="V350" s="315"/>
      <c r="W350" s="315"/>
      <c r="X350" s="315"/>
      <c r="Y350" s="315"/>
      <c r="Z350" s="315"/>
      <c r="AA350" s="315"/>
      <c r="AB350" s="315"/>
      <c r="AC350" s="855"/>
      <c r="AD350" s="842"/>
      <c r="AE350" s="962"/>
      <c r="AF350" s="601"/>
      <c r="AG350" s="601"/>
      <c r="AH350" s="601"/>
      <c r="AI350" s="601"/>
      <c r="AJ350" s="601">
        <f>COUNTA(A351:AC351)</f>
        <v>14</v>
      </c>
      <c r="AK350" s="483">
        <f>AI351-AJ350</f>
        <v>0</v>
      </c>
    </row>
    <row r="351" spans="1:37" ht="13.5" customHeight="1">
      <c r="A351" s="870"/>
      <c r="B351" s="605" t="s">
        <v>2485</v>
      </c>
      <c r="C351" s="605"/>
      <c r="D351" s="605" t="s">
        <v>605</v>
      </c>
      <c r="E351" s="605"/>
      <c r="F351" s="605" t="s">
        <v>1718</v>
      </c>
      <c r="G351" s="605"/>
      <c r="H351" s="605" t="s">
        <v>1712</v>
      </c>
      <c r="I351" s="605"/>
      <c r="J351" s="605" t="s">
        <v>2486</v>
      </c>
      <c r="K351" s="605"/>
      <c r="L351" s="605" t="s">
        <v>3752</v>
      </c>
      <c r="M351" s="605"/>
      <c r="N351" s="605" t="s">
        <v>2485</v>
      </c>
      <c r="O351" s="605"/>
      <c r="P351" s="488" t="s">
        <v>2482</v>
      </c>
      <c r="Q351" s="854"/>
      <c r="R351" s="315" t="s">
        <v>2483</v>
      </c>
      <c r="S351" s="315"/>
      <c r="T351" s="315" t="s">
        <v>628</v>
      </c>
      <c r="U351" s="488"/>
      <c r="V351" s="315" t="s">
        <v>3753</v>
      </c>
      <c r="W351" s="488"/>
      <c r="X351" s="315" t="s">
        <v>648</v>
      </c>
      <c r="Y351" s="488"/>
      <c r="Z351" s="315" t="s">
        <v>609</v>
      </c>
      <c r="AA351" s="488"/>
      <c r="AB351" s="315" t="s">
        <v>3153</v>
      </c>
      <c r="AC351" s="862"/>
      <c r="AD351" s="842"/>
      <c r="AE351" s="962"/>
      <c r="AF351" s="601"/>
      <c r="AG351" s="601"/>
      <c r="AH351" s="601"/>
      <c r="AI351" s="601">
        <f>COUNTA(B352:AC352)</f>
        <v>14</v>
      </c>
      <c r="AJ351" s="601"/>
      <c r="AK351" s="601"/>
    </row>
    <row r="352" spans="1:37" ht="13.5" customHeight="1">
      <c r="A352" s="874"/>
      <c r="B352" s="315" t="s">
        <v>934</v>
      </c>
      <c r="C352" s="315"/>
      <c r="D352" s="315" t="s">
        <v>571</v>
      </c>
      <c r="E352" s="315"/>
      <c r="F352" s="315" t="s">
        <v>541</v>
      </c>
      <c r="G352" s="315"/>
      <c r="H352" s="315" t="s">
        <v>936</v>
      </c>
      <c r="I352" s="488"/>
      <c r="J352" s="315" t="s">
        <v>937</v>
      </c>
      <c r="K352" s="315"/>
      <c r="L352" s="315" t="s">
        <v>938</v>
      </c>
      <c r="M352" s="315"/>
      <c r="N352" s="315" t="s">
        <v>939</v>
      </c>
      <c r="O352" s="605"/>
      <c r="P352" s="315" t="s">
        <v>940</v>
      </c>
      <c r="Q352" s="488"/>
      <c r="R352" s="315" t="s">
        <v>941</v>
      </c>
      <c r="S352" s="315"/>
      <c r="T352" s="315" t="s">
        <v>942</v>
      </c>
      <c r="U352" s="315"/>
      <c r="V352" s="315" t="s">
        <v>943</v>
      </c>
      <c r="W352" s="488"/>
      <c r="X352" s="488" t="s">
        <v>794</v>
      </c>
      <c r="Y352" s="315"/>
      <c r="Z352" s="315" t="s">
        <v>647</v>
      </c>
      <c r="AA352" s="315"/>
      <c r="AB352" s="315" t="s">
        <v>652</v>
      </c>
      <c r="AC352" s="862"/>
      <c r="AD352" s="842"/>
      <c r="AE352" s="962"/>
      <c r="AF352" s="601"/>
      <c r="AG352" s="601"/>
      <c r="AH352" s="601"/>
      <c r="AI352" s="601"/>
      <c r="AJ352" s="601"/>
      <c r="AK352" s="601"/>
    </row>
    <row r="353" spans="1:37" ht="15.75" customHeight="1"/>
    <row r="354" spans="1:37" ht="13.5" customHeight="1">
      <c r="A354" s="874"/>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970"/>
      <c r="AD354" s="842">
        <f>SUM(A355:AC355)/1000</f>
        <v>5.3170099999999989</v>
      </c>
      <c r="AE354" s="601"/>
      <c r="AF354" s="937"/>
      <c r="AG354" s="937"/>
      <c r="AH354" s="937"/>
      <c r="AI354" s="937"/>
      <c r="AJ354" s="937"/>
      <c r="AK354" s="937"/>
    </row>
    <row r="355" spans="1:37" ht="13.5" customHeight="1">
      <c r="A355" s="875">
        <v>413</v>
      </c>
      <c r="B355" s="894" t="s">
        <v>1968</v>
      </c>
      <c r="C355" s="857">
        <v>398.66</v>
      </c>
      <c r="D355" s="894" t="s">
        <v>530</v>
      </c>
      <c r="E355" s="857">
        <v>387.34</v>
      </c>
      <c r="F355" s="894" t="s">
        <v>784</v>
      </c>
      <c r="G355" s="857">
        <v>389.99</v>
      </c>
      <c r="H355" s="894" t="s">
        <v>504</v>
      </c>
      <c r="I355" s="857">
        <v>386.3</v>
      </c>
      <c r="J355" s="894" t="s">
        <v>498</v>
      </c>
      <c r="K355" s="857">
        <v>389.49</v>
      </c>
      <c r="L355" s="894" t="s">
        <v>3754</v>
      </c>
      <c r="M355" s="857">
        <v>387.8</v>
      </c>
      <c r="N355" s="894" t="s">
        <v>511</v>
      </c>
      <c r="O355" s="857">
        <v>383.6</v>
      </c>
      <c r="P355" s="894" t="s">
        <v>1638</v>
      </c>
      <c r="Q355" s="859">
        <v>388.76</v>
      </c>
      <c r="R355" s="971" t="s">
        <v>1640</v>
      </c>
      <c r="S355" s="857">
        <v>388.6</v>
      </c>
      <c r="T355" s="971" t="s">
        <v>1736</v>
      </c>
      <c r="U355" s="857">
        <v>390.71</v>
      </c>
      <c r="V355" s="971" t="s">
        <v>1689</v>
      </c>
      <c r="W355" s="861">
        <v>388.45</v>
      </c>
      <c r="X355" s="894" t="s">
        <v>624</v>
      </c>
      <c r="Y355" s="857">
        <v>258.18</v>
      </c>
      <c r="Z355" s="894" t="s">
        <v>788</v>
      </c>
      <c r="AA355" s="315">
        <v>366.13</v>
      </c>
      <c r="AB355" s="894" t="s">
        <v>3719</v>
      </c>
      <c r="AC355" s="862"/>
      <c r="AD355" s="842"/>
      <c r="AE355" s="962"/>
      <c r="AF355" s="601"/>
      <c r="AG355" s="601">
        <f>COUNTA(A356:AC356)</f>
        <v>14</v>
      </c>
      <c r="AH355" s="601"/>
      <c r="AI355" s="601"/>
      <c r="AJ355" s="601"/>
      <c r="AK355" s="601"/>
    </row>
    <row r="356" spans="1:37" ht="13.5" customHeight="1">
      <c r="A356" s="874"/>
      <c r="B356" s="864" t="s">
        <v>169</v>
      </c>
      <c r="C356" s="315"/>
      <c r="D356" s="991" t="s">
        <v>169</v>
      </c>
      <c r="E356" s="315"/>
      <c r="F356" s="991" t="s">
        <v>169</v>
      </c>
      <c r="G356" s="315"/>
      <c r="H356" s="864" t="s">
        <v>169</v>
      </c>
      <c r="I356" s="315"/>
      <c r="J356" s="864" t="s">
        <v>169</v>
      </c>
      <c r="K356" s="315"/>
      <c r="L356" s="864" t="s">
        <v>169</v>
      </c>
      <c r="M356" s="315"/>
      <c r="N356" s="864" t="s">
        <v>169</v>
      </c>
      <c r="O356" s="315"/>
      <c r="P356" s="864" t="s">
        <v>169</v>
      </c>
      <c r="Q356" s="315"/>
      <c r="R356" s="864" t="s">
        <v>169</v>
      </c>
      <c r="S356" s="315"/>
      <c r="T356" s="864" t="s">
        <v>169</v>
      </c>
      <c r="U356" s="315"/>
      <c r="V356" s="864" t="s">
        <v>212</v>
      </c>
      <c r="W356" s="315"/>
      <c r="X356" s="864" t="s">
        <v>1686</v>
      </c>
      <c r="Y356" s="315"/>
      <c r="Z356" s="864" t="s">
        <v>1686</v>
      </c>
      <c r="AA356" s="315"/>
      <c r="AB356" s="864" t="s">
        <v>169</v>
      </c>
      <c r="AC356" s="862"/>
      <c r="AD356" s="842"/>
      <c r="AE356" s="601">
        <f>COUNTA(A357:AB357)</f>
        <v>14</v>
      </c>
      <c r="AF356" s="601"/>
      <c r="AG356" s="601"/>
      <c r="AH356" s="601"/>
      <c r="AI356" s="601"/>
      <c r="AJ356" s="601"/>
      <c r="AK356" s="601"/>
    </row>
    <row r="357" spans="1:37" ht="13.5" customHeight="1">
      <c r="A357" s="874"/>
      <c r="B357" s="865" t="s">
        <v>2166</v>
      </c>
      <c r="C357" s="315"/>
      <c r="D357" s="865" t="s">
        <v>2166</v>
      </c>
      <c r="E357" s="315"/>
      <c r="F357" s="865" t="s">
        <v>2166</v>
      </c>
      <c r="G357" s="315"/>
      <c r="H357" s="865" t="s">
        <v>2166</v>
      </c>
      <c r="I357" s="315"/>
      <c r="J357" s="865" t="s">
        <v>2166</v>
      </c>
      <c r="K357" s="315"/>
      <c r="L357" s="865" t="s">
        <v>2166</v>
      </c>
      <c r="M357" s="315"/>
      <c r="N357" s="865" t="s">
        <v>2166</v>
      </c>
      <c r="O357" s="315"/>
      <c r="P357" s="865" t="s">
        <v>2166</v>
      </c>
      <c r="Q357" s="315"/>
      <c r="R357" s="865" t="s">
        <v>2166</v>
      </c>
      <c r="S357" s="315"/>
      <c r="T357" s="865" t="s">
        <v>2166</v>
      </c>
      <c r="U357" s="315"/>
      <c r="V357" s="865" t="s">
        <v>2166</v>
      </c>
      <c r="W357" s="315"/>
      <c r="X357" s="865" t="s">
        <v>2166</v>
      </c>
      <c r="Y357" s="315"/>
      <c r="Z357" s="865" t="s">
        <v>2166</v>
      </c>
      <c r="AA357" s="315"/>
      <c r="AB357" s="865" t="s">
        <v>2166</v>
      </c>
      <c r="AC357" s="862"/>
      <c r="AD357" s="842"/>
      <c r="AE357" s="962"/>
      <c r="AF357" s="601">
        <f>COUNTA(B358:AC358)</f>
        <v>14</v>
      </c>
      <c r="AG357" s="601"/>
      <c r="AH357" s="601">
        <f>AF357-AG355</f>
        <v>0</v>
      </c>
      <c r="AI357" s="601"/>
      <c r="AJ357" s="601"/>
      <c r="AK357" s="601"/>
    </row>
    <row r="358" spans="1:37" ht="13.5" customHeight="1">
      <c r="A358" s="874"/>
      <c r="B358" s="315" t="s">
        <v>176</v>
      </c>
      <c r="C358" s="315"/>
      <c r="D358" s="315" t="s">
        <v>375</v>
      </c>
      <c r="E358" s="315"/>
      <c r="F358" s="315" t="s">
        <v>97</v>
      </c>
      <c r="G358" s="315"/>
      <c r="H358" s="315" t="s">
        <v>97</v>
      </c>
      <c r="I358" s="488"/>
      <c r="J358" s="315" t="s">
        <v>97</v>
      </c>
      <c r="K358" s="488"/>
      <c r="L358" s="315" t="s">
        <v>97</v>
      </c>
      <c r="M358" s="488"/>
      <c r="N358" s="315" t="s">
        <v>97</v>
      </c>
      <c r="O358" s="488"/>
      <c r="P358" s="315" t="s">
        <v>97</v>
      </c>
      <c r="Q358" s="488"/>
      <c r="R358" s="315" t="s">
        <v>97</v>
      </c>
      <c r="S358" s="488"/>
      <c r="T358" s="315" t="s">
        <v>97</v>
      </c>
      <c r="U358" s="488"/>
      <c r="V358" s="315" t="s">
        <v>97</v>
      </c>
      <c r="W358" s="488"/>
      <c r="X358" s="315" t="s">
        <v>1685</v>
      </c>
      <c r="Y358" s="315"/>
      <c r="Z358" s="315" t="s">
        <v>1685</v>
      </c>
      <c r="AA358" s="315"/>
      <c r="AB358" s="315" t="s">
        <v>97</v>
      </c>
      <c r="AC358" s="855"/>
      <c r="AD358" s="842"/>
      <c r="AE358" s="962"/>
      <c r="AF358" s="601"/>
      <c r="AG358" s="601"/>
      <c r="AH358" s="601"/>
      <c r="AI358" s="601"/>
      <c r="AJ358" s="601"/>
      <c r="AK358" s="601"/>
    </row>
    <row r="359" spans="1:37" ht="13.5" customHeight="1">
      <c r="A359" s="900"/>
      <c r="B359" s="315" t="s">
        <v>553</v>
      </c>
      <c r="C359" s="315"/>
      <c r="D359" s="315" t="s">
        <v>789</v>
      </c>
      <c r="E359" s="315"/>
      <c r="F359" s="315" t="s">
        <v>545</v>
      </c>
      <c r="G359" s="315"/>
      <c r="H359" s="315" t="s">
        <v>3755</v>
      </c>
      <c r="I359" s="315"/>
      <c r="J359" s="315" t="s">
        <v>3222</v>
      </c>
      <c r="K359" s="315"/>
      <c r="L359" s="315" t="s">
        <v>3756</v>
      </c>
      <c r="M359" s="315"/>
      <c r="N359" s="315" t="s">
        <v>3757</v>
      </c>
      <c r="O359" s="867"/>
      <c r="P359" s="854" t="s">
        <v>3758</v>
      </c>
      <c r="Q359" s="854"/>
      <c r="R359" s="315" t="s">
        <v>3755</v>
      </c>
      <c r="S359" s="315"/>
      <c r="T359" s="315" t="s">
        <v>3227</v>
      </c>
      <c r="U359" s="315"/>
      <c r="V359" s="315" t="s">
        <v>3618</v>
      </c>
      <c r="W359" s="315"/>
      <c r="X359" s="315" t="s">
        <v>3158</v>
      </c>
      <c r="Y359" s="315"/>
      <c r="Z359" s="315" t="s">
        <v>585</v>
      </c>
      <c r="AA359" s="315"/>
      <c r="AB359" s="315"/>
      <c r="AC359" s="855"/>
      <c r="AD359" s="842"/>
      <c r="AE359" s="962"/>
      <c r="AF359" s="601"/>
      <c r="AG359" s="601"/>
      <c r="AH359" s="601"/>
      <c r="AI359" s="601"/>
      <c r="AJ359" s="601">
        <f>COUNTA(A359:AC359)</f>
        <v>13</v>
      </c>
      <c r="AK359" s="483">
        <f>AI360-AJ359</f>
        <v>0</v>
      </c>
    </row>
    <row r="360" spans="1:37" ht="13.5" customHeight="1">
      <c r="A360" s="874"/>
      <c r="B360" s="315" t="s">
        <v>650</v>
      </c>
      <c r="C360" s="315"/>
      <c r="D360" s="315" t="s">
        <v>644</v>
      </c>
      <c r="E360" s="315"/>
      <c r="F360" s="315" t="s">
        <v>632</v>
      </c>
      <c r="G360" s="315"/>
      <c r="H360" s="315" t="s">
        <v>638</v>
      </c>
      <c r="I360" s="488"/>
      <c r="J360" s="315" t="s">
        <v>626</v>
      </c>
      <c r="K360" s="315"/>
      <c r="L360" s="315" t="s">
        <v>611</v>
      </c>
      <c r="M360" s="315"/>
      <c r="N360" s="315" t="s">
        <v>551</v>
      </c>
      <c r="O360" s="315"/>
      <c r="P360" s="315" t="s">
        <v>580</v>
      </c>
      <c r="Q360" s="854"/>
      <c r="R360" s="315" t="s">
        <v>962</v>
      </c>
      <c r="S360" s="315"/>
      <c r="T360" s="315" t="s">
        <v>963</v>
      </c>
      <c r="U360" s="488"/>
      <c r="V360" s="488" t="s">
        <v>957</v>
      </c>
      <c r="W360" s="315"/>
      <c r="X360" s="315" t="s">
        <v>1633</v>
      </c>
      <c r="Y360" s="315"/>
      <c r="Z360" s="315" t="s">
        <v>524</v>
      </c>
      <c r="AA360" s="605"/>
      <c r="AB360" s="315"/>
      <c r="AC360" s="855"/>
      <c r="AD360" s="842"/>
      <c r="AE360" s="962"/>
      <c r="AF360" s="601"/>
      <c r="AG360" s="601"/>
      <c r="AH360" s="601"/>
      <c r="AI360" s="601">
        <f>COUNTA(B360:AC360)</f>
        <v>13</v>
      </c>
      <c r="AJ360" s="601"/>
      <c r="AK360" s="601"/>
    </row>
    <row r="361" spans="1:37" ht="13.5" customHeight="1">
      <c r="A361" s="874"/>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855"/>
      <c r="AD361" s="842"/>
      <c r="AE361" s="962"/>
      <c r="AF361" s="601"/>
      <c r="AG361" s="601"/>
      <c r="AH361" s="601"/>
      <c r="AI361" s="601"/>
      <c r="AJ361" s="601"/>
      <c r="AK361" s="601"/>
    </row>
    <row r="362" spans="1:37" ht="13.5" customHeight="1">
      <c r="A362" s="874"/>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855"/>
      <c r="AD362" s="842"/>
      <c r="AE362" s="962"/>
      <c r="AF362" s="601"/>
      <c r="AG362" s="601"/>
      <c r="AH362" s="601"/>
      <c r="AI362" s="601"/>
      <c r="AJ362" s="601"/>
      <c r="AK362" s="601"/>
    </row>
    <row r="363" spans="1:37" ht="13.5" customHeight="1">
      <c r="A363" s="997">
        <v>355.34699999999998</v>
      </c>
      <c r="B363" s="894" t="s">
        <v>506</v>
      </c>
      <c r="C363" s="859">
        <v>378.66399999999999</v>
      </c>
      <c r="D363" s="894" t="s">
        <v>1476</v>
      </c>
      <c r="E363" s="857">
        <v>332.29</v>
      </c>
      <c r="F363" s="894" t="s">
        <v>3667</v>
      </c>
      <c r="G363" s="857">
        <v>331.44</v>
      </c>
      <c r="H363" s="894" t="s">
        <v>3713</v>
      </c>
      <c r="I363" s="857">
        <v>327.96</v>
      </c>
      <c r="J363" s="894" t="s">
        <v>1611</v>
      </c>
      <c r="K363" s="857">
        <v>371.17700000000002</v>
      </c>
      <c r="L363" s="894" t="s">
        <v>3713</v>
      </c>
      <c r="M363" s="859">
        <v>375.36</v>
      </c>
      <c r="N363" s="894" t="s">
        <v>3723</v>
      </c>
      <c r="O363" s="1000">
        <v>369.39</v>
      </c>
      <c r="P363" s="971" t="s">
        <v>3676</v>
      </c>
      <c r="Q363" s="857">
        <v>365.4</v>
      </c>
      <c r="R363" s="971" t="s">
        <v>3759</v>
      </c>
      <c r="S363" s="857">
        <v>370.61</v>
      </c>
      <c r="T363" s="894" t="s">
        <v>1972</v>
      </c>
      <c r="U363" s="861">
        <v>376.14</v>
      </c>
      <c r="V363" s="894" t="s">
        <v>1614</v>
      </c>
      <c r="W363" s="857">
        <v>361.02</v>
      </c>
      <c r="X363" s="894" t="s">
        <v>504</v>
      </c>
      <c r="Y363" s="857">
        <v>496.23</v>
      </c>
      <c r="Z363" s="894" t="s">
        <v>784</v>
      </c>
      <c r="AA363" s="1009" t="s">
        <v>3760</v>
      </c>
      <c r="AB363" s="859"/>
      <c r="AC363" s="990"/>
      <c r="AD363" s="842">
        <f>SUM(A363:AC363)/1000</f>
        <v>4.8110280000000003</v>
      </c>
      <c r="AE363" s="601"/>
      <c r="AF363" s="937"/>
      <c r="AG363" s="937"/>
      <c r="AH363" s="937"/>
      <c r="AI363" s="937"/>
      <c r="AJ363" s="937"/>
      <c r="AK363" s="937"/>
    </row>
    <row r="364" spans="1:37" ht="13.5" customHeight="1">
      <c r="A364" s="874"/>
      <c r="B364" s="864" t="s">
        <v>169</v>
      </c>
      <c r="C364" s="315"/>
      <c r="D364" s="864" t="s">
        <v>169</v>
      </c>
      <c r="E364" s="315"/>
      <c r="F364" s="864" t="s">
        <v>169</v>
      </c>
      <c r="G364" s="315"/>
      <c r="H364" s="864" t="s">
        <v>169</v>
      </c>
      <c r="I364" s="315"/>
      <c r="J364" s="864" t="s">
        <v>169</v>
      </c>
      <c r="K364" s="315"/>
      <c r="L364" s="864" t="s">
        <v>169</v>
      </c>
      <c r="M364" s="315"/>
      <c r="N364" s="864" t="s">
        <v>169</v>
      </c>
      <c r="O364" s="315"/>
      <c r="P364" s="864" t="s">
        <v>169</v>
      </c>
      <c r="Q364" s="315"/>
      <c r="R364" s="1010" t="s">
        <v>169</v>
      </c>
      <c r="S364" s="315"/>
      <c r="T364" s="991" t="s">
        <v>169</v>
      </c>
      <c r="U364" s="315"/>
      <c r="V364" s="991" t="s">
        <v>503</v>
      </c>
      <c r="W364" s="315"/>
      <c r="X364" s="991" t="s">
        <v>503</v>
      </c>
      <c r="Y364" s="315"/>
      <c r="Z364" s="991" t="s">
        <v>212</v>
      </c>
      <c r="AA364" s="315"/>
      <c r="AB364" s="315"/>
      <c r="AC364" s="855"/>
      <c r="AD364" s="842"/>
      <c r="AE364" s="962"/>
      <c r="AF364" s="601"/>
      <c r="AG364" s="601">
        <f>COUNTA(A364:AC364)</f>
        <v>13</v>
      </c>
      <c r="AH364" s="601"/>
      <c r="AI364" s="601"/>
      <c r="AJ364" s="601"/>
      <c r="AK364" s="601"/>
    </row>
    <row r="365" spans="1:37" ht="13.5" customHeight="1">
      <c r="A365" s="874"/>
      <c r="B365" s="865" t="s">
        <v>2166</v>
      </c>
      <c r="C365" s="315"/>
      <c r="D365" s="865" t="s">
        <v>2166</v>
      </c>
      <c r="E365" s="315"/>
      <c r="F365" s="865" t="s">
        <v>2166</v>
      </c>
      <c r="G365" s="315"/>
      <c r="H365" s="865" t="s">
        <v>2166</v>
      </c>
      <c r="I365" s="315"/>
      <c r="J365" s="865" t="s">
        <v>2166</v>
      </c>
      <c r="K365" s="315"/>
      <c r="L365" s="865" t="s">
        <v>2166</v>
      </c>
      <c r="M365" s="315"/>
      <c r="N365" s="865" t="s">
        <v>2166</v>
      </c>
      <c r="O365" s="315"/>
      <c r="P365" s="865" t="s">
        <v>2166</v>
      </c>
      <c r="Q365" s="315"/>
      <c r="R365" s="865" t="s">
        <v>2166</v>
      </c>
      <c r="S365" s="315"/>
      <c r="T365" s="865" t="s">
        <v>2166</v>
      </c>
      <c r="U365" s="315"/>
      <c r="V365" s="865" t="s">
        <v>2166</v>
      </c>
      <c r="W365" s="315"/>
      <c r="X365" s="865" t="s">
        <v>2166</v>
      </c>
      <c r="Y365" s="315"/>
      <c r="Z365" s="865" t="s">
        <v>2166</v>
      </c>
      <c r="AA365" s="315"/>
      <c r="AB365" s="315"/>
      <c r="AC365" s="855"/>
      <c r="AD365" s="842"/>
      <c r="AE365" s="601">
        <f>COUNTA(A365:AB365)</f>
        <v>13</v>
      </c>
      <c r="AF365" s="601"/>
      <c r="AG365" s="601"/>
      <c r="AH365" s="601"/>
      <c r="AI365" s="601"/>
      <c r="AJ365" s="601"/>
      <c r="AK365" s="601"/>
    </row>
    <row r="366" spans="1:37" ht="13.5" customHeight="1">
      <c r="A366" s="874"/>
      <c r="B366" s="315" t="s">
        <v>97</v>
      </c>
      <c r="C366" s="315"/>
      <c r="D366" s="315" t="s">
        <v>97</v>
      </c>
      <c r="E366" s="315"/>
      <c r="F366" s="315" t="s">
        <v>97</v>
      </c>
      <c r="G366" s="315"/>
      <c r="H366" s="315" t="s">
        <v>97</v>
      </c>
      <c r="I366" s="488"/>
      <c r="J366" s="315" t="s">
        <v>375</v>
      </c>
      <c r="K366" s="488"/>
      <c r="L366" s="315" t="s">
        <v>97</v>
      </c>
      <c r="M366" s="488"/>
      <c r="N366" s="315" t="s">
        <v>97</v>
      </c>
      <c r="O366" s="488"/>
      <c r="P366" s="315" t="s">
        <v>97</v>
      </c>
      <c r="Q366" s="488"/>
      <c r="R366" s="315" t="s">
        <v>97</v>
      </c>
      <c r="S366" s="488"/>
      <c r="T366" s="315" t="s">
        <v>97</v>
      </c>
      <c r="U366" s="488"/>
      <c r="V366" s="315" t="s">
        <v>97</v>
      </c>
      <c r="W366" s="315"/>
      <c r="X366" s="315" t="s">
        <v>1555</v>
      </c>
      <c r="Y366" s="315"/>
      <c r="Z366" s="315" t="s">
        <v>1660</v>
      </c>
      <c r="AA366" s="315"/>
      <c r="AB366" s="315"/>
      <c r="AC366" s="855"/>
      <c r="AD366" s="842"/>
      <c r="AE366" s="962"/>
      <c r="AF366" s="601">
        <f>COUNTA(B366:AC366)</f>
        <v>13</v>
      </c>
      <c r="AG366" s="601"/>
      <c r="AH366" s="601">
        <f>AF366-AG364</f>
        <v>0</v>
      </c>
      <c r="AI366" s="601"/>
      <c r="AJ366" s="601"/>
      <c r="AK366" s="601"/>
    </row>
    <row r="367" spans="1:37" ht="13.5" customHeight="1">
      <c r="A367" s="889"/>
      <c r="B367" s="840"/>
      <c r="C367" s="840"/>
      <c r="D367" s="840"/>
      <c r="E367" s="840"/>
      <c r="F367" s="840"/>
      <c r="G367" s="840"/>
      <c r="H367" s="840"/>
      <c r="I367" s="840"/>
      <c r="J367" s="840"/>
      <c r="K367" s="840"/>
      <c r="L367" s="840"/>
      <c r="M367" s="840"/>
      <c r="N367" s="840"/>
      <c r="O367" s="840"/>
      <c r="P367" s="840"/>
      <c r="Q367" s="1011"/>
      <c r="R367" s="840"/>
      <c r="S367" s="840"/>
      <c r="T367" s="840"/>
      <c r="U367" s="1012"/>
      <c r="V367" s="1013" t="s">
        <v>3554</v>
      </c>
      <c r="W367" s="1012"/>
      <c r="X367" s="1013" t="s">
        <v>3554</v>
      </c>
      <c r="Y367" s="1012"/>
      <c r="Z367" s="1012"/>
      <c r="AA367" s="1012"/>
      <c r="AB367" s="1012"/>
      <c r="AC367" s="935"/>
      <c r="AD367" s="842">
        <f>SUM(AD20:AD366)</f>
        <v>201.93374299999996</v>
      </c>
      <c r="AE367" s="483">
        <f>SUM(AE10:AE366)</f>
        <v>521</v>
      </c>
      <c r="AF367" s="483">
        <f>SUM(AF12:AF366)</f>
        <v>521</v>
      </c>
      <c r="AG367" s="483">
        <f>SUM(AG10:AG366)</f>
        <v>521</v>
      </c>
      <c r="AH367" s="483">
        <f>SUM(AH193:AH366)</f>
        <v>0</v>
      </c>
      <c r="AI367" s="483">
        <f t="shared" ref="AI367:AJ367" si="2">SUM(AI10:AI366)</f>
        <v>265</v>
      </c>
      <c r="AJ367" s="483">
        <f t="shared" si="2"/>
        <v>521</v>
      </c>
      <c r="AK367" s="483">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471" t="s">
        <v>898</v>
      </c>
      <c r="B1" s="1328"/>
      <c r="C1" s="1328"/>
      <c r="D1" s="1328"/>
      <c r="E1" s="1328"/>
      <c r="F1" s="1328"/>
      <c r="G1" s="1328"/>
      <c r="H1" s="1328"/>
      <c r="I1" s="1328"/>
      <c r="J1" s="219"/>
    </row>
    <row r="2" spans="1:10" ht="12.75" customHeight="1">
      <c r="A2" s="220">
        <v>1</v>
      </c>
      <c r="B2" s="221" t="s">
        <v>899</v>
      </c>
      <c r="C2" s="222" t="s">
        <v>900</v>
      </c>
      <c r="D2" s="223"/>
      <c r="E2" s="224"/>
      <c r="F2" s="224"/>
      <c r="G2" s="225" t="s">
        <v>901</v>
      </c>
      <c r="H2" s="220"/>
      <c r="I2" s="222" t="s">
        <v>902</v>
      </c>
      <c r="J2" s="226"/>
    </row>
    <row r="3" spans="1:10" ht="12.75" customHeight="1">
      <c r="A3" s="220">
        <v>3</v>
      </c>
      <c r="B3" s="221" t="s">
        <v>903</v>
      </c>
      <c r="C3" s="222" t="s">
        <v>904</v>
      </c>
      <c r="D3" s="223"/>
      <c r="E3" s="222"/>
      <c r="F3" s="222"/>
      <c r="G3" s="223" t="s">
        <v>905</v>
      </c>
      <c r="H3" s="220"/>
      <c r="I3" s="222" t="s">
        <v>906</v>
      </c>
      <c r="J3" s="226"/>
    </row>
    <row r="4" spans="1:10" ht="6" customHeight="1">
      <c r="A4" s="220"/>
      <c r="B4" s="221"/>
      <c r="C4" s="222"/>
      <c r="D4" s="223"/>
      <c r="E4" s="222"/>
      <c r="F4" s="222"/>
      <c r="G4" s="223"/>
      <c r="H4" s="222"/>
      <c r="I4" s="224"/>
      <c r="J4" s="226"/>
    </row>
    <row r="5" spans="1:10" ht="14.25" customHeight="1">
      <c r="A5" s="227" t="s">
        <v>907</v>
      </c>
      <c r="B5" s="228" t="s">
        <v>22</v>
      </c>
      <c r="C5" s="229" t="s">
        <v>908</v>
      </c>
      <c r="D5" s="227" t="s">
        <v>909</v>
      </c>
      <c r="E5" s="227" t="s">
        <v>910</v>
      </c>
      <c r="F5" s="230"/>
      <c r="G5" s="230"/>
      <c r="H5" s="230"/>
      <c r="I5" s="231"/>
      <c r="J5" s="226"/>
    </row>
    <row r="6" spans="1:10" ht="14.25" customHeight="1">
      <c r="A6" s="232">
        <v>1</v>
      </c>
      <c r="B6" s="233" t="s">
        <v>911</v>
      </c>
      <c r="C6" s="234">
        <f t="shared" ref="C6:C10" si="0">+COUNTIF($D$125:$D$951,B6)</f>
        <v>18</v>
      </c>
      <c r="D6" s="232">
        <f t="shared" ref="D6:D10" si="1">+COUNTIFS($D$125:$D$951,B6,$J$125:$J$951,"ROW")</f>
        <v>0</v>
      </c>
      <c r="E6" s="232">
        <f t="shared" ref="E6:E10" si="2">+COUNTIFS($D$125:$D$951,B6,$J$125:$J$951,"Clear")</f>
        <v>18</v>
      </c>
      <c r="F6" s="230"/>
      <c r="G6" s="230"/>
      <c r="H6" s="230"/>
      <c r="I6" s="231"/>
      <c r="J6" s="226"/>
    </row>
    <row r="7" spans="1:10" ht="14.25" customHeight="1">
      <c r="A7" s="232">
        <v>2</v>
      </c>
      <c r="B7" s="233" t="s">
        <v>45</v>
      </c>
      <c r="C7" s="234">
        <f t="shared" si="0"/>
        <v>207</v>
      </c>
      <c r="D7" s="232">
        <f t="shared" si="1"/>
        <v>32</v>
      </c>
      <c r="E7" s="232">
        <f t="shared" si="2"/>
        <v>175</v>
      </c>
      <c r="F7" s="230"/>
      <c r="G7" s="230"/>
      <c r="H7" s="230"/>
      <c r="I7" s="231"/>
      <c r="J7" s="226"/>
    </row>
    <row r="8" spans="1:10" ht="14.25" customHeight="1">
      <c r="A8" s="232">
        <v>3</v>
      </c>
      <c r="B8" s="233" t="s">
        <v>159</v>
      </c>
      <c r="C8" s="234">
        <f t="shared" si="0"/>
        <v>72</v>
      </c>
      <c r="D8" s="232">
        <f t="shared" si="1"/>
        <v>40</v>
      </c>
      <c r="E8" s="232">
        <f t="shared" si="2"/>
        <v>32</v>
      </c>
      <c r="F8" s="230"/>
      <c r="G8" s="230"/>
      <c r="H8" s="230"/>
      <c r="I8" s="231"/>
      <c r="J8" s="226"/>
    </row>
    <row r="9" spans="1:10" ht="14.25" customHeight="1">
      <c r="A9" s="232">
        <v>4</v>
      </c>
      <c r="B9" s="233" t="s">
        <v>52</v>
      </c>
      <c r="C9" s="234">
        <f t="shared" si="0"/>
        <v>0</v>
      </c>
      <c r="D9" s="232">
        <f t="shared" si="1"/>
        <v>0</v>
      </c>
      <c r="E9" s="232">
        <f t="shared" si="2"/>
        <v>0</v>
      </c>
      <c r="F9" s="230"/>
      <c r="G9" s="230"/>
      <c r="H9" s="230"/>
      <c r="I9" s="231"/>
      <c r="J9" s="226"/>
    </row>
    <row r="10" spans="1:10" ht="14.25" customHeight="1">
      <c r="A10" s="232">
        <v>5</v>
      </c>
      <c r="B10" s="233" t="s">
        <v>912</v>
      </c>
      <c r="C10" s="234">
        <f t="shared" si="0"/>
        <v>2</v>
      </c>
      <c r="D10" s="232">
        <f t="shared" si="1"/>
        <v>0</v>
      </c>
      <c r="E10" s="232">
        <f t="shared" si="2"/>
        <v>2</v>
      </c>
      <c r="F10" s="230"/>
      <c r="G10" s="230"/>
      <c r="H10" s="230"/>
      <c r="I10" s="231"/>
      <c r="J10" s="226"/>
    </row>
    <row r="11" spans="1:10" ht="14.25" customHeight="1">
      <c r="A11" s="1472" t="s">
        <v>908</v>
      </c>
      <c r="B11" s="1473"/>
      <c r="C11" s="235">
        <f>SUM(C6:C10)</f>
        <v>299</v>
      </c>
      <c r="D11" s="236">
        <f t="shared" ref="D11:E11" si="3">+SUM(D6:D10)</f>
        <v>72</v>
      </c>
      <c r="E11" s="236">
        <f t="shared" si="3"/>
        <v>227</v>
      </c>
      <c r="F11" s="230"/>
      <c r="G11" s="230"/>
      <c r="H11" s="230"/>
      <c r="I11" s="231"/>
      <c r="J11" s="237"/>
    </row>
    <row r="12" spans="1:10" ht="12.75" customHeight="1">
      <c r="A12" s="220"/>
      <c r="B12" s="238"/>
      <c r="C12" s="220"/>
      <c r="D12" s="223"/>
      <c r="E12" s="220"/>
      <c r="F12" s="223"/>
      <c r="G12" s="223"/>
      <c r="H12" s="220"/>
      <c r="I12" s="223"/>
      <c r="J12" s="226"/>
    </row>
    <row r="13" spans="1:10" ht="14.25" customHeight="1">
      <c r="A13" s="229" t="s">
        <v>913</v>
      </c>
      <c r="B13" s="229" t="s">
        <v>914</v>
      </c>
      <c r="C13" s="229" t="s">
        <v>915</v>
      </c>
      <c r="D13" s="229" t="s">
        <v>916</v>
      </c>
      <c r="E13" s="229" t="s">
        <v>917</v>
      </c>
      <c r="F13" s="229" t="s">
        <v>918</v>
      </c>
      <c r="G13" s="229" t="s">
        <v>919</v>
      </c>
      <c r="H13" s="229" t="s">
        <v>920</v>
      </c>
      <c r="I13" s="227" t="s">
        <v>37</v>
      </c>
      <c r="J13" s="239"/>
    </row>
    <row r="14" spans="1:10" ht="14.25" customHeight="1">
      <c r="A14" s="232">
        <v>1</v>
      </c>
      <c r="B14" s="232">
        <v>2</v>
      </c>
      <c r="C14" s="232">
        <v>3</v>
      </c>
      <c r="D14" s="232">
        <v>4</v>
      </c>
      <c r="E14" s="232">
        <v>5</v>
      </c>
      <c r="F14" s="232">
        <v>6</v>
      </c>
      <c r="G14" s="232">
        <v>7</v>
      </c>
      <c r="H14" s="232">
        <v>8</v>
      </c>
      <c r="I14" s="232">
        <v>9</v>
      </c>
      <c r="J14" s="226"/>
    </row>
    <row r="15" spans="1:10" ht="14.25" customHeight="1">
      <c r="A15" s="232"/>
      <c r="B15" s="232" t="s">
        <v>921</v>
      </c>
      <c r="C15" s="240" t="s">
        <v>385</v>
      </c>
      <c r="D15" s="241" t="s">
        <v>43</v>
      </c>
      <c r="E15" s="232"/>
      <c r="F15" s="242">
        <v>45092</v>
      </c>
      <c r="G15" s="242">
        <v>45190</v>
      </c>
      <c r="H15" s="243">
        <v>98</v>
      </c>
      <c r="I15" s="232"/>
      <c r="J15" s="226"/>
    </row>
    <row r="16" spans="1:10" ht="14.25" customHeight="1">
      <c r="A16" s="232"/>
      <c r="B16" s="232" t="s">
        <v>921</v>
      </c>
      <c r="C16" s="240" t="s">
        <v>342</v>
      </c>
      <c r="D16" s="241" t="s">
        <v>43</v>
      </c>
      <c r="E16" s="232"/>
      <c r="F16" s="242">
        <v>45092</v>
      </c>
      <c r="G16" s="242">
        <v>45190</v>
      </c>
      <c r="H16" s="243">
        <v>98</v>
      </c>
      <c r="I16" s="232"/>
      <c r="J16" s="226"/>
    </row>
    <row r="17" spans="1:10" ht="14.25" customHeight="1">
      <c r="A17" s="232"/>
      <c r="B17" s="232" t="s">
        <v>921</v>
      </c>
      <c r="C17" s="240" t="s">
        <v>285</v>
      </c>
      <c r="D17" s="241" t="s">
        <v>43</v>
      </c>
      <c r="E17" s="232"/>
      <c r="F17" s="242">
        <v>45092</v>
      </c>
      <c r="G17" s="242">
        <v>45190</v>
      </c>
      <c r="H17" s="243">
        <v>98</v>
      </c>
      <c r="I17" s="232"/>
      <c r="J17" s="226"/>
    </row>
    <row r="18" spans="1:10" ht="14.25" customHeight="1">
      <c r="A18" s="232"/>
      <c r="B18" s="232" t="s">
        <v>921</v>
      </c>
      <c r="C18" s="240" t="s">
        <v>298</v>
      </c>
      <c r="D18" s="241" t="s">
        <v>43</v>
      </c>
      <c r="E18" s="232"/>
      <c r="F18" s="242">
        <v>45092</v>
      </c>
      <c r="G18" s="242">
        <v>45190</v>
      </c>
      <c r="H18" s="243">
        <v>98</v>
      </c>
      <c r="I18" s="232"/>
      <c r="J18" s="226"/>
    </row>
    <row r="19" spans="1:10" ht="14.25" customHeight="1">
      <c r="A19" s="232"/>
      <c r="B19" s="232" t="s">
        <v>921</v>
      </c>
      <c r="C19" s="240" t="s">
        <v>306</v>
      </c>
      <c r="D19" s="241" t="s">
        <v>43</v>
      </c>
      <c r="E19" s="232"/>
      <c r="F19" s="242">
        <v>45092</v>
      </c>
      <c r="G19" s="242">
        <v>45190</v>
      </c>
      <c r="H19" s="243">
        <v>98</v>
      </c>
      <c r="I19" s="232"/>
      <c r="J19" s="226"/>
    </row>
    <row r="20" spans="1:10" ht="14.25" customHeight="1">
      <c r="A20" s="232"/>
      <c r="B20" s="232" t="s">
        <v>921</v>
      </c>
      <c r="C20" s="240" t="s">
        <v>316</v>
      </c>
      <c r="D20" s="241" t="s">
        <v>43</v>
      </c>
      <c r="E20" s="232"/>
      <c r="F20" s="242">
        <v>45092</v>
      </c>
      <c r="G20" s="242">
        <v>45190</v>
      </c>
      <c r="H20" s="243">
        <v>98</v>
      </c>
      <c r="I20" s="232"/>
      <c r="J20" s="226"/>
    </row>
    <row r="21" spans="1:10" ht="14.25" customHeight="1">
      <c r="A21" s="232"/>
      <c r="B21" s="232" t="s">
        <v>921</v>
      </c>
      <c r="C21" s="240" t="s">
        <v>325</v>
      </c>
      <c r="D21" s="241" t="s">
        <v>43</v>
      </c>
      <c r="E21" s="232"/>
      <c r="F21" s="242">
        <v>45092</v>
      </c>
      <c r="G21" s="242">
        <v>45190</v>
      </c>
      <c r="H21" s="243">
        <v>98</v>
      </c>
      <c r="I21" s="232"/>
      <c r="J21" s="226"/>
    </row>
    <row r="22" spans="1:10" ht="14.25" customHeight="1">
      <c r="A22" s="232"/>
      <c r="B22" s="232" t="s">
        <v>921</v>
      </c>
      <c r="C22" s="240" t="s">
        <v>215</v>
      </c>
      <c r="D22" s="241" t="s">
        <v>43</v>
      </c>
      <c r="E22" s="232"/>
      <c r="F22" s="242">
        <v>45092</v>
      </c>
      <c r="G22" s="242">
        <v>45190</v>
      </c>
      <c r="H22" s="243">
        <v>98</v>
      </c>
      <c r="I22" s="232"/>
      <c r="J22" s="226"/>
    </row>
    <row r="23" spans="1:10" ht="14.25" customHeight="1">
      <c r="A23" s="232"/>
      <c r="B23" s="232" t="s">
        <v>921</v>
      </c>
      <c r="C23" s="240" t="s">
        <v>233</v>
      </c>
      <c r="D23" s="241" t="s">
        <v>43</v>
      </c>
      <c r="E23" s="232"/>
      <c r="F23" s="242">
        <v>45092</v>
      </c>
      <c r="G23" s="242">
        <v>45190</v>
      </c>
      <c r="H23" s="243">
        <v>98</v>
      </c>
      <c r="I23" s="232"/>
      <c r="J23" s="226"/>
    </row>
    <row r="24" spans="1:10" ht="14.25" customHeight="1">
      <c r="A24" s="232"/>
      <c r="B24" s="232" t="s">
        <v>922</v>
      </c>
      <c r="C24" s="240" t="s">
        <v>270</v>
      </c>
      <c r="D24" s="241" t="s">
        <v>923</v>
      </c>
      <c r="E24" s="232"/>
      <c r="F24" s="242">
        <v>45092</v>
      </c>
      <c r="G24" s="242">
        <v>45575</v>
      </c>
      <c r="H24" s="243">
        <v>483</v>
      </c>
      <c r="I24" s="232"/>
      <c r="J24" s="226"/>
    </row>
    <row r="25" spans="1:10" ht="14.25" customHeight="1">
      <c r="A25" s="232"/>
      <c r="B25" s="232" t="s">
        <v>922</v>
      </c>
      <c r="C25" s="240" t="s">
        <v>283</v>
      </c>
      <c r="D25" s="241" t="s">
        <v>923</v>
      </c>
      <c r="E25" s="232"/>
      <c r="F25" s="242">
        <v>45092</v>
      </c>
      <c r="G25" s="242">
        <v>45630</v>
      </c>
      <c r="H25" s="243">
        <v>538</v>
      </c>
      <c r="I25" s="232"/>
      <c r="J25" s="226"/>
    </row>
    <row r="26" spans="1:10" ht="14.25" customHeight="1">
      <c r="A26" s="232"/>
      <c r="B26" s="232" t="s">
        <v>922</v>
      </c>
      <c r="C26" s="240" t="s">
        <v>304</v>
      </c>
      <c r="D26" s="241" t="s">
        <v>923</v>
      </c>
      <c r="E26" s="232"/>
      <c r="F26" s="242">
        <v>45092</v>
      </c>
      <c r="G26" s="242">
        <v>45630</v>
      </c>
      <c r="H26" s="243">
        <v>538</v>
      </c>
      <c r="I26" s="232"/>
      <c r="J26" s="226"/>
    </row>
    <row r="27" spans="1:10" ht="14.25" customHeight="1">
      <c r="A27" s="232"/>
      <c r="B27" s="232" t="s">
        <v>922</v>
      </c>
      <c r="C27" s="240" t="s">
        <v>257</v>
      </c>
      <c r="D27" s="241" t="s">
        <v>923</v>
      </c>
      <c r="E27" s="232"/>
      <c r="F27" s="242">
        <v>45092</v>
      </c>
      <c r="G27" s="242">
        <v>45630</v>
      </c>
      <c r="H27" s="243">
        <v>538</v>
      </c>
      <c r="I27" s="232"/>
      <c r="J27" s="226"/>
    </row>
    <row r="28" spans="1:10" ht="14.25" customHeight="1">
      <c r="A28" s="232"/>
      <c r="B28" s="232" t="s">
        <v>922</v>
      </c>
      <c r="C28" s="240" t="s">
        <v>273</v>
      </c>
      <c r="D28" s="241" t="s">
        <v>923</v>
      </c>
      <c r="E28" s="232"/>
      <c r="F28" s="242">
        <v>45092</v>
      </c>
      <c r="G28" s="242">
        <v>45630</v>
      </c>
      <c r="H28" s="243">
        <v>538</v>
      </c>
      <c r="I28" s="232"/>
      <c r="J28" s="226"/>
    </row>
    <row r="29" spans="1:10" ht="14.25" customHeight="1">
      <c r="A29" s="232"/>
      <c r="B29" s="232" t="s">
        <v>922</v>
      </c>
      <c r="C29" s="240" t="s">
        <v>323</v>
      </c>
      <c r="D29" s="241" t="s">
        <v>923</v>
      </c>
      <c r="E29" s="232"/>
      <c r="F29" s="242">
        <v>45092</v>
      </c>
      <c r="G29" s="242">
        <v>45630</v>
      </c>
      <c r="H29" s="243">
        <v>538</v>
      </c>
      <c r="I29" s="232"/>
      <c r="J29" s="226"/>
    </row>
    <row r="30" spans="1:10" ht="14.25" customHeight="1">
      <c r="A30" s="232"/>
      <c r="B30" s="232" t="s">
        <v>922</v>
      </c>
      <c r="C30" s="240" t="s">
        <v>311</v>
      </c>
      <c r="D30" s="241" t="s">
        <v>923</v>
      </c>
      <c r="E30" s="232"/>
      <c r="F30" s="242">
        <v>45092</v>
      </c>
      <c r="G30" s="242">
        <v>45630</v>
      </c>
      <c r="H30" s="243">
        <v>538</v>
      </c>
      <c r="I30" s="232"/>
      <c r="J30" s="226"/>
    </row>
    <row r="31" spans="1:10" ht="14.25" customHeight="1">
      <c r="A31" s="232"/>
      <c r="B31" s="232" t="s">
        <v>922</v>
      </c>
      <c r="C31" s="240" t="s">
        <v>307</v>
      </c>
      <c r="D31" s="241" t="s">
        <v>923</v>
      </c>
      <c r="E31" s="232"/>
      <c r="F31" s="242">
        <v>45092</v>
      </c>
      <c r="G31" s="242">
        <v>45630</v>
      </c>
      <c r="H31" s="243">
        <v>538</v>
      </c>
      <c r="I31" s="232"/>
      <c r="J31" s="226"/>
    </row>
    <row r="32" spans="1:10" ht="14.25" customHeight="1">
      <c r="A32" s="232"/>
      <c r="B32" s="232" t="s">
        <v>922</v>
      </c>
      <c r="C32" s="240" t="s">
        <v>288</v>
      </c>
      <c r="D32" s="241" t="s">
        <v>923</v>
      </c>
      <c r="E32" s="232"/>
      <c r="F32" s="242">
        <v>45092</v>
      </c>
      <c r="G32" s="242">
        <v>45630</v>
      </c>
      <c r="H32" s="243">
        <v>538</v>
      </c>
      <c r="I32" s="232"/>
      <c r="J32" s="226"/>
    </row>
    <row r="33" spans="1:10" ht="14.25" customHeight="1">
      <c r="A33" s="232"/>
      <c r="B33" s="232" t="s">
        <v>922</v>
      </c>
      <c r="C33" s="240" t="s">
        <v>374</v>
      </c>
      <c r="D33" s="241" t="s">
        <v>923</v>
      </c>
      <c r="E33" s="232"/>
      <c r="F33" s="242">
        <v>45092</v>
      </c>
      <c r="G33" s="242">
        <v>45948</v>
      </c>
      <c r="H33" s="243">
        <v>856</v>
      </c>
      <c r="I33" s="232"/>
      <c r="J33" s="226"/>
    </row>
    <row r="34" spans="1:10" ht="14.25" customHeight="1">
      <c r="A34" s="232"/>
      <c r="B34" s="232" t="s">
        <v>921</v>
      </c>
      <c r="C34" s="240" t="s">
        <v>382</v>
      </c>
      <c r="D34" s="241" t="s">
        <v>43</v>
      </c>
      <c r="E34" s="232"/>
      <c r="F34" s="242">
        <v>45092</v>
      </c>
      <c r="G34" s="242">
        <v>45329</v>
      </c>
      <c r="H34" s="243">
        <v>237</v>
      </c>
      <c r="I34" s="232"/>
      <c r="J34" s="226"/>
    </row>
    <row r="35" spans="1:10" ht="14.25" customHeight="1">
      <c r="A35" s="232"/>
      <c r="B35" s="232" t="s">
        <v>921</v>
      </c>
      <c r="C35" s="240" t="s">
        <v>240</v>
      </c>
      <c r="D35" s="241" t="s">
        <v>43</v>
      </c>
      <c r="E35" s="232"/>
      <c r="F35" s="242">
        <v>45092</v>
      </c>
      <c r="G35" s="242">
        <v>45329</v>
      </c>
      <c r="H35" s="243">
        <v>237</v>
      </c>
      <c r="I35" s="232"/>
      <c r="J35" s="226"/>
    </row>
    <row r="36" spans="1:10" ht="14.25" customHeight="1">
      <c r="A36" s="232"/>
      <c r="B36" s="232" t="s">
        <v>921</v>
      </c>
      <c r="C36" s="240" t="s">
        <v>258</v>
      </c>
      <c r="D36" s="241" t="s">
        <v>43</v>
      </c>
      <c r="E36" s="232"/>
      <c r="F36" s="242">
        <v>45092</v>
      </c>
      <c r="G36" s="242">
        <v>45329</v>
      </c>
      <c r="H36" s="243">
        <v>237</v>
      </c>
      <c r="I36" s="232"/>
      <c r="J36" s="226"/>
    </row>
    <row r="37" spans="1:10" ht="14.25" customHeight="1">
      <c r="A37" s="232"/>
      <c r="B37" s="232" t="s">
        <v>921</v>
      </c>
      <c r="C37" s="240" t="s">
        <v>292</v>
      </c>
      <c r="D37" s="241" t="s">
        <v>43</v>
      </c>
      <c r="E37" s="232"/>
      <c r="F37" s="242">
        <v>45092</v>
      </c>
      <c r="G37" s="242">
        <v>45329</v>
      </c>
      <c r="H37" s="243">
        <v>237</v>
      </c>
      <c r="I37" s="232"/>
      <c r="J37" s="226"/>
    </row>
    <row r="38" spans="1:10" ht="14.25" customHeight="1">
      <c r="A38" s="232"/>
      <c r="B38" s="232" t="s">
        <v>921</v>
      </c>
      <c r="C38" s="240" t="s">
        <v>279</v>
      </c>
      <c r="D38" s="241" t="s">
        <v>43</v>
      </c>
      <c r="E38" s="232"/>
      <c r="F38" s="242">
        <v>45092</v>
      </c>
      <c r="G38" s="242">
        <v>45329</v>
      </c>
      <c r="H38" s="243">
        <v>237</v>
      </c>
      <c r="I38" s="232"/>
      <c r="J38" s="226"/>
    </row>
    <row r="39" spans="1:10" ht="14.25" customHeight="1">
      <c r="A39" s="232"/>
      <c r="B39" s="232" t="s">
        <v>921</v>
      </c>
      <c r="C39" s="240" t="s">
        <v>274</v>
      </c>
      <c r="D39" s="241" t="s">
        <v>43</v>
      </c>
      <c r="E39" s="232"/>
      <c r="F39" s="242">
        <v>45092</v>
      </c>
      <c r="G39" s="242">
        <v>45329</v>
      </c>
      <c r="H39" s="243">
        <v>237</v>
      </c>
      <c r="I39" s="232"/>
      <c r="J39" s="226"/>
    </row>
    <row r="40" spans="1:10" ht="14.25" customHeight="1">
      <c r="A40" s="232"/>
      <c r="B40" s="232" t="s">
        <v>921</v>
      </c>
      <c r="C40" s="240" t="s">
        <v>603</v>
      </c>
      <c r="D40" s="241" t="s">
        <v>43</v>
      </c>
      <c r="E40" s="232"/>
      <c r="F40" s="242">
        <v>45092</v>
      </c>
      <c r="G40" s="242">
        <v>45329</v>
      </c>
      <c r="H40" s="243">
        <v>237</v>
      </c>
      <c r="I40" s="232"/>
      <c r="J40" s="226"/>
    </row>
    <row r="41" spans="1:10" ht="14.25" customHeight="1">
      <c r="A41" s="232"/>
      <c r="B41" s="232" t="s">
        <v>921</v>
      </c>
      <c r="C41" s="240" t="s">
        <v>554</v>
      </c>
      <c r="D41" s="241" t="s">
        <v>43</v>
      </c>
      <c r="E41" s="232"/>
      <c r="F41" s="242">
        <v>45092</v>
      </c>
      <c r="G41" s="242">
        <v>45573</v>
      </c>
      <c r="H41" s="243">
        <v>481</v>
      </c>
      <c r="I41" s="232"/>
      <c r="J41" s="226"/>
    </row>
    <row r="42" spans="1:10" ht="14.25" customHeight="1">
      <c r="A42" s="232"/>
      <c r="B42" s="232" t="s">
        <v>921</v>
      </c>
      <c r="C42" s="240" t="s">
        <v>924</v>
      </c>
      <c r="D42" s="241" t="s">
        <v>43</v>
      </c>
      <c r="E42" s="232"/>
      <c r="F42" s="242">
        <v>45092</v>
      </c>
      <c r="G42" s="242">
        <v>45573</v>
      </c>
      <c r="H42" s="243">
        <v>481</v>
      </c>
      <c r="I42" s="232"/>
      <c r="J42" s="226"/>
    </row>
    <row r="43" spans="1:10" ht="14.25" customHeight="1">
      <c r="A43" s="232"/>
      <c r="B43" s="232" t="s">
        <v>921</v>
      </c>
      <c r="C43" s="240" t="s">
        <v>925</v>
      </c>
      <c r="D43" s="241" t="s">
        <v>43</v>
      </c>
      <c r="E43" s="232"/>
      <c r="F43" s="242">
        <v>45092</v>
      </c>
      <c r="G43" s="242">
        <v>45573</v>
      </c>
      <c r="H43" s="243">
        <v>481</v>
      </c>
      <c r="I43" s="232"/>
      <c r="J43" s="226"/>
    </row>
    <row r="44" spans="1:10" ht="14.25" customHeight="1">
      <c r="A44" s="232"/>
      <c r="B44" s="232" t="s">
        <v>921</v>
      </c>
      <c r="C44" s="240" t="s">
        <v>926</v>
      </c>
      <c r="D44" s="241" t="s">
        <v>43</v>
      </c>
      <c r="E44" s="232"/>
      <c r="F44" s="242">
        <v>45092</v>
      </c>
      <c r="G44" s="242">
        <v>45573</v>
      </c>
      <c r="H44" s="243">
        <v>481</v>
      </c>
      <c r="I44" s="232"/>
      <c r="J44" s="226"/>
    </row>
    <row r="45" spans="1:10" ht="14.25" customHeight="1">
      <c r="A45" s="232"/>
      <c r="B45" s="232" t="s">
        <v>921</v>
      </c>
      <c r="C45" s="240" t="s">
        <v>927</v>
      </c>
      <c r="D45" s="241" t="s">
        <v>43</v>
      </c>
      <c r="E45" s="232"/>
      <c r="F45" s="242">
        <v>45092</v>
      </c>
      <c r="G45" s="242">
        <v>45192</v>
      </c>
      <c r="H45" s="243">
        <v>100</v>
      </c>
      <c r="I45" s="232"/>
      <c r="J45" s="226"/>
    </row>
    <row r="46" spans="1:10" ht="14.25" customHeight="1">
      <c r="A46" s="232"/>
      <c r="B46" s="232" t="s">
        <v>921</v>
      </c>
      <c r="C46" s="240" t="s">
        <v>568</v>
      </c>
      <c r="D46" s="241" t="s">
        <v>43</v>
      </c>
      <c r="E46" s="232"/>
      <c r="F46" s="242">
        <v>45107</v>
      </c>
      <c r="G46" s="242">
        <v>45190</v>
      </c>
      <c r="H46" s="243">
        <v>83</v>
      </c>
      <c r="I46" s="232"/>
      <c r="J46" s="226"/>
    </row>
    <row r="47" spans="1:10" ht="14.25" customHeight="1">
      <c r="A47" s="232"/>
      <c r="B47" s="232" t="s">
        <v>921</v>
      </c>
      <c r="C47" s="240" t="s">
        <v>330</v>
      </c>
      <c r="D47" s="241" t="s">
        <v>43</v>
      </c>
      <c r="E47" s="232"/>
      <c r="F47" s="242">
        <v>45107</v>
      </c>
      <c r="G47" s="242">
        <v>45190</v>
      </c>
      <c r="H47" s="243">
        <v>83</v>
      </c>
      <c r="I47" s="232"/>
      <c r="J47" s="226"/>
    </row>
    <row r="48" spans="1:10" ht="14.25" customHeight="1">
      <c r="A48" s="232"/>
      <c r="B48" s="232" t="s">
        <v>921</v>
      </c>
      <c r="C48" s="240" t="s">
        <v>928</v>
      </c>
      <c r="D48" s="241" t="s">
        <v>43</v>
      </c>
      <c r="E48" s="232"/>
      <c r="F48" s="242">
        <v>45107</v>
      </c>
      <c r="G48" s="242">
        <v>45190</v>
      </c>
      <c r="H48" s="243">
        <v>83</v>
      </c>
      <c r="I48" s="232"/>
      <c r="J48" s="226"/>
    </row>
    <row r="49" spans="1:10" ht="14.25" customHeight="1">
      <c r="A49" s="232"/>
      <c r="B49" s="232" t="s">
        <v>921</v>
      </c>
      <c r="C49" s="240" t="s">
        <v>929</v>
      </c>
      <c r="D49" s="241" t="s">
        <v>43</v>
      </c>
      <c r="E49" s="232"/>
      <c r="F49" s="242">
        <v>45107</v>
      </c>
      <c r="G49" s="242">
        <v>45190</v>
      </c>
      <c r="H49" s="243">
        <v>83</v>
      </c>
      <c r="I49" s="232"/>
      <c r="J49" s="226"/>
    </row>
    <row r="50" spans="1:10" ht="14.25" customHeight="1">
      <c r="A50" s="232"/>
      <c r="B50" s="232" t="s">
        <v>921</v>
      </c>
      <c r="C50" s="240" t="s">
        <v>930</v>
      </c>
      <c r="D50" s="241" t="s">
        <v>43</v>
      </c>
      <c r="E50" s="232"/>
      <c r="F50" s="242">
        <v>45107</v>
      </c>
      <c r="G50" s="242">
        <v>45190</v>
      </c>
      <c r="H50" s="243">
        <v>83</v>
      </c>
      <c r="I50" s="232"/>
      <c r="J50" s="226"/>
    </row>
    <row r="51" spans="1:10" ht="14.25" customHeight="1">
      <c r="A51" s="232"/>
      <c r="B51" s="232" t="s">
        <v>921</v>
      </c>
      <c r="C51" s="240" t="s">
        <v>931</v>
      </c>
      <c r="D51" s="241" t="s">
        <v>43</v>
      </c>
      <c r="E51" s="232"/>
      <c r="F51" s="242">
        <v>45107</v>
      </c>
      <c r="G51" s="242">
        <v>45190</v>
      </c>
      <c r="H51" s="243">
        <v>83</v>
      </c>
      <c r="I51" s="232"/>
      <c r="J51" s="226"/>
    </row>
    <row r="52" spans="1:10" ht="14.25" customHeight="1">
      <c r="A52" s="232"/>
      <c r="B52" s="232" t="s">
        <v>921</v>
      </c>
      <c r="C52" s="240" t="s">
        <v>932</v>
      </c>
      <c r="D52" s="241" t="s">
        <v>43</v>
      </c>
      <c r="E52" s="232"/>
      <c r="F52" s="242">
        <v>45107</v>
      </c>
      <c r="G52" s="242">
        <v>45190</v>
      </c>
      <c r="H52" s="243">
        <v>83</v>
      </c>
      <c r="I52" s="232"/>
      <c r="J52" s="226"/>
    </row>
    <row r="53" spans="1:10" ht="14.25" customHeight="1">
      <c r="A53" s="232"/>
      <c r="B53" s="232" t="s">
        <v>921</v>
      </c>
      <c r="C53" s="240" t="s">
        <v>933</v>
      </c>
      <c r="D53" s="241" t="s">
        <v>43</v>
      </c>
      <c r="E53" s="232"/>
      <c r="F53" s="242">
        <v>45107</v>
      </c>
      <c r="G53" s="242">
        <v>45190</v>
      </c>
      <c r="H53" s="243">
        <v>83</v>
      </c>
      <c r="I53" s="232"/>
      <c r="J53" s="226"/>
    </row>
    <row r="54" spans="1:10" ht="14.25" customHeight="1">
      <c r="A54" s="232"/>
      <c r="B54" s="232" t="s">
        <v>921</v>
      </c>
      <c r="C54" s="240" t="s">
        <v>934</v>
      </c>
      <c r="D54" s="241" t="s">
        <v>43</v>
      </c>
      <c r="E54" s="232"/>
      <c r="F54" s="242">
        <v>45107</v>
      </c>
      <c r="G54" s="242">
        <v>45190</v>
      </c>
      <c r="H54" s="243">
        <v>83</v>
      </c>
      <c r="I54" s="232"/>
      <c r="J54" s="226"/>
    </row>
    <row r="55" spans="1:10" ht="14.25" customHeight="1">
      <c r="A55" s="232"/>
      <c r="B55" s="232" t="s">
        <v>921</v>
      </c>
      <c r="C55" s="240" t="s">
        <v>571</v>
      </c>
      <c r="D55" s="241" t="s">
        <v>43</v>
      </c>
      <c r="E55" s="232"/>
      <c r="F55" s="242">
        <v>45107</v>
      </c>
      <c r="G55" s="242">
        <v>45190</v>
      </c>
      <c r="H55" s="243">
        <v>83</v>
      </c>
      <c r="I55" s="232"/>
      <c r="J55" s="226"/>
    </row>
    <row r="56" spans="1:10" ht="14.25" customHeight="1">
      <c r="A56" s="232"/>
      <c r="B56" s="232" t="s">
        <v>935</v>
      </c>
      <c r="C56" s="240" t="s">
        <v>571</v>
      </c>
      <c r="D56" s="241" t="s">
        <v>923</v>
      </c>
      <c r="E56" s="232"/>
      <c r="F56" s="242">
        <v>45130</v>
      </c>
      <c r="G56" s="242">
        <v>45487</v>
      </c>
      <c r="H56" s="243">
        <v>357</v>
      </c>
      <c r="I56" s="232"/>
      <c r="J56" s="226"/>
    </row>
    <row r="57" spans="1:10" ht="14.25" customHeight="1">
      <c r="A57" s="232"/>
      <c r="B57" s="232" t="s">
        <v>935</v>
      </c>
      <c r="C57" s="240" t="s">
        <v>541</v>
      </c>
      <c r="D57" s="241" t="s">
        <v>923</v>
      </c>
      <c r="E57" s="232"/>
      <c r="F57" s="242">
        <v>45130</v>
      </c>
      <c r="G57" s="242">
        <v>45487</v>
      </c>
      <c r="H57" s="243">
        <v>357</v>
      </c>
      <c r="I57" s="232"/>
      <c r="J57" s="226"/>
    </row>
    <row r="58" spans="1:10" ht="14.25" customHeight="1">
      <c r="A58" s="232"/>
      <c r="B58" s="232" t="s">
        <v>935</v>
      </c>
      <c r="C58" s="240" t="s">
        <v>936</v>
      </c>
      <c r="D58" s="241" t="s">
        <v>923</v>
      </c>
      <c r="E58" s="232"/>
      <c r="F58" s="242">
        <v>45130</v>
      </c>
      <c r="G58" s="242">
        <v>45487</v>
      </c>
      <c r="H58" s="243">
        <v>357</v>
      </c>
      <c r="I58" s="232"/>
      <c r="J58" s="226"/>
    </row>
    <row r="59" spans="1:10" ht="14.25" customHeight="1">
      <c r="A59" s="232"/>
      <c r="B59" s="232" t="s">
        <v>935</v>
      </c>
      <c r="C59" s="240" t="s">
        <v>937</v>
      </c>
      <c r="D59" s="241" t="s">
        <v>923</v>
      </c>
      <c r="E59" s="232"/>
      <c r="F59" s="242">
        <v>45130</v>
      </c>
      <c r="G59" s="242">
        <v>45487</v>
      </c>
      <c r="H59" s="243">
        <v>357</v>
      </c>
      <c r="I59" s="232"/>
      <c r="J59" s="226"/>
    </row>
    <row r="60" spans="1:10" ht="14.25" customHeight="1">
      <c r="A60" s="232"/>
      <c r="B60" s="232" t="s">
        <v>935</v>
      </c>
      <c r="C60" s="240" t="s">
        <v>938</v>
      </c>
      <c r="D60" s="241" t="s">
        <v>923</v>
      </c>
      <c r="E60" s="232"/>
      <c r="F60" s="242">
        <v>45130</v>
      </c>
      <c r="G60" s="242">
        <v>45487</v>
      </c>
      <c r="H60" s="243">
        <v>357</v>
      </c>
      <c r="I60" s="232"/>
      <c r="J60" s="226"/>
    </row>
    <row r="61" spans="1:10" ht="14.25" customHeight="1">
      <c r="A61" s="232"/>
      <c r="B61" s="232" t="s">
        <v>935</v>
      </c>
      <c r="C61" s="240" t="s">
        <v>939</v>
      </c>
      <c r="D61" s="241" t="s">
        <v>923</v>
      </c>
      <c r="E61" s="232"/>
      <c r="F61" s="242">
        <v>45130</v>
      </c>
      <c r="G61" s="242">
        <v>45487</v>
      </c>
      <c r="H61" s="243">
        <v>357</v>
      </c>
      <c r="I61" s="232"/>
      <c r="J61" s="226"/>
    </row>
    <row r="62" spans="1:10" ht="14.25" customHeight="1">
      <c r="A62" s="232"/>
      <c r="B62" s="232" t="s">
        <v>935</v>
      </c>
      <c r="C62" s="240" t="s">
        <v>940</v>
      </c>
      <c r="D62" s="241" t="s">
        <v>923</v>
      </c>
      <c r="E62" s="232"/>
      <c r="F62" s="242">
        <v>45130</v>
      </c>
      <c r="G62" s="242">
        <v>45487</v>
      </c>
      <c r="H62" s="243">
        <v>357</v>
      </c>
      <c r="I62" s="232"/>
      <c r="J62" s="226"/>
    </row>
    <row r="63" spans="1:10" ht="14.25" customHeight="1">
      <c r="A63" s="232"/>
      <c r="B63" s="232" t="s">
        <v>935</v>
      </c>
      <c r="C63" s="240" t="s">
        <v>941</v>
      </c>
      <c r="D63" s="241" t="s">
        <v>923</v>
      </c>
      <c r="E63" s="232"/>
      <c r="F63" s="242">
        <v>45130</v>
      </c>
      <c r="G63" s="242">
        <v>45487</v>
      </c>
      <c r="H63" s="243">
        <v>357</v>
      </c>
      <c r="I63" s="232"/>
      <c r="J63" s="226"/>
    </row>
    <row r="64" spans="1:10" ht="14.25" customHeight="1">
      <c r="A64" s="232"/>
      <c r="B64" s="232" t="s">
        <v>935</v>
      </c>
      <c r="C64" s="240" t="s">
        <v>942</v>
      </c>
      <c r="D64" s="241" t="s">
        <v>923</v>
      </c>
      <c r="E64" s="232"/>
      <c r="F64" s="242">
        <v>45130</v>
      </c>
      <c r="G64" s="242">
        <v>45487</v>
      </c>
      <c r="H64" s="243">
        <v>357</v>
      </c>
      <c r="I64" s="232"/>
      <c r="J64" s="226"/>
    </row>
    <row r="65" spans="1:10" ht="14.25" customHeight="1">
      <c r="A65" s="232"/>
      <c r="B65" s="232" t="s">
        <v>935</v>
      </c>
      <c r="C65" s="240" t="s">
        <v>943</v>
      </c>
      <c r="D65" s="241" t="s">
        <v>923</v>
      </c>
      <c r="E65" s="232"/>
      <c r="F65" s="242">
        <v>45130</v>
      </c>
      <c r="G65" s="242">
        <v>45487</v>
      </c>
      <c r="H65" s="243">
        <v>357</v>
      </c>
      <c r="I65" s="232"/>
      <c r="J65" s="226"/>
    </row>
    <row r="66" spans="1:10" ht="14.25" customHeight="1">
      <c r="A66" s="232"/>
      <c r="B66" s="232" t="s">
        <v>944</v>
      </c>
      <c r="C66" s="240" t="s">
        <v>219</v>
      </c>
      <c r="D66" s="241" t="s">
        <v>945</v>
      </c>
      <c r="E66" s="232"/>
      <c r="F66" s="242">
        <v>45140</v>
      </c>
      <c r="G66" s="242">
        <v>45164</v>
      </c>
      <c r="H66" s="243">
        <v>24</v>
      </c>
      <c r="I66" s="232"/>
      <c r="J66" s="226"/>
    </row>
    <row r="67" spans="1:10" ht="14.25" customHeight="1">
      <c r="A67" s="232"/>
      <c r="B67" s="232" t="s">
        <v>944</v>
      </c>
      <c r="C67" s="240" t="s">
        <v>946</v>
      </c>
      <c r="D67" s="241" t="s">
        <v>923</v>
      </c>
      <c r="E67" s="232"/>
      <c r="F67" s="242">
        <v>45144</v>
      </c>
      <c r="G67" s="242">
        <v>45646</v>
      </c>
      <c r="H67" s="243">
        <v>502</v>
      </c>
      <c r="I67" s="232"/>
      <c r="J67" s="226"/>
    </row>
    <row r="68" spans="1:10" ht="14.25" customHeight="1">
      <c r="A68" s="232"/>
      <c r="B68" s="232" t="s">
        <v>944</v>
      </c>
      <c r="C68" s="240" t="s">
        <v>947</v>
      </c>
      <c r="D68" s="241" t="s">
        <v>923</v>
      </c>
      <c r="E68" s="232"/>
      <c r="F68" s="242">
        <v>45152</v>
      </c>
      <c r="G68" s="242">
        <v>45637</v>
      </c>
      <c r="H68" s="243">
        <v>485</v>
      </c>
      <c r="I68" s="232"/>
      <c r="J68" s="226"/>
    </row>
    <row r="69" spans="1:10" ht="14.25" customHeight="1">
      <c r="A69" s="232"/>
      <c r="B69" s="232" t="s">
        <v>944</v>
      </c>
      <c r="C69" s="240" t="s">
        <v>948</v>
      </c>
      <c r="D69" s="241" t="s">
        <v>945</v>
      </c>
      <c r="E69" s="232"/>
      <c r="F69" s="242">
        <v>45152</v>
      </c>
      <c r="G69" s="242">
        <v>45205</v>
      </c>
      <c r="H69" s="243">
        <v>53</v>
      </c>
      <c r="I69" s="232"/>
      <c r="J69" s="226"/>
    </row>
    <row r="70" spans="1:10" ht="14.25" customHeight="1">
      <c r="A70" s="232"/>
      <c r="B70" s="232" t="s">
        <v>949</v>
      </c>
      <c r="C70" s="240" t="s">
        <v>950</v>
      </c>
      <c r="D70" s="241" t="s">
        <v>923</v>
      </c>
      <c r="E70" s="232"/>
      <c r="F70" s="242">
        <v>45144</v>
      </c>
      <c r="G70" s="242">
        <v>45173</v>
      </c>
      <c r="H70" s="243">
        <v>29</v>
      </c>
      <c r="I70" s="232"/>
      <c r="J70" s="226"/>
    </row>
    <row r="71" spans="1:10" ht="14.25" customHeight="1">
      <c r="A71" s="232"/>
      <c r="B71" s="232" t="s">
        <v>935</v>
      </c>
      <c r="C71" s="240" t="s">
        <v>650</v>
      </c>
      <c r="D71" s="241" t="s">
        <v>923</v>
      </c>
      <c r="E71" s="232"/>
      <c r="F71" s="242">
        <v>45193</v>
      </c>
      <c r="G71" s="242">
        <v>45487</v>
      </c>
      <c r="H71" s="243">
        <v>294</v>
      </c>
      <c r="I71" s="232"/>
      <c r="J71" s="226"/>
    </row>
    <row r="72" spans="1:10" ht="14.25" customHeight="1">
      <c r="A72" s="232"/>
      <c r="B72" s="232" t="s">
        <v>949</v>
      </c>
      <c r="C72" s="240" t="s">
        <v>471</v>
      </c>
      <c r="D72" s="241" t="s">
        <v>923</v>
      </c>
      <c r="E72" s="232"/>
      <c r="F72" s="242">
        <v>45178</v>
      </c>
      <c r="G72" s="242">
        <v>45487</v>
      </c>
      <c r="H72" s="243">
        <v>309</v>
      </c>
      <c r="I72" s="232"/>
      <c r="J72" s="226"/>
    </row>
    <row r="73" spans="1:10" ht="14.25" customHeight="1">
      <c r="A73" s="232"/>
      <c r="B73" s="232" t="s">
        <v>949</v>
      </c>
      <c r="C73" s="240" t="s">
        <v>519</v>
      </c>
      <c r="D73" s="241" t="s">
        <v>923</v>
      </c>
      <c r="E73" s="232"/>
      <c r="F73" s="242">
        <v>45178</v>
      </c>
      <c r="G73" s="242">
        <v>45187</v>
      </c>
      <c r="H73" s="243">
        <v>9</v>
      </c>
      <c r="I73" s="232"/>
      <c r="J73" s="226"/>
    </row>
    <row r="74" spans="1:10" ht="14.25" customHeight="1">
      <c r="A74" s="232"/>
      <c r="B74" s="232" t="s">
        <v>949</v>
      </c>
      <c r="C74" s="240" t="s">
        <v>260</v>
      </c>
      <c r="D74" s="241" t="s">
        <v>945</v>
      </c>
      <c r="E74" s="232"/>
      <c r="F74" s="242">
        <v>45178</v>
      </c>
      <c r="G74" s="242">
        <v>45185</v>
      </c>
      <c r="H74" s="243">
        <v>7</v>
      </c>
      <c r="I74" s="232"/>
      <c r="J74" s="226"/>
    </row>
    <row r="75" spans="1:10" ht="14.25" customHeight="1">
      <c r="A75" s="232"/>
      <c r="B75" s="232" t="s">
        <v>949</v>
      </c>
      <c r="C75" s="240" t="s">
        <v>265</v>
      </c>
      <c r="D75" s="241" t="s">
        <v>923</v>
      </c>
      <c r="E75" s="232"/>
      <c r="F75" s="242">
        <v>45178</v>
      </c>
      <c r="G75" s="242">
        <v>45187</v>
      </c>
      <c r="H75" s="243">
        <v>9</v>
      </c>
      <c r="I75" s="232"/>
      <c r="J75" s="226"/>
    </row>
    <row r="76" spans="1:10" ht="14.25" customHeight="1">
      <c r="A76" s="232"/>
      <c r="B76" s="232" t="s">
        <v>949</v>
      </c>
      <c r="C76" s="240" t="s">
        <v>295</v>
      </c>
      <c r="D76" s="241" t="s">
        <v>923</v>
      </c>
      <c r="E76" s="232"/>
      <c r="F76" s="242">
        <v>45178</v>
      </c>
      <c r="G76" s="242">
        <v>45191</v>
      </c>
      <c r="H76" s="243">
        <v>13</v>
      </c>
      <c r="I76" s="232"/>
      <c r="J76" s="226"/>
    </row>
    <row r="77" spans="1:10" ht="14.25" customHeight="1">
      <c r="A77" s="232"/>
      <c r="B77" s="232" t="s">
        <v>949</v>
      </c>
      <c r="C77" s="240" t="s">
        <v>297</v>
      </c>
      <c r="D77" s="241" t="s">
        <v>923</v>
      </c>
      <c r="E77" s="232"/>
      <c r="F77" s="242">
        <v>45178</v>
      </c>
      <c r="G77" s="242">
        <v>45199</v>
      </c>
      <c r="H77" s="243">
        <v>21</v>
      </c>
      <c r="I77" s="232"/>
      <c r="J77" s="226"/>
    </row>
    <row r="78" spans="1:10" ht="14.25" customHeight="1">
      <c r="A78" s="232"/>
      <c r="B78" s="232" t="s">
        <v>949</v>
      </c>
      <c r="C78" s="240" t="s">
        <v>951</v>
      </c>
      <c r="D78" s="241" t="s">
        <v>945</v>
      </c>
      <c r="E78" s="232"/>
      <c r="F78" s="242">
        <v>45191</v>
      </c>
      <c r="G78" s="242">
        <v>45204</v>
      </c>
      <c r="H78" s="243">
        <v>13</v>
      </c>
      <c r="I78" s="232"/>
      <c r="J78" s="226"/>
    </row>
    <row r="79" spans="1:10" ht="14.25" customHeight="1">
      <c r="A79" s="232"/>
      <c r="B79" s="232" t="s">
        <v>949</v>
      </c>
      <c r="C79" s="240" t="s">
        <v>952</v>
      </c>
      <c r="D79" s="241" t="s">
        <v>945</v>
      </c>
      <c r="E79" s="232"/>
      <c r="F79" s="242">
        <v>45192</v>
      </c>
      <c r="G79" s="242">
        <v>45198</v>
      </c>
      <c r="H79" s="243">
        <v>6</v>
      </c>
      <c r="I79" s="232"/>
      <c r="J79" s="226"/>
    </row>
    <row r="80" spans="1:10" ht="14.25" customHeight="1">
      <c r="A80" s="232"/>
      <c r="B80" s="232" t="s">
        <v>949</v>
      </c>
      <c r="C80" s="240" t="s">
        <v>953</v>
      </c>
      <c r="D80" s="241" t="s">
        <v>923</v>
      </c>
      <c r="E80" s="232"/>
      <c r="F80" s="242">
        <v>45178</v>
      </c>
      <c r="G80" s="242">
        <v>45250</v>
      </c>
      <c r="H80" s="243">
        <v>72</v>
      </c>
      <c r="I80" s="232"/>
      <c r="J80" s="226"/>
    </row>
    <row r="81" spans="1:10" ht="14.25" customHeight="1">
      <c r="A81" s="232"/>
      <c r="B81" s="232" t="s">
        <v>949</v>
      </c>
      <c r="C81" s="240" t="s">
        <v>954</v>
      </c>
      <c r="D81" s="241" t="s">
        <v>923</v>
      </c>
      <c r="E81" s="232"/>
      <c r="F81" s="242">
        <v>45178</v>
      </c>
      <c r="G81" s="242">
        <v>45236</v>
      </c>
      <c r="H81" s="243">
        <v>58</v>
      </c>
      <c r="I81" s="232"/>
      <c r="J81" s="226"/>
    </row>
    <row r="82" spans="1:10" ht="14.25" customHeight="1">
      <c r="A82" s="232"/>
      <c r="B82" s="232" t="s">
        <v>949</v>
      </c>
      <c r="C82" s="240" t="s">
        <v>955</v>
      </c>
      <c r="D82" s="241" t="s">
        <v>923</v>
      </c>
      <c r="E82" s="232"/>
      <c r="F82" s="242">
        <v>45191</v>
      </c>
      <c r="G82" s="242">
        <v>45210</v>
      </c>
      <c r="H82" s="243">
        <v>19</v>
      </c>
      <c r="I82" s="232"/>
      <c r="J82" s="226"/>
    </row>
    <row r="83" spans="1:10" ht="14.25" customHeight="1">
      <c r="A83" s="232"/>
      <c r="B83" s="232" t="s">
        <v>935</v>
      </c>
      <c r="C83" s="240" t="s">
        <v>626</v>
      </c>
      <c r="D83" s="241" t="s">
        <v>923</v>
      </c>
      <c r="E83" s="232"/>
      <c r="F83" s="242">
        <v>45191</v>
      </c>
      <c r="G83" s="242">
        <v>45487</v>
      </c>
      <c r="H83" s="243">
        <v>296</v>
      </c>
      <c r="I83" s="232"/>
      <c r="J83" s="226"/>
    </row>
    <row r="84" spans="1:10" ht="14.25" customHeight="1">
      <c r="A84" s="232"/>
      <c r="B84" s="232" t="s">
        <v>935</v>
      </c>
      <c r="C84" s="240" t="s">
        <v>956</v>
      </c>
      <c r="D84" s="241" t="s">
        <v>923</v>
      </c>
      <c r="E84" s="232"/>
      <c r="F84" s="242">
        <v>45191</v>
      </c>
      <c r="G84" s="242">
        <v>45198</v>
      </c>
      <c r="H84" s="243">
        <v>7</v>
      </c>
      <c r="I84" s="232"/>
      <c r="J84" s="226"/>
    </row>
    <row r="85" spans="1:10" ht="14.25" customHeight="1">
      <c r="A85" s="232"/>
      <c r="B85" s="232" t="s">
        <v>935</v>
      </c>
      <c r="C85" s="240" t="s">
        <v>957</v>
      </c>
      <c r="D85" s="241" t="s">
        <v>923</v>
      </c>
      <c r="E85" s="232"/>
      <c r="F85" s="242">
        <v>45191</v>
      </c>
      <c r="G85" s="242">
        <v>45487</v>
      </c>
      <c r="H85" s="243">
        <v>296</v>
      </c>
      <c r="I85" s="232"/>
      <c r="J85" s="226"/>
    </row>
    <row r="86" spans="1:10" ht="14.25" customHeight="1">
      <c r="A86" s="232"/>
      <c r="B86" s="232" t="s">
        <v>935</v>
      </c>
      <c r="C86" s="240" t="s">
        <v>958</v>
      </c>
      <c r="D86" s="241" t="s">
        <v>923</v>
      </c>
      <c r="E86" s="232"/>
      <c r="F86" s="242">
        <v>45133</v>
      </c>
      <c r="G86" s="242">
        <v>45174</v>
      </c>
      <c r="H86" s="243">
        <v>41</v>
      </c>
      <c r="I86" s="232"/>
      <c r="J86" s="226"/>
    </row>
    <row r="87" spans="1:10" ht="14.25" customHeight="1">
      <c r="A87" s="232"/>
      <c r="B87" s="232" t="s">
        <v>949</v>
      </c>
      <c r="C87" s="244" t="s">
        <v>418</v>
      </c>
      <c r="D87" s="241" t="s">
        <v>945</v>
      </c>
      <c r="E87" s="232"/>
      <c r="F87" s="242">
        <v>45232</v>
      </c>
      <c r="G87" s="242">
        <v>45233</v>
      </c>
      <c r="H87" s="241">
        <v>1</v>
      </c>
      <c r="I87" s="232"/>
      <c r="J87" s="226"/>
    </row>
    <row r="88" spans="1:10" ht="14.25" customHeight="1">
      <c r="A88" s="232"/>
      <c r="B88" s="232" t="s">
        <v>935</v>
      </c>
      <c r="C88" s="244" t="s">
        <v>638</v>
      </c>
      <c r="D88" s="241" t="s">
        <v>47</v>
      </c>
      <c r="E88" s="232"/>
      <c r="F88" s="242">
        <v>45237</v>
      </c>
      <c r="G88" s="242">
        <v>45487</v>
      </c>
      <c r="H88" s="241">
        <v>250</v>
      </c>
      <c r="I88" s="232"/>
      <c r="J88" s="226"/>
    </row>
    <row r="89" spans="1:10" ht="14.25" customHeight="1">
      <c r="A89" s="232"/>
      <c r="B89" s="232" t="s">
        <v>935</v>
      </c>
      <c r="C89" s="244" t="s">
        <v>611</v>
      </c>
      <c r="D89" s="241" t="s">
        <v>47</v>
      </c>
      <c r="E89" s="232"/>
      <c r="F89" s="242">
        <v>45237</v>
      </c>
      <c r="G89" s="242">
        <v>45487</v>
      </c>
      <c r="H89" s="241">
        <v>250</v>
      </c>
      <c r="I89" s="232"/>
      <c r="J89" s="226"/>
    </row>
    <row r="90" spans="1:10" ht="14.25" customHeight="1">
      <c r="A90" s="232"/>
      <c r="B90" s="232" t="s">
        <v>949</v>
      </c>
      <c r="C90" s="244" t="s">
        <v>959</v>
      </c>
      <c r="D90" s="241" t="s">
        <v>960</v>
      </c>
      <c r="E90" s="232"/>
      <c r="F90" s="242">
        <v>45238</v>
      </c>
      <c r="G90" s="242">
        <v>45261</v>
      </c>
      <c r="H90" s="241">
        <v>23</v>
      </c>
      <c r="I90" s="232"/>
      <c r="J90" s="226"/>
    </row>
    <row r="91" spans="1:10" ht="14.25" customHeight="1">
      <c r="A91" s="232"/>
      <c r="B91" s="232" t="s">
        <v>949</v>
      </c>
      <c r="C91" s="244" t="s">
        <v>950</v>
      </c>
      <c r="D91" s="241" t="s">
        <v>48</v>
      </c>
      <c r="E91" s="232"/>
      <c r="F91" s="242">
        <v>45250</v>
      </c>
      <c r="G91" s="242">
        <v>45416</v>
      </c>
      <c r="H91" s="241">
        <v>166</v>
      </c>
      <c r="I91" s="232"/>
      <c r="J91" s="226"/>
    </row>
    <row r="92" spans="1:10" ht="14.25" customHeight="1">
      <c r="A92" s="232"/>
      <c r="B92" s="232" t="s">
        <v>961</v>
      </c>
      <c r="C92" s="244" t="s">
        <v>285</v>
      </c>
      <c r="D92" s="241" t="s">
        <v>923</v>
      </c>
      <c r="E92" s="232"/>
      <c r="F92" s="242">
        <v>45258</v>
      </c>
      <c r="G92" s="242">
        <v>45487</v>
      </c>
      <c r="H92" s="241">
        <v>229</v>
      </c>
      <c r="I92" s="232"/>
      <c r="J92" s="226"/>
    </row>
    <row r="93" spans="1:10" ht="14.25" customHeight="1">
      <c r="A93" s="232"/>
      <c r="B93" s="232" t="s">
        <v>961</v>
      </c>
      <c r="C93" s="244" t="s">
        <v>298</v>
      </c>
      <c r="D93" s="241" t="s">
        <v>923</v>
      </c>
      <c r="E93" s="232"/>
      <c r="F93" s="242">
        <v>45258</v>
      </c>
      <c r="G93" s="242">
        <v>45324</v>
      </c>
      <c r="H93" s="241">
        <v>66</v>
      </c>
      <c r="I93" s="232"/>
      <c r="J93" s="226"/>
    </row>
    <row r="94" spans="1:10" ht="14.25" customHeight="1">
      <c r="A94" s="232"/>
      <c r="B94" s="232" t="s">
        <v>961</v>
      </c>
      <c r="C94" s="244" t="s">
        <v>306</v>
      </c>
      <c r="D94" s="241" t="s">
        <v>923</v>
      </c>
      <c r="E94" s="232"/>
      <c r="F94" s="242">
        <v>45258</v>
      </c>
      <c r="G94" s="242">
        <v>45487</v>
      </c>
      <c r="H94" s="241">
        <v>229</v>
      </c>
      <c r="I94" s="232"/>
      <c r="J94" s="226"/>
    </row>
    <row r="95" spans="1:10" ht="14.25" customHeight="1">
      <c r="A95" s="232"/>
      <c r="B95" s="232" t="s">
        <v>961</v>
      </c>
      <c r="C95" s="244" t="s">
        <v>316</v>
      </c>
      <c r="D95" s="241" t="s">
        <v>923</v>
      </c>
      <c r="E95" s="232"/>
      <c r="F95" s="242">
        <v>45258</v>
      </c>
      <c r="G95" s="242">
        <v>45487</v>
      </c>
      <c r="H95" s="241">
        <v>229</v>
      </c>
      <c r="I95" s="232"/>
      <c r="J95" s="226"/>
    </row>
    <row r="96" spans="1:10" ht="14.25" customHeight="1">
      <c r="A96" s="232"/>
      <c r="B96" s="232" t="s">
        <v>961</v>
      </c>
      <c r="C96" s="244" t="s">
        <v>325</v>
      </c>
      <c r="D96" s="241" t="s">
        <v>923</v>
      </c>
      <c r="E96" s="232"/>
      <c r="F96" s="242">
        <v>45258</v>
      </c>
      <c r="G96" s="242">
        <v>45313</v>
      </c>
      <c r="H96" s="241">
        <v>55</v>
      </c>
      <c r="I96" s="232"/>
      <c r="J96" s="226"/>
    </row>
    <row r="97" spans="1:10" ht="14.25" customHeight="1">
      <c r="A97" s="232"/>
      <c r="B97" s="232" t="s">
        <v>961</v>
      </c>
      <c r="C97" s="244" t="s">
        <v>215</v>
      </c>
      <c r="D97" s="241" t="s">
        <v>923</v>
      </c>
      <c r="E97" s="232"/>
      <c r="F97" s="242">
        <v>45258</v>
      </c>
      <c r="G97" s="242">
        <v>45313</v>
      </c>
      <c r="H97" s="241">
        <v>55</v>
      </c>
      <c r="I97" s="232"/>
      <c r="J97" s="226"/>
    </row>
    <row r="98" spans="1:10" ht="14.25" customHeight="1">
      <c r="A98" s="232"/>
      <c r="B98" s="232" t="s">
        <v>961</v>
      </c>
      <c r="C98" s="244" t="s">
        <v>330</v>
      </c>
      <c r="D98" s="241" t="s">
        <v>923</v>
      </c>
      <c r="E98" s="232"/>
      <c r="F98" s="242">
        <v>45258</v>
      </c>
      <c r="G98" s="242">
        <v>45487</v>
      </c>
      <c r="H98" s="241">
        <v>229</v>
      </c>
      <c r="I98" s="232"/>
      <c r="J98" s="226"/>
    </row>
    <row r="99" spans="1:10" ht="14.25" customHeight="1">
      <c r="A99" s="232"/>
      <c r="B99" s="232" t="s">
        <v>935</v>
      </c>
      <c r="C99" s="244" t="s">
        <v>929</v>
      </c>
      <c r="D99" s="241" t="s">
        <v>923</v>
      </c>
      <c r="E99" s="232"/>
      <c r="F99" s="242">
        <v>45258</v>
      </c>
      <c r="G99" s="242">
        <v>45487</v>
      </c>
      <c r="H99" s="241">
        <v>229</v>
      </c>
      <c r="I99" s="232"/>
      <c r="J99" s="226"/>
    </row>
    <row r="100" spans="1:10" ht="14.25" customHeight="1">
      <c r="A100" s="232"/>
      <c r="B100" s="232" t="s">
        <v>935</v>
      </c>
      <c r="C100" s="244" t="s">
        <v>930</v>
      </c>
      <c r="D100" s="241" t="s">
        <v>923</v>
      </c>
      <c r="E100" s="232"/>
      <c r="F100" s="242">
        <v>45258</v>
      </c>
      <c r="G100" s="242">
        <v>45487</v>
      </c>
      <c r="H100" s="241">
        <v>229</v>
      </c>
      <c r="I100" s="232"/>
      <c r="J100" s="226"/>
    </row>
    <row r="101" spans="1:10" ht="14.25" customHeight="1">
      <c r="A101" s="232"/>
      <c r="B101" s="232" t="s">
        <v>935</v>
      </c>
      <c r="C101" s="244" t="s">
        <v>931</v>
      </c>
      <c r="D101" s="241" t="s">
        <v>923</v>
      </c>
      <c r="E101" s="232"/>
      <c r="F101" s="242">
        <v>45258</v>
      </c>
      <c r="G101" s="242">
        <v>45487</v>
      </c>
      <c r="H101" s="241">
        <v>229</v>
      </c>
      <c r="I101" s="232"/>
      <c r="J101" s="226"/>
    </row>
    <row r="102" spans="1:10" ht="14.25" customHeight="1">
      <c r="A102" s="232"/>
      <c r="B102" s="232" t="s">
        <v>935</v>
      </c>
      <c r="C102" s="244" t="s">
        <v>932</v>
      </c>
      <c r="D102" s="241" t="s">
        <v>923</v>
      </c>
      <c r="E102" s="232"/>
      <c r="F102" s="242">
        <v>45258</v>
      </c>
      <c r="G102" s="242">
        <v>45487</v>
      </c>
      <c r="H102" s="241">
        <v>229</v>
      </c>
      <c r="I102" s="232"/>
      <c r="J102" s="226"/>
    </row>
    <row r="103" spans="1:10" ht="14.25" customHeight="1">
      <c r="A103" s="232"/>
      <c r="B103" s="232" t="s">
        <v>935</v>
      </c>
      <c r="C103" s="244" t="s">
        <v>933</v>
      </c>
      <c r="D103" s="241" t="s">
        <v>923</v>
      </c>
      <c r="E103" s="232"/>
      <c r="F103" s="242">
        <v>45258</v>
      </c>
      <c r="G103" s="242">
        <v>45487</v>
      </c>
      <c r="H103" s="241">
        <v>229</v>
      </c>
      <c r="I103" s="232"/>
      <c r="J103" s="226"/>
    </row>
    <row r="104" spans="1:10" ht="14.25" customHeight="1">
      <c r="A104" s="232"/>
      <c r="B104" s="232" t="s">
        <v>935</v>
      </c>
      <c r="C104" s="244" t="s">
        <v>934</v>
      </c>
      <c r="D104" s="241" t="s">
        <v>923</v>
      </c>
      <c r="E104" s="232"/>
      <c r="F104" s="242">
        <v>45258</v>
      </c>
      <c r="G104" s="242">
        <v>45487</v>
      </c>
      <c r="H104" s="241">
        <v>229</v>
      </c>
      <c r="I104" s="232"/>
      <c r="J104" s="226"/>
    </row>
    <row r="105" spans="1:10" ht="14.25" customHeight="1">
      <c r="A105" s="232"/>
      <c r="B105" s="232" t="s">
        <v>935</v>
      </c>
      <c r="C105" s="244" t="s">
        <v>652</v>
      </c>
      <c r="D105" s="241" t="s">
        <v>48</v>
      </c>
      <c r="E105" s="232"/>
      <c r="F105" s="242">
        <v>45265</v>
      </c>
      <c r="G105" s="242">
        <v>45315</v>
      </c>
      <c r="H105" s="241">
        <v>50</v>
      </c>
      <c r="I105" s="232"/>
      <c r="J105" s="226"/>
    </row>
    <row r="106" spans="1:10" ht="14.25" customHeight="1">
      <c r="A106" s="232"/>
      <c r="B106" s="232" t="s">
        <v>935</v>
      </c>
      <c r="C106" s="244" t="s">
        <v>644</v>
      </c>
      <c r="D106" s="241" t="s">
        <v>48</v>
      </c>
      <c r="E106" s="232"/>
      <c r="F106" s="242">
        <v>45265</v>
      </c>
      <c r="G106" s="242">
        <v>45487</v>
      </c>
      <c r="H106" s="241">
        <v>222</v>
      </c>
      <c r="I106" s="232"/>
      <c r="J106" s="226"/>
    </row>
    <row r="107" spans="1:10" ht="14.25" customHeight="1">
      <c r="A107" s="232"/>
      <c r="B107" s="232" t="s">
        <v>935</v>
      </c>
      <c r="C107" s="244" t="s">
        <v>632</v>
      </c>
      <c r="D107" s="241" t="s">
        <v>48</v>
      </c>
      <c r="E107" s="232"/>
      <c r="F107" s="242">
        <v>45265</v>
      </c>
      <c r="G107" s="242">
        <v>45487</v>
      </c>
      <c r="H107" s="241">
        <v>222</v>
      </c>
      <c r="I107" s="232"/>
      <c r="J107" s="226"/>
    </row>
    <row r="108" spans="1:10" ht="14.25" customHeight="1">
      <c r="A108" s="232"/>
      <c r="B108" s="232" t="s">
        <v>935</v>
      </c>
      <c r="C108" s="244" t="s">
        <v>638</v>
      </c>
      <c r="D108" s="241" t="s">
        <v>48</v>
      </c>
      <c r="E108" s="232"/>
      <c r="F108" s="242">
        <v>45265</v>
      </c>
      <c r="G108" s="242">
        <v>45487</v>
      </c>
      <c r="H108" s="241">
        <v>222</v>
      </c>
      <c r="I108" s="232"/>
      <c r="J108" s="226"/>
    </row>
    <row r="109" spans="1:10" ht="14.25" customHeight="1">
      <c r="A109" s="232"/>
      <c r="B109" s="232" t="s">
        <v>935</v>
      </c>
      <c r="C109" s="244" t="s">
        <v>611</v>
      </c>
      <c r="D109" s="241" t="s">
        <v>48</v>
      </c>
      <c r="E109" s="232"/>
      <c r="F109" s="242">
        <v>45265</v>
      </c>
      <c r="G109" s="242">
        <v>45487</v>
      </c>
      <c r="H109" s="241">
        <v>222</v>
      </c>
      <c r="I109" s="232"/>
      <c r="J109" s="226"/>
    </row>
    <row r="110" spans="1:10" ht="14.25" customHeight="1">
      <c r="A110" s="232"/>
      <c r="B110" s="232" t="s">
        <v>935</v>
      </c>
      <c r="C110" s="244" t="s">
        <v>551</v>
      </c>
      <c r="D110" s="241" t="s">
        <v>48</v>
      </c>
      <c r="E110" s="232"/>
      <c r="F110" s="242">
        <v>45265</v>
      </c>
      <c r="G110" s="242">
        <v>45487</v>
      </c>
      <c r="H110" s="241">
        <v>222</v>
      </c>
      <c r="I110" s="232"/>
      <c r="J110" s="226"/>
    </row>
    <row r="111" spans="1:10" ht="14.25" customHeight="1">
      <c r="A111" s="232"/>
      <c r="B111" s="232" t="s">
        <v>935</v>
      </c>
      <c r="C111" s="244" t="s">
        <v>580</v>
      </c>
      <c r="D111" s="241" t="s">
        <v>48</v>
      </c>
      <c r="E111" s="232"/>
      <c r="F111" s="242">
        <v>45265</v>
      </c>
      <c r="G111" s="242">
        <v>45487</v>
      </c>
      <c r="H111" s="241">
        <v>222</v>
      </c>
      <c r="I111" s="232"/>
      <c r="J111" s="226"/>
    </row>
    <row r="112" spans="1:10" ht="14.25" customHeight="1">
      <c r="A112" s="232"/>
      <c r="B112" s="232" t="s">
        <v>935</v>
      </c>
      <c r="C112" s="244" t="s">
        <v>962</v>
      </c>
      <c r="D112" s="241" t="s">
        <v>48</v>
      </c>
      <c r="E112" s="232"/>
      <c r="F112" s="242">
        <v>45265</v>
      </c>
      <c r="G112" s="242">
        <v>45487</v>
      </c>
      <c r="H112" s="241">
        <v>222</v>
      </c>
      <c r="I112" s="232"/>
      <c r="J112" s="226"/>
    </row>
    <row r="113" spans="1:10" ht="14.25" customHeight="1">
      <c r="A113" s="232"/>
      <c r="B113" s="232" t="s">
        <v>935</v>
      </c>
      <c r="C113" s="244" t="s">
        <v>963</v>
      </c>
      <c r="D113" s="241" t="s">
        <v>48</v>
      </c>
      <c r="E113" s="232"/>
      <c r="F113" s="242">
        <v>45265</v>
      </c>
      <c r="G113" s="242">
        <v>45315</v>
      </c>
      <c r="H113" s="241">
        <v>50</v>
      </c>
      <c r="I113" s="232"/>
      <c r="J113" s="226"/>
    </row>
    <row r="114" spans="1:10" ht="14.25" customHeight="1">
      <c r="A114" s="232"/>
      <c r="B114" s="232" t="s">
        <v>921</v>
      </c>
      <c r="C114" s="244" t="s">
        <v>299</v>
      </c>
      <c r="D114" s="241" t="s">
        <v>48</v>
      </c>
      <c r="E114" s="232"/>
      <c r="F114" s="242">
        <v>45267</v>
      </c>
      <c r="G114" s="242">
        <v>45269</v>
      </c>
      <c r="H114" s="241">
        <v>2</v>
      </c>
      <c r="I114" s="232"/>
      <c r="J114" s="226"/>
    </row>
    <row r="115" spans="1:10" ht="14.25" customHeight="1">
      <c r="A115" s="232"/>
      <c r="B115" s="232" t="s">
        <v>921</v>
      </c>
      <c r="C115" s="244" t="s">
        <v>309</v>
      </c>
      <c r="D115" s="241" t="s">
        <v>48</v>
      </c>
      <c r="E115" s="232"/>
      <c r="F115" s="242">
        <v>45267</v>
      </c>
      <c r="G115" s="242">
        <v>45269</v>
      </c>
      <c r="H115" s="241">
        <v>2</v>
      </c>
      <c r="I115" s="232"/>
      <c r="J115" s="226"/>
    </row>
    <row r="116" spans="1:10" ht="14.25" customHeight="1">
      <c r="A116" s="232"/>
      <c r="B116" s="232" t="s">
        <v>964</v>
      </c>
      <c r="C116" s="245" t="s">
        <v>661</v>
      </c>
      <c r="D116" s="246" t="s">
        <v>48</v>
      </c>
      <c r="E116" s="232"/>
      <c r="F116" s="242">
        <v>45309</v>
      </c>
      <c r="G116" s="242">
        <v>45324</v>
      </c>
      <c r="H116" s="241">
        <v>15</v>
      </c>
      <c r="I116" s="232"/>
      <c r="J116" s="226"/>
    </row>
    <row r="117" spans="1:10" ht="14.25" customHeight="1">
      <c r="A117" s="232"/>
      <c r="B117" s="232" t="s">
        <v>964</v>
      </c>
      <c r="C117" s="245" t="s">
        <v>965</v>
      </c>
      <c r="D117" s="246" t="s">
        <v>48</v>
      </c>
      <c r="E117" s="232"/>
      <c r="F117" s="242">
        <v>45313</v>
      </c>
      <c r="G117" s="242">
        <v>45319</v>
      </c>
      <c r="H117" s="241">
        <v>6</v>
      </c>
      <c r="I117" s="232"/>
      <c r="J117" s="226"/>
    </row>
    <row r="118" spans="1:10" ht="14.25" customHeight="1">
      <c r="A118" s="232"/>
      <c r="B118" s="232" t="s">
        <v>964</v>
      </c>
      <c r="C118" s="247" t="s">
        <v>966</v>
      </c>
      <c r="D118" s="246" t="s">
        <v>945</v>
      </c>
      <c r="E118" s="232"/>
      <c r="F118" s="242">
        <v>45330</v>
      </c>
      <c r="G118" s="242">
        <v>45422</v>
      </c>
      <c r="H118" s="248">
        <v>92</v>
      </c>
      <c r="I118" s="232"/>
      <c r="J118" s="226"/>
    </row>
    <row r="119" spans="1:10" ht="14.25" customHeight="1">
      <c r="A119" s="232"/>
      <c r="B119" s="232" t="s">
        <v>964</v>
      </c>
      <c r="C119" s="247" t="s">
        <v>721</v>
      </c>
      <c r="D119" s="246" t="s">
        <v>945</v>
      </c>
      <c r="E119" s="232"/>
      <c r="F119" s="242">
        <v>45330</v>
      </c>
      <c r="G119" s="242">
        <v>45487</v>
      </c>
      <c r="H119" s="248">
        <v>157</v>
      </c>
      <c r="I119" s="232"/>
      <c r="J119" s="226"/>
    </row>
    <row r="120" spans="1:10" ht="14.25" customHeight="1">
      <c r="A120" s="232"/>
      <c r="B120" s="232" t="s">
        <v>964</v>
      </c>
      <c r="C120" s="245" t="s">
        <v>258</v>
      </c>
      <c r="D120" s="246" t="s">
        <v>945</v>
      </c>
      <c r="E120" s="232"/>
      <c r="F120" s="242">
        <v>45334</v>
      </c>
      <c r="G120" s="242">
        <v>45339</v>
      </c>
      <c r="H120" s="248">
        <v>5</v>
      </c>
      <c r="I120" s="232"/>
      <c r="J120" s="226"/>
    </row>
    <row r="121" spans="1:10" ht="14.25" customHeight="1">
      <c r="A121" s="232"/>
      <c r="B121" s="232" t="s">
        <v>964</v>
      </c>
      <c r="C121" s="245" t="s">
        <v>455</v>
      </c>
      <c r="D121" s="246" t="s">
        <v>48</v>
      </c>
      <c r="E121" s="232"/>
      <c r="F121" s="242">
        <v>45362</v>
      </c>
      <c r="G121" s="242">
        <v>45407</v>
      </c>
      <c r="H121" s="248">
        <v>45</v>
      </c>
      <c r="I121" s="232"/>
      <c r="J121" s="226"/>
    </row>
    <row r="122" spans="1:10" ht="14.25" customHeight="1">
      <c r="A122" s="232"/>
      <c r="B122" s="232" t="s">
        <v>964</v>
      </c>
      <c r="C122" s="245" t="s">
        <v>285</v>
      </c>
      <c r="D122" s="246" t="s">
        <v>923</v>
      </c>
      <c r="E122" s="232"/>
      <c r="F122" s="249">
        <v>45525</v>
      </c>
      <c r="G122" s="249">
        <v>45641</v>
      </c>
      <c r="H122" s="248">
        <v>116</v>
      </c>
      <c r="I122" s="232"/>
      <c r="J122" s="226"/>
    </row>
    <row r="123" spans="1:10" ht="14.25" customHeight="1">
      <c r="A123" s="232"/>
      <c r="B123" s="232" t="s">
        <v>964</v>
      </c>
      <c r="C123" s="245" t="s">
        <v>306</v>
      </c>
      <c r="D123" s="246" t="s">
        <v>923</v>
      </c>
      <c r="E123" s="232"/>
      <c r="F123" s="249">
        <v>45525</v>
      </c>
      <c r="G123" s="249">
        <v>45641</v>
      </c>
      <c r="H123" s="248">
        <v>116</v>
      </c>
      <c r="I123" s="232"/>
      <c r="J123" s="226"/>
    </row>
    <row r="124" spans="1:10" ht="14.25" customHeight="1">
      <c r="A124" s="232"/>
      <c r="B124" s="232" t="s">
        <v>964</v>
      </c>
      <c r="C124" s="245" t="s">
        <v>316</v>
      </c>
      <c r="D124" s="246" t="s">
        <v>923</v>
      </c>
      <c r="E124" s="232"/>
      <c r="F124" s="249">
        <v>45525</v>
      </c>
      <c r="G124" s="249">
        <v>45641</v>
      </c>
      <c r="H124" s="248">
        <v>116</v>
      </c>
      <c r="I124" s="232"/>
      <c r="J124" s="226"/>
    </row>
    <row r="125" spans="1:10" ht="14.25" customHeight="1">
      <c r="A125" s="234">
        <v>1</v>
      </c>
      <c r="B125" s="250" t="s">
        <v>967</v>
      </c>
      <c r="C125" s="234" t="s">
        <v>968</v>
      </c>
      <c r="D125" s="234" t="s">
        <v>911</v>
      </c>
      <c r="E125" s="234"/>
      <c r="F125" s="251">
        <v>45041</v>
      </c>
      <c r="G125" s="251">
        <v>45488</v>
      </c>
      <c r="H125" s="252">
        <f t="shared" ref="H125:H379" ca="1" si="4">+(IF(G125=0,TODAY(),G125)-F125)+1</f>
        <v>448</v>
      </c>
      <c r="I125" s="253" t="s">
        <v>969</v>
      </c>
      <c r="J125" s="226" t="str">
        <f t="shared" ref="J125:J379" si="5">IF(G125&gt;=1,"Clear","ROW")</f>
        <v>Clear</v>
      </c>
    </row>
    <row r="126" spans="1:10" ht="14.25" customHeight="1">
      <c r="A126" s="234">
        <v>2</v>
      </c>
      <c r="B126" s="250" t="s">
        <v>970</v>
      </c>
      <c r="C126" s="254" t="s">
        <v>971</v>
      </c>
      <c r="D126" s="234" t="s">
        <v>911</v>
      </c>
      <c r="E126" s="234"/>
      <c r="F126" s="251">
        <v>45216</v>
      </c>
      <c r="G126" s="251">
        <v>45229</v>
      </c>
      <c r="H126" s="252">
        <f t="shared" ca="1" si="4"/>
        <v>14</v>
      </c>
      <c r="I126" s="253"/>
      <c r="J126" s="226" t="str">
        <f t="shared" si="5"/>
        <v>Clear</v>
      </c>
    </row>
    <row r="127" spans="1:10" ht="14.25" customHeight="1">
      <c r="A127" s="234">
        <v>3</v>
      </c>
      <c r="B127" s="250" t="s">
        <v>972</v>
      </c>
      <c r="C127" s="254" t="s">
        <v>973</v>
      </c>
      <c r="D127" s="234" t="s">
        <v>911</v>
      </c>
      <c r="E127" s="234"/>
      <c r="F127" s="251">
        <v>45216</v>
      </c>
      <c r="G127" s="251">
        <v>45227</v>
      </c>
      <c r="H127" s="252">
        <f t="shared" ca="1" si="4"/>
        <v>12</v>
      </c>
      <c r="I127" s="253"/>
      <c r="J127" s="226" t="str">
        <f t="shared" si="5"/>
        <v>Clear</v>
      </c>
    </row>
    <row r="128" spans="1:10" ht="14.25" customHeight="1">
      <c r="A128" s="234">
        <v>4</v>
      </c>
      <c r="B128" s="250" t="s">
        <v>974</v>
      </c>
      <c r="C128" s="255" t="s">
        <v>975</v>
      </c>
      <c r="D128" s="234" t="s">
        <v>911</v>
      </c>
      <c r="E128" s="234"/>
      <c r="F128" s="251">
        <v>45221</v>
      </c>
      <c r="G128" s="251">
        <v>45401</v>
      </c>
      <c r="H128" s="252">
        <f t="shared" ca="1" si="4"/>
        <v>181</v>
      </c>
      <c r="I128" s="253" t="s">
        <v>969</v>
      </c>
      <c r="J128" s="226" t="str">
        <f t="shared" si="5"/>
        <v>Clear</v>
      </c>
    </row>
    <row r="129" spans="1:10" ht="14.25" customHeight="1">
      <c r="A129" s="234">
        <v>5</v>
      </c>
      <c r="B129" s="250" t="s">
        <v>976</v>
      </c>
      <c r="C129" s="254" t="s">
        <v>977</v>
      </c>
      <c r="D129" s="234" t="s">
        <v>911</v>
      </c>
      <c r="E129" s="234"/>
      <c r="F129" s="251">
        <v>45221</v>
      </c>
      <c r="G129" s="251">
        <v>45297</v>
      </c>
      <c r="H129" s="252">
        <f t="shared" ca="1" si="4"/>
        <v>77</v>
      </c>
      <c r="I129" s="253" t="s">
        <v>969</v>
      </c>
      <c r="J129" s="226" t="str">
        <f t="shared" si="5"/>
        <v>Clear</v>
      </c>
    </row>
    <row r="130" spans="1:10" ht="14.25" customHeight="1">
      <c r="A130" s="234">
        <v>6</v>
      </c>
      <c r="B130" s="250" t="s">
        <v>978</v>
      </c>
      <c r="C130" s="254" t="s">
        <v>979</v>
      </c>
      <c r="D130" s="234" t="s">
        <v>911</v>
      </c>
      <c r="E130" s="234"/>
      <c r="F130" s="251">
        <v>45221</v>
      </c>
      <c r="G130" s="251">
        <v>45303</v>
      </c>
      <c r="H130" s="252">
        <f t="shared" ca="1" si="4"/>
        <v>83</v>
      </c>
      <c r="I130" s="253" t="s">
        <v>969</v>
      </c>
      <c r="J130" s="226" t="str">
        <f t="shared" si="5"/>
        <v>Clear</v>
      </c>
    </row>
    <row r="131" spans="1:10" ht="14.25" customHeight="1">
      <c r="A131" s="234">
        <v>7</v>
      </c>
      <c r="B131" s="250" t="s">
        <v>980</v>
      </c>
      <c r="C131" s="254" t="s">
        <v>981</v>
      </c>
      <c r="D131" s="234" t="s">
        <v>911</v>
      </c>
      <c r="E131" s="234"/>
      <c r="F131" s="251">
        <v>45221</v>
      </c>
      <c r="G131" s="251">
        <v>45303</v>
      </c>
      <c r="H131" s="252">
        <f t="shared" ca="1" si="4"/>
        <v>83</v>
      </c>
      <c r="I131" s="253" t="s">
        <v>969</v>
      </c>
      <c r="J131" s="226" t="str">
        <f t="shared" si="5"/>
        <v>Clear</v>
      </c>
    </row>
    <row r="132" spans="1:10" ht="14.25" customHeight="1">
      <c r="A132" s="234">
        <v>8</v>
      </c>
      <c r="B132" s="250" t="s">
        <v>982</v>
      </c>
      <c r="C132" s="254" t="s">
        <v>983</v>
      </c>
      <c r="D132" s="234" t="s">
        <v>911</v>
      </c>
      <c r="E132" s="234"/>
      <c r="F132" s="251">
        <v>45221</v>
      </c>
      <c r="G132" s="251">
        <v>45304</v>
      </c>
      <c r="H132" s="252">
        <f t="shared" ca="1" si="4"/>
        <v>84</v>
      </c>
      <c r="I132" s="253" t="s">
        <v>969</v>
      </c>
      <c r="J132" s="226" t="str">
        <f t="shared" si="5"/>
        <v>Clear</v>
      </c>
    </row>
    <row r="133" spans="1:10" ht="14.25" customHeight="1">
      <c r="A133" s="234">
        <v>9</v>
      </c>
      <c r="B133" s="250" t="s">
        <v>984</v>
      </c>
      <c r="C133" s="254" t="s">
        <v>985</v>
      </c>
      <c r="D133" s="234" t="s">
        <v>911</v>
      </c>
      <c r="E133" s="234"/>
      <c r="F133" s="251">
        <v>45221</v>
      </c>
      <c r="G133" s="251">
        <v>45297</v>
      </c>
      <c r="H133" s="252">
        <f t="shared" ca="1" si="4"/>
        <v>77</v>
      </c>
      <c r="I133" s="253" t="s">
        <v>969</v>
      </c>
      <c r="J133" s="226" t="str">
        <f t="shared" si="5"/>
        <v>Clear</v>
      </c>
    </row>
    <row r="134" spans="1:10" ht="14.25" customHeight="1">
      <c r="A134" s="234">
        <v>10</v>
      </c>
      <c r="B134" s="250" t="s">
        <v>986</v>
      </c>
      <c r="C134" s="254" t="s">
        <v>987</v>
      </c>
      <c r="D134" s="234" t="s">
        <v>911</v>
      </c>
      <c r="E134" s="234"/>
      <c r="F134" s="251">
        <v>45221</v>
      </c>
      <c r="G134" s="251">
        <v>45297</v>
      </c>
      <c r="H134" s="252">
        <f t="shared" ca="1" si="4"/>
        <v>77</v>
      </c>
      <c r="I134" s="253" t="s">
        <v>969</v>
      </c>
      <c r="J134" s="226" t="str">
        <f t="shared" si="5"/>
        <v>Clear</v>
      </c>
    </row>
    <row r="135" spans="1:10" ht="14.25" customHeight="1">
      <c r="A135" s="234">
        <v>11</v>
      </c>
      <c r="B135" s="250" t="s">
        <v>988</v>
      </c>
      <c r="C135" s="254" t="s">
        <v>989</v>
      </c>
      <c r="D135" s="234" t="s">
        <v>911</v>
      </c>
      <c r="E135" s="234"/>
      <c r="F135" s="251">
        <v>45221</v>
      </c>
      <c r="G135" s="251">
        <v>45297</v>
      </c>
      <c r="H135" s="252">
        <f t="shared" ca="1" si="4"/>
        <v>77</v>
      </c>
      <c r="I135" s="253" t="s">
        <v>969</v>
      </c>
      <c r="J135" s="226" t="str">
        <f t="shared" si="5"/>
        <v>Clear</v>
      </c>
    </row>
    <row r="136" spans="1:10" ht="14.25" customHeight="1">
      <c r="A136" s="234">
        <v>12</v>
      </c>
      <c r="B136" s="250" t="s">
        <v>990</v>
      </c>
      <c r="C136" s="254" t="s">
        <v>991</v>
      </c>
      <c r="D136" s="234" t="s">
        <v>911</v>
      </c>
      <c r="E136" s="234"/>
      <c r="F136" s="251">
        <v>45221</v>
      </c>
      <c r="G136" s="251">
        <v>45297</v>
      </c>
      <c r="H136" s="252">
        <f t="shared" ca="1" si="4"/>
        <v>77</v>
      </c>
      <c r="I136" s="253" t="s">
        <v>969</v>
      </c>
      <c r="J136" s="226" t="str">
        <f t="shared" si="5"/>
        <v>Clear</v>
      </c>
    </row>
    <row r="137" spans="1:10" ht="14.25" customHeight="1">
      <c r="A137" s="234">
        <v>13</v>
      </c>
      <c r="B137" s="250" t="s">
        <v>992</v>
      </c>
      <c r="C137" s="254" t="s">
        <v>993</v>
      </c>
      <c r="D137" s="234" t="s">
        <v>911</v>
      </c>
      <c r="E137" s="234"/>
      <c r="F137" s="251">
        <v>45225</v>
      </c>
      <c r="G137" s="251">
        <v>45316</v>
      </c>
      <c r="H137" s="252">
        <f t="shared" ca="1" si="4"/>
        <v>92</v>
      </c>
      <c r="I137" s="253" t="s">
        <v>994</v>
      </c>
      <c r="J137" s="226" t="str">
        <f t="shared" si="5"/>
        <v>Clear</v>
      </c>
    </row>
    <row r="138" spans="1:10" ht="14.25" customHeight="1">
      <c r="A138" s="234">
        <v>14</v>
      </c>
      <c r="B138" s="250" t="s">
        <v>995</v>
      </c>
      <c r="C138" s="255" t="s">
        <v>996</v>
      </c>
      <c r="D138" s="234" t="s">
        <v>911</v>
      </c>
      <c r="E138" s="234"/>
      <c r="F138" s="251">
        <v>45238</v>
      </c>
      <c r="G138" s="251">
        <v>45254</v>
      </c>
      <c r="H138" s="252">
        <f t="shared" ca="1" si="4"/>
        <v>17</v>
      </c>
      <c r="I138" s="253"/>
      <c r="J138" s="226" t="str">
        <f t="shared" si="5"/>
        <v>Clear</v>
      </c>
    </row>
    <row r="139" spans="1:10" ht="14.25" customHeight="1">
      <c r="A139" s="234">
        <v>15</v>
      </c>
      <c r="B139" s="250" t="s">
        <v>997</v>
      </c>
      <c r="C139" s="254" t="s">
        <v>998</v>
      </c>
      <c r="D139" s="234" t="s">
        <v>911</v>
      </c>
      <c r="E139" s="234"/>
      <c r="F139" s="251">
        <v>45238</v>
      </c>
      <c r="G139" s="251">
        <v>45302</v>
      </c>
      <c r="H139" s="252">
        <f t="shared" ca="1" si="4"/>
        <v>65</v>
      </c>
      <c r="I139" s="253" t="s">
        <v>969</v>
      </c>
      <c r="J139" s="226" t="str">
        <f t="shared" si="5"/>
        <v>Clear</v>
      </c>
    </row>
    <row r="140" spans="1:10" ht="14.25" customHeight="1">
      <c r="A140" s="234">
        <v>16</v>
      </c>
      <c r="B140" s="250" t="s">
        <v>999</v>
      </c>
      <c r="C140" s="254" t="s">
        <v>1000</v>
      </c>
      <c r="D140" s="234" t="s">
        <v>911</v>
      </c>
      <c r="E140" s="234"/>
      <c r="F140" s="251">
        <v>45253</v>
      </c>
      <c r="G140" s="251">
        <v>45261</v>
      </c>
      <c r="H140" s="252">
        <f t="shared" ca="1" si="4"/>
        <v>9</v>
      </c>
      <c r="I140" s="253"/>
      <c r="J140" s="226" t="str">
        <f t="shared" si="5"/>
        <v>Clear</v>
      </c>
    </row>
    <row r="141" spans="1:10" ht="14.25" customHeight="1">
      <c r="A141" s="234">
        <v>17</v>
      </c>
      <c r="B141" s="253" t="s">
        <v>1001</v>
      </c>
      <c r="C141" s="254" t="s">
        <v>1002</v>
      </c>
      <c r="D141" s="234" t="s">
        <v>45</v>
      </c>
      <c r="E141" s="234" t="s">
        <v>1003</v>
      </c>
      <c r="F141" s="251">
        <v>45276</v>
      </c>
      <c r="G141" s="251">
        <v>45277</v>
      </c>
      <c r="H141" s="252">
        <f t="shared" ca="1" si="4"/>
        <v>2</v>
      </c>
      <c r="I141" s="253" t="s">
        <v>1004</v>
      </c>
      <c r="J141" s="226" t="str">
        <f t="shared" si="5"/>
        <v>Clear</v>
      </c>
    </row>
    <row r="142" spans="1:10" ht="14.25" customHeight="1">
      <c r="A142" s="234">
        <v>18</v>
      </c>
      <c r="B142" s="250" t="s">
        <v>1005</v>
      </c>
      <c r="C142" s="234"/>
      <c r="D142" s="234" t="s">
        <v>45</v>
      </c>
      <c r="E142" s="234" t="s">
        <v>1006</v>
      </c>
      <c r="F142" s="251">
        <v>45286</v>
      </c>
      <c r="G142" s="251">
        <v>45289</v>
      </c>
      <c r="H142" s="252">
        <f t="shared" ca="1" si="4"/>
        <v>4</v>
      </c>
      <c r="I142" s="253" t="s">
        <v>1007</v>
      </c>
      <c r="J142" s="226" t="str">
        <f t="shared" si="5"/>
        <v>Clear</v>
      </c>
    </row>
    <row r="143" spans="1:10" ht="14.25" customHeight="1">
      <c r="A143" s="234">
        <v>19</v>
      </c>
      <c r="B143" s="250" t="s">
        <v>1008</v>
      </c>
      <c r="C143" s="234" t="s">
        <v>1009</v>
      </c>
      <c r="D143" s="234" t="s">
        <v>45</v>
      </c>
      <c r="E143" s="234"/>
      <c r="F143" s="251">
        <v>45286</v>
      </c>
      <c r="G143" s="251">
        <v>45723</v>
      </c>
      <c r="H143" s="252">
        <f t="shared" ca="1" si="4"/>
        <v>438</v>
      </c>
      <c r="I143" s="253" t="s">
        <v>1010</v>
      </c>
      <c r="J143" s="226" t="str">
        <f t="shared" si="5"/>
        <v>Clear</v>
      </c>
    </row>
    <row r="144" spans="1:10" ht="14.25" customHeight="1">
      <c r="A144" s="234">
        <v>20</v>
      </c>
      <c r="B144" s="250" t="s">
        <v>1011</v>
      </c>
      <c r="C144" s="234" t="s">
        <v>1012</v>
      </c>
      <c r="D144" s="234" t="s">
        <v>45</v>
      </c>
      <c r="E144" s="234"/>
      <c r="F144" s="251">
        <v>45286</v>
      </c>
      <c r="G144" s="251">
        <v>45658</v>
      </c>
      <c r="H144" s="252">
        <f t="shared" ca="1" si="4"/>
        <v>373</v>
      </c>
      <c r="I144" s="253" t="s">
        <v>1010</v>
      </c>
      <c r="J144" s="226" t="str">
        <f t="shared" si="5"/>
        <v>Clear</v>
      </c>
    </row>
    <row r="145" spans="1:10" ht="14.25" customHeight="1">
      <c r="A145" s="234">
        <v>21</v>
      </c>
      <c r="B145" s="250" t="s">
        <v>1013</v>
      </c>
      <c r="C145" s="234" t="s">
        <v>1014</v>
      </c>
      <c r="D145" s="234" t="s">
        <v>45</v>
      </c>
      <c r="E145" s="234"/>
      <c r="F145" s="251">
        <v>45286</v>
      </c>
      <c r="G145" s="251">
        <v>45641</v>
      </c>
      <c r="H145" s="252">
        <f t="shared" ca="1" si="4"/>
        <v>356</v>
      </c>
      <c r="I145" s="253" t="s">
        <v>1010</v>
      </c>
      <c r="J145" s="226" t="str">
        <f t="shared" si="5"/>
        <v>Clear</v>
      </c>
    </row>
    <row r="146" spans="1:10" ht="14.25" customHeight="1">
      <c r="A146" s="234">
        <v>22</v>
      </c>
      <c r="B146" s="250" t="s">
        <v>1015</v>
      </c>
      <c r="C146" s="234" t="s">
        <v>1016</v>
      </c>
      <c r="D146" s="234" t="s">
        <v>45</v>
      </c>
      <c r="E146" s="234"/>
      <c r="F146" s="251">
        <v>45286</v>
      </c>
      <c r="G146" s="234"/>
      <c r="H146" s="252">
        <f t="shared" ca="1" si="4"/>
        <v>810</v>
      </c>
      <c r="I146" s="253" t="s">
        <v>1010</v>
      </c>
      <c r="J146" s="226" t="str">
        <f t="shared" si="5"/>
        <v>ROW</v>
      </c>
    </row>
    <row r="147" spans="1:10" ht="14.25" customHeight="1">
      <c r="A147" s="234">
        <v>23</v>
      </c>
      <c r="B147" s="250" t="s">
        <v>1017</v>
      </c>
      <c r="C147" s="234" t="s">
        <v>1018</v>
      </c>
      <c r="D147" s="234" t="s">
        <v>45</v>
      </c>
      <c r="E147" s="234"/>
      <c r="F147" s="251">
        <v>45286</v>
      </c>
      <c r="G147" s="251">
        <v>45641</v>
      </c>
      <c r="H147" s="252">
        <f t="shared" ca="1" si="4"/>
        <v>356</v>
      </c>
      <c r="I147" s="253" t="s">
        <v>1010</v>
      </c>
      <c r="J147" s="226" t="str">
        <f t="shared" si="5"/>
        <v>Clear</v>
      </c>
    </row>
    <row r="148" spans="1:10" ht="14.25" customHeight="1">
      <c r="A148" s="234">
        <v>24</v>
      </c>
      <c r="B148" s="250" t="s">
        <v>1019</v>
      </c>
      <c r="C148" s="234" t="s">
        <v>1020</v>
      </c>
      <c r="D148" s="234" t="s">
        <v>45</v>
      </c>
      <c r="E148" s="234"/>
      <c r="F148" s="251">
        <v>45286</v>
      </c>
      <c r="G148" s="251">
        <v>45641</v>
      </c>
      <c r="H148" s="252">
        <f t="shared" ca="1" si="4"/>
        <v>356</v>
      </c>
      <c r="I148" s="253" t="s">
        <v>1010</v>
      </c>
      <c r="J148" s="226" t="str">
        <f t="shared" si="5"/>
        <v>Clear</v>
      </c>
    </row>
    <row r="149" spans="1:10" ht="14.25" customHeight="1">
      <c r="A149" s="234">
        <v>25</v>
      </c>
      <c r="B149" s="250" t="s">
        <v>1021</v>
      </c>
      <c r="C149" s="234" t="s">
        <v>1022</v>
      </c>
      <c r="D149" s="234" t="s">
        <v>45</v>
      </c>
      <c r="E149" s="234"/>
      <c r="F149" s="251">
        <v>45286</v>
      </c>
      <c r="G149" s="251">
        <v>45636</v>
      </c>
      <c r="H149" s="252">
        <f t="shared" ca="1" si="4"/>
        <v>351</v>
      </c>
      <c r="I149" s="253" t="s">
        <v>1010</v>
      </c>
      <c r="J149" s="226" t="str">
        <f t="shared" si="5"/>
        <v>Clear</v>
      </c>
    </row>
    <row r="150" spans="1:10" ht="14.25" customHeight="1">
      <c r="A150" s="234">
        <v>26</v>
      </c>
      <c r="B150" s="250" t="s">
        <v>1023</v>
      </c>
      <c r="C150" s="234" t="s">
        <v>1024</v>
      </c>
      <c r="D150" s="234" t="s">
        <v>45</v>
      </c>
      <c r="E150" s="234"/>
      <c r="F150" s="251">
        <v>45286</v>
      </c>
      <c r="G150" s="251">
        <v>45627</v>
      </c>
      <c r="H150" s="252">
        <f t="shared" ca="1" si="4"/>
        <v>342</v>
      </c>
      <c r="I150" s="253" t="s">
        <v>1010</v>
      </c>
      <c r="J150" s="226" t="str">
        <f t="shared" si="5"/>
        <v>Clear</v>
      </c>
    </row>
    <row r="151" spans="1:10" ht="14.25" customHeight="1">
      <c r="A151" s="234">
        <v>27</v>
      </c>
      <c r="B151" s="250" t="s">
        <v>1025</v>
      </c>
      <c r="C151" s="234" t="s">
        <v>1026</v>
      </c>
      <c r="D151" s="234" t="s">
        <v>45</v>
      </c>
      <c r="E151" s="234"/>
      <c r="F151" s="251">
        <v>45286</v>
      </c>
      <c r="G151" s="251">
        <v>45604</v>
      </c>
      <c r="H151" s="252">
        <f t="shared" ca="1" si="4"/>
        <v>319</v>
      </c>
      <c r="I151" s="253" t="s">
        <v>1010</v>
      </c>
      <c r="J151" s="226" t="str">
        <f t="shared" si="5"/>
        <v>Clear</v>
      </c>
    </row>
    <row r="152" spans="1:10" ht="14.25" customHeight="1">
      <c r="A152" s="234">
        <v>28</v>
      </c>
      <c r="B152" s="250" t="s">
        <v>1027</v>
      </c>
      <c r="C152" s="234" t="s">
        <v>1028</v>
      </c>
      <c r="D152" s="234" t="s">
        <v>45</v>
      </c>
      <c r="E152" s="234" t="s">
        <v>1006</v>
      </c>
      <c r="F152" s="251">
        <v>45286</v>
      </c>
      <c r="G152" s="251">
        <v>45627</v>
      </c>
      <c r="H152" s="252">
        <f t="shared" ca="1" si="4"/>
        <v>342</v>
      </c>
      <c r="I152" s="253" t="s">
        <v>1029</v>
      </c>
      <c r="J152" s="226" t="str">
        <f t="shared" si="5"/>
        <v>Clear</v>
      </c>
    </row>
    <row r="153" spans="1:10" ht="14.25" customHeight="1">
      <c r="A153" s="234">
        <v>29</v>
      </c>
      <c r="B153" s="250" t="s">
        <v>1030</v>
      </c>
      <c r="C153" s="234" t="s">
        <v>1031</v>
      </c>
      <c r="D153" s="234" t="s">
        <v>45</v>
      </c>
      <c r="E153" s="234" t="s">
        <v>1006</v>
      </c>
      <c r="F153" s="251">
        <v>45286</v>
      </c>
      <c r="G153" s="251">
        <v>45627</v>
      </c>
      <c r="H153" s="252">
        <f t="shared" ca="1" si="4"/>
        <v>342</v>
      </c>
      <c r="I153" s="253" t="s">
        <v>1029</v>
      </c>
      <c r="J153" s="226" t="str">
        <f t="shared" si="5"/>
        <v>Clear</v>
      </c>
    </row>
    <row r="154" spans="1:10" ht="14.25" customHeight="1">
      <c r="A154" s="234">
        <v>30</v>
      </c>
      <c r="B154" s="250" t="s">
        <v>1032</v>
      </c>
      <c r="C154" s="234" t="s">
        <v>1033</v>
      </c>
      <c r="D154" s="234" t="s">
        <v>45</v>
      </c>
      <c r="E154" s="234"/>
      <c r="F154" s="251">
        <v>45286</v>
      </c>
      <c r="G154" s="251">
        <v>45627</v>
      </c>
      <c r="H154" s="252">
        <f t="shared" ca="1" si="4"/>
        <v>342</v>
      </c>
      <c r="I154" s="253" t="s">
        <v>1010</v>
      </c>
      <c r="J154" s="226" t="str">
        <f t="shared" si="5"/>
        <v>Clear</v>
      </c>
    </row>
    <row r="155" spans="1:10" ht="14.25" customHeight="1">
      <c r="A155" s="234">
        <v>31</v>
      </c>
      <c r="B155" s="250" t="s">
        <v>1034</v>
      </c>
      <c r="C155" s="234" t="s">
        <v>1035</v>
      </c>
      <c r="D155" s="234" t="s">
        <v>45</v>
      </c>
      <c r="E155" s="234"/>
      <c r="F155" s="251">
        <v>45286</v>
      </c>
      <c r="G155" s="251">
        <v>45658</v>
      </c>
      <c r="H155" s="252">
        <f t="shared" ca="1" si="4"/>
        <v>373</v>
      </c>
      <c r="I155" s="253" t="s">
        <v>1010</v>
      </c>
      <c r="J155" s="226" t="str">
        <f t="shared" si="5"/>
        <v>Clear</v>
      </c>
    </row>
    <row r="156" spans="1:10" ht="14.25" customHeight="1">
      <c r="A156" s="234">
        <v>32</v>
      </c>
      <c r="B156" s="250" t="s">
        <v>1036</v>
      </c>
      <c r="C156" s="234" t="s">
        <v>1037</v>
      </c>
      <c r="D156" s="234" t="s">
        <v>45</v>
      </c>
      <c r="E156" s="234"/>
      <c r="F156" s="251">
        <v>45286</v>
      </c>
      <c r="G156" s="251">
        <v>45659</v>
      </c>
      <c r="H156" s="252">
        <f t="shared" ca="1" si="4"/>
        <v>374</v>
      </c>
      <c r="I156" s="253" t="s">
        <v>1010</v>
      </c>
      <c r="J156" s="226" t="str">
        <f t="shared" si="5"/>
        <v>Clear</v>
      </c>
    </row>
    <row r="157" spans="1:10" ht="14.25" customHeight="1">
      <c r="A157" s="234">
        <v>33</v>
      </c>
      <c r="B157" s="250" t="s">
        <v>1038</v>
      </c>
      <c r="C157" s="234" t="s">
        <v>1039</v>
      </c>
      <c r="D157" s="234" t="s">
        <v>45</v>
      </c>
      <c r="E157" s="234"/>
      <c r="F157" s="251">
        <v>45286</v>
      </c>
      <c r="G157" s="234"/>
      <c r="H157" s="252">
        <f t="shared" ca="1" si="4"/>
        <v>810</v>
      </c>
      <c r="I157" s="253" t="s">
        <v>1010</v>
      </c>
      <c r="J157" s="226" t="str">
        <f t="shared" si="5"/>
        <v>ROW</v>
      </c>
    </row>
    <row r="158" spans="1:10" ht="14.25" customHeight="1">
      <c r="A158" s="234">
        <v>34</v>
      </c>
      <c r="B158" s="250" t="s">
        <v>1040</v>
      </c>
      <c r="C158" s="234" t="s">
        <v>1041</v>
      </c>
      <c r="D158" s="234" t="s">
        <v>45</v>
      </c>
      <c r="E158" s="234"/>
      <c r="F158" s="251">
        <v>45286</v>
      </c>
      <c r="G158" s="256">
        <v>45659</v>
      </c>
      <c r="H158" s="252">
        <f t="shared" ca="1" si="4"/>
        <v>374</v>
      </c>
      <c r="I158" s="253" t="s">
        <v>1010</v>
      </c>
      <c r="J158" s="226" t="str">
        <f t="shared" si="5"/>
        <v>Clear</v>
      </c>
    </row>
    <row r="159" spans="1:10" ht="14.25" customHeight="1">
      <c r="A159" s="234">
        <v>35</v>
      </c>
      <c r="B159" s="250" t="s">
        <v>1042</v>
      </c>
      <c r="C159" s="234" t="s">
        <v>1043</v>
      </c>
      <c r="D159" s="234" t="s">
        <v>45</v>
      </c>
      <c r="E159" s="234"/>
      <c r="F159" s="251">
        <v>45286</v>
      </c>
      <c r="G159" s="251">
        <v>45327</v>
      </c>
      <c r="H159" s="252">
        <f t="shared" ca="1" si="4"/>
        <v>42</v>
      </c>
      <c r="I159" s="253" t="s">
        <v>1010</v>
      </c>
      <c r="J159" s="226" t="str">
        <f t="shared" si="5"/>
        <v>Clear</v>
      </c>
    </row>
    <row r="160" spans="1:10" ht="14.25" customHeight="1">
      <c r="A160" s="234">
        <v>36</v>
      </c>
      <c r="B160" s="250" t="s">
        <v>1044</v>
      </c>
      <c r="C160" s="234" t="s">
        <v>1045</v>
      </c>
      <c r="D160" s="234" t="s">
        <v>45</v>
      </c>
      <c r="E160" s="234"/>
      <c r="F160" s="251">
        <v>45286</v>
      </c>
      <c r="G160" s="251">
        <v>45627</v>
      </c>
      <c r="H160" s="252">
        <f t="shared" ca="1" si="4"/>
        <v>342</v>
      </c>
      <c r="I160" s="253" t="s">
        <v>1010</v>
      </c>
      <c r="J160" s="226" t="str">
        <f t="shared" si="5"/>
        <v>Clear</v>
      </c>
    </row>
    <row r="161" spans="1:10" ht="14.25" customHeight="1">
      <c r="A161" s="234">
        <v>37</v>
      </c>
      <c r="B161" s="250" t="s">
        <v>1046</v>
      </c>
      <c r="C161" s="234" t="s">
        <v>1047</v>
      </c>
      <c r="D161" s="234" t="s">
        <v>45</v>
      </c>
      <c r="E161" s="234"/>
      <c r="F161" s="251">
        <v>45286</v>
      </c>
      <c r="G161" s="251">
        <v>45627</v>
      </c>
      <c r="H161" s="252">
        <f t="shared" ca="1" si="4"/>
        <v>342</v>
      </c>
      <c r="I161" s="253" t="s">
        <v>1010</v>
      </c>
      <c r="J161" s="226" t="str">
        <f t="shared" si="5"/>
        <v>Clear</v>
      </c>
    </row>
    <row r="162" spans="1:10" ht="14.25" customHeight="1">
      <c r="A162" s="234">
        <v>38</v>
      </c>
      <c r="B162" s="250" t="s">
        <v>1048</v>
      </c>
      <c r="C162" s="234" t="s">
        <v>1049</v>
      </c>
      <c r="D162" s="234" t="s">
        <v>45</v>
      </c>
      <c r="E162" s="234"/>
      <c r="F162" s="251">
        <v>45286</v>
      </c>
      <c r="G162" s="251">
        <v>45327</v>
      </c>
      <c r="H162" s="252">
        <f t="shared" ca="1" si="4"/>
        <v>42</v>
      </c>
      <c r="I162" s="253" t="s">
        <v>1010</v>
      </c>
      <c r="J162" s="226" t="str">
        <f t="shared" si="5"/>
        <v>Clear</v>
      </c>
    </row>
    <row r="163" spans="1:10" ht="14.25" customHeight="1">
      <c r="A163" s="234">
        <v>39</v>
      </c>
      <c r="B163" s="250" t="s">
        <v>1050</v>
      </c>
      <c r="C163" s="234" t="s">
        <v>1051</v>
      </c>
      <c r="D163" s="234" t="s">
        <v>45</v>
      </c>
      <c r="E163" s="234"/>
      <c r="F163" s="251">
        <v>45286</v>
      </c>
      <c r="G163" s="251">
        <v>45440</v>
      </c>
      <c r="H163" s="252">
        <f t="shared" ca="1" si="4"/>
        <v>155</v>
      </c>
      <c r="I163" s="253" t="s">
        <v>1010</v>
      </c>
      <c r="J163" s="226" t="str">
        <f t="shared" si="5"/>
        <v>Clear</v>
      </c>
    </row>
    <row r="164" spans="1:10" ht="14.25" customHeight="1">
      <c r="A164" s="234">
        <v>40</v>
      </c>
      <c r="B164" s="250" t="s">
        <v>1052</v>
      </c>
      <c r="C164" s="234" t="s">
        <v>1053</v>
      </c>
      <c r="D164" s="234" t="s">
        <v>45</v>
      </c>
      <c r="E164" s="234"/>
      <c r="F164" s="251">
        <v>45286</v>
      </c>
      <c r="G164" s="251">
        <v>45440</v>
      </c>
      <c r="H164" s="252">
        <f t="shared" ca="1" si="4"/>
        <v>155</v>
      </c>
      <c r="I164" s="253" t="s">
        <v>1010</v>
      </c>
      <c r="J164" s="226" t="str">
        <f t="shared" si="5"/>
        <v>Clear</v>
      </c>
    </row>
    <row r="165" spans="1:10" ht="14.25" customHeight="1">
      <c r="A165" s="234">
        <v>41</v>
      </c>
      <c r="B165" s="250" t="s">
        <v>1054</v>
      </c>
      <c r="C165" s="255" t="s">
        <v>1055</v>
      </c>
      <c r="D165" s="234" t="s">
        <v>45</v>
      </c>
      <c r="E165" s="234"/>
      <c r="F165" s="251">
        <v>45286</v>
      </c>
      <c r="G165" s="251">
        <v>45440</v>
      </c>
      <c r="H165" s="252">
        <f t="shared" ca="1" si="4"/>
        <v>155</v>
      </c>
      <c r="I165" s="253" t="s">
        <v>1010</v>
      </c>
      <c r="J165" s="226" t="str">
        <f t="shared" si="5"/>
        <v>Clear</v>
      </c>
    </row>
    <row r="166" spans="1:10" ht="14.25" customHeight="1">
      <c r="A166" s="257">
        <v>42</v>
      </c>
      <c r="B166" s="258" t="s">
        <v>1056</v>
      </c>
      <c r="C166" s="259" t="s">
        <v>1057</v>
      </c>
      <c r="D166" s="257" t="s">
        <v>45</v>
      </c>
      <c r="E166" s="257"/>
      <c r="F166" s="260">
        <v>45286</v>
      </c>
      <c r="G166" s="260">
        <v>45627</v>
      </c>
      <c r="H166" s="261">
        <f t="shared" ca="1" si="4"/>
        <v>342</v>
      </c>
      <c r="I166" s="262" t="s">
        <v>1010</v>
      </c>
      <c r="J166" s="226" t="str">
        <f t="shared" si="5"/>
        <v>Clear</v>
      </c>
    </row>
    <row r="167" spans="1:10" ht="14.25" customHeight="1">
      <c r="A167" s="263">
        <v>43</v>
      </c>
      <c r="B167" s="264" t="s">
        <v>1058</v>
      </c>
      <c r="C167" s="263" t="s">
        <v>1059</v>
      </c>
      <c r="D167" s="263" t="s">
        <v>45</v>
      </c>
      <c r="E167" s="263"/>
      <c r="F167" s="265">
        <v>45286</v>
      </c>
      <c r="G167" s="265">
        <v>45627</v>
      </c>
      <c r="H167" s="266">
        <f t="shared" ca="1" si="4"/>
        <v>342</v>
      </c>
      <c r="I167" s="267" t="s">
        <v>1010</v>
      </c>
      <c r="J167" s="226" t="str">
        <f t="shared" si="5"/>
        <v>Clear</v>
      </c>
    </row>
    <row r="168" spans="1:10" ht="14.25" customHeight="1">
      <c r="A168" s="263">
        <v>44</v>
      </c>
      <c r="B168" s="264" t="s">
        <v>1060</v>
      </c>
      <c r="C168" s="263" t="s">
        <v>1061</v>
      </c>
      <c r="D168" s="263" t="s">
        <v>45</v>
      </c>
      <c r="E168" s="263"/>
      <c r="F168" s="265">
        <v>45297</v>
      </c>
      <c r="G168" s="265">
        <v>45328</v>
      </c>
      <c r="H168" s="266">
        <f t="shared" ca="1" si="4"/>
        <v>32</v>
      </c>
      <c r="I168" s="267"/>
      <c r="J168" s="226" t="str">
        <f t="shared" si="5"/>
        <v>Clear</v>
      </c>
    </row>
    <row r="169" spans="1:10" ht="14.25" customHeight="1">
      <c r="A169" s="263">
        <v>45</v>
      </c>
      <c r="B169" s="264" t="s">
        <v>1062</v>
      </c>
      <c r="C169" s="263" t="s">
        <v>1063</v>
      </c>
      <c r="D169" s="263" t="s">
        <v>45</v>
      </c>
      <c r="E169" s="263"/>
      <c r="F169" s="265">
        <v>45297</v>
      </c>
      <c r="G169" s="265">
        <v>45334</v>
      </c>
      <c r="H169" s="266">
        <f t="shared" ca="1" si="4"/>
        <v>38</v>
      </c>
      <c r="I169" s="267" t="s">
        <v>1064</v>
      </c>
      <c r="J169" s="226" t="str">
        <f t="shared" si="5"/>
        <v>Clear</v>
      </c>
    </row>
    <row r="170" spans="1:10" ht="14.25" customHeight="1">
      <c r="A170" s="263">
        <v>46</v>
      </c>
      <c r="B170" s="264" t="s">
        <v>1065</v>
      </c>
      <c r="C170" s="263" t="s">
        <v>1066</v>
      </c>
      <c r="D170" s="263" t="s">
        <v>45</v>
      </c>
      <c r="E170" s="263"/>
      <c r="F170" s="265">
        <v>45297</v>
      </c>
      <c r="G170" s="265">
        <v>45334</v>
      </c>
      <c r="H170" s="266">
        <f t="shared" ca="1" si="4"/>
        <v>38</v>
      </c>
      <c r="I170" s="267" t="s">
        <v>1064</v>
      </c>
      <c r="J170" s="226" t="str">
        <f t="shared" si="5"/>
        <v>Clear</v>
      </c>
    </row>
    <row r="171" spans="1:10" ht="14.25" customHeight="1">
      <c r="A171" s="263">
        <v>47</v>
      </c>
      <c r="B171" s="264" t="s">
        <v>1067</v>
      </c>
      <c r="C171" s="263" t="s">
        <v>1068</v>
      </c>
      <c r="D171" s="263" t="s">
        <v>45</v>
      </c>
      <c r="E171" s="263"/>
      <c r="F171" s="265">
        <v>45297</v>
      </c>
      <c r="G171" s="265">
        <v>45731</v>
      </c>
      <c r="H171" s="266">
        <f t="shared" ca="1" si="4"/>
        <v>435</v>
      </c>
      <c r="I171" s="267" t="s">
        <v>1069</v>
      </c>
      <c r="J171" s="226" t="str">
        <f t="shared" si="5"/>
        <v>Clear</v>
      </c>
    </row>
    <row r="172" spans="1:10" ht="14.25" customHeight="1">
      <c r="A172" s="263">
        <v>48</v>
      </c>
      <c r="B172" s="264" t="s">
        <v>1070</v>
      </c>
      <c r="C172" s="263" t="s">
        <v>1071</v>
      </c>
      <c r="D172" s="263" t="s">
        <v>45</v>
      </c>
      <c r="E172" s="263"/>
      <c r="F172" s="265">
        <v>45297</v>
      </c>
      <c r="G172" s="263"/>
      <c r="H172" s="266">
        <f t="shared" ca="1" si="4"/>
        <v>799</v>
      </c>
      <c r="I172" s="267"/>
      <c r="J172" s="226" t="str">
        <f t="shared" si="5"/>
        <v>ROW</v>
      </c>
    </row>
    <row r="173" spans="1:10" ht="14.25" customHeight="1">
      <c r="A173" s="263">
        <v>49</v>
      </c>
      <c r="B173" s="264" t="s">
        <v>1072</v>
      </c>
      <c r="C173" s="263" t="s">
        <v>1073</v>
      </c>
      <c r="D173" s="263" t="s">
        <v>45</v>
      </c>
      <c r="E173" s="263"/>
      <c r="F173" s="265">
        <v>45297</v>
      </c>
      <c r="G173" s="265">
        <v>45762</v>
      </c>
      <c r="H173" s="266">
        <f t="shared" ca="1" si="4"/>
        <v>466</v>
      </c>
      <c r="I173" s="267"/>
      <c r="J173" s="226" t="str">
        <f t="shared" si="5"/>
        <v>Clear</v>
      </c>
    </row>
    <row r="174" spans="1:10" ht="14.25" customHeight="1">
      <c r="A174" s="263">
        <v>50</v>
      </c>
      <c r="B174" s="264" t="s">
        <v>1074</v>
      </c>
      <c r="C174" s="263" t="s">
        <v>1075</v>
      </c>
      <c r="D174" s="263" t="s">
        <v>45</v>
      </c>
      <c r="E174" s="263"/>
      <c r="F174" s="265">
        <v>45297</v>
      </c>
      <c r="G174" s="265">
        <v>45746</v>
      </c>
      <c r="H174" s="266">
        <f t="shared" ca="1" si="4"/>
        <v>450</v>
      </c>
      <c r="I174" s="267" t="s">
        <v>1076</v>
      </c>
      <c r="J174" s="226" t="str">
        <f t="shared" si="5"/>
        <v>Clear</v>
      </c>
    </row>
    <row r="175" spans="1:10" ht="14.25" customHeight="1">
      <c r="A175" s="263">
        <v>51</v>
      </c>
      <c r="B175" s="264" t="s">
        <v>1077</v>
      </c>
      <c r="C175" s="263" t="s">
        <v>1078</v>
      </c>
      <c r="D175" s="263" t="s">
        <v>45</v>
      </c>
      <c r="E175" s="263"/>
      <c r="F175" s="265">
        <v>45297</v>
      </c>
      <c r="G175" s="265">
        <v>45311</v>
      </c>
      <c r="H175" s="266">
        <f t="shared" ca="1" si="4"/>
        <v>15</v>
      </c>
      <c r="I175" s="267"/>
      <c r="J175" s="226" t="str">
        <f t="shared" si="5"/>
        <v>Clear</v>
      </c>
    </row>
    <row r="176" spans="1:10" ht="14.25" customHeight="1">
      <c r="A176" s="263">
        <v>52</v>
      </c>
      <c r="B176" s="264" t="s">
        <v>1079</v>
      </c>
      <c r="C176" s="263" t="s">
        <v>1080</v>
      </c>
      <c r="D176" s="263" t="s">
        <v>45</v>
      </c>
      <c r="E176" s="263"/>
      <c r="F176" s="265">
        <v>45297</v>
      </c>
      <c r="G176" s="265">
        <v>45325</v>
      </c>
      <c r="H176" s="266">
        <f t="shared" ca="1" si="4"/>
        <v>29</v>
      </c>
      <c r="I176" s="267"/>
      <c r="J176" s="226" t="str">
        <f t="shared" si="5"/>
        <v>Clear</v>
      </c>
    </row>
    <row r="177" spans="1:10" ht="14.25" customHeight="1">
      <c r="A177" s="263">
        <v>53</v>
      </c>
      <c r="B177" s="264" t="s">
        <v>1081</v>
      </c>
      <c r="C177" s="263" t="s">
        <v>1082</v>
      </c>
      <c r="D177" s="263" t="s">
        <v>45</v>
      </c>
      <c r="E177" s="263"/>
      <c r="F177" s="265">
        <v>45297</v>
      </c>
      <c r="G177" s="265">
        <v>45334</v>
      </c>
      <c r="H177" s="266">
        <f t="shared" ca="1" si="4"/>
        <v>38</v>
      </c>
      <c r="I177" s="267" t="s">
        <v>1064</v>
      </c>
      <c r="J177" s="226" t="str">
        <f t="shared" si="5"/>
        <v>Clear</v>
      </c>
    </row>
    <row r="178" spans="1:10" ht="14.25" customHeight="1">
      <c r="A178" s="263">
        <v>54</v>
      </c>
      <c r="B178" s="264" t="s">
        <v>1083</v>
      </c>
      <c r="C178" s="263" t="s">
        <v>1084</v>
      </c>
      <c r="D178" s="263" t="s">
        <v>45</v>
      </c>
      <c r="E178" s="263"/>
      <c r="F178" s="265">
        <v>45297</v>
      </c>
      <c r="G178" s="265">
        <v>45334</v>
      </c>
      <c r="H178" s="266">
        <f t="shared" ca="1" si="4"/>
        <v>38</v>
      </c>
      <c r="I178" s="267" t="s">
        <v>1064</v>
      </c>
      <c r="J178" s="226" t="str">
        <f t="shared" si="5"/>
        <v>Clear</v>
      </c>
    </row>
    <row r="179" spans="1:10" ht="14.25" customHeight="1">
      <c r="A179" s="263">
        <v>55</v>
      </c>
      <c r="B179" s="264" t="s">
        <v>1085</v>
      </c>
      <c r="C179" s="263" t="s">
        <v>1086</v>
      </c>
      <c r="D179" s="263" t="s">
        <v>45</v>
      </c>
      <c r="E179" s="263" t="s">
        <v>1006</v>
      </c>
      <c r="F179" s="265">
        <v>45301</v>
      </c>
      <c r="G179" s="265">
        <v>45750</v>
      </c>
      <c r="H179" s="266">
        <f t="shared" ca="1" si="4"/>
        <v>450</v>
      </c>
      <c r="I179" s="267"/>
      <c r="J179" s="226" t="str">
        <f t="shared" si="5"/>
        <v>Clear</v>
      </c>
    </row>
    <row r="180" spans="1:10" ht="14.25" customHeight="1">
      <c r="A180" s="263">
        <v>56</v>
      </c>
      <c r="B180" s="264" t="s">
        <v>1085</v>
      </c>
      <c r="C180" s="263" t="s">
        <v>1087</v>
      </c>
      <c r="D180" s="263" t="s">
        <v>45</v>
      </c>
      <c r="E180" s="263" t="s">
        <v>1088</v>
      </c>
      <c r="F180" s="265">
        <v>45301</v>
      </c>
      <c r="G180" s="265">
        <v>45561</v>
      </c>
      <c r="H180" s="266">
        <f t="shared" ca="1" si="4"/>
        <v>261</v>
      </c>
      <c r="I180" s="267" t="s">
        <v>1089</v>
      </c>
      <c r="J180" s="226" t="str">
        <f t="shared" si="5"/>
        <v>Clear</v>
      </c>
    </row>
    <row r="181" spans="1:10" ht="14.25" customHeight="1">
      <c r="A181" s="263">
        <v>57</v>
      </c>
      <c r="B181" s="264" t="s">
        <v>1090</v>
      </c>
      <c r="C181" s="263"/>
      <c r="D181" s="263" t="s">
        <v>45</v>
      </c>
      <c r="E181" s="263" t="s">
        <v>1006</v>
      </c>
      <c r="F181" s="265">
        <v>45302</v>
      </c>
      <c r="G181" s="265">
        <v>45310</v>
      </c>
      <c r="H181" s="266">
        <f t="shared" ca="1" si="4"/>
        <v>9</v>
      </c>
      <c r="I181" s="267" t="s">
        <v>1091</v>
      </c>
      <c r="J181" s="226" t="str">
        <f t="shared" si="5"/>
        <v>Clear</v>
      </c>
    </row>
    <row r="182" spans="1:10" ht="14.25" customHeight="1">
      <c r="A182" s="263">
        <v>58</v>
      </c>
      <c r="B182" s="264" t="s">
        <v>1092</v>
      </c>
      <c r="C182" s="263"/>
      <c r="D182" s="263" t="s">
        <v>911</v>
      </c>
      <c r="E182" s="263" t="s">
        <v>1093</v>
      </c>
      <c r="F182" s="265">
        <v>45300</v>
      </c>
      <c r="G182" s="265">
        <v>45302</v>
      </c>
      <c r="H182" s="266">
        <f t="shared" ca="1" si="4"/>
        <v>3</v>
      </c>
      <c r="I182" s="267" t="s">
        <v>1094</v>
      </c>
      <c r="J182" s="226" t="str">
        <f t="shared" si="5"/>
        <v>Clear</v>
      </c>
    </row>
    <row r="183" spans="1:10" ht="14.25" customHeight="1">
      <c r="A183" s="263">
        <v>59</v>
      </c>
      <c r="B183" s="264" t="s">
        <v>1095</v>
      </c>
      <c r="C183" s="263"/>
      <c r="D183" s="263" t="s">
        <v>911</v>
      </c>
      <c r="E183" s="265"/>
      <c r="F183" s="265">
        <v>45306</v>
      </c>
      <c r="G183" s="268">
        <v>45432</v>
      </c>
      <c r="H183" s="266">
        <f t="shared" ca="1" si="4"/>
        <v>127</v>
      </c>
      <c r="I183" s="267" t="s">
        <v>1096</v>
      </c>
      <c r="J183" s="226" t="str">
        <f t="shared" si="5"/>
        <v>Clear</v>
      </c>
    </row>
    <row r="184" spans="1:10" ht="14.25" customHeight="1">
      <c r="A184" s="263">
        <v>60</v>
      </c>
      <c r="B184" s="264" t="s">
        <v>1097</v>
      </c>
      <c r="C184" s="269" t="s">
        <v>1098</v>
      </c>
      <c r="D184" s="263" t="s">
        <v>45</v>
      </c>
      <c r="E184" s="263" t="s">
        <v>1003</v>
      </c>
      <c r="F184" s="265">
        <v>45313</v>
      </c>
      <c r="G184" s="265">
        <v>45313</v>
      </c>
      <c r="H184" s="266">
        <f t="shared" ca="1" si="4"/>
        <v>1</v>
      </c>
      <c r="I184" s="267" t="s">
        <v>1099</v>
      </c>
      <c r="J184" s="226" t="str">
        <f t="shared" si="5"/>
        <v>Clear</v>
      </c>
    </row>
    <row r="185" spans="1:10" ht="14.25" customHeight="1">
      <c r="A185" s="263">
        <v>61</v>
      </c>
      <c r="B185" s="264" t="s">
        <v>1100</v>
      </c>
      <c r="C185" s="269" t="s">
        <v>1101</v>
      </c>
      <c r="D185" s="263" t="s">
        <v>45</v>
      </c>
      <c r="E185" s="263" t="s">
        <v>1003</v>
      </c>
      <c r="F185" s="265">
        <v>45314</v>
      </c>
      <c r="G185" s="265">
        <v>45315</v>
      </c>
      <c r="H185" s="266">
        <f t="shared" ca="1" si="4"/>
        <v>2</v>
      </c>
      <c r="I185" s="267" t="s">
        <v>1102</v>
      </c>
      <c r="J185" s="226" t="str">
        <f t="shared" si="5"/>
        <v>Clear</v>
      </c>
    </row>
    <row r="186" spans="1:10" ht="14.25" customHeight="1">
      <c r="A186" s="263">
        <v>62</v>
      </c>
      <c r="B186" s="264" t="s">
        <v>1103</v>
      </c>
      <c r="C186" s="263" t="s">
        <v>1104</v>
      </c>
      <c r="D186" s="263" t="s">
        <v>45</v>
      </c>
      <c r="E186" s="263"/>
      <c r="F186" s="265">
        <v>45323</v>
      </c>
      <c r="G186" s="265">
        <v>45706</v>
      </c>
      <c r="H186" s="266">
        <f t="shared" ca="1" si="4"/>
        <v>384</v>
      </c>
      <c r="I186" s="267"/>
      <c r="J186" s="226" t="str">
        <f t="shared" si="5"/>
        <v>Clear</v>
      </c>
    </row>
    <row r="187" spans="1:10" ht="14.25" customHeight="1">
      <c r="A187" s="263">
        <v>63</v>
      </c>
      <c r="B187" s="264" t="s">
        <v>1103</v>
      </c>
      <c r="C187" s="263" t="s">
        <v>1105</v>
      </c>
      <c r="D187" s="263" t="s">
        <v>45</v>
      </c>
      <c r="E187" s="263"/>
      <c r="F187" s="265">
        <v>45323</v>
      </c>
      <c r="G187" s="265">
        <v>45651</v>
      </c>
      <c r="H187" s="266">
        <f t="shared" ca="1" si="4"/>
        <v>329</v>
      </c>
      <c r="I187" s="267"/>
      <c r="J187" s="226" t="str">
        <f t="shared" si="5"/>
        <v>Clear</v>
      </c>
    </row>
    <row r="188" spans="1:10" ht="14.25" customHeight="1">
      <c r="A188" s="263">
        <v>64</v>
      </c>
      <c r="B188" s="264" t="s">
        <v>1103</v>
      </c>
      <c r="C188" s="263" t="s">
        <v>1106</v>
      </c>
      <c r="D188" s="263" t="s">
        <v>45</v>
      </c>
      <c r="E188" s="263"/>
      <c r="F188" s="265">
        <v>45323</v>
      </c>
      <c r="G188" s="265">
        <v>45658</v>
      </c>
      <c r="H188" s="266">
        <f t="shared" ca="1" si="4"/>
        <v>336</v>
      </c>
      <c r="I188" s="267"/>
      <c r="J188" s="226" t="str">
        <f t="shared" si="5"/>
        <v>Clear</v>
      </c>
    </row>
    <row r="189" spans="1:10" ht="14.25" customHeight="1">
      <c r="A189" s="263">
        <v>65</v>
      </c>
      <c r="B189" s="264" t="s">
        <v>1103</v>
      </c>
      <c r="C189" s="263" t="s">
        <v>1107</v>
      </c>
      <c r="D189" s="263" t="s">
        <v>45</v>
      </c>
      <c r="E189" s="263"/>
      <c r="F189" s="265">
        <v>45323</v>
      </c>
      <c r="G189" s="265">
        <v>45334</v>
      </c>
      <c r="H189" s="266">
        <f t="shared" ca="1" si="4"/>
        <v>12</v>
      </c>
      <c r="I189" s="267" t="s">
        <v>1064</v>
      </c>
      <c r="J189" s="226" t="str">
        <f t="shared" si="5"/>
        <v>Clear</v>
      </c>
    </row>
    <row r="190" spans="1:10" ht="14.25" customHeight="1">
      <c r="A190" s="263">
        <v>66</v>
      </c>
      <c r="B190" s="264" t="s">
        <v>1103</v>
      </c>
      <c r="C190" s="263" t="s">
        <v>1108</v>
      </c>
      <c r="D190" s="263" t="s">
        <v>45</v>
      </c>
      <c r="E190" s="263"/>
      <c r="F190" s="265">
        <v>45323</v>
      </c>
      <c r="G190" s="265">
        <v>45334</v>
      </c>
      <c r="H190" s="266">
        <f t="shared" ca="1" si="4"/>
        <v>12</v>
      </c>
      <c r="I190" s="267" t="s">
        <v>1064</v>
      </c>
      <c r="J190" s="226" t="str">
        <f t="shared" si="5"/>
        <v>Clear</v>
      </c>
    </row>
    <row r="191" spans="1:10" ht="14.25" customHeight="1">
      <c r="A191" s="263">
        <v>67</v>
      </c>
      <c r="B191" s="264" t="s">
        <v>1103</v>
      </c>
      <c r="C191" s="263" t="s">
        <v>1109</v>
      </c>
      <c r="D191" s="263" t="s">
        <v>45</v>
      </c>
      <c r="E191" s="263"/>
      <c r="F191" s="265">
        <v>45323</v>
      </c>
      <c r="G191" s="265">
        <v>45334</v>
      </c>
      <c r="H191" s="266">
        <f t="shared" ca="1" si="4"/>
        <v>12</v>
      </c>
      <c r="I191" s="267" t="s">
        <v>1064</v>
      </c>
      <c r="J191" s="226" t="str">
        <f t="shared" si="5"/>
        <v>Clear</v>
      </c>
    </row>
    <row r="192" spans="1:10" ht="14.25" customHeight="1">
      <c r="A192" s="263">
        <v>68</v>
      </c>
      <c r="B192" s="264" t="s">
        <v>1103</v>
      </c>
      <c r="C192" s="263" t="s">
        <v>1110</v>
      </c>
      <c r="D192" s="263" t="s">
        <v>45</v>
      </c>
      <c r="E192" s="263"/>
      <c r="F192" s="265">
        <v>45323</v>
      </c>
      <c r="G192" s="265">
        <v>45334</v>
      </c>
      <c r="H192" s="266">
        <f t="shared" ca="1" si="4"/>
        <v>12</v>
      </c>
      <c r="I192" s="267" t="s">
        <v>1064</v>
      </c>
      <c r="J192" s="226" t="str">
        <f t="shared" si="5"/>
        <v>Clear</v>
      </c>
    </row>
    <row r="193" spans="1:10" ht="14.25" customHeight="1">
      <c r="A193" s="263">
        <v>69</v>
      </c>
      <c r="B193" s="264" t="s">
        <v>1103</v>
      </c>
      <c r="C193" s="263" t="s">
        <v>1111</v>
      </c>
      <c r="D193" s="263" t="s">
        <v>45</v>
      </c>
      <c r="E193" s="263"/>
      <c r="F193" s="265">
        <v>45323</v>
      </c>
      <c r="G193" s="265">
        <v>45334</v>
      </c>
      <c r="H193" s="266">
        <f t="shared" ca="1" si="4"/>
        <v>12</v>
      </c>
      <c r="I193" s="267" t="s">
        <v>1064</v>
      </c>
      <c r="J193" s="226" t="str">
        <f t="shared" si="5"/>
        <v>Clear</v>
      </c>
    </row>
    <row r="194" spans="1:10" ht="14.25" customHeight="1">
      <c r="A194" s="263">
        <v>70</v>
      </c>
      <c r="B194" s="264" t="s">
        <v>1103</v>
      </c>
      <c r="C194" s="263" t="s">
        <v>1112</v>
      </c>
      <c r="D194" s="263" t="s">
        <v>45</v>
      </c>
      <c r="E194" s="263"/>
      <c r="F194" s="265">
        <v>45323</v>
      </c>
      <c r="G194" s="265">
        <v>45334</v>
      </c>
      <c r="H194" s="266">
        <f t="shared" ca="1" si="4"/>
        <v>12</v>
      </c>
      <c r="I194" s="267" t="s">
        <v>1064</v>
      </c>
      <c r="J194" s="226" t="str">
        <f t="shared" si="5"/>
        <v>Clear</v>
      </c>
    </row>
    <row r="195" spans="1:10" ht="14.25" customHeight="1">
      <c r="A195" s="263">
        <v>71</v>
      </c>
      <c r="B195" s="264" t="s">
        <v>1103</v>
      </c>
      <c r="C195" s="263" t="s">
        <v>1113</v>
      </c>
      <c r="D195" s="263" t="s">
        <v>45</v>
      </c>
      <c r="E195" s="263"/>
      <c r="F195" s="265">
        <v>45323</v>
      </c>
      <c r="G195" s="265">
        <v>45334</v>
      </c>
      <c r="H195" s="266">
        <f t="shared" ca="1" si="4"/>
        <v>12</v>
      </c>
      <c r="I195" s="267" t="s">
        <v>1064</v>
      </c>
      <c r="J195" s="226" t="str">
        <f t="shared" si="5"/>
        <v>Clear</v>
      </c>
    </row>
    <row r="196" spans="1:10" ht="14.25" customHeight="1">
      <c r="A196" s="263">
        <v>72</v>
      </c>
      <c r="B196" s="264" t="s">
        <v>1103</v>
      </c>
      <c r="C196" s="263" t="s">
        <v>1114</v>
      </c>
      <c r="D196" s="263" t="s">
        <v>45</v>
      </c>
      <c r="E196" s="263"/>
      <c r="F196" s="265">
        <v>45323</v>
      </c>
      <c r="G196" s="265">
        <v>45334</v>
      </c>
      <c r="H196" s="266">
        <f t="shared" ca="1" si="4"/>
        <v>12</v>
      </c>
      <c r="I196" s="267" t="s">
        <v>1064</v>
      </c>
      <c r="J196" s="226" t="str">
        <f t="shared" si="5"/>
        <v>Clear</v>
      </c>
    </row>
    <row r="197" spans="1:10" ht="14.25" customHeight="1">
      <c r="A197" s="263">
        <v>73</v>
      </c>
      <c r="B197" s="264" t="s">
        <v>1103</v>
      </c>
      <c r="C197" s="263" t="s">
        <v>1115</v>
      </c>
      <c r="D197" s="263" t="s">
        <v>45</v>
      </c>
      <c r="E197" s="263"/>
      <c r="F197" s="265">
        <v>45323</v>
      </c>
      <c r="G197" s="265">
        <v>45334</v>
      </c>
      <c r="H197" s="266">
        <f t="shared" ca="1" si="4"/>
        <v>12</v>
      </c>
      <c r="I197" s="267" t="s">
        <v>1064</v>
      </c>
      <c r="J197" s="226" t="str">
        <f t="shared" si="5"/>
        <v>Clear</v>
      </c>
    </row>
    <row r="198" spans="1:10" ht="14.25" customHeight="1">
      <c r="A198" s="263">
        <v>74</v>
      </c>
      <c r="B198" s="264" t="s">
        <v>1103</v>
      </c>
      <c r="C198" s="263" t="s">
        <v>1116</v>
      </c>
      <c r="D198" s="263" t="s">
        <v>45</v>
      </c>
      <c r="E198" s="263"/>
      <c r="F198" s="265">
        <v>45323</v>
      </c>
      <c r="G198" s="265">
        <v>45334</v>
      </c>
      <c r="H198" s="266">
        <f t="shared" ca="1" si="4"/>
        <v>12</v>
      </c>
      <c r="I198" s="267" t="s">
        <v>1064</v>
      </c>
      <c r="J198" s="226" t="str">
        <f t="shared" si="5"/>
        <v>Clear</v>
      </c>
    </row>
    <row r="199" spans="1:10" ht="14.25" customHeight="1">
      <c r="A199" s="263">
        <v>75</v>
      </c>
      <c r="B199" s="264" t="s">
        <v>1103</v>
      </c>
      <c r="C199" s="263" t="s">
        <v>1117</v>
      </c>
      <c r="D199" s="263" t="s">
        <v>45</v>
      </c>
      <c r="E199" s="263"/>
      <c r="F199" s="265">
        <v>45323</v>
      </c>
      <c r="G199" s="265">
        <v>45352</v>
      </c>
      <c r="H199" s="266">
        <f t="shared" ca="1" si="4"/>
        <v>30</v>
      </c>
      <c r="I199" s="267" t="s">
        <v>1118</v>
      </c>
      <c r="J199" s="226" t="str">
        <f t="shared" si="5"/>
        <v>Clear</v>
      </c>
    </row>
    <row r="200" spans="1:10" ht="14.25" customHeight="1">
      <c r="A200" s="263">
        <v>76</v>
      </c>
      <c r="B200" s="264" t="s">
        <v>1103</v>
      </c>
      <c r="C200" s="263" t="s">
        <v>1119</v>
      </c>
      <c r="D200" s="263" t="s">
        <v>45</v>
      </c>
      <c r="E200" s="263"/>
      <c r="F200" s="265">
        <v>45323</v>
      </c>
      <c r="G200" s="265">
        <v>45334</v>
      </c>
      <c r="H200" s="266">
        <f t="shared" ca="1" si="4"/>
        <v>12</v>
      </c>
      <c r="I200" s="267" t="s">
        <v>1064</v>
      </c>
      <c r="J200" s="226" t="str">
        <f t="shared" si="5"/>
        <v>Clear</v>
      </c>
    </row>
    <row r="201" spans="1:10" ht="14.25" customHeight="1">
      <c r="A201" s="263">
        <v>77</v>
      </c>
      <c r="B201" s="264" t="s">
        <v>1103</v>
      </c>
      <c r="C201" s="263" t="s">
        <v>1120</v>
      </c>
      <c r="D201" s="263" t="s">
        <v>45</v>
      </c>
      <c r="E201" s="263"/>
      <c r="F201" s="265">
        <v>45323</v>
      </c>
      <c r="G201" s="265">
        <v>45440</v>
      </c>
      <c r="H201" s="266">
        <f t="shared" ca="1" si="4"/>
        <v>118</v>
      </c>
      <c r="I201" s="267"/>
      <c r="J201" s="226" t="str">
        <f t="shared" si="5"/>
        <v>Clear</v>
      </c>
    </row>
    <row r="202" spans="1:10" ht="14.25" customHeight="1">
      <c r="A202" s="263">
        <v>78</v>
      </c>
      <c r="B202" s="264" t="s">
        <v>1103</v>
      </c>
      <c r="C202" s="263" t="s">
        <v>1121</v>
      </c>
      <c r="D202" s="263" t="s">
        <v>45</v>
      </c>
      <c r="E202" s="263"/>
      <c r="F202" s="265">
        <v>45323</v>
      </c>
      <c r="G202" s="263"/>
      <c r="H202" s="266">
        <f t="shared" ca="1" si="4"/>
        <v>773</v>
      </c>
      <c r="I202" s="267"/>
      <c r="J202" s="226" t="str">
        <f t="shared" si="5"/>
        <v>ROW</v>
      </c>
    </row>
    <row r="203" spans="1:10" ht="14.25" customHeight="1">
      <c r="A203" s="263">
        <v>79</v>
      </c>
      <c r="B203" s="264" t="s">
        <v>1103</v>
      </c>
      <c r="C203" s="263" t="s">
        <v>1122</v>
      </c>
      <c r="D203" s="263" t="s">
        <v>45</v>
      </c>
      <c r="E203" s="263"/>
      <c r="F203" s="265">
        <v>45323</v>
      </c>
      <c r="G203" s="263"/>
      <c r="H203" s="266">
        <f t="shared" ca="1" si="4"/>
        <v>773</v>
      </c>
      <c r="I203" s="267"/>
      <c r="J203" s="226" t="str">
        <f t="shared" si="5"/>
        <v>ROW</v>
      </c>
    </row>
    <row r="204" spans="1:10" ht="14.25" customHeight="1">
      <c r="A204" s="263">
        <v>80</v>
      </c>
      <c r="B204" s="264" t="s">
        <v>1103</v>
      </c>
      <c r="C204" s="263" t="s">
        <v>1123</v>
      </c>
      <c r="D204" s="263" t="s">
        <v>45</v>
      </c>
      <c r="E204" s="263"/>
      <c r="F204" s="265">
        <v>45323</v>
      </c>
      <c r="G204" s="263"/>
      <c r="H204" s="266">
        <f t="shared" ca="1" si="4"/>
        <v>773</v>
      </c>
      <c r="I204" s="267"/>
      <c r="J204" s="226" t="str">
        <f t="shared" si="5"/>
        <v>ROW</v>
      </c>
    </row>
    <row r="205" spans="1:10" ht="14.25" customHeight="1">
      <c r="A205" s="263">
        <v>81</v>
      </c>
      <c r="B205" s="264" t="s">
        <v>1124</v>
      </c>
      <c r="C205" s="263" t="s">
        <v>1125</v>
      </c>
      <c r="D205" s="263" t="s">
        <v>45</v>
      </c>
      <c r="E205" s="263"/>
      <c r="F205" s="265">
        <v>45323</v>
      </c>
      <c r="G205" s="265">
        <v>45402</v>
      </c>
      <c r="H205" s="266">
        <f t="shared" ca="1" si="4"/>
        <v>80</v>
      </c>
      <c r="I205" s="267"/>
      <c r="J205" s="226" t="str">
        <f t="shared" si="5"/>
        <v>Clear</v>
      </c>
    </row>
    <row r="206" spans="1:10" ht="14.25" customHeight="1">
      <c r="A206" s="263">
        <v>82</v>
      </c>
      <c r="B206" s="264" t="s">
        <v>1126</v>
      </c>
      <c r="C206" s="263" t="s">
        <v>1127</v>
      </c>
      <c r="D206" s="263" t="s">
        <v>45</v>
      </c>
      <c r="E206" s="263"/>
      <c r="F206" s="265">
        <v>45323</v>
      </c>
      <c r="G206" s="265">
        <v>45440</v>
      </c>
      <c r="H206" s="266">
        <f t="shared" ca="1" si="4"/>
        <v>118</v>
      </c>
      <c r="I206" s="267"/>
      <c r="J206" s="226" t="str">
        <f t="shared" si="5"/>
        <v>Clear</v>
      </c>
    </row>
    <row r="207" spans="1:10" ht="14.25" customHeight="1">
      <c r="A207" s="263">
        <v>83</v>
      </c>
      <c r="B207" s="264" t="s">
        <v>1128</v>
      </c>
      <c r="C207" s="263" t="s">
        <v>1098</v>
      </c>
      <c r="D207" s="263" t="s">
        <v>45</v>
      </c>
      <c r="E207" s="263"/>
      <c r="F207" s="265">
        <v>45323</v>
      </c>
      <c r="G207" s="265">
        <v>45440</v>
      </c>
      <c r="H207" s="266">
        <f t="shared" ca="1" si="4"/>
        <v>118</v>
      </c>
      <c r="I207" s="267" t="s">
        <v>1129</v>
      </c>
      <c r="J207" s="226" t="str">
        <f t="shared" si="5"/>
        <v>Clear</v>
      </c>
    </row>
    <row r="208" spans="1:10" ht="14.25" customHeight="1">
      <c r="A208" s="263">
        <v>84</v>
      </c>
      <c r="B208" s="264" t="s">
        <v>1128</v>
      </c>
      <c r="C208" s="263" t="s">
        <v>1101</v>
      </c>
      <c r="D208" s="263" t="s">
        <v>45</v>
      </c>
      <c r="E208" s="263"/>
      <c r="F208" s="265">
        <v>45323</v>
      </c>
      <c r="G208" s="265">
        <v>45340</v>
      </c>
      <c r="H208" s="266">
        <f t="shared" ca="1" si="4"/>
        <v>18</v>
      </c>
      <c r="I208" s="267" t="s">
        <v>1129</v>
      </c>
      <c r="J208" s="226" t="str">
        <f t="shared" si="5"/>
        <v>Clear</v>
      </c>
    </row>
    <row r="209" spans="1:10" ht="14.25" customHeight="1">
      <c r="A209" s="263">
        <v>85</v>
      </c>
      <c r="B209" s="264" t="s">
        <v>1130</v>
      </c>
      <c r="C209" s="263" t="s">
        <v>1131</v>
      </c>
      <c r="D209" s="263" t="s">
        <v>45</v>
      </c>
      <c r="E209" s="263"/>
      <c r="F209" s="265">
        <v>45334</v>
      </c>
      <c r="G209" s="265">
        <v>45728</v>
      </c>
      <c r="H209" s="266">
        <f t="shared" ca="1" si="4"/>
        <v>395</v>
      </c>
      <c r="I209" s="267" t="s">
        <v>1129</v>
      </c>
      <c r="J209" s="226" t="str">
        <f t="shared" si="5"/>
        <v>Clear</v>
      </c>
    </row>
    <row r="210" spans="1:10" ht="14.25" customHeight="1">
      <c r="A210" s="263">
        <v>86</v>
      </c>
      <c r="B210" s="264" t="s">
        <v>1132</v>
      </c>
      <c r="C210" s="263" t="s">
        <v>1133</v>
      </c>
      <c r="D210" s="263" t="s">
        <v>45</v>
      </c>
      <c r="E210" s="263" t="s">
        <v>1134</v>
      </c>
      <c r="F210" s="265">
        <v>45342</v>
      </c>
      <c r="G210" s="265">
        <v>45343</v>
      </c>
      <c r="H210" s="266">
        <f t="shared" ca="1" si="4"/>
        <v>2</v>
      </c>
      <c r="I210" s="267" t="s">
        <v>1135</v>
      </c>
      <c r="J210" s="226" t="str">
        <f t="shared" si="5"/>
        <v>Clear</v>
      </c>
    </row>
    <row r="211" spans="1:10" ht="14.25" customHeight="1">
      <c r="A211" s="263">
        <v>87</v>
      </c>
      <c r="B211" s="264" t="s">
        <v>1136</v>
      </c>
      <c r="C211" s="263"/>
      <c r="D211" s="263" t="s">
        <v>912</v>
      </c>
      <c r="E211" s="263" t="s">
        <v>1137</v>
      </c>
      <c r="F211" s="265">
        <v>45346</v>
      </c>
      <c r="G211" s="265">
        <v>45346</v>
      </c>
      <c r="H211" s="266">
        <f t="shared" ca="1" si="4"/>
        <v>1</v>
      </c>
      <c r="I211" s="267" t="s">
        <v>1138</v>
      </c>
      <c r="J211" s="226" t="str">
        <f t="shared" si="5"/>
        <v>Clear</v>
      </c>
    </row>
    <row r="212" spans="1:10" ht="14.25" customHeight="1">
      <c r="A212" s="263">
        <v>88</v>
      </c>
      <c r="B212" s="264" t="s">
        <v>1139</v>
      </c>
      <c r="C212" s="263" t="s">
        <v>1140</v>
      </c>
      <c r="D212" s="263" t="s">
        <v>45</v>
      </c>
      <c r="E212" s="263" t="s">
        <v>1141</v>
      </c>
      <c r="F212" s="265">
        <v>45347</v>
      </c>
      <c r="G212" s="265">
        <v>45348</v>
      </c>
      <c r="H212" s="266">
        <f t="shared" ca="1" si="4"/>
        <v>2</v>
      </c>
      <c r="I212" s="267" t="s">
        <v>1142</v>
      </c>
      <c r="J212" s="226" t="str">
        <f t="shared" si="5"/>
        <v>Clear</v>
      </c>
    </row>
    <row r="213" spans="1:10" ht="14.25" customHeight="1">
      <c r="A213" s="263">
        <v>89</v>
      </c>
      <c r="B213" s="264" t="s">
        <v>1143</v>
      </c>
      <c r="C213" s="263" t="s">
        <v>1144</v>
      </c>
      <c r="D213" s="263" t="s">
        <v>45</v>
      </c>
      <c r="E213" s="263" t="s">
        <v>1145</v>
      </c>
      <c r="F213" s="265">
        <v>45347</v>
      </c>
      <c r="G213" s="265">
        <v>45349</v>
      </c>
      <c r="H213" s="266">
        <f t="shared" ca="1" si="4"/>
        <v>3</v>
      </c>
      <c r="I213" s="267" t="s">
        <v>1142</v>
      </c>
      <c r="J213" s="226" t="str">
        <f t="shared" si="5"/>
        <v>Clear</v>
      </c>
    </row>
    <row r="214" spans="1:10" ht="14.25" customHeight="1">
      <c r="A214" s="263">
        <v>90</v>
      </c>
      <c r="B214" s="264" t="s">
        <v>1146</v>
      </c>
      <c r="C214" s="263"/>
      <c r="D214" s="263" t="s">
        <v>45</v>
      </c>
      <c r="E214" s="263" t="s">
        <v>1147</v>
      </c>
      <c r="F214" s="265">
        <v>45347</v>
      </c>
      <c r="G214" s="265">
        <v>45350</v>
      </c>
      <c r="H214" s="266">
        <f t="shared" ca="1" si="4"/>
        <v>4</v>
      </c>
      <c r="I214" s="267" t="s">
        <v>1148</v>
      </c>
      <c r="J214" s="226" t="str">
        <f t="shared" si="5"/>
        <v>Clear</v>
      </c>
    </row>
    <row r="215" spans="1:10" ht="14.25" customHeight="1">
      <c r="A215" s="263">
        <v>91</v>
      </c>
      <c r="B215" s="264" t="s">
        <v>1149</v>
      </c>
      <c r="C215" s="263"/>
      <c r="D215" s="263" t="s">
        <v>912</v>
      </c>
      <c r="E215" s="263" t="s">
        <v>1145</v>
      </c>
      <c r="F215" s="265">
        <v>45347</v>
      </c>
      <c r="G215" s="265">
        <v>45351</v>
      </c>
      <c r="H215" s="266">
        <f t="shared" ca="1" si="4"/>
        <v>5</v>
      </c>
      <c r="I215" s="267" t="s">
        <v>1150</v>
      </c>
      <c r="J215" s="226" t="str">
        <f t="shared" si="5"/>
        <v>Clear</v>
      </c>
    </row>
    <row r="216" spans="1:10" ht="14.25" customHeight="1">
      <c r="A216" s="263">
        <v>92</v>
      </c>
      <c r="B216" s="264" t="s">
        <v>1151</v>
      </c>
      <c r="C216" s="263" t="s">
        <v>1152</v>
      </c>
      <c r="D216" s="263" t="s">
        <v>45</v>
      </c>
      <c r="E216" s="263" t="s">
        <v>1147</v>
      </c>
      <c r="F216" s="265">
        <v>45353</v>
      </c>
      <c r="G216" s="265">
        <v>45356</v>
      </c>
      <c r="H216" s="266">
        <f t="shared" ca="1" si="4"/>
        <v>4</v>
      </c>
      <c r="I216" s="267" t="s">
        <v>1153</v>
      </c>
      <c r="J216" s="226" t="str">
        <f t="shared" si="5"/>
        <v>Clear</v>
      </c>
    </row>
    <row r="217" spans="1:10" ht="14.25" customHeight="1">
      <c r="A217" s="263">
        <v>93</v>
      </c>
      <c r="B217" s="264" t="s">
        <v>1154</v>
      </c>
      <c r="C217" s="263"/>
      <c r="D217" s="263" t="s">
        <v>45</v>
      </c>
      <c r="E217" s="263" t="s">
        <v>1155</v>
      </c>
      <c r="F217" s="265">
        <v>45353</v>
      </c>
      <c r="G217" s="265">
        <v>45374</v>
      </c>
      <c r="H217" s="266">
        <f t="shared" ca="1" si="4"/>
        <v>22</v>
      </c>
      <c r="I217" s="267" t="s">
        <v>1156</v>
      </c>
      <c r="J217" s="226" t="str">
        <f t="shared" si="5"/>
        <v>Clear</v>
      </c>
    </row>
    <row r="218" spans="1:10" ht="14.25" customHeight="1">
      <c r="A218" s="263">
        <v>94</v>
      </c>
      <c r="B218" s="264" t="s">
        <v>1157</v>
      </c>
      <c r="C218" s="263"/>
      <c r="D218" s="263" t="s">
        <v>45</v>
      </c>
      <c r="E218" s="263" t="s">
        <v>1145</v>
      </c>
      <c r="F218" s="265">
        <v>45353</v>
      </c>
      <c r="G218" s="265">
        <v>45359</v>
      </c>
      <c r="H218" s="266">
        <f t="shared" ca="1" si="4"/>
        <v>7</v>
      </c>
      <c r="I218" s="267" t="s">
        <v>1153</v>
      </c>
      <c r="J218" s="226" t="str">
        <f t="shared" si="5"/>
        <v>Clear</v>
      </c>
    </row>
    <row r="219" spans="1:10" ht="14.25" customHeight="1">
      <c r="A219" s="263">
        <v>95</v>
      </c>
      <c r="B219" s="264" t="s">
        <v>1158</v>
      </c>
      <c r="C219" s="263" t="s">
        <v>1159</v>
      </c>
      <c r="D219" s="263" t="s">
        <v>45</v>
      </c>
      <c r="E219" s="263" t="s">
        <v>1160</v>
      </c>
      <c r="F219" s="265">
        <v>45353</v>
      </c>
      <c r="G219" s="265">
        <v>45354</v>
      </c>
      <c r="H219" s="266">
        <f t="shared" ca="1" si="4"/>
        <v>2</v>
      </c>
      <c r="I219" s="267" t="s">
        <v>1153</v>
      </c>
      <c r="J219" s="226" t="str">
        <f t="shared" si="5"/>
        <v>Clear</v>
      </c>
    </row>
    <row r="220" spans="1:10" ht="14.25" customHeight="1">
      <c r="A220" s="263">
        <v>96</v>
      </c>
      <c r="B220" s="264" t="s">
        <v>1161</v>
      </c>
      <c r="C220" s="263"/>
      <c r="D220" s="263" t="s">
        <v>45</v>
      </c>
      <c r="E220" s="263" t="s">
        <v>1162</v>
      </c>
      <c r="F220" s="265">
        <v>45353</v>
      </c>
      <c r="G220" s="265">
        <v>45358</v>
      </c>
      <c r="H220" s="266">
        <f t="shared" ca="1" si="4"/>
        <v>6</v>
      </c>
      <c r="I220" s="267" t="s">
        <v>1153</v>
      </c>
      <c r="J220" s="226" t="str">
        <f t="shared" si="5"/>
        <v>Clear</v>
      </c>
    </row>
    <row r="221" spans="1:10" ht="14.25" customHeight="1">
      <c r="A221" s="263">
        <v>97</v>
      </c>
      <c r="B221" s="264" t="s">
        <v>1163</v>
      </c>
      <c r="C221" s="263" t="s">
        <v>1116</v>
      </c>
      <c r="D221" s="263" t="s">
        <v>45</v>
      </c>
      <c r="E221" s="263" t="s">
        <v>1006</v>
      </c>
      <c r="F221" s="265">
        <v>45353</v>
      </c>
      <c r="G221" s="265">
        <v>45355</v>
      </c>
      <c r="H221" s="266">
        <f t="shared" ca="1" si="4"/>
        <v>3</v>
      </c>
      <c r="I221" s="267" t="s">
        <v>1164</v>
      </c>
      <c r="J221" s="226" t="str">
        <f t="shared" si="5"/>
        <v>Clear</v>
      </c>
    </row>
    <row r="222" spans="1:10" ht="14.25" customHeight="1">
      <c r="A222" s="263">
        <v>98</v>
      </c>
      <c r="B222" s="264" t="s">
        <v>1165</v>
      </c>
      <c r="C222" s="270" t="s">
        <v>1166</v>
      </c>
      <c r="D222" s="263" t="s">
        <v>45</v>
      </c>
      <c r="E222" s="263" t="s">
        <v>1160</v>
      </c>
      <c r="F222" s="265">
        <v>45359</v>
      </c>
      <c r="G222" s="265">
        <v>45367</v>
      </c>
      <c r="H222" s="266">
        <f t="shared" ca="1" si="4"/>
        <v>9</v>
      </c>
      <c r="I222" s="267" t="s">
        <v>1167</v>
      </c>
      <c r="J222" s="226" t="str">
        <f t="shared" si="5"/>
        <v>Clear</v>
      </c>
    </row>
    <row r="223" spans="1:10" ht="14.25" customHeight="1">
      <c r="A223" s="263">
        <v>99</v>
      </c>
      <c r="B223" s="264" t="s">
        <v>1168</v>
      </c>
      <c r="C223" s="263"/>
      <c r="D223" s="263" t="s">
        <v>45</v>
      </c>
      <c r="E223" s="263" t="s">
        <v>1160</v>
      </c>
      <c r="F223" s="265">
        <v>45359</v>
      </c>
      <c r="G223" s="265">
        <v>45374</v>
      </c>
      <c r="H223" s="266">
        <f t="shared" ca="1" si="4"/>
        <v>16</v>
      </c>
      <c r="I223" s="267" t="s">
        <v>1169</v>
      </c>
      <c r="J223" s="226" t="str">
        <f t="shared" si="5"/>
        <v>Clear</v>
      </c>
    </row>
    <row r="224" spans="1:10" ht="14.25" customHeight="1">
      <c r="A224" s="263">
        <v>100</v>
      </c>
      <c r="B224" s="264" t="s">
        <v>1170</v>
      </c>
      <c r="C224" s="263"/>
      <c r="D224" s="263" t="s">
        <v>45</v>
      </c>
      <c r="E224" s="263" t="s">
        <v>1088</v>
      </c>
      <c r="F224" s="265">
        <v>45360</v>
      </c>
      <c r="G224" s="265">
        <v>45364</v>
      </c>
      <c r="H224" s="266">
        <f t="shared" ca="1" si="4"/>
        <v>5</v>
      </c>
      <c r="I224" s="267" t="s">
        <v>1171</v>
      </c>
      <c r="J224" s="226" t="str">
        <f t="shared" si="5"/>
        <v>Clear</v>
      </c>
    </row>
    <row r="225" spans="1:10" ht="14.25" customHeight="1">
      <c r="A225" s="263">
        <v>101</v>
      </c>
      <c r="B225" s="264" t="s">
        <v>1172</v>
      </c>
      <c r="C225" s="263"/>
      <c r="D225" s="263" t="s">
        <v>45</v>
      </c>
      <c r="E225" s="263" t="s">
        <v>1147</v>
      </c>
      <c r="F225" s="265">
        <v>45360</v>
      </c>
      <c r="G225" s="265">
        <v>45363</v>
      </c>
      <c r="H225" s="266">
        <f t="shared" ca="1" si="4"/>
        <v>4</v>
      </c>
      <c r="I225" s="267" t="s">
        <v>1169</v>
      </c>
      <c r="J225" s="226" t="str">
        <f t="shared" si="5"/>
        <v>Clear</v>
      </c>
    </row>
    <row r="226" spans="1:10" ht="14.25" customHeight="1">
      <c r="A226" s="263">
        <v>102</v>
      </c>
      <c r="B226" s="264" t="s">
        <v>1173</v>
      </c>
      <c r="C226" s="263"/>
      <c r="D226" s="263" t="s">
        <v>45</v>
      </c>
      <c r="E226" s="263" t="s">
        <v>1145</v>
      </c>
      <c r="F226" s="265">
        <v>45360</v>
      </c>
      <c r="G226" s="265">
        <v>45374</v>
      </c>
      <c r="H226" s="266">
        <f t="shared" ca="1" si="4"/>
        <v>15</v>
      </c>
      <c r="I226" s="267" t="s">
        <v>1169</v>
      </c>
      <c r="J226" s="226" t="str">
        <f t="shared" si="5"/>
        <v>Clear</v>
      </c>
    </row>
    <row r="227" spans="1:10" ht="14.25" customHeight="1">
      <c r="A227" s="263">
        <v>103</v>
      </c>
      <c r="B227" s="264" t="s">
        <v>1174</v>
      </c>
      <c r="C227" s="263"/>
      <c r="D227" s="263" t="s">
        <v>45</v>
      </c>
      <c r="E227" s="263" t="s">
        <v>1175</v>
      </c>
      <c r="F227" s="265">
        <v>45360</v>
      </c>
      <c r="G227" s="265">
        <v>45363</v>
      </c>
      <c r="H227" s="266">
        <f t="shared" ca="1" si="4"/>
        <v>4</v>
      </c>
      <c r="I227" s="267" t="s">
        <v>1169</v>
      </c>
      <c r="J227" s="226" t="str">
        <f t="shared" si="5"/>
        <v>Clear</v>
      </c>
    </row>
    <row r="228" spans="1:10" ht="14.25" customHeight="1">
      <c r="A228" s="263">
        <v>104</v>
      </c>
      <c r="B228" s="264" t="s">
        <v>1176</v>
      </c>
      <c r="C228" s="263" t="s">
        <v>1177</v>
      </c>
      <c r="D228" s="263" t="s">
        <v>45</v>
      </c>
      <c r="E228" s="263" t="s">
        <v>1160</v>
      </c>
      <c r="F228" s="265">
        <v>45360</v>
      </c>
      <c r="G228" s="265">
        <v>45390</v>
      </c>
      <c r="H228" s="266">
        <f t="shared" ca="1" si="4"/>
        <v>31</v>
      </c>
      <c r="I228" s="267" t="s">
        <v>1178</v>
      </c>
      <c r="J228" s="226" t="str">
        <f t="shared" si="5"/>
        <v>Clear</v>
      </c>
    </row>
    <row r="229" spans="1:10" ht="14.25" customHeight="1">
      <c r="A229" s="263">
        <v>105</v>
      </c>
      <c r="B229" s="264" t="s">
        <v>1179</v>
      </c>
      <c r="C229" s="263"/>
      <c r="D229" s="263" t="s">
        <v>45</v>
      </c>
      <c r="E229" s="263" t="s">
        <v>1180</v>
      </c>
      <c r="F229" s="265">
        <v>45362</v>
      </c>
      <c r="G229" s="265">
        <v>45366</v>
      </c>
      <c r="H229" s="266">
        <f t="shared" ca="1" si="4"/>
        <v>5</v>
      </c>
      <c r="I229" s="267" t="s">
        <v>1181</v>
      </c>
      <c r="J229" s="226" t="str">
        <f t="shared" si="5"/>
        <v>Clear</v>
      </c>
    </row>
    <row r="230" spans="1:10" ht="14.25" customHeight="1">
      <c r="A230" s="263">
        <v>106</v>
      </c>
      <c r="B230" s="264" t="s">
        <v>1182</v>
      </c>
      <c r="C230" s="269" t="s">
        <v>1183</v>
      </c>
      <c r="D230" s="263" t="s">
        <v>45</v>
      </c>
      <c r="E230" s="263" t="s">
        <v>1175</v>
      </c>
      <c r="F230" s="265">
        <v>45365</v>
      </c>
      <c r="G230" s="265">
        <v>45369</v>
      </c>
      <c r="H230" s="266">
        <f t="shared" ca="1" si="4"/>
        <v>5</v>
      </c>
      <c r="I230" s="267" t="s">
        <v>1184</v>
      </c>
      <c r="J230" s="226" t="str">
        <f t="shared" si="5"/>
        <v>Clear</v>
      </c>
    </row>
    <row r="231" spans="1:10" ht="14.25" customHeight="1">
      <c r="A231" s="263">
        <v>107</v>
      </c>
      <c r="B231" s="264" t="s">
        <v>1185</v>
      </c>
      <c r="C231" s="263"/>
      <c r="D231" s="263" t="s">
        <v>45</v>
      </c>
      <c r="E231" s="263" t="s">
        <v>1147</v>
      </c>
      <c r="F231" s="265">
        <v>45365</v>
      </c>
      <c r="G231" s="265">
        <v>45365</v>
      </c>
      <c r="H231" s="266">
        <f t="shared" ca="1" si="4"/>
        <v>1</v>
      </c>
      <c r="I231" s="267" t="s">
        <v>1184</v>
      </c>
      <c r="J231" s="226" t="str">
        <f t="shared" si="5"/>
        <v>Clear</v>
      </c>
    </row>
    <row r="232" spans="1:10" ht="14.25" customHeight="1">
      <c r="A232" s="263">
        <v>108</v>
      </c>
      <c r="B232" s="264" t="s">
        <v>1186</v>
      </c>
      <c r="C232" s="269" t="s">
        <v>1187</v>
      </c>
      <c r="D232" s="263" t="s">
        <v>45</v>
      </c>
      <c r="E232" s="263" t="s">
        <v>1147</v>
      </c>
      <c r="F232" s="265">
        <v>45366</v>
      </c>
      <c r="G232" s="265">
        <v>45367</v>
      </c>
      <c r="H232" s="266">
        <f t="shared" ca="1" si="4"/>
        <v>2</v>
      </c>
      <c r="I232" s="267" t="s">
        <v>1188</v>
      </c>
      <c r="J232" s="226" t="str">
        <f t="shared" si="5"/>
        <v>Clear</v>
      </c>
    </row>
    <row r="233" spans="1:10" ht="14.25" customHeight="1">
      <c r="A233" s="263">
        <v>109</v>
      </c>
      <c r="B233" s="264" t="s">
        <v>1189</v>
      </c>
      <c r="C233" s="269" t="s">
        <v>1190</v>
      </c>
      <c r="D233" s="263" t="s">
        <v>45</v>
      </c>
      <c r="E233" s="263" t="s">
        <v>1147</v>
      </c>
      <c r="F233" s="265">
        <v>45369</v>
      </c>
      <c r="G233" s="265">
        <v>45764</v>
      </c>
      <c r="H233" s="266">
        <f t="shared" ca="1" si="4"/>
        <v>396</v>
      </c>
      <c r="I233" s="267" t="s">
        <v>1191</v>
      </c>
      <c r="J233" s="226" t="str">
        <f t="shared" si="5"/>
        <v>Clear</v>
      </c>
    </row>
    <row r="234" spans="1:10" ht="14.25" customHeight="1">
      <c r="A234" s="263">
        <v>110</v>
      </c>
      <c r="B234" s="264" t="s">
        <v>1192</v>
      </c>
      <c r="C234" s="269" t="s">
        <v>1159</v>
      </c>
      <c r="D234" s="263" t="s">
        <v>45</v>
      </c>
      <c r="E234" s="263" t="s">
        <v>1160</v>
      </c>
      <c r="F234" s="265">
        <v>45368</v>
      </c>
      <c r="G234" s="265">
        <v>45373</v>
      </c>
      <c r="H234" s="266">
        <f t="shared" ca="1" si="4"/>
        <v>6</v>
      </c>
      <c r="I234" s="267" t="s">
        <v>1193</v>
      </c>
      <c r="J234" s="226" t="str">
        <f t="shared" si="5"/>
        <v>Clear</v>
      </c>
    </row>
    <row r="235" spans="1:10" ht="14.25" customHeight="1">
      <c r="A235" s="263">
        <v>111</v>
      </c>
      <c r="B235" s="264" t="s">
        <v>1194</v>
      </c>
      <c r="C235" s="269" t="s">
        <v>1166</v>
      </c>
      <c r="D235" s="263" t="s">
        <v>45</v>
      </c>
      <c r="E235" s="263" t="s">
        <v>1160</v>
      </c>
      <c r="F235" s="265">
        <v>45369</v>
      </c>
      <c r="G235" s="265">
        <v>45382</v>
      </c>
      <c r="H235" s="266">
        <f t="shared" ca="1" si="4"/>
        <v>14</v>
      </c>
      <c r="I235" s="267" t="s">
        <v>1195</v>
      </c>
      <c r="J235" s="226" t="str">
        <f t="shared" si="5"/>
        <v>Clear</v>
      </c>
    </row>
    <row r="236" spans="1:10" ht="14.25" customHeight="1">
      <c r="A236" s="263">
        <v>112</v>
      </c>
      <c r="B236" s="264" t="s">
        <v>1196</v>
      </c>
      <c r="C236" s="269" t="s">
        <v>1187</v>
      </c>
      <c r="D236" s="263" t="s">
        <v>45</v>
      </c>
      <c r="E236" s="263" t="s">
        <v>1155</v>
      </c>
      <c r="F236" s="265">
        <v>45402</v>
      </c>
      <c r="G236" s="265">
        <v>45403</v>
      </c>
      <c r="H236" s="266">
        <f t="shared" ca="1" si="4"/>
        <v>2</v>
      </c>
      <c r="I236" s="267" t="s">
        <v>1197</v>
      </c>
      <c r="J236" s="226" t="str">
        <f t="shared" si="5"/>
        <v>Clear</v>
      </c>
    </row>
    <row r="237" spans="1:10" ht="14.25" customHeight="1">
      <c r="A237" s="263">
        <v>113</v>
      </c>
      <c r="B237" s="264" t="s">
        <v>1196</v>
      </c>
      <c r="C237" s="269" t="s">
        <v>1198</v>
      </c>
      <c r="D237" s="263" t="s">
        <v>45</v>
      </c>
      <c r="E237" s="263" t="s">
        <v>1160</v>
      </c>
      <c r="F237" s="265">
        <v>45402</v>
      </c>
      <c r="G237" s="265">
        <v>45403</v>
      </c>
      <c r="H237" s="266">
        <f t="shared" ca="1" si="4"/>
        <v>2</v>
      </c>
      <c r="I237" s="267" t="s">
        <v>1197</v>
      </c>
      <c r="J237" s="226" t="str">
        <f t="shared" si="5"/>
        <v>Clear</v>
      </c>
    </row>
    <row r="238" spans="1:10" ht="14.25" customHeight="1">
      <c r="A238" s="263">
        <v>114</v>
      </c>
      <c r="B238" s="264" t="s">
        <v>1199</v>
      </c>
      <c r="C238" s="269" t="s">
        <v>1200</v>
      </c>
      <c r="D238" s="263" t="s">
        <v>45</v>
      </c>
      <c r="E238" s="263" t="s">
        <v>1147</v>
      </c>
      <c r="F238" s="265">
        <v>45433</v>
      </c>
      <c r="G238" s="265">
        <v>45439</v>
      </c>
      <c r="H238" s="266">
        <f t="shared" ca="1" si="4"/>
        <v>7</v>
      </c>
      <c r="I238" s="267" t="s">
        <v>1201</v>
      </c>
      <c r="J238" s="226" t="str">
        <f t="shared" si="5"/>
        <v>Clear</v>
      </c>
    </row>
    <row r="239" spans="1:10" ht="14.25" customHeight="1">
      <c r="A239" s="263">
        <v>115</v>
      </c>
      <c r="B239" s="264" t="s">
        <v>1202</v>
      </c>
      <c r="C239" s="269" t="s">
        <v>1203</v>
      </c>
      <c r="D239" s="263" t="s">
        <v>45</v>
      </c>
      <c r="E239" s="263" t="s">
        <v>1147</v>
      </c>
      <c r="F239" s="265">
        <v>45443</v>
      </c>
      <c r="G239" s="265">
        <v>45453</v>
      </c>
      <c r="H239" s="266">
        <f t="shared" ca="1" si="4"/>
        <v>11</v>
      </c>
      <c r="I239" s="267" t="s">
        <v>1204</v>
      </c>
      <c r="J239" s="226" t="str">
        <f t="shared" si="5"/>
        <v>Clear</v>
      </c>
    </row>
    <row r="240" spans="1:10" ht="14.25" customHeight="1">
      <c r="A240" s="263">
        <v>116</v>
      </c>
      <c r="B240" s="264" t="s">
        <v>1202</v>
      </c>
      <c r="C240" s="269" t="s">
        <v>1205</v>
      </c>
      <c r="D240" s="263" t="s">
        <v>45</v>
      </c>
      <c r="E240" s="263" t="s">
        <v>1147</v>
      </c>
      <c r="F240" s="265">
        <v>45453</v>
      </c>
      <c r="G240" s="265">
        <v>45453</v>
      </c>
      <c r="H240" s="266">
        <f t="shared" ca="1" si="4"/>
        <v>1</v>
      </c>
      <c r="I240" s="267" t="s">
        <v>1204</v>
      </c>
      <c r="J240" s="226" t="str">
        <f t="shared" si="5"/>
        <v>Clear</v>
      </c>
    </row>
    <row r="241" spans="1:10" ht="14.25" customHeight="1">
      <c r="A241" s="263">
        <v>117</v>
      </c>
      <c r="B241" s="264" t="s">
        <v>1206</v>
      </c>
      <c r="C241" s="269" t="s">
        <v>1051</v>
      </c>
      <c r="D241" s="263" t="s">
        <v>45</v>
      </c>
      <c r="E241" s="263" t="s">
        <v>1207</v>
      </c>
      <c r="F241" s="265">
        <v>45467</v>
      </c>
      <c r="G241" s="265">
        <v>45470</v>
      </c>
      <c r="H241" s="266">
        <f t="shared" ca="1" si="4"/>
        <v>4</v>
      </c>
      <c r="I241" s="267" t="s">
        <v>1204</v>
      </c>
      <c r="J241" s="226" t="str">
        <f t="shared" si="5"/>
        <v>Clear</v>
      </c>
    </row>
    <row r="242" spans="1:10" ht="14.25" customHeight="1">
      <c r="A242" s="263">
        <v>118</v>
      </c>
      <c r="B242" s="264" t="s">
        <v>1208</v>
      </c>
      <c r="C242" s="269" t="s">
        <v>1053</v>
      </c>
      <c r="D242" s="263" t="s">
        <v>45</v>
      </c>
      <c r="E242" s="263" t="s">
        <v>1207</v>
      </c>
      <c r="F242" s="265">
        <v>45467</v>
      </c>
      <c r="G242" s="265">
        <v>45468</v>
      </c>
      <c r="H242" s="266">
        <f t="shared" ca="1" si="4"/>
        <v>2</v>
      </c>
      <c r="I242" s="267" t="s">
        <v>1204</v>
      </c>
      <c r="J242" s="226" t="str">
        <f t="shared" si="5"/>
        <v>Clear</v>
      </c>
    </row>
    <row r="243" spans="1:10" ht="14.25" customHeight="1">
      <c r="A243" s="263">
        <v>119</v>
      </c>
      <c r="B243" s="264" t="s">
        <v>1209</v>
      </c>
      <c r="C243" s="269" t="s">
        <v>1210</v>
      </c>
      <c r="D243" s="263" t="s">
        <v>45</v>
      </c>
      <c r="E243" s="263" t="s">
        <v>1145</v>
      </c>
      <c r="F243" s="265">
        <v>45477</v>
      </c>
      <c r="G243" s="265">
        <v>45543</v>
      </c>
      <c r="H243" s="266">
        <f t="shared" ca="1" si="4"/>
        <v>67</v>
      </c>
      <c r="I243" s="267"/>
      <c r="J243" s="226" t="str">
        <f t="shared" si="5"/>
        <v>Clear</v>
      </c>
    </row>
    <row r="244" spans="1:10" ht="14.25" customHeight="1">
      <c r="A244" s="263">
        <v>120</v>
      </c>
      <c r="B244" s="264" t="s">
        <v>1209</v>
      </c>
      <c r="C244" s="269" t="s">
        <v>1211</v>
      </c>
      <c r="D244" s="263" t="s">
        <v>45</v>
      </c>
      <c r="E244" s="263" t="s">
        <v>1145</v>
      </c>
      <c r="F244" s="265">
        <v>45477</v>
      </c>
      <c r="G244" s="265">
        <v>45518</v>
      </c>
      <c r="H244" s="266">
        <f t="shared" ca="1" si="4"/>
        <v>42</v>
      </c>
      <c r="I244" s="267"/>
      <c r="J244" s="226" t="str">
        <f t="shared" si="5"/>
        <v>Clear</v>
      </c>
    </row>
    <row r="245" spans="1:10" ht="14.25" customHeight="1">
      <c r="A245" s="263">
        <v>121</v>
      </c>
      <c r="B245" s="264" t="s">
        <v>1209</v>
      </c>
      <c r="C245" s="269" t="s">
        <v>1212</v>
      </c>
      <c r="D245" s="263" t="s">
        <v>45</v>
      </c>
      <c r="E245" s="263" t="s">
        <v>1213</v>
      </c>
      <c r="F245" s="265">
        <v>45477</v>
      </c>
      <c r="G245" s="265">
        <v>45482</v>
      </c>
      <c r="H245" s="266">
        <f t="shared" ca="1" si="4"/>
        <v>6</v>
      </c>
      <c r="I245" s="267"/>
      <c r="J245" s="226" t="str">
        <f t="shared" si="5"/>
        <v>Clear</v>
      </c>
    </row>
    <row r="246" spans="1:10" ht="14.25" customHeight="1">
      <c r="A246" s="263">
        <v>122</v>
      </c>
      <c r="B246" s="264" t="s">
        <v>1209</v>
      </c>
      <c r="C246" s="269" t="s">
        <v>1214</v>
      </c>
      <c r="D246" s="263" t="s">
        <v>45</v>
      </c>
      <c r="E246" s="263" t="s">
        <v>1213</v>
      </c>
      <c r="F246" s="265">
        <v>45477</v>
      </c>
      <c r="G246" s="265">
        <v>45545</v>
      </c>
      <c r="H246" s="266">
        <f t="shared" ca="1" si="4"/>
        <v>69</v>
      </c>
      <c r="I246" s="267"/>
      <c r="J246" s="226" t="str">
        <f t="shared" si="5"/>
        <v>Clear</v>
      </c>
    </row>
    <row r="247" spans="1:10" ht="14.25" customHeight="1">
      <c r="A247" s="263">
        <v>123</v>
      </c>
      <c r="B247" s="264" t="s">
        <v>1215</v>
      </c>
      <c r="C247" s="269" t="s">
        <v>1216</v>
      </c>
      <c r="D247" s="263" t="s">
        <v>45</v>
      </c>
      <c r="E247" s="263" t="s">
        <v>1217</v>
      </c>
      <c r="F247" s="265">
        <v>45508</v>
      </c>
      <c r="G247" s="265">
        <v>45510</v>
      </c>
      <c r="H247" s="266">
        <f t="shared" ca="1" si="4"/>
        <v>3</v>
      </c>
      <c r="I247" s="267" t="s">
        <v>1204</v>
      </c>
      <c r="J247" s="226" t="str">
        <f t="shared" si="5"/>
        <v>Clear</v>
      </c>
    </row>
    <row r="248" spans="1:10" ht="14.25" customHeight="1">
      <c r="A248" s="263">
        <v>124</v>
      </c>
      <c r="B248" s="264" t="s">
        <v>1215</v>
      </c>
      <c r="C248" s="269" t="s">
        <v>1218</v>
      </c>
      <c r="D248" s="263" t="s">
        <v>45</v>
      </c>
      <c r="E248" s="263" t="s">
        <v>1219</v>
      </c>
      <c r="F248" s="265">
        <v>45508</v>
      </c>
      <c r="G248" s="265">
        <v>45510</v>
      </c>
      <c r="H248" s="266">
        <f t="shared" ca="1" si="4"/>
        <v>3</v>
      </c>
      <c r="I248" s="267" t="s">
        <v>1204</v>
      </c>
      <c r="J248" s="226" t="str">
        <f t="shared" si="5"/>
        <v>Clear</v>
      </c>
    </row>
    <row r="249" spans="1:10" ht="14.25" customHeight="1">
      <c r="A249" s="263">
        <v>125</v>
      </c>
      <c r="B249" s="264" t="s">
        <v>1215</v>
      </c>
      <c r="C249" s="269" t="s">
        <v>1220</v>
      </c>
      <c r="D249" s="263" t="s">
        <v>45</v>
      </c>
      <c r="E249" s="263" t="s">
        <v>1162</v>
      </c>
      <c r="F249" s="265">
        <v>45508</v>
      </c>
      <c r="G249" s="265">
        <v>45510</v>
      </c>
      <c r="H249" s="266">
        <f t="shared" ca="1" si="4"/>
        <v>3</v>
      </c>
      <c r="I249" s="267" t="s">
        <v>1204</v>
      </c>
      <c r="J249" s="226" t="str">
        <f t="shared" si="5"/>
        <v>Clear</v>
      </c>
    </row>
    <row r="250" spans="1:10" ht="14.25" customHeight="1">
      <c r="A250" s="263">
        <v>126</v>
      </c>
      <c r="B250" s="264" t="s">
        <v>1215</v>
      </c>
      <c r="C250" s="269" t="s">
        <v>1221</v>
      </c>
      <c r="D250" s="263" t="s">
        <v>45</v>
      </c>
      <c r="E250" s="263" t="s">
        <v>1222</v>
      </c>
      <c r="F250" s="265">
        <v>45508</v>
      </c>
      <c r="G250" s="265">
        <v>45510</v>
      </c>
      <c r="H250" s="266">
        <f t="shared" ca="1" si="4"/>
        <v>3</v>
      </c>
      <c r="I250" s="267" t="s">
        <v>1204</v>
      </c>
      <c r="J250" s="226" t="str">
        <f t="shared" si="5"/>
        <v>Clear</v>
      </c>
    </row>
    <row r="251" spans="1:10" ht="14.25" customHeight="1">
      <c r="A251" s="263">
        <v>127</v>
      </c>
      <c r="B251" s="264" t="s">
        <v>1215</v>
      </c>
      <c r="C251" s="269" t="s">
        <v>1223</v>
      </c>
      <c r="D251" s="263" t="s">
        <v>45</v>
      </c>
      <c r="E251" s="263" t="s">
        <v>1222</v>
      </c>
      <c r="F251" s="265">
        <v>45508</v>
      </c>
      <c r="G251" s="265">
        <v>45510</v>
      </c>
      <c r="H251" s="266">
        <f t="shared" ca="1" si="4"/>
        <v>3</v>
      </c>
      <c r="I251" s="267" t="s">
        <v>1204</v>
      </c>
      <c r="J251" s="226" t="str">
        <f t="shared" si="5"/>
        <v>Clear</v>
      </c>
    </row>
    <row r="252" spans="1:10" ht="14.25" customHeight="1">
      <c r="A252" s="263">
        <v>128</v>
      </c>
      <c r="B252" s="264" t="s">
        <v>1215</v>
      </c>
      <c r="C252" s="269" t="s">
        <v>1109</v>
      </c>
      <c r="D252" s="263" t="s">
        <v>45</v>
      </c>
      <c r="E252" s="263" t="s">
        <v>1207</v>
      </c>
      <c r="F252" s="265">
        <v>45508</v>
      </c>
      <c r="G252" s="265">
        <v>45510</v>
      </c>
      <c r="H252" s="266">
        <f t="shared" ca="1" si="4"/>
        <v>3</v>
      </c>
      <c r="I252" s="267" t="s">
        <v>1204</v>
      </c>
      <c r="J252" s="226" t="str">
        <f t="shared" si="5"/>
        <v>Clear</v>
      </c>
    </row>
    <row r="253" spans="1:10" ht="14.25" customHeight="1">
      <c r="A253" s="263">
        <v>129</v>
      </c>
      <c r="B253" s="264" t="s">
        <v>1215</v>
      </c>
      <c r="C253" s="269" t="s">
        <v>1125</v>
      </c>
      <c r="D253" s="263" t="s">
        <v>159</v>
      </c>
      <c r="E253" s="263" t="s">
        <v>1224</v>
      </c>
      <c r="F253" s="265">
        <v>45508</v>
      </c>
      <c r="G253" s="265">
        <v>45510</v>
      </c>
      <c r="H253" s="266">
        <f t="shared" ca="1" si="4"/>
        <v>3</v>
      </c>
      <c r="I253" s="267" t="s">
        <v>1204</v>
      </c>
      <c r="J253" s="226" t="str">
        <f t="shared" si="5"/>
        <v>Clear</v>
      </c>
    </row>
    <row r="254" spans="1:10" ht="14.25" customHeight="1">
      <c r="A254" s="263">
        <v>130</v>
      </c>
      <c r="B254" s="264" t="s">
        <v>1215</v>
      </c>
      <c r="C254" s="269" t="s">
        <v>1225</v>
      </c>
      <c r="D254" s="263" t="s">
        <v>159</v>
      </c>
      <c r="E254" s="263" t="s">
        <v>1226</v>
      </c>
      <c r="F254" s="265">
        <v>45508</v>
      </c>
      <c r="G254" s="265">
        <v>45510</v>
      </c>
      <c r="H254" s="266">
        <f t="shared" ca="1" si="4"/>
        <v>3</v>
      </c>
      <c r="I254" s="267" t="s">
        <v>1204</v>
      </c>
      <c r="J254" s="226" t="str">
        <f t="shared" si="5"/>
        <v>Clear</v>
      </c>
    </row>
    <row r="255" spans="1:10" ht="14.25" customHeight="1">
      <c r="A255" s="263">
        <v>131</v>
      </c>
      <c r="B255" s="264" t="s">
        <v>1227</v>
      </c>
      <c r="C255" s="269" t="s">
        <v>1228</v>
      </c>
      <c r="D255" s="263" t="s">
        <v>45</v>
      </c>
      <c r="E255" s="263" t="s">
        <v>1222</v>
      </c>
      <c r="F255" s="265">
        <v>45514</v>
      </c>
      <c r="G255" s="265">
        <v>45515</v>
      </c>
      <c r="H255" s="266">
        <f t="shared" ca="1" si="4"/>
        <v>2</v>
      </c>
      <c r="I255" s="267" t="s">
        <v>1204</v>
      </c>
      <c r="J255" s="226" t="str">
        <f t="shared" si="5"/>
        <v>Clear</v>
      </c>
    </row>
    <row r="256" spans="1:10" ht="14.25" customHeight="1">
      <c r="A256" s="263">
        <v>132</v>
      </c>
      <c r="B256" s="264" t="s">
        <v>1229</v>
      </c>
      <c r="C256" s="269" t="s">
        <v>1230</v>
      </c>
      <c r="D256" s="263" t="s">
        <v>159</v>
      </c>
      <c r="E256" s="263"/>
      <c r="F256" s="265">
        <v>45529</v>
      </c>
      <c r="G256" s="271"/>
      <c r="H256" s="266">
        <f t="shared" ca="1" si="4"/>
        <v>567</v>
      </c>
      <c r="I256" s="267" t="s">
        <v>1204</v>
      </c>
      <c r="J256" s="226" t="str">
        <f t="shared" si="5"/>
        <v>ROW</v>
      </c>
    </row>
    <row r="257" spans="1:10" ht="14.25" customHeight="1">
      <c r="A257" s="263">
        <v>133</v>
      </c>
      <c r="B257" s="264" t="s">
        <v>1231</v>
      </c>
      <c r="C257" s="269" t="s">
        <v>1232</v>
      </c>
      <c r="D257" s="263" t="s">
        <v>45</v>
      </c>
      <c r="E257" s="263" t="s">
        <v>1147</v>
      </c>
      <c r="F257" s="265">
        <v>45531</v>
      </c>
      <c r="G257" s="265">
        <v>45534</v>
      </c>
      <c r="H257" s="266">
        <f t="shared" ca="1" si="4"/>
        <v>4</v>
      </c>
      <c r="I257" s="267" t="s">
        <v>1204</v>
      </c>
      <c r="J257" s="226" t="str">
        <f t="shared" si="5"/>
        <v>Clear</v>
      </c>
    </row>
    <row r="258" spans="1:10" ht="14.25" customHeight="1">
      <c r="A258" s="263">
        <v>134</v>
      </c>
      <c r="B258" s="264" t="s">
        <v>1233</v>
      </c>
      <c r="C258" s="269" t="s">
        <v>1234</v>
      </c>
      <c r="D258" s="263" t="s">
        <v>159</v>
      </c>
      <c r="E258" s="263" t="s">
        <v>1235</v>
      </c>
      <c r="F258" s="265">
        <v>45545</v>
      </c>
      <c r="G258" s="265">
        <v>45547</v>
      </c>
      <c r="H258" s="266">
        <f t="shared" ca="1" si="4"/>
        <v>3</v>
      </c>
      <c r="I258" s="267" t="s">
        <v>1204</v>
      </c>
      <c r="J258" s="226" t="str">
        <f t="shared" si="5"/>
        <v>Clear</v>
      </c>
    </row>
    <row r="259" spans="1:10" ht="14.25" customHeight="1">
      <c r="A259" s="263">
        <v>135</v>
      </c>
      <c r="B259" s="264" t="s">
        <v>1236</v>
      </c>
      <c r="C259" s="269" t="s">
        <v>1237</v>
      </c>
      <c r="D259" s="263" t="s">
        <v>159</v>
      </c>
      <c r="E259" s="263" t="s">
        <v>1238</v>
      </c>
      <c r="F259" s="265">
        <v>45546</v>
      </c>
      <c r="G259" s="265"/>
      <c r="H259" s="266">
        <f t="shared" ca="1" si="4"/>
        <v>550</v>
      </c>
      <c r="I259" s="267" t="s">
        <v>1204</v>
      </c>
      <c r="J259" s="226" t="str">
        <f t="shared" si="5"/>
        <v>ROW</v>
      </c>
    </row>
    <row r="260" spans="1:10" ht="14.25" customHeight="1">
      <c r="A260" s="263">
        <v>136</v>
      </c>
      <c r="B260" s="264" t="s">
        <v>1239</v>
      </c>
      <c r="C260" s="269" t="s">
        <v>1240</v>
      </c>
      <c r="D260" s="263" t="s">
        <v>45</v>
      </c>
      <c r="E260" s="263" t="s">
        <v>1213</v>
      </c>
      <c r="F260" s="265">
        <v>45550</v>
      </c>
      <c r="G260" s="265">
        <v>45568</v>
      </c>
      <c r="H260" s="266">
        <f t="shared" ca="1" si="4"/>
        <v>19</v>
      </c>
      <c r="I260" s="267" t="s">
        <v>1204</v>
      </c>
      <c r="J260" s="226" t="str">
        <f t="shared" si="5"/>
        <v>Clear</v>
      </c>
    </row>
    <row r="261" spans="1:10" ht="14.25" customHeight="1">
      <c r="A261" s="263">
        <v>137</v>
      </c>
      <c r="B261" s="264" t="s">
        <v>1241</v>
      </c>
      <c r="C261" s="269" t="s">
        <v>1232</v>
      </c>
      <c r="D261" s="263" t="s">
        <v>45</v>
      </c>
      <c r="E261" s="263" t="s">
        <v>1162</v>
      </c>
      <c r="F261" s="265">
        <v>45563</v>
      </c>
      <c r="G261" s="265">
        <v>45563</v>
      </c>
      <c r="H261" s="266">
        <f t="shared" ca="1" si="4"/>
        <v>1</v>
      </c>
      <c r="I261" s="267" t="s">
        <v>1204</v>
      </c>
      <c r="J261" s="226" t="str">
        <f t="shared" si="5"/>
        <v>Clear</v>
      </c>
    </row>
    <row r="262" spans="1:10" ht="14.25" customHeight="1">
      <c r="A262" s="263">
        <v>138</v>
      </c>
      <c r="B262" s="264" t="s">
        <v>1242</v>
      </c>
      <c r="C262" s="269" t="s">
        <v>1243</v>
      </c>
      <c r="D262" s="263" t="s">
        <v>45</v>
      </c>
      <c r="E262" s="263" t="s">
        <v>1244</v>
      </c>
      <c r="F262" s="265">
        <v>45532</v>
      </c>
      <c r="G262" s="265">
        <v>45564</v>
      </c>
      <c r="H262" s="266">
        <f t="shared" ca="1" si="4"/>
        <v>33</v>
      </c>
      <c r="I262" s="267" t="s">
        <v>1204</v>
      </c>
      <c r="J262" s="226" t="str">
        <f t="shared" si="5"/>
        <v>Clear</v>
      </c>
    </row>
    <row r="263" spans="1:10" ht="14.25" customHeight="1">
      <c r="A263" s="263">
        <v>139</v>
      </c>
      <c r="B263" s="264" t="s">
        <v>1245</v>
      </c>
      <c r="C263" s="269" t="s">
        <v>1246</v>
      </c>
      <c r="D263" s="263" t="s">
        <v>45</v>
      </c>
      <c r="E263" s="263" t="s">
        <v>1213</v>
      </c>
      <c r="F263" s="265">
        <v>45564</v>
      </c>
      <c r="G263" s="265"/>
      <c r="H263" s="266">
        <f t="shared" ca="1" si="4"/>
        <v>532</v>
      </c>
      <c r="I263" s="267" t="s">
        <v>1204</v>
      </c>
      <c r="J263" s="226" t="str">
        <f t="shared" si="5"/>
        <v>ROW</v>
      </c>
    </row>
    <row r="264" spans="1:10" ht="14.25" customHeight="1">
      <c r="A264" s="263">
        <v>140</v>
      </c>
      <c r="B264" s="264" t="s">
        <v>1247</v>
      </c>
      <c r="C264" s="269" t="s">
        <v>1248</v>
      </c>
      <c r="D264" s="263" t="s">
        <v>45</v>
      </c>
      <c r="E264" s="263" t="s">
        <v>1213</v>
      </c>
      <c r="F264" s="265">
        <v>45589</v>
      </c>
      <c r="G264" s="265">
        <v>45590</v>
      </c>
      <c r="H264" s="266">
        <f t="shared" ca="1" si="4"/>
        <v>2</v>
      </c>
      <c r="I264" s="267" t="s">
        <v>1204</v>
      </c>
      <c r="J264" s="226" t="str">
        <f t="shared" si="5"/>
        <v>Clear</v>
      </c>
    </row>
    <row r="265" spans="1:10" ht="14.25" customHeight="1">
      <c r="A265" s="263">
        <v>141</v>
      </c>
      <c r="B265" s="264" t="s">
        <v>1249</v>
      </c>
      <c r="C265" s="269" t="s">
        <v>1250</v>
      </c>
      <c r="D265" s="263" t="s">
        <v>159</v>
      </c>
      <c r="E265" s="263" t="s">
        <v>1251</v>
      </c>
      <c r="F265" s="265">
        <v>45589</v>
      </c>
      <c r="G265" s="265">
        <v>45590</v>
      </c>
      <c r="H265" s="266">
        <f t="shared" ca="1" si="4"/>
        <v>2</v>
      </c>
      <c r="I265" s="267" t="s">
        <v>1204</v>
      </c>
      <c r="J265" s="226" t="str">
        <f t="shared" si="5"/>
        <v>Clear</v>
      </c>
    </row>
    <row r="266" spans="1:10" ht="14.25" customHeight="1">
      <c r="A266" s="263">
        <v>142</v>
      </c>
      <c r="B266" s="264" t="s">
        <v>1252</v>
      </c>
      <c r="C266" s="269" t="s">
        <v>1253</v>
      </c>
      <c r="D266" s="263" t="s">
        <v>45</v>
      </c>
      <c r="E266" s="263"/>
      <c r="F266" s="265">
        <v>45597</v>
      </c>
      <c r="G266" s="265">
        <v>45838</v>
      </c>
      <c r="H266" s="266">
        <f t="shared" ca="1" si="4"/>
        <v>242</v>
      </c>
      <c r="I266" s="267" t="s">
        <v>1204</v>
      </c>
      <c r="J266" s="226" t="str">
        <f t="shared" si="5"/>
        <v>Clear</v>
      </c>
    </row>
    <row r="267" spans="1:10" ht="14.25" customHeight="1">
      <c r="A267" s="263">
        <v>143</v>
      </c>
      <c r="B267" s="264" t="s">
        <v>1252</v>
      </c>
      <c r="C267" s="269" t="s">
        <v>1254</v>
      </c>
      <c r="D267" s="263" t="s">
        <v>159</v>
      </c>
      <c r="E267" s="263"/>
      <c r="F267" s="265">
        <v>45597</v>
      </c>
      <c r="G267" s="265"/>
      <c r="H267" s="266">
        <f t="shared" ca="1" si="4"/>
        <v>499</v>
      </c>
      <c r="I267" s="267" t="s">
        <v>1204</v>
      </c>
      <c r="J267" s="226" t="str">
        <f t="shared" si="5"/>
        <v>ROW</v>
      </c>
    </row>
    <row r="268" spans="1:10" ht="14.25" customHeight="1">
      <c r="A268" s="263">
        <v>144</v>
      </c>
      <c r="B268" s="264" t="s">
        <v>1252</v>
      </c>
      <c r="C268" s="269" t="s">
        <v>1255</v>
      </c>
      <c r="D268" s="263" t="s">
        <v>159</v>
      </c>
      <c r="E268" s="263"/>
      <c r="F268" s="265">
        <v>45597</v>
      </c>
      <c r="G268" s="265"/>
      <c r="H268" s="266">
        <f t="shared" ca="1" si="4"/>
        <v>499</v>
      </c>
      <c r="I268" s="267" t="s">
        <v>1204</v>
      </c>
      <c r="J268" s="226" t="str">
        <f t="shared" si="5"/>
        <v>ROW</v>
      </c>
    </row>
    <row r="269" spans="1:10" ht="14.25" customHeight="1">
      <c r="A269" s="263">
        <v>145</v>
      </c>
      <c r="B269" s="264" t="s">
        <v>1252</v>
      </c>
      <c r="C269" s="269" t="s">
        <v>1256</v>
      </c>
      <c r="D269" s="263" t="s">
        <v>159</v>
      </c>
      <c r="E269" s="263"/>
      <c r="F269" s="265">
        <v>45597</v>
      </c>
      <c r="G269" s="265"/>
      <c r="H269" s="266">
        <f t="shared" ca="1" si="4"/>
        <v>499</v>
      </c>
      <c r="I269" s="267" t="s">
        <v>1204</v>
      </c>
      <c r="J269" s="226" t="str">
        <f t="shared" si="5"/>
        <v>ROW</v>
      </c>
    </row>
    <row r="270" spans="1:10" ht="14.25" customHeight="1">
      <c r="A270" s="263">
        <v>146</v>
      </c>
      <c r="B270" s="264" t="s">
        <v>1252</v>
      </c>
      <c r="C270" s="269" t="s">
        <v>1257</v>
      </c>
      <c r="D270" s="263" t="s">
        <v>159</v>
      </c>
      <c r="E270" s="263"/>
      <c r="F270" s="265">
        <v>45597</v>
      </c>
      <c r="G270" s="265"/>
      <c r="H270" s="266">
        <f t="shared" ca="1" si="4"/>
        <v>499</v>
      </c>
      <c r="I270" s="267" t="s">
        <v>1204</v>
      </c>
      <c r="J270" s="226" t="str">
        <f t="shared" si="5"/>
        <v>ROW</v>
      </c>
    </row>
    <row r="271" spans="1:10" ht="14.25" customHeight="1">
      <c r="A271" s="263">
        <v>147</v>
      </c>
      <c r="B271" s="264" t="s">
        <v>1252</v>
      </c>
      <c r="C271" s="269" t="s">
        <v>1114</v>
      </c>
      <c r="D271" s="263" t="s">
        <v>45</v>
      </c>
      <c r="E271" s="263" t="s">
        <v>1258</v>
      </c>
      <c r="F271" s="265">
        <v>45617</v>
      </c>
      <c r="G271" s="265">
        <v>45616</v>
      </c>
      <c r="H271" s="266">
        <f t="shared" ca="1" si="4"/>
        <v>0</v>
      </c>
      <c r="I271" s="267" t="s">
        <v>1204</v>
      </c>
      <c r="J271" s="226" t="str">
        <f t="shared" si="5"/>
        <v>Clear</v>
      </c>
    </row>
    <row r="272" spans="1:10" ht="14.25" customHeight="1">
      <c r="A272" s="263">
        <v>148</v>
      </c>
      <c r="B272" s="264" t="s">
        <v>1259</v>
      </c>
      <c r="C272" s="269" t="s">
        <v>1260</v>
      </c>
      <c r="D272" s="263" t="s">
        <v>159</v>
      </c>
      <c r="E272" s="263" t="s">
        <v>1261</v>
      </c>
      <c r="F272" s="265">
        <v>45620</v>
      </c>
      <c r="G272" s="265">
        <v>45623</v>
      </c>
      <c r="H272" s="266">
        <f t="shared" ca="1" si="4"/>
        <v>4</v>
      </c>
      <c r="I272" s="267" t="s">
        <v>1204</v>
      </c>
      <c r="J272" s="226" t="str">
        <f t="shared" si="5"/>
        <v>Clear</v>
      </c>
    </row>
    <row r="273" spans="1:10" ht="14.25" customHeight="1">
      <c r="A273" s="263">
        <v>149</v>
      </c>
      <c r="B273" s="264" t="s">
        <v>1262</v>
      </c>
      <c r="C273" s="269" t="s">
        <v>1263</v>
      </c>
      <c r="D273" s="263" t="s">
        <v>159</v>
      </c>
      <c r="E273" s="263" t="s">
        <v>1235</v>
      </c>
      <c r="F273" s="265">
        <v>45656</v>
      </c>
      <c r="G273" s="265">
        <v>45656</v>
      </c>
      <c r="H273" s="266">
        <f t="shared" ca="1" si="4"/>
        <v>1</v>
      </c>
      <c r="I273" s="267" t="s">
        <v>1204</v>
      </c>
      <c r="J273" s="226" t="str">
        <f t="shared" si="5"/>
        <v>Clear</v>
      </c>
    </row>
    <row r="274" spans="1:10" ht="14.25" customHeight="1">
      <c r="A274" s="263">
        <v>150</v>
      </c>
      <c r="B274" s="264" t="s">
        <v>1264</v>
      </c>
      <c r="C274" s="269" t="s">
        <v>1265</v>
      </c>
      <c r="D274" s="263" t="s">
        <v>45</v>
      </c>
      <c r="E274" s="263"/>
      <c r="F274" s="265">
        <v>45627</v>
      </c>
      <c r="G274" s="265">
        <v>45691</v>
      </c>
      <c r="H274" s="266">
        <f t="shared" ca="1" si="4"/>
        <v>65</v>
      </c>
      <c r="I274" s="267" t="s">
        <v>1204</v>
      </c>
      <c r="J274" s="226" t="str">
        <f t="shared" si="5"/>
        <v>Clear</v>
      </c>
    </row>
    <row r="275" spans="1:10" ht="14.25" customHeight="1">
      <c r="A275" s="263">
        <v>151</v>
      </c>
      <c r="B275" s="264" t="s">
        <v>1264</v>
      </c>
      <c r="C275" s="269" t="s">
        <v>1266</v>
      </c>
      <c r="D275" s="263" t="s">
        <v>45</v>
      </c>
      <c r="E275" s="263"/>
      <c r="F275" s="265">
        <v>45627</v>
      </c>
      <c r="G275" s="265">
        <v>45672</v>
      </c>
      <c r="H275" s="266">
        <f t="shared" ca="1" si="4"/>
        <v>46</v>
      </c>
      <c r="I275" s="267" t="s">
        <v>1204</v>
      </c>
      <c r="J275" s="226" t="str">
        <f t="shared" si="5"/>
        <v>Clear</v>
      </c>
    </row>
    <row r="276" spans="1:10" ht="14.25" customHeight="1">
      <c r="A276" s="263">
        <v>152</v>
      </c>
      <c r="B276" s="264" t="s">
        <v>1264</v>
      </c>
      <c r="C276" s="269" t="s">
        <v>1267</v>
      </c>
      <c r="D276" s="263" t="s">
        <v>45</v>
      </c>
      <c r="E276" s="263"/>
      <c r="F276" s="265">
        <v>45627</v>
      </c>
      <c r="G276" s="265">
        <v>45688</v>
      </c>
      <c r="H276" s="266">
        <f t="shared" ca="1" si="4"/>
        <v>62</v>
      </c>
      <c r="I276" s="267" t="s">
        <v>1204</v>
      </c>
      <c r="J276" s="226" t="str">
        <f t="shared" si="5"/>
        <v>Clear</v>
      </c>
    </row>
    <row r="277" spans="1:10" ht="14.25" customHeight="1">
      <c r="A277" s="263">
        <v>153</v>
      </c>
      <c r="B277" s="264" t="s">
        <v>1264</v>
      </c>
      <c r="C277" s="269" t="s">
        <v>1268</v>
      </c>
      <c r="D277" s="263" t="s">
        <v>45</v>
      </c>
      <c r="E277" s="263"/>
      <c r="F277" s="265">
        <v>45627</v>
      </c>
      <c r="G277" s="265">
        <v>45720</v>
      </c>
      <c r="H277" s="266">
        <f t="shared" ca="1" si="4"/>
        <v>94</v>
      </c>
      <c r="I277" s="267" t="s">
        <v>1204</v>
      </c>
      <c r="J277" s="226" t="str">
        <f t="shared" si="5"/>
        <v>Clear</v>
      </c>
    </row>
    <row r="278" spans="1:10" ht="14.25" customHeight="1">
      <c r="A278" s="263">
        <v>154</v>
      </c>
      <c r="B278" s="264" t="s">
        <v>1264</v>
      </c>
      <c r="C278" s="269" t="s">
        <v>1269</v>
      </c>
      <c r="D278" s="263" t="s">
        <v>45</v>
      </c>
      <c r="E278" s="263"/>
      <c r="F278" s="265">
        <v>45627</v>
      </c>
      <c r="G278" s="265">
        <v>45681</v>
      </c>
      <c r="H278" s="266">
        <f t="shared" ca="1" si="4"/>
        <v>55</v>
      </c>
      <c r="I278" s="267" t="s">
        <v>1204</v>
      </c>
      <c r="J278" s="226" t="str">
        <f t="shared" si="5"/>
        <v>Clear</v>
      </c>
    </row>
    <row r="279" spans="1:10" ht="14.25" customHeight="1">
      <c r="A279" s="263">
        <v>155</v>
      </c>
      <c r="B279" s="264" t="s">
        <v>1264</v>
      </c>
      <c r="C279" s="269" t="s">
        <v>1270</v>
      </c>
      <c r="D279" s="263" t="s">
        <v>45</v>
      </c>
      <c r="E279" s="263"/>
      <c r="F279" s="265">
        <v>45627</v>
      </c>
      <c r="G279" s="265">
        <v>45688</v>
      </c>
      <c r="H279" s="266">
        <f t="shared" ca="1" si="4"/>
        <v>62</v>
      </c>
      <c r="I279" s="267" t="s">
        <v>1204</v>
      </c>
      <c r="J279" s="226" t="str">
        <f t="shared" si="5"/>
        <v>Clear</v>
      </c>
    </row>
    <row r="280" spans="1:10" ht="14.25" customHeight="1">
      <c r="A280" s="263">
        <v>156</v>
      </c>
      <c r="B280" s="264" t="s">
        <v>1264</v>
      </c>
      <c r="C280" s="269" t="s">
        <v>1271</v>
      </c>
      <c r="D280" s="263" t="s">
        <v>45</v>
      </c>
      <c r="E280" s="263"/>
      <c r="F280" s="265">
        <v>45627</v>
      </c>
      <c r="G280" s="265">
        <v>45720</v>
      </c>
      <c r="H280" s="266">
        <f t="shared" ca="1" si="4"/>
        <v>94</v>
      </c>
      <c r="I280" s="267" t="s">
        <v>1204</v>
      </c>
      <c r="J280" s="226" t="str">
        <f t="shared" si="5"/>
        <v>Clear</v>
      </c>
    </row>
    <row r="281" spans="1:10" ht="14.25" customHeight="1">
      <c r="A281" s="263">
        <v>157</v>
      </c>
      <c r="B281" s="264" t="s">
        <v>1264</v>
      </c>
      <c r="C281" s="269" t="s">
        <v>1272</v>
      </c>
      <c r="D281" s="263" t="s">
        <v>45</v>
      </c>
      <c r="E281" s="263"/>
      <c r="F281" s="265">
        <v>45627</v>
      </c>
      <c r="G281" s="265">
        <v>45703</v>
      </c>
      <c r="H281" s="266">
        <f t="shared" ca="1" si="4"/>
        <v>77</v>
      </c>
      <c r="I281" s="267" t="s">
        <v>1204</v>
      </c>
      <c r="J281" s="226" t="str">
        <f t="shared" si="5"/>
        <v>Clear</v>
      </c>
    </row>
    <row r="282" spans="1:10" ht="14.25" customHeight="1">
      <c r="A282" s="263">
        <v>158</v>
      </c>
      <c r="B282" s="264" t="s">
        <v>1264</v>
      </c>
      <c r="C282" s="269" t="s">
        <v>1273</v>
      </c>
      <c r="D282" s="263" t="s">
        <v>45</v>
      </c>
      <c r="E282" s="263"/>
      <c r="F282" s="265">
        <v>45627</v>
      </c>
      <c r="G282" s="265">
        <v>45746</v>
      </c>
      <c r="H282" s="266">
        <f t="shared" ca="1" si="4"/>
        <v>120</v>
      </c>
      <c r="I282" s="267" t="s">
        <v>1204</v>
      </c>
      <c r="J282" s="226" t="str">
        <f t="shared" si="5"/>
        <v>Clear</v>
      </c>
    </row>
    <row r="283" spans="1:10" ht="14.25" customHeight="1">
      <c r="A283" s="263">
        <v>159</v>
      </c>
      <c r="B283" s="264" t="s">
        <v>1264</v>
      </c>
      <c r="C283" s="269" t="s">
        <v>1274</v>
      </c>
      <c r="D283" s="263" t="s">
        <v>45</v>
      </c>
      <c r="E283" s="263"/>
      <c r="F283" s="265">
        <v>45627</v>
      </c>
      <c r="G283" s="265">
        <v>45672</v>
      </c>
      <c r="H283" s="266">
        <f t="shared" ca="1" si="4"/>
        <v>46</v>
      </c>
      <c r="I283" s="267" t="s">
        <v>1204</v>
      </c>
      <c r="J283" s="226" t="str">
        <f t="shared" si="5"/>
        <v>Clear</v>
      </c>
    </row>
    <row r="284" spans="1:10" ht="14.25" customHeight="1">
      <c r="A284" s="263">
        <v>160</v>
      </c>
      <c r="B284" s="264" t="s">
        <v>1264</v>
      </c>
      <c r="C284" s="269" t="s">
        <v>1275</v>
      </c>
      <c r="D284" s="263" t="s">
        <v>45</v>
      </c>
      <c r="E284" s="263"/>
      <c r="F284" s="265">
        <v>45631</v>
      </c>
      <c r="G284" s="265">
        <v>45733</v>
      </c>
      <c r="H284" s="266">
        <f t="shared" ca="1" si="4"/>
        <v>103</v>
      </c>
      <c r="I284" s="267" t="s">
        <v>1204</v>
      </c>
      <c r="J284" s="226" t="str">
        <f t="shared" si="5"/>
        <v>Clear</v>
      </c>
    </row>
    <row r="285" spans="1:10" ht="14.25" customHeight="1">
      <c r="A285" s="263">
        <v>161</v>
      </c>
      <c r="B285" s="264" t="s">
        <v>1264</v>
      </c>
      <c r="C285" s="269" t="s">
        <v>1276</v>
      </c>
      <c r="D285" s="263" t="s">
        <v>45</v>
      </c>
      <c r="E285" s="263"/>
      <c r="F285" s="265">
        <v>45631</v>
      </c>
      <c r="G285" s="265">
        <v>45808</v>
      </c>
      <c r="H285" s="266">
        <f t="shared" ca="1" si="4"/>
        <v>178</v>
      </c>
      <c r="I285" s="267" t="s">
        <v>1204</v>
      </c>
      <c r="J285" s="226" t="str">
        <f t="shared" si="5"/>
        <v>Clear</v>
      </c>
    </row>
    <row r="286" spans="1:10" ht="14.25" customHeight="1">
      <c r="A286" s="263">
        <v>162</v>
      </c>
      <c r="B286" s="264" t="s">
        <v>1264</v>
      </c>
      <c r="C286" s="269" t="s">
        <v>1277</v>
      </c>
      <c r="D286" s="263" t="s">
        <v>45</v>
      </c>
      <c r="E286" s="263"/>
      <c r="F286" s="265">
        <v>45631</v>
      </c>
      <c r="G286" s="265">
        <v>45719</v>
      </c>
      <c r="H286" s="266">
        <f t="shared" ca="1" si="4"/>
        <v>89</v>
      </c>
      <c r="I286" s="267" t="s">
        <v>1278</v>
      </c>
      <c r="J286" s="226" t="str">
        <f t="shared" si="5"/>
        <v>Clear</v>
      </c>
    </row>
    <row r="287" spans="1:10" ht="14.25" customHeight="1">
      <c r="A287" s="263">
        <v>163</v>
      </c>
      <c r="B287" s="264" t="s">
        <v>1264</v>
      </c>
      <c r="C287" s="269" t="s">
        <v>1279</v>
      </c>
      <c r="D287" s="263" t="s">
        <v>45</v>
      </c>
      <c r="E287" s="263"/>
      <c r="F287" s="265">
        <v>45631</v>
      </c>
      <c r="G287" s="265">
        <v>45746</v>
      </c>
      <c r="H287" s="266">
        <f t="shared" ca="1" si="4"/>
        <v>116</v>
      </c>
      <c r="I287" s="267" t="s">
        <v>1204</v>
      </c>
      <c r="J287" s="226" t="str">
        <f t="shared" si="5"/>
        <v>Clear</v>
      </c>
    </row>
    <row r="288" spans="1:10" ht="14.25" customHeight="1">
      <c r="A288" s="263">
        <v>164</v>
      </c>
      <c r="B288" s="264" t="s">
        <v>1264</v>
      </c>
      <c r="C288" s="269" t="s">
        <v>1280</v>
      </c>
      <c r="D288" s="263" t="s">
        <v>45</v>
      </c>
      <c r="E288" s="263"/>
      <c r="F288" s="265">
        <v>45631</v>
      </c>
      <c r="G288" s="265">
        <v>45728</v>
      </c>
      <c r="H288" s="266">
        <f t="shared" ca="1" si="4"/>
        <v>98</v>
      </c>
      <c r="I288" s="267" t="s">
        <v>1204</v>
      </c>
      <c r="J288" s="226" t="str">
        <f t="shared" si="5"/>
        <v>Clear</v>
      </c>
    </row>
    <row r="289" spans="1:10" ht="14.25" customHeight="1">
      <c r="A289" s="263">
        <v>165</v>
      </c>
      <c r="B289" s="264" t="s">
        <v>1264</v>
      </c>
      <c r="C289" s="269" t="s">
        <v>1281</v>
      </c>
      <c r="D289" s="263" t="s">
        <v>45</v>
      </c>
      <c r="E289" s="263"/>
      <c r="F289" s="265">
        <v>45631</v>
      </c>
      <c r="G289" s="265">
        <v>45802</v>
      </c>
      <c r="H289" s="266">
        <f t="shared" ca="1" si="4"/>
        <v>172</v>
      </c>
      <c r="I289" s="267" t="s">
        <v>1204</v>
      </c>
      <c r="J289" s="226" t="str">
        <f t="shared" si="5"/>
        <v>Clear</v>
      </c>
    </row>
    <row r="290" spans="1:10" ht="14.25" customHeight="1">
      <c r="A290" s="263">
        <v>166</v>
      </c>
      <c r="B290" s="264" t="s">
        <v>1264</v>
      </c>
      <c r="C290" s="269" t="s">
        <v>1282</v>
      </c>
      <c r="D290" s="263" t="s">
        <v>45</v>
      </c>
      <c r="E290" s="263"/>
      <c r="F290" s="265">
        <v>45631</v>
      </c>
      <c r="G290" s="265"/>
      <c r="H290" s="266">
        <f t="shared" ca="1" si="4"/>
        <v>465</v>
      </c>
      <c r="I290" s="267" t="s">
        <v>1204</v>
      </c>
      <c r="J290" s="226" t="str">
        <f t="shared" si="5"/>
        <v>ROW</v>
      </c>
    </row>
    <row r="291" spans="1:10" ht="14.25" customHeight="1">
      <c r="A291" s="263">
        <v>167</v>
      </c>
      <c r="B291" s="264" t="s">
        <v>1264</v>
      </c>
      <c r="C291" s="269" t="s">
        <v>1283</v>
      </c>
      <c r="D291" s="263" t="s">
        <v>45</v>
      </c>
      <c r="E291" s="263"/>
      <c r="F291" s="265">
        <v>45631</v>
      </c>
      <c r="G291" s="271">
        <v>45785</v>
      </c>
      <c r="H291" s="266">
        <f t="shared" ca="1" si="4"/>
        <v>155</v>
      </c>
      <c r="I291" s="267" t="s">
        <v>1204</v>
      </c>
      <c r="J291" s="226" t="str">
        <f t="shared" si="5"/>
        <v>Clear</v>
      </c>
    </row>
    <row r="292" spans="1:10" ht="14.25" customHeight="1">
      <c r="A292" s="263">
        <v>168</v>
      </c>
      <c r="B292" s="264" t="s">
        <v>1264</v>
      </c>
      <c r="C292" s="269" t="s">
        <v>1284</v>
      </c>
      <c r="D292" s="263" t="s">
        <v>45</v>
      </c>
      <c r="E292" s="263"/>
      <c r="F292" s="265">
        <v>45631</v>
      </c>
      <c r="G292" s="265">
        <v>45826</v>
      </c>
      <c r="H292" s="266">
        <f t="shared" ca="1" si="4"/>
        <v>196</v>
      </c>
      <c r="I292" s="267" t="s">
        <v>1204</v>
      </c>
      <c r="J292" s="226" t="str">
        <f t="shared" si="5"/>
        <v>Clear</v>
      </c>
    </row>
    <row r="293" spans="1:10" ht="14.25" customHeight="1">
      <c r="A293" s="263">
        <v>169</v>
      </c>
      <c r="B293" s="264" t="s">
        <v>1264</v>
      </c>
      <c r="C293" s="269" t="s">
        <v>1285</v>
      </c>
      <c r="D293" s="263" t="s">
        <v>45</v>
      </c>
      <c r="E293" s="263"/>
      <c r="F293" s="265">
        <v>45631</v>
      </c>
      <c r="G293" s="265">
        <v>45826</v>
      </c>
      <c r="H293" s="266">
        <f t="shared" ca="1" si="4"/>
        <v>196</v>
      </c>
      <c r="I293" s="267" t="s">
        <v>1204</v>
      </c>
      <c r="J293" s="226" t="str">
        <f t="shared" si="5"/>
        <v>Clear</v>
      </c>
    </row>
    <row r="294" spans="1:10" ht="14.25" customHeight="1">
      <c r="A294" s="263">
        <v>170</v>
      </c>
      <c r="B294" s="264" t="s">
        <v>1264</v>
      </c>
      <c r="C294" s="269" t="s">
        <v>1286</v>
      </c>
      <c r="D294" s="263" t="s">
        <v>45</v>
      </c>
      <c r="E294" s="263"/>
      <c r="F294" s="265">
        <v>45632</v>
      </c>
      <c r="G294" s="265">
        <v>45756</v>
      </c>
      <c r="H294" s="266">
        <f t="shared" ca="1" si="4"/>
        <v>125</v>
      </c>
      <c r="I294" s="267" t="s">
        <v>1204</v>
      </c>
      <c r="J294" s="226" t="str">
        <f t="shared" si="5"/>
        <v>Clear</v>
      </c>
    </row>
    <row r="295" spans="1:10" ht="14.25" customHeight="1">
      <c r="A295" s="263">
        <v>171</v>
      </c>
      <c r="B295" s="264" t="s">
        <v>1264</v>
      </c>
      <c r="C295" s="269" t="s">
        <v>1287</v>
      </c>
      <c r="D295" s="263" t="s">
        <v>45</v>
      </c>
      <c r="E295" s="263"/>
      <c r="F295" s="265">
        <v>45632</v>
      </c>
      <c r="G295" s="265">
        <v>45756</v>
      </c>
      <c r="H295" s="266">
        <f t="shared" ca="1" si="4"/>
        <v>125</v>
      </c>
      <c r="I295" s="267" t="s">
        <v>1204</v>
      </c>
      <c r="J295" s="226" t="str">
        <f t="shared" si="5"/>
        <v>Clear</v>
      </c>
    </row>
    <row r="296" spans="1:10" ht="14.25" customHeight="1">
      <c r="A296" s="263">
        <v>172</v>
      </c>
      <c r="B296" s="264" t="s">
        <v>1264</v>
      </c>
      <c r="C296" s="269" t="s">
        <v>1288</v>
      </c>
      <c r="D296" s="263" t="s">
        <v>45</v>
      </c>
      <c r="E296" s="263"/>
      <c r="F296" s="265">
        <v>45632</v>
      </c>
      <c r="G296" s="265">
        <v>45756</v>
      </c>
      <c r="H296" s="266">
        <f t="shared" ca="1" si="4"/>
        <v>125</v>
      </c>
      <c r="I296" s="267" t="s">
        <v>1204</v>
      </c>
      <c r="J296" s="226" t="str">
        <f t="shared" si="5"/>
        <v>Clear</v>
      </c>
    </row>
    <row r="297" spans="1:10" ht="14.25" customHeight="1">
      <c r="A297" s="263">
        <v>173</v>
      </c>
      <c r="B297" s="264" t="s">
        <v>1264</v>
      </c>
      <c r="C297" s="269" t="s">
        <v>1289</v>
      </c>
      <c r="D297" s="263" t="s">
        <v>45</v>
      </c>
      <c r="E297" s="263"/>
      <c r="F297" s="265">
        <v>45632</v>
      </c>
      <c r="G297" s="265">
        <v>45840</v>
      </c>
      <c r="H297" s="266">
        <f t="shared" ca="1" si="4"/>
        <v>209</v>
      </c>
      <c r="I297" s="267" t="s">
        <v>1204</v>
      </c>
      <c r="J297" s="226" t="str">
        <f t="shared" si="5"/>
        <v>Clear</v>
      </c>
    </row>
    <row r="298" spans="1:10" ht="14.25" customHeight="1">
      <c r="A298" s="263">
        <v>174</v>
      </c>
      <c r="B298" s="264" t="s">
        <v>1264</v>
      </c>
      <c r="C298" s="269" t="s">
        <v>1290</v>
      </c>
      <c r="D298" s="263" t="s">
        <v>45</v>
      </c>
      <c r="E298" s="263"/>
      <c r="F298" s="265">
        <v>45632</v>
      </c>
      <c r="G298" s="265">
        <v>45838</v>
      </c>
      <c r="H298" s="266">
        <f t="shared" ca="1" si="4"/>
        <v>207</v>
      </c>
      <c r="I298" s="267" t="s">
        <v>1204</v>
      </c>
      <c r="J298" s="226" t="str">
        <f t="shared" si="5"/>
        <v>Clear</v>
      </c>
    </row>
    <row r="299" spans="1:10" ht="14.25" customHeight="1">
      <c r="A299" s="263">
        <v>175</v>
      </c>
      <c r="B299" s="264" t="s">
        <v>1264</v>
      </c>
      <c r="C299" s="269" t="s">
        <v>1291</v>
      </c>
      <c r="D299" s="263" t="s">
        <v>45</v>
      </c>
      <c r="E299" s="263"/>
      <c r="F299" s="265">
        <v>45632</v>
      </c>
      <c r="G299" s="265">
        <v>45838</v>
      </c>
      <c r="H299" s="266">
        <f t="shared" ca="1" si="4"/>
        <v>207</v>
      </c>
      <c r="I299" s="267" t="s">
        <v>1204</v>
      </c>
      <c r="J299" s="226" t="str">
        <f t="shared" si="5"/>
        <v>Clear</v>
      </c>
    </row>
    <row r="300" spans="1:10" ht="14.25" customHeight="1">
      <c r="A300" s="263">
        <v>176</v>
      </c>
      <c r="B300" s="264" t="s">
        <v>1264</v>
      </c>
      <c r="C300" s="269" t="s">
        <v>1292</v>
      </c>
      <c r="D300" s="263" t="s">
        <v>45</v>
      </c>
      <c r="E300" s="263"/>
      <c r="F300" s="265">
        <v>45632</v>
      </c>
      <c r="G300" s="265">
        <v>45838</v>
      </c>
      <c r="H300" s="266">
        <f t="shared" ca="1" si="4"/>
        <v>207</v>
      </c>
      <c r="I300" s="267" t="s">
        <v>1204</v>
      </c>
      <c r="J300" s="226" t="str">
        <f t="shared" si="5"/>
        <v>Clear</v>
      </c>
    </row>
    <row r="301" spans="1:10" ht="14.25" customHeight="1">
      <c r="A301" s="263">
        <v>177</v>
      </c>
      <c r="B301" s="264" t="s">
        <v>1264</v>
      </c>
      <c r="C301" s="269" t="s">
        <v>1293</v>
      </c>
      <c r="D301" s="263" t="s">
        <v>45</v>
      </c>
      <c r="E301" s="263"/>
      <c r="F301" s="265">
        <v>45632</v>
      </c>
      <c r="G301" s="265">
        <v>45756</v>
      </c>
      <c r="H301" s="266">
        <f t="shared" ca="1" si="4"/>
        <v>125</v>
      </c>
      <c r="I301" s="267" t="s">
        <v>1204</v>
      </c>
      <c r="J301" s="226" t="str">
        <f t="shared" si="5"/>
        <v>Clear</v>
      </c>
    </row>
    <row r="302" spans="1:10" ht="14.25" customHeight="1">
      <c r="A302" s="263">
        <v>178</v>
      </c>
      <c r="B302" s="264" t="s">
        <v>1264</v>
      </c>
      <c r="C302" s="269" t="s">
        <v>1294</v>
      </c>
      <c r="D302" s="263" t="s">
        <v>45</v>
      </c>
      <c r="E302" s="263"/>
      <c r="F302" s="265">
        <v>45632</v>
      </c>
      <c r="G302" s="265">
        <v>45838</v>
      </c>
      <c r="H302" s="266">
        <f t="shared" ca="1" si="4"/>
        <v>207</v>
      </c>
      <c r="I302" s="267" t="s">
        <v>1204</v>
      </c>
      <c r="J302" s="226" t="str">
        <f t="shared" si="5"/>
        <v>Clear</v>
      </c>
    </row>
    <row r="303" spans="1:10" ht="14.25" customHeight="1">
      <c r="A303" s="263">
        <v>179</v>
      </c>
      <c r="B303" s="264" t="s">
        <v>1264</v>
      </c>
      <c r="C303" s="269" t="s">
        <v>1295</v>
      </c>
      <c r="D303" s="263" t="s">
        <v>45</v>
      </c>
      <c r="E303" s="263"/>
      <c r="F303" s="265">
        <v>45632</v>
      </c>
      <c r="G303" s="265">
        <v>45838</v>
      </c>
      <c r="H303" s="266">
        <f t="shared" ca="1" si="4"/>
        <v>207</v>
      </c>
      <c r="I303" s="267" t="s">
        <v>1204</v>
      </c>
      <c r="J303" s="226" t="str">
        <f t="shared" si="5"/>
        <v>Clear</v>
      </c>
    </row>
    <row r="304" spans="1:10" ht="14.25" customHeight="1">
      <c r="A304" s="263">
        <v>180</v>
      </c>
      <c r="B304" s="264" t="s">
        <v>1264</v>
      </c>
      <c r="C304" s="269" t="s">
        <v>1296</v>
      </c>
      <c r="D304" s="263" t="s">
        <v>45</v>
      </c>
      <c r="E304" s="263"/>
      <c r="F304" s="265">
        <v>45632</v>
      </c>
      <c r="G304" s="265"/>
      <c r="H304" s="266">
        <f t="shared" ca="1" si="4"/>
        <v>464</v>
      </c>
      <c r="I304" s="267" t="s">
        <v>1204</v>
      </c>
      <c r="J304" s="226" t="str">
        <f t="shared" si="5"/>
        <v>ROW</v>
      </c>
    </row>
    <row r="305" spans="1:10" ht="14.25" customHeight="1">
      <c r="A305" s="263">
        <v>181</v>
      </c>
      <c r="B305" s="264" t="s">
        <v>1264</v>
      </c>
      <c r="C305" s="269" t="s">
        <v>1297</v>
      </c>
      <c r="D305" s="263" t="s">
        <v>45</v>
      </c>
      <c r="E305" s="263"/>
      <c r="F305" s="265">
        <v>45632</v>
      </c>
      <c r="G305" s="265"/>
      <c r="H305" s="266">
        <f t="shared" ca="1" si="4"/>
        <v>464</v>
      </c>
      <c r="I305" s="267" t="s">
        <v>1204</v>
      </c>
      <c r="J305" s="226" t="str">
        <f t="shared" si="5"/>
        <v>ROW</v>
      </c>
    </row>
    <row r="306" spans="1:10" ht="14.25" customHeight="1">
      <c r="A306" s="263">
        <v>182</v>
      </c>
      <c r="B306" s="264" t="s">
        <v>1264</v>
      </c>
      <c r="C306" s="269" t="s">
        <v>1298</v>
      </c>
      <c r="D306" s="263" t="s">
        <v>45</v>
      </c>
      <c r="E306" s="263"/>
      <c r="F306" s="265">
        <v>45632</v>
      </c>
      <c r="G306" s="265"/>
      <c r="H306" s="266">
        <f t="shared" ca="1" si="4"/>
        <v>464</v>
      </c>
      <c r="I306" s="267" t="s">
        <v>1204</v>
      </c>
      <c r="J306" s="226" t="str">
        <f t="shared" si="5"/>
        <v>ROW</v>
      </c>
    </row>
    <row r="307" spans="1:10" ht="14.25" customHeight="1">
      <c r="A307" s="263">
        <v>183</v>
      </c>
      <c r="B307" s="264" t="s">
        <v>1264</v>
      </c>
      <c r="C307" s="269" t="s">
        <v>1299</v>
      </c>
      <c r="D307" s="263" t="s">
        <v>45</v>
      </c>
      <c r="E307" s="263"/>
      <c r="F307" s="265">
        <v>45632</v>
      </c>
      <c r="G307" s="265"/>
      <c r="H307" s="266">
        <f t="shared" ca="1" si="4"/>
        <v>464</v>
      </c>
      <c r="I307" s="267" t="s">
        <v>1204</v>
      </c>
      <c r="J307" s="226" t="str">
        <f t="shared" si="5"/>
        <v>ROW</v>
      </c>
    </row>
    <row r="308" spans="1:10" ht="14.25" customHeight="1">
      <c r="A308" s="263">
        <v>184</v>
      </c>
      <c r="B308" s="264" t="s">
        <v>1264</v>
      </c>
      <c r="C308" s="269" t="s">
        <v>1300</v>
      </c>
      <c r="D308" s="263" t="s">
        <v>45</v>
      </c>
      <c r="E308" s="263"/>
      <c r="F308" s="265">
        <v>45632</v>
      </c>
      <c r="G308" s="265"/>
      <c r="H308" s="266">
        <f t="shared" ca="1" si="4"/>
        <v>464</v>
      </c>
      <c r="I308" s="267" t="s">
        <v>1204</v>
      </c>
      <c r="J308" s="226" t="str">
        <f t="shared" si="5"/>
        <v>ROW</v>
      </c>
    </row>
    <row r="309" spans="1:10" ht="14.25" customHeight="1">
      <c r="A309" s="263">
        <v>185</v>
      </c>
      <c r="B309" s="264" t="s">
        <v>1264</v>
      </c>
      <c r="C309" s="269" t="s">
        <v>1301</v>
      </c>
      <c r="D309" s="263" t="s">
        <v>45</v>
      </c>
      <c r="E309" s="263"/>
      <c r="F309" s="265">
        <v>45632</v>
      </c>
      <c r="G309" s="265">
        <v>45756</v>
      </c>
      <c r="H309" s="266">
        <f t="shared" ca="1" si="4"/>
        <v>125</v>
      </c>
      <c r="I309" s="267" t="s">
        <v>1204</v>
      </c>
      <c r="J309" s="226" t="str">
        <f t="shared" si="5"/>
        <v>Clear</v>
      </c>
    </row>
    <row r="310" spans="1:10" ht="14.25" customHeight="1">
      <c r="A310" s="263">
        <v>186</v>
      </c>
      <c r="B310" s="264" t="s">
        <v>1264</v>
      </c>
      <c r="C310" s="269" t="s">
        <v>1302</v>
      </c>
      <c r="D310" s="263" t="s">
        <v>45</v>
      </c>
      <c r="E310" s="263"/>
      <c r="F310" s="265">
        <v>45632</v>
      </c>
      <c r="G310" s="265"/>
      <c r="H310" s="266">
        <f t="shared" ca="1" si="4"/>
        <v>464</v>
      </c>
      <c r="I310" s="267" t="s">
        <v>1204</v>
      </c>
      <c r="J310" s="226" t="str">
        <f t="shared" si="5"/>
        <v>ROW</v>
      </c>
    </row>
    <row r="311" spans="1:10" ht="14.25" customHeight="1">
      <c r="A311" s="263">
        <v>187</v>
      </c>
      <c r="B311" s="264" t="s">
        <v>1264</v>
      </c>
      <c r="C311" s="269" t="s">
        <v>1303</v>
      </c>
      <c r="D311" s="263" t="s">
        <v>45</v>
      </c>
      <c r="E311" s="263"/>
      <c r="F311" s="265">
        <v>45632</v>
      </c>
      <c r="G311" s="265">
        <v>45756</v>
      </c>
      <c r="H311" s="266">
        <f t="shared" ca="1" si="4"/>
        <v>125</v>
      </c>
      <c r="I311" s="267" t="s">
        <v>1204</v>
      </c>
      <c r="J311" s="226" t="str">
        <f t="shared" si="5"/>
        <v>Clear</v>
      </c>
    </row>
    <row r="312" spans="1:10" ht="14.25" customHeight="1">
      <c r="A312" s="263">
        <v>188</v>
      </c>
      <c r="B312" s="264" t="s">
        <v>1264</v>
      </c>
      <c r="C312" s="269" t="s">
        <v>1304</v>
      </c>
      <c r="D312" s="263" t="s">
        <v>45</v>
      </c>
      <c r="E312" s="263"/>
      <c r="F312" s="265">
        <v>45632</v>
      </c>
      <c r="G312" s="265">
        <v>45756</v>
      </c>
      <c r="H312" s="266">
        <f t="shared" ca="1" si="4"/>
        <v>125</v>
      </c>
      <c r="I312" s="267" t="s">
        <v>1204</v>
      </c>
      <c r="J312" s="226" t="str">
        <f t="shared" si="5"/>
        <v>Clear</v>
      </c>
    </row>
    <row r="313" spans="1:10" ht="14.25" customHeight="1">
      <c r="A313" s="263">
        <v>189</v>
      </c>
      <c r="B313" s="264" t="s">
        <v>1264</v>
      </c>
      <c r="C313" s="269" t="s">
        <v>1305</v>
      </c>
      <c r="D313" s="263" t="s">
        <v>45</v>
      </c>
      <c r="E313" s="263"/>
      <c r="F313" s="265">
        <v>45632</v>
      </c>
      <c r="G313" s="265">
        <v>45808</v>
      </c>
      <c r="H313" s="266">
        <f t="shared" ca="1" si="4"/>
        <v>177</v>
      </c>
      <c r="I313" s="267" t="s">
        <v>1204</v>
      </c>
      <c r="J313" s="226" t="str">
        <f t="shared" si="5"/>
        <v>Clear</v>
      </c>
    </row>
    <row r="314" spans="1:10" ht="14.25" customHeight="1">
      <c r="A314" s="263">
        <v>190</v>
      </c>
      <c r="B314" s="264" t="s">
        <v>1264</v>
      </c>
      <c r="C314" s="269" t="s">
        <v>1306</v>
      </c>
      <c r="D314" s="263" t="s">
        <v>45</v>
      </c>
      <c r="E314" s="263"/>
      <c r="F314" s="265">
        <v>45632</v>
      </c>
      <c r="G314" s="265"/>
      <c r="H314" s="266">
        <f t="shared" ca="1" si="4"/>
        <v>464</v>
      </c>
      <c r="I314" s="267" t="s">
        <v>1204</v>
      </c>
      <c r="J314" s="226" t="str">
        <f t="shared" si="5"/>
        <v>ROW</v>
      </c>
    </row>
    <row r="315" spans="1:10" ht="14.25" customHeight="1">
      <c r="A315" s="263">
        <v>191</v>
      </c>
      <c r="B315" s="264" t="s">
        <v>1264</v>
      </c>
      <c r="C315" s="269" t="s">
        <v>1307</v>
      </c>
      <c r="D315" s="263" t="s">
        <v>45</v>
      </c>
      <c r="E315" s="263"/>
      <c r="F315" s="265">
        <v>45632</v>
      </c>
      <c r="G315" s="265">
        <v>45808</v>
      </c>
      <c r="H315" s="266">
        <f t="shared" ca="1" si="4"/>
        <v>177</v>
      </c>
      <c r="I315" s="267" t="s">
        <v>1204</v>
      </c>
      <c r="J315" s="226" t="str">
        <f t="shared" si="5"/>
        <v>Clear</v>
      </c>
    </row>
    <row r="316" spans="1:10" ht="14.25" customHeight="1">
      <c r="A316" s="263">
        <v>192</v>
      </c>
      <c r="B316" s="264" t="s">
        <v>1264</v>
      </c>
      <c r="C316" s="269" t="s">
        <v>1308</v>
      </c>
      <c r="D316" s="263" t="s">
        <v>45</v>
      </c>
      <c r="E316" s="263"/>
      <c r="F316" s="265">
        <v>45632</v>
      </c>
      <c r="G316" s="265">
        <v>45808</v>
      </c>
      <c r="H316" s="266">
        <f t="shared" ca="1" si="4"/>
        <v>177</v>
      </c>
      <c r="I316" s="267" t="s">
        <v>1204</v>
      </c>
      <c r="J316" s="226" t="str">
        <f t="shared" si="5"/>
        <v>Clear</v>
      </c>
    </row>
    <row r="317" spans="1:10" ht="14.25" customHeight="1">
      <c r="A317" s="263">
        <v>193</v>
      </c>
      <c r="B317" s="264" t="s">
        <v>1264</v>
      </c>
      <c r="C317" s="269" t="s">
        <v>1309</v>
      </c>
      <c r="D317" s="263" t="s">
        <v>45</v>
      </c>
      <c r="E317" s="263"/>
      <c r="F317" s="265">
        <v>45632</v>
      </c>
      <c r="G317" s="265">
        <v>45847</v>
      </c>
      <c r="H317" s="266">
        <f t="shared" ca="1" si="4"/>
        <v>216</v>
      </c>
      <c r="I317" s="267" t="s">
        <v>1204</v>
      </c>
      <c r="J317" s="226" t="str">
        <f t="shared" si="5"/>
        <v>Clear</v>
      </c>
    </row>
    <row r="318" spans="1:10" ht="14.25" customHeight="1">
      <c r="A318" s="263">
        <v>194</v>
      </c>
      <c r="B318" s="264" t="s">
        <v>1264</v>
      </c>
      <c r="C318" s="269" t="s">
        <v>1310</v>
      </c>
      <c r="D318" s="263" t="s">
        <v>45</v>
      </c>
      <c r="E318" s="263"/>
      <c r="F318" s="265">
        <v>45632</v>
      </c>
      <c r="G318" s="265">
        <v>45847</v>
      </c>
      <c r="H318" s="266">
        <f t="shared" ca="1" si="4"/>
        <v>216</v>
      </c>
      <c r="I318" s="267" t="s">
        <v>1204</v>
      </c>
      <c r="J318" s="226" t="str">
        <f t="shared" si="5"/>
        <v>Clear</v>
      </c>
    </row>
    <row r="319" spans="1:10" ht="14.25" customHeight="1">
      <c r="A319" s="263">
        <v>195</v>
      </c>
      <c r="B319" s="264" t="s">
        <v>1264</v>
      </c>
      <c r="C319" s="269" t="s">
        <v>1311</v>
      </c>
      <c r="D319" s="263" t="s">
        <v>45</v>
      </c>
      <c r="E319" s="263"/>
      <c r="F319" s="265">
        <v>45632</v>
      </c>
      <c r="G319" s="265">
        <v>45847</v>
      </c>
      <c r="H319" s="266">
        <f t="shared" ca="1" si="4"/>
        <v>216</v>
      </c>
      <c r="I319" s="267" t="s">
        <v>1204</v>
      </c>
      <c r="J319" s="226" t="str">
        <f t="shared" si="5"/>
        <v>Clear</v>
      </c>
    </row>
    <row r="320" spans="1:10" ht="14.25" customHeight="1">
      <c r="A320" s="263">
        <v>196</v>
      </c>
      <c r="B320" s="264" t="s">
        <v>1264</v>
      </c>
      <c r="C320" s="269" t="s">
        <v>1312</v>
      </c>
      <c r="D320" s="263" t="s">
        <v>45</v>
      </c>
      <c r="E320" s="263"/>
      <c r="F320" s="265">
        <v>45632</v>
      </c>
      <c r="G320" s="265">
        <v>45847</v>
      </c>
      <c r="H320" s="266">
        <f t="shared" ca="1" si="4"/>
        <v>216</v>
      </c>
      <c r="I320" s="267" t="s">
        <v>1204</v>
      </c>
      <c r="J320" s="226" t="str">
        <f t="shared" si="5"/>
        <v>Clear</v>
      </c>
    </row>
    <row r="321" spans="1:10" ht="14.25" customHeight="1">
      <c r="A321" s="263">
        <v>197</v>
      </c>
      <c r="B321" s="264" t="s">
        <v>1264</v>
      </c>
      <c r="C321" s="269" t="s">
        <v>1313</v>
      </c>
      <c r="D321" s="263" t="s">
        <v>45</v>
      </c>
      <c r="E321" s="263"/>
      <c r="F321" s="265">
        <v>45632</v>
      </c>
      <c r="G321" s="265">
        <v>45847</v>
      </c>
      <c r="H321" s="266">
        <f t="shared" ca="1" si="4"/>
        <v>216</v>
      </c>
      <c r="I321" s="267" t="s">
        <v>1204</v>
      </c>
      <c r="J321" s="226" t="str">
        <f t="shared" si="5"/>
        <v>Clear</v>
      </c>
    </row>
    <row r="322" spans="1:10" ht="14.25" customHeight="1">
      <c r="A322" s="263">
        <v>198</v>
      </c>
      <c r="B322" s="264" t="s">
        <v>1264</v>
      </c>
      <c r="C322" s="269" t="s">
        <v>1314</v>
      </c>
      <c r="D322" s="263" t="s">
        <v>45</v>
      </c>
      <c r="E322" s="263"/>
      <c r="F322" s="265">
        <v>45632</v>
      </c>
      <c r="G322" s="265"/>
      <c r="H322" s="266">
        <f t="shared" ca="1" si="4"/>
        <v>464</v>
      </c>
      <c r="I322" s="267" t="s">
        <v>1204</v>
      </c>
      <c r="J322" s="226" t="str">
        <f t="shared" si="5"/>
        <v>ROW</v>
      </c>
    </row>
    <row r="323" spans="1:10" ht="14.25" customHeight="1">
      <c r="A323" s="263">
        <v>199</v>
      </c>
      <c r="B323" s="264" t="s">
        <v>1264</v>
      </c>
      <c r="C323" s="269" t="s">
        <v>1315</v>
      </c>
      <c r="D323" s="263" t="s">
        <v>45</v>
      </c>
      <c r="E323" s="263"/>
      <c r="F323" s="265">
        <v>45632</v>
      </c>
      <c r="G323" s="265"/>
      <c r="H323" s="266">
        <f t="shared" ca="1" si="4"/>
        <v>464</v>
      </c>
      <c r="I323" s="267" t="s">
        <v>1204</v>
      </c>
      <c r="J323" s="226" t="str">
        <f t="shared" si="5"/>
        <v>ROW</v>
      </c>
    </row>
    <row r="324" spans="1:10" ht="14.25" customHeight="1">
      <c r="A324" s="263">
        <v>200</v>
      </c>
      <c r="B324" s="264" t="s">
        <v>1264</v>
      </c>
      <c r="C324" s="269" t="s">
        <v>1316</v>
      </c>
      <c r="D324" s="263" t="s">
        <v>45</v>
      </c>
      <c r="E324" s="263"/>
      <c r="F324" s="265">
        <v>45632</v>
      </c>
      <c r="G324" s="265"/>
      <c r="H324" s="266">
        <f t="shared" ca="1" si="4"/>
        <v>464</v>
      </c>
      <c r="I324" s="267" t="s">
        <v>1204</v>
      </c>
      <c r="J324" s="226" t="str">
        <f t="shared" si="5"/>
        <v>ROW</v>
      </c>
    </row>
    <row r="325" spans="1:10" ht="14.25" customHeight="1">
      <c r="A325" s="263">
        <v>201</v>
      </c>
      <c r="B325" s="264" t="s">
        <v>1264</v>
      </c>
      <c r="C325" s="269" t="s">
        <v>1317</v>
      </c>
      <c r="D325" s="263" t="s">
        <v>45</v>
      </c>
      <c r="E325" s="263"/>
      <c r="F325" s="265">
        <v>45632</v>
      </c>
      <c r="G325" s="265"/>
      <c r="H325" s="266">
        <f t="shared" ca="1" si="4"/>
        <v>464</v>
      </c>
      <c r="I325" s="267" t="s">
        <v>1204</v>
      </c>
      <c r="J325" s="226" t="str">
        <f t="shared" si="5"/>
        <v>ROW</v>
      </c>
    </row>
    <row r="326" spans="1:10" ht="14.25" customHeight="1">
      <c r="A326" s="263">
        <v>202</v>
      </c>
      <c r="B326" s="264" t="s">
        <v>1264</v>
      </c>
      <c r="C326" s="269" t="s">
        <v>1318</v>
      </c>
      <c r="D326" s="263" t="s">
        <v>45</v>
      </c>
      <c r="E326" s="263"/>
      <c r="F326" s="265">
        <v>45632</v>
      </c>
      <c r="G326" s="265"/>
      <c r="H326" s="266">
        <f t="shared" ca="1" si="4"/>
        <v>464</v>
      </c>
      <c r="I326" s="267" t="s">
        <v>1204</v>
      </c>
      <c r="J326" s="226" t="str">
        <f t="shared" si="5"/>
        <v>ROW</v>
      </c>
    </row>
    <row r="327" spans="1:10" ht="14.25" customHeight="1">
      <c r="A327" s="263">
        <v>203</v>
      </c>
      <c r="B327" s="264" t="s">
        <v>1264</v>
      </c>
      <c r="C327" s="269" t="s">
        <v>1319</v>
      </c>
      <c r="D327" s="263" t="s">
        <v>45</v>
      </c>
      <c r="E327" s="263"/>
      <c r="F327" s="265">
        <v>45632</v>
      </c>
      <c r="G327" s="265"/>
      <c r="H327" s="266">
        <f t="shared" ca="1" si="4"/>
        <v>464</v>
      </c>
      <c r="I327" s="267" t="s">
        <v>1204</v>
      </c>
      <c r="J327" s="226" t="str">
        <f t="shared" si="5"/>
        <v>ROW</v>
      </c>
    </row>
    <row r="328" spans="1:10" ht="14.25" customHeight="1">
      <c r="A328" s="263">
        <v>204</v>
      </c>
      <c r="B328" s="264" t="s">
        <v>1264</v>
      </c>
      <c r="C328" s="269" t="s">
        <v>1320</v>
      </c>
      <c r="D328" s="263" t="s">
        <v>45</v>
      </c>
      <c r="E328" s="263"/>
      <c r="F328" s="265">
        <v>45632</v>
      </c>
      <c r="G328" s="265">
        <v>45847</v>
      </c>
      <c r="H328" s="266">
        <f t="shared" ca="1" si="4"/>
        <v>216</v>
      </c>
      <c r="I328" s="267" t="s">
        <v>1204</v>
      </c>
      <c r="J328" s="226" t="str">
        <f t="shared" si="5"/>
        <v>Clear</v>
      </c>
    </row>
    <row r="329" spans="1:10" ht="14.25" customHeight="1">
      <c r="A329" s="263">
        <v>205</v>
      </c>
      <c r="B329" s="264" t="s">
        <v>1264</v>
      </c>
      <c r="C329" s="269" t="s">
        <v>1321</v>
      </c>
      <c r="D329" s="263" t="s">
        <v>45</v>
      </c>
      <c r="E329" s="263"/>
      <c r="F329" s="265">
        <v>45632</v>
      </c>
      <c r="G329" s="265">
        <v>45847</v>
      </c>
      <c r="H329" s="266">
        <f t="shared" ca="1" si="4"/>
        <v>216</v>
      </c>
      <c r="I329" s="267" t="s">
        <v>1204</v>
      </c>
      <c r="J329" s="226" t="str">
        <f t="shared" si="5"/>
        <v>Clear</v>
      </c>
    </row>
    <row r="330" spans="1:10" ht="14.25" customHeight="1">
      <c r="A330" s="263">
        <v>206</v>
      </c>
      <c r="B330" s="264" t="s">
        <v>1264</v>
      </c>
      <c r="C330" s="269" t="s">
        <v>1322</v>
      </c>
      <c r="D330" s="263" t="s">
        <v>45</v>
      </c>
      <c r="E330" s="263"/>
      <c r="F330" s="265">
        <v>45632</v>
      </c>
      <c r="G330" s="265">
        <v>45756</v>
      </c>
      <c r="H330" s="266">
        <f t="shared" ca="1" si="4"/>
        <v>125</v>
      </c>
      <c r="I330" s="267" t="s">
        <v>1204</v>
      </c>
      <c r="J330" s="226" t="str">
        <f t="shared" si="5"/>
        <v>Clear</v>
      </c>
    </row>
    <row r="331" spans="1:10" ht="14.25" customHeight="1">
      <c r="A331" s="263">
        <v>207</v>
      </c>
      <c r="B331" s="264" t="s">
        <v>1264</v>
      </c>
      <c r="C331" s="269" t="s">
        <v>1323</v>
      </c>
      <c r="D331" s="263" t="s">
        <v>45</v>
      </c>
      <c r="E331" s="263"/>
      <c r="F331" s="265">
        <v>45632</v>
      </c>
      <c r="G331" s="265"/>
      <c r="H331" s="266">
        <f t="shared" ca="1" si="4"/>
        <v>464</v>
      </c>
      <c r="I331" s="267" t="s">
        <v>1204</v>
      </c>
      <c r="J331" s="226" t="str">
        <f t="shared" si="5"/>
        <v>ROW</v>
      </c>
    </row>
    <row r="332" spans="1:10" ht="14.25" customHeight="1">
      <c r="A332" s="263">
        <v>208</v>
      </c>
      <c r="B332" s="264" t="s">
        <v>1264</v>
      </c>
      <c r="C332" s="269" t="s">
        <v>1324</v>
      </c>
      <c r="D332" s="263" t="s">
        <v>45</v>
      </c>
      <c r="E332" s="263"/>
      <c r="F332" s="265">
        <v>45632</v>
      </c>
      <c r="G332" s="265"/>
      <c r="H332" s="266">
        <f t="shared" ca="1" si="4"/>
        <v>464</v>
      </c>
      <c r="I332" s="267" t="s">
        <v>1204</v>
      </c>
      <c r="J332" s="226" t="str">
        <f t="shared" si="5"/>
        <v>ROW</v>
      </c>
    </row>
    <row r="333" spans="1:10" ht="14.25" customHeight="1">
      <c r="A333" s="263">
        <v>209</v>
      </c>
      <c r="B333" s="264" t="s">
        <v>1264</v>
      </c>
      <c r="C333" s="269" t="s">
        <v>1325</v>
      </c>
      <c r="D333" s="263" t="s">
        <v>45</v>
      </c>
      <c r="E333" s="263"/>
      <c r="F333" s="265">
        <v>45632</v>
      </c>
      <c r="G333" s="265">
        <v>45756</v>
      </c>
      <c r="H333" s="266">
        <f t="shared" ca="1" si="4"/>
        <v>125</v>
      </c>
      <c r="I333" s="267" t="s">
        <v>1204</v>
      </c>
      <c r="J333" s="226" t="str">
        <f t="shared" si="5"/>
        <v>Clear</v>
      </c>
    </row>
    <row r="334" spans="1:10" ht="14.25" customHeight="1">
      <c r="A334" s="263">
        <v>210</v>
      </c>
      <c r="B334" s="264" t="s">
        <v>1264</v>
      </c>
      <c r="C334" s="269" t="s">
        <v>1326</v>
      </c>
      <c r="D334" s="263" t="s">
        <v>45</v>
      </c>
      <c r="E334" s="263"/>
      <c r="F334" s="265">
        <v>45632</v>
      </c>
      <c r="G334" s="265">
        <v>45756</v>
      </c>
      <c r="H334" s="266">
        <f t="shared" ca="1" si="4"/>
        <v>125</v>
      </c>
      <c r="I334" s="267" t="s">
        <v>1204</v>
      </c>
      <c r="J334" s="226" t="str">
        <f t="shared" si="5"/>
        <v>Clear</v>
      </c>
    </row>
    <row r="335" spans="1:10" ht="14.25" customHeight="1">
      <c r="A335" s="263">
        <v>211</v>
      </c>
      <c r="B335" s="264" t="s">
        <v>1264</v>
      </c>
      <c r="C335" s="269" t="s">
        <v>1327</v>
      </c>
      <c r="D335" s="263" t="s">
        <v>45</v>
      </c>
      <c r="E335" s="263"/>
      <c r="F335" s="265">
        <v>45632</v>
      </c>
      <c r="G335" s="265">
        <v>45756</v>
      </c>
      <c r="H335" s="266">
        <f t="shared" ca="1" si="4"/>
        <v>125</v>
      </c>
      <c r="I335" s="267" t="s">
        <v>1204</v>
      </c>
      <c r="J335" s="226" t="str">
        <f t="shared" si="5"/>
        <v>Clear</v>
      </c>
    </row>
    <row r="336" spans="1:10" ht="14.25" customHeight="1">
      <c r="A336" s="263">
        <v>212</v>
      </c>
      <c r="B336" s="264" t="s">
        <v>1264</v>
      </c>
      <c r="C336" s="269" t="s">
        <v>1328</v>
      </c>
      <c r="D336" s="263" t="s">
        <v>45</v>
      </c>
      <c r="E336" s="263"/>
      <c r="F336" s="265">
        <v>45632</v>
      </c>
      <c r="G336" s="265">
        <v>45756</v>
      </c>
      <c r="H336" s="266">
        <f t="shared" ca="1" si="4"/>
        <v>125</v>
      </c>
      <c r="I336" s="267" t="s">
        <v>1204</v>
      </c>
      <c r="J336" s="226" t="str">
        <f t="shared" si="5"/>
        <v>Clear</v>
      </c>
    </row>
    <row r="337" spans="1:10" ht="14.25" customHeight="1">
      <c r="A337" s="263">
        <v>213</v>
      </c>
      <c r="B337" s="264" t="s">
        <v>1264</v>
      </c>
      <c r="C337" s="269" t="s">
        <v>1329</v>
      </c>
      <c r="D337" s="263" t="s">
        <v>45</v>
      </c>
      <c r="E337" s="263"/>
      <c r="F337" s="265">
        <v>45632</v>
      </c>
      <c r="G337" s="265">
        <v>45684</v>
      </c>
      <c r="H337" s="266">
        <f t="shared" ca="1" si="4"/>
        <v>53</v>
      </c>
      <c r="I337" s="267" t="s">
        <v>1204</v>
      </c>
      <c r="J337" s="226" t="str">
        <f t="shared" si="5"/>
        <v>Clear</v>
      </c>
    </row>
    <row r="338" spans="1:10" ht="14.25" customHeight="1">
      <c r="A338" s="263">
        <v>214</v>
      </c>
      <c r="B338" s="264" t="s">
        <v>1264</v>
      </c>
      <c r="C338" s="269" t="s">
        <v>1098</v>
      </c>
      <c r="D338" s="263" t="s">
        <v>45</v>
      </c>
      <c r="E338" s="263"/>
      <c r="F338" s="265">
        <v>45632</v>
      </c>
      <c r="G338" s="265">
        <v>45670</v>
      </c>
      <c r="H338" s="266">
        <f t="shared" ca="1" si="4"/>
        <v>39</v>
      </c>
      <c r="I338" s="267" t="s">
        <v>1204</v>
      </c>
      <c r="J338" s="226" t="str">
        <f t="shared" si="5"/>
        <v>Clear</v>
      </c>
    </row>
    <row r="339" spans="1:10" ht="14.25" customHeight="1">
      <c r="A339" s="263">
        <v>215</v>
      </c>
      <c r="B339" s="264" t="s">
        <v>1264</v>
      </c>
      <c r="C339" s="269" t="s">
        <v>1330</v>
      </c>
      <c r="D339" s="263" t="s">
        <v>45</v>
      </c>
      <c r="E339" s="263"/>
      <c r="F339" s="265">
        <v>45632</v>
      </c>
      <c r="G339" s="265">
        <v>45811</v>
      </c>
      <c r="H339" s="266">
        <f t="shared" ca="1" si="4"/>
        <v>180</v>
      </c>
      <c r="I339" s="267" t="s">
        <v>1204</v>
      </c>
      <c r="J339" s="226" t="str">
        <f t="shared" si="5"/>
        <v>Clear</v>
      </c>
    </row>
    <row r="340" spans="1:10" ht="14.25" customHeight="1">
      <c r="A340" s="263">
        <v>216</v>
      </c>
      <c r="B340" s="264" t="s">
        <v>1264</v>
      </c>
      <c r="C340" s="269" t="s">
        <v>1108</v>
      </c>
      <c r="D340" s="263" t="s">
        <v>45</v>
      </c>
      <c r="E340" s="263"/>
      <c r="F340" s="265">
        <v>45632</v>
      </c>
      <c r="G340" s="265">
        <v>45665</v>
      </c>
      <c r="H340" s="266">
        <f t="shared" ca="1" si="4"/>
        <v>34</v>
      </c>
      <c r="I340" s="267" t="s">
        <v>1204</v>
      </c>
      <c r="J340" s="226" t="str">
        <f t="shared" si="5"/>
        <v>Clear</v>
      </c>
    </row>
    <row r="341" spans="1:10" ht="14.25" customHeight="1">
      <c r="A341" s="263">
        <v>217</v>
      </c>
      <c r="B341" s="264" t="s">
        <v>1264</v>
      </c>
      <c r="C341" s="269" t="s">
        <v>1120</v>
      </c>
      <c r="D341" s="263" t="s">
        <v>45</v>
      </c>
      <c r="E341" s="263"/>
      <c r="F341" s="265">
        <v>45632</v>
      </c>
      <c r="G341" s="265">
        <v>45707</v>
      </c>
      <c r="H341" s="266">
        <f t="shared" ca="1" si="4"/>
        <v>76</v>
      </c>
      <c r="I341" s="267" t="s">
        <v>1204</v>
      </c>
      <c r="J341" s="226" t="str">
        <f t="shared" si="5"/>
        <v>Clear</v>
      </c>
    </row>
    <row r="342" spans="1:10" ht="14.25" customHeight="1">
      <c r="A342" s="263">
        <v>218</v>
      </c>
      <c r="B342" s="264" t="s">
        <v>1264</v>
      </c>
      <c r="C342" s="269" t="s">
        <v>1061</v>
      </c>
      <c r="D342" s="263" t="s">
        <v>45</v>
      </c>
      <c r="E342" s="263"/>
      <c r="F342" s="265">
        <v>45632</v>
      </c>
      <c r="G342" s="272">
        <v>45835</v>
      </c>
      <c r="H342" s="266">
        <f t="shared" ca="1" si="4"/>
        <v>204</v>
      </c>
      <c r="I342" s="267" t="s">
        <v>1204</v>
      </c>
      <c r="J342" s="226" t="str">
        <f t="shared" si="5"/>
        <v>Clear</v>
      </c>
    </row>
    <row r="343" spans="1:10" ht="14.25" customHeight="1">
      <c r="A343" s="263">
        <v>219</v>
      </c>
      <c r="B343" s="264" t="s">
        <v>1264</v>
      </c>
      <c r="C343" s="269" t="s">
        <v>1063</v>
      </c>
      <c r="D343" s="263" t="s">
        <v>45</v>
      </c>
      <c r="E343" s="263"/>
      <c r="F343" s="265">
        <v>45632</v>
      </c>
      <c r="G343" s="272">
        <v>45835</v>
      </c>
      <c r="H343" s="266">
        <f t="shared" ca="1" si="4"/>
        <v>204</v>
      </c>
      <c r="I343" s="267" t="s">
        <v>1204</v>
      </c>
      <c r="J343" s="226" t="str">
        <f t="shared" si="5"/>
        <v>Clear</v>
      </c>
    </row>
    <row r="344" spans="1:10" ht="14.25" customHeight="1">
      <c r="A344" s="263">
        <v>220</v>
      </c>
      <c r="B344" s="264" t="s">
        <v>1264</v>
      </c>
      <c r="C344" s="269" t="s">
        <v>1066</v>
      </c>
      <c r="D344" s="263" t="s">
        <v>45</v>
      </c>
      <c r="E344" s="263"/>
      <c r="F344" s="265">
        <v>45632</v>
      </c>
      <c r="G344" s="265">
        <v>45747</v>
      </c>
      <c r="H344" s="266">
        <f t="shared" ca="1" si="4"/>
        <v>116</v>
      </c>
      <c r="I344" s="267" t="s">
        <v>1204</v>
      </c>
      <c r="J344" s="226" t="str">
        <f t="shared" si="5"/>
        <v>Clear</v>
      </c>
    </row>
    <row r="345" spans="1:10" ht="14.25" customHeight="1">
      <c r="A345" s="273">
        <v>221</v>
      </c>
      <c r="B345" s="264" t="s">
        <v>1331</v>
      </c>
      <c r="C345" s="269" t="s">
        <v>926</v>
      </c>
      <c r="D345" s="263" t="s">
        <v>159</v>
      </c>
      <c r="E345" s="263"/>
      <c r="F345" s="265">
        <v>45676</v>
      </c>
      <c r="G345" s="272">
        <v>45817</v>
      </c>
      <c r="H345" s="266">
        <f t="shared" ca="1" si="4"/>
        <v>142</v>
      </c>
      <c r="I345" s="267" t="s">
        <v>1204</v>
      </c>
      <c r="J345" s="226" t="str">
        <f t="shared" si="5"/>
        <v>Clear</v>
      </c>
    </row>
    <row r="346" spans="1:10" ht="14.25" customHeight="1">
      <c r="A346" s="273">
        <v>222</v>
      </c>
      <c r="B346" s="264" t="s">
        <v>1332</v>
      </c>
      <c r="C346" s="269" t="s">
        <v>288</v>
      </c>
      <c r="D346" s="263" t="s">
        <v>159</v>
      </c>
      <c r="E346" s="263"/>
      <c r="F346" s="265">
        <v>45749</v>
      </c>
      <c r="G346" s="272">
        <v>45800</v>
      </c>
      <c r="H346" s="266">
        <f t="shared" ca="1" si="4"/>
        <v>52</v>
      </c>
      <c r="I346" s="267" t="s">
        <v>1204</v>
      </c>
      <c r="J346" s="226" t="str">
        <f t="shared" si="5"/>
        <v>Clear</v>
      </c>
    </row>
    <row r="347" spans="1:10" ht="14.25" customHeight="1">
      <c r="A347" s="263">
        <v>223</v>
      </c>
      <c r="B347" s="264" t="s">
        <v>1264</v>
      </c>
      <c r="C347" s="170" t="s">
        <v>233</v>
      </c>
      <c r="D347" s="263" t="s">
        <v>159</v>
      </c>
      <c r="E347" s="273"/>
      <c r="F347" s="265">
        <v>45769</v>
      </c>
      <c r="G347" s="272">
        <v>45814</v>
      </c>
      <c r="H347" s="266">
        <f t="shared" ca="1" si="4"/>
        <v>46</v>
      </c>
      <c r="I347" s="267" t="s">
        <v>1204</v>
      </c>
      <c r="J347" s="226" t="str">
        <f t="shared" si="5"/>
        <v>Clear</v>
      </c>
    </row>
    <row r="348" spans="1:10" ht="14.25" customHeight="1">
      <c r="A348" s="263">
        <v>224</v>
      </c>
      <c r="B348" s="264" t="s">
        <v>1264</v>
      </c>
      <c r="C348" s="170" t="s">
        <v>270</v>
      </c>
      <c r="D348" s="263" t="s">
        <v>159</v>
      </c>
      <c r="E348" s="273"/>
      <c r="F348" s="265">
        <v>45769</v>
      </c>
      <c r="G348" s="272">
        <v>45823</v>
      </c>
      <c r="H348" s="266">
        <f t="shared" ca="1" si="4"/>
        <v>55</v>
      </c>
      <c r="I348" s="267" t="s">
        <v>1204</v>
      </c>
      <c r="J348" s="226" t="str">
        <f t="shared" si="5"/>
        <v>Clear</v>
      </c>
    </row>
    <row r="349" spans="1:10" ht="14.25" customHeight="1">
      <c r="A349" s="263">
        <v>225</v>
      </c>
      <c r="B349" s="264" t="s">
        <v>1264</v>
      </c>
      <c r="C349" s="170" t="s">
        <v>283</v>
      </c>
      <c r="D349" s="263" t="s">
        <v>159</v>
      </c>
      <c r="E349" s="273"/>
      <c r="F349" s="265">
        <v>45769</v>
      </c>
      <c r="G349" s="272">
        <v>45789</v>
      </c>
      <c r="H349" s="266">
        <f t="shared" ca="1" si="4"/>
        <v>21</v>
      </c>
      <c r="I349" s="267" t="s">
        <v>1204</v>
      </c>
      <c r="J349" s="226" t="str">
        <f t="shared" si="5"/>
        <v>Clear</v>
      </c>
    </row>
    <row r="350" spans="1:10" ht="14.25" customHeight="1">
      <c r="A350" s="263">
        <v>226</v>
      </c>
      <c r="B350" s="264" t="s">
        <v>1264</v>
      </c>
      <c r="C350" s="169" t="s">
        <v>304</v>
      </c>
      <c r="D350" s="263" t="s">
        <v>159</v>
      </c>
      <c r="E350" s="273"/>
      <c r="F350" s="265">
        <v>45769</v>
      </c>
      <c r="G350" s="272">
        <v>45823</v>
      </c>
      <c r="H350" s="266">
        <f t="shared" ca="1" si="4"/>
        <v>55</v>
      </c>
      <c r="I350" s="267" t="s">
        <v>1204</v>
      </c>
      <c r="J350" s="226" t="str">
        <f t="shared" si="5"/>
        <v>Clear</v>
      </c>
    </row>
    <row r="351" spans="1:10" ht="14.25" customHeight="1">
      <c r="A351" s="263">
        <v>227</v>
      </c>
      <c r="B351" s="264" t="s">
        <v>1264</v>
      </c>
      <c r="C351" s="170" t="s">
        <v>257</v>
      </c>
      <c r="D351" s="263" t="s">
        <v>159</v>
      </c>
      <c r="E351" s="273"/>
      <c r="F351" s="265">
        <v>45769</v>
      </c>
      <c r="G351" s="272">
        <v>45856</v>
      </c>
      <c r="H351" s="266">
        <f t="shared" ca="1" si="4"/>
        <v>88</v>
      </c>
      <c r="I351" s="267" t="s">
        <v>1204</v>
      </c>
      <c r="J351" s="226" t="str">
        <f t="shared" si="5"/>
        <v>Clear</v>
      </c>
    </row>
    <row r="352" spans="1:10" ht="14.25" customHeight="1">
      <c r="A352" s="273">
        <v>228</v>
      </c>
      <c r="B352" s="264" t="s">
        <v>1264</v>
      </c>
      <c r="C352" s="170" t="s">
        <v>273</v>
      </c>
      <c r="D352" s="263" t="s">
        <v>159</v>
      </c>
      <c r="E352" s="273"/>
      <c r="F352" s="265">
        <v>45769</v>
      </c>
      <c r="G352" s="272">
        <v>45816</v>
      </c>
      <c r="H352" s="266">
        <f t="shared" ca="1" si="4"/>
        <v>48</v>
      </c>
      <c r="I352" s="267" t="s">
        <v>1204</v>
      </c>
      <c r="J352" s="226" t="str">
        <f t="shared" si="5"/>
        <v>Clear</v>
      </c>
    </row>
    <row r="353" spans="1:10" ht="14.25" customHeight="1">
      <c r="A353" s="273">
        <v>229</v>
      </c>
      <c r="B353" s="264" t="s">
        <v>1264</v>
      </c>
      <c r="C353" s="170" t="s">
        <v>323</v>
      </c>
      <c r="D353" s="263" t="s">
        <v>159</v>
      </c>
      <c r="E353" s="273"/>
      <c r="F353" s="265">
        <v>45769</v>
      </c>
      <c r="G353" s="272">
        <v>45789</v>
      </c>
      <c r="H353" s="266">
        <f t="shared" ca="1" si="4"/>
        <v>21</v>
      </c>
      <c r="I353" s="267" t="s">
        <v>1204</v>
      </c>
      <c r="J353" s="226" t="str">
        <f t="shared" si="5"/>
        <v>Clear</v>
      </c>
    </row>
    <row r="354" spans="1:10" ht="14.25" customHeight="1">
      <c r="A354" s="263">
        <v>230</v>
      </c>
      <c r="B354" s="264" t="s">
        <v>1264</v>
      </c>
      <c r="C354" s="170" t="s">
        <v>311</v>
      </c>
      <c r="D354" s="263" t="s">
        <v>159</v>
      </c>
      <c r="E354" s="273"/>
      <c r="F354" s="265">
        <v>45769</v>
      </c>
      <c r="G354" s="272">
        <v>45830</v>
      </c>
      <c r="H354" s="266">
        <f t="shared" ca="1" si="4"/>
        <v>62</v>
      </c>
      <c r="I354" s="267" t="s">
        <v>1204</v>
      </c>
      <c r="J354" s="226" t="str">
        <f t="shared" si="5"/>
        <v>Clear</v>
      </c>
    </row>
    <row r="355" spans="1:10" ht="14.25" customHeight="1">
      <c r="A355" s="263">
        <v>231</v>
      </c>
      <c r="B355" s="264" t="s">
        <v>1264</v>
      </c>
      <c r="C355" s="170" t="s">
        <v>307</v>
      </c>
      <c r="D355" s="263" t="s">
        <v>159</v>
      </c>
      <c r="E355" s="273"/>
      <c r="F355" s="265">
        <v>45769</v>
      </c>
      <c r="G355" s="272">
        <v>45808</v>
      </c>
      <c r="H355" s="266">
        <f t="shared" ca="1" si="4"/>
        <v>40</v>
      </c>
      <c r="I355" s="267" t="s">
        <v>1204</v>
      </c>
      <c r="J355" s="226" t="str">
        <f t="shared" si="5"/>
        <v>Clear</v>
      </c>
    </row>
    <row r="356" spans="1:10" ht="14.25" customHeight="1">
      <c r="A356" s="263">
        <v>232</v>
      </c>
      <c r="B356" s="264" t="s">
        <v>1264</v>
      </c>
      <c r="C356" s="170" t="s">
        <v>288</v>
      </c>
      <c r="D356" s="263" t="s">
        <v>159</v>
      </c>
      <c r="E356" s="273"/>
      <c r="F356" s="265">
        <v>45749</v>
      </c>
      <c r="G356" s="272">
        <v>45789</v>
      </c>
      <c r="H356" s="266">
        <f t="shared" ca="1" si="4"/>
        <v>41</v>
      </c>
      <c r="I356" s="267" t="s">
        <v>1204</v>
      </c>
      <c r="J356" s="226" t="str">
        <f t="shared" si="5"/>
        <v>Clear</v>
      </c>
    </row>
    <row r="357" spans="1:10" ht="14.25" customHeight="1">
      <c r="A357" s="273">
        <v>233</v>
      </c>
      <c r="B357" s="264" t="s">
        <v>1264</v>
      </c>
      <c r="C357" s="170" t="s">
        <v>374</v>
      </c>
      <c r="D357" s="263" t="s">
        <v>159</v>
      </c>
      <c r="E357" s="273"/>
      <c r="F357" s="265">
        <v>45769</v>
      </c>
      <c r="G357" s="272">
        <v>45827</v>
      </c>
      <c r="H357" s="266">
        <f t="shared" ca="1" si="4"/>
        <v>59</v>
      </c>
      <c r="I357" s="267" t="s">
        <v>1204</v>
      </c>
      <c r="J357" s="226" t="str">
        <f t="shared" si="5"/>
        <v>Clear</v>
      </c>
    </row>
    <row r="358" spans="1:10" ht="14.25" customHeight="1">
      <c r="A358" s="273">
        <v>234</v>
      </c>
      <c r="B358" s="264" t="s">
        <v>1264</v>
      </c>
      <c r="C358" s="170" t="s">
        <v>382</v>
      </c>
      <c r="D358" s="263" t="s">
        <v>159</v>
      </c>
      <c r="E358" s="273"/>
      <c r="F358" s="265">
        <v>45769</v>
      </c>
      <c r="G358" s="272">
        <v>45843</v>
      </c>
      <c r="H358" s="266">
        <f t="shared" ca="1" si="4"/>
        <v>75</v>
      </c>
      <c r="I358" s="267" t="s">
        <v>1204</v>
      </c>
      <c r="J358" s="226" t="str">
        <f t="shared" si="5"/>
        <v>Clear</v>
      </c>
    </row>
    <row r="359" spans="1:10" ht="14.25" customHeight="1">
      <c r="A359" s="263">
        <v>235</v>
      </c>
      <c r="B359" s="264" t="s">
        <v>1264</v>
      </c>
      <c r="C359" s="170" t="s">
        <v>240</v>
      </c>
      <c r="D359" s="263" t="s">
        <v>159</v>
      </c>
      <c r="E359" s="273"/>
      <c r="F359" s="265">
        <v>45769</v>
      </c>
      <c r="G359" s="272">
        <v>45843</v>
      </c>
      <c r="H359" s="266">
        <f t="shared" ca="1" si="4"/>
        <v>75</v>
      </c>
      <c r="I359" s="267" t="s">
        <v>1204</v>
      </c>
      <c r="J359" s="226" t="str">
        <f t="shared" si="5"/>
        <v>Clear</v>
      </c>
    </row>
    <row r="360" spans="1:10" ht="14.25" customHeight="1">
      <c r="A360" s="263">
        <v>236</v>
      </c>
      <c r="B360" s="264" t="s">
        <v>1264</v>
      </c>
      <c r="C360" s="274" t="s">
        <v>1333</v>
      </c>
      <c r="D360" s="263" t="s">
        <v>159</v>
      </c>
      <c r="E360" s="273"/>
      <c r="F360" s="275">
        <v>45850</v>
      </c>
      <c r="G360" s="272">
        <v>45852</v>
      </c>
      <c r="H360" s="266">
        <f t="shared" ca="1" si="4"/>
        <v>3</v>
      </c>
      <c r="I360" s="267" t="s">
        <v>1204</v>
      </c>
      <c r="J360" s="226" t="str">
        <f t="shared" si="5"/>
        <v>Clear</v>
      </c>
    </row>
    <row r="361" spans="1:10" ht="14.25" customHeight="1">
      <c r="A361" s="263">
        <v>237</v>
      </c>
      <c r="B361" s="264" t="s">
        <v>1264</v>
      </c>
      <c r="C361" s="276" t="s">
        <v>1271</v>
      </c>
      <c r="D361" s="263" t="s">
        <v>159</v>
      </c>
      <c r="E361" s="273"/>
      <c r="F361" s="275">
        <v>45850</v>
      </c>
      <c r="G361" s="275">
        <v>45863</v>
      </c>
      <c r="H361" s="266">
        <f t="shared" ca="1" si="4"/>
        <v>14</v>
      </c>
      <c r="I361" s="267" t="s">
        <v>1204</v>
      </c>
      <c r="J361" s="226" t="str">
        <f t="shared" si="5"/>
        <v>Clear</v>
      </c>
    </row>
    <row r="362" spans="1:10" ht="14.25" customHeight="1">
      <c r="A362" s="273">
        <v>238</v>
      </c>
      <c r="B362" s="264" t="s">
        <v>1264</v>
      </c>
      <c r="C362" s="277" t="s">
        <v>1037</v>
      </c>
      <c r="D362" s="263" t="s">
        <v>159</v>
      </c>
      <c r="E362" s="220"/>
      <c r="F362" s="275">
        <v>45852</v>
      </c>
      <c r="G362" s="275">
        <v>45865</v>
      </c>
      <c r="H362" s="266">
        <f t="shared" ca="1" si="4"/>
        <v>14</v>
      </c>
      <c r="I362" s="267" t="s">
        <v>1204</v>
      </c>
      <c r="J362" s="226" t="str">
        <f t="shared" si="5"/>
        <v>Clear</v>
      </c>
    </row>
    <row r="363" spans="1:10" ht="14.25" customHeight="1">
      <c r="A363" s="273">
        <v>239</v>
      </c>
      <c r="B363" s="264" t="s">
        <v>1264</v>
      </c>
      <c r="C363" s="220" t="s">
        <v>1334</v>
      </c>
      <c r="D363" s="263" t="s">
        <v>159</v>
      </c>
      <c r="E363" s="220"/>
      <c r="F363" s="275">
        <v>45852</v>
      </c>
      <c r="G363" s="278"/>
      <c r="H363" s="266">
        <f t="shared" ca="1" si="4"/>
        <v>244</v>
      </c>
      <c r="I363" s="267" t="s">
        <v>1204</v>
      </c>
      <c r="J363" s="226" t="str">
        <f t="shared" si="5"/>
        <v>ROW</v>
      </c>
    </row>
    <row r="364" spans="1:10" ht="14.25" customHeight="1">
      <c r="A364" s="263">
        <v>240</v>
      </c>
      <c r="B364" s="264" t="s">
        <v>1264</v>
      </c>
      <c r="C364" s="220" t="s">
        <v>1320</v>
      </c>
      <c r="D364" s="263" t="s">
        <v>45</v>
      </c>
      <c r="E364" s="220"/>
      <c r="F364" s="275">
        <v>45852</v>
      </c>
      <c r="G364" s="275">
        <v>45867</v>
      </c>
      <c r="H364" s="266">
        <f t="shared" ca="1" si="4"/>
        <v>16</v>
      </c>
      <c r="I364" s="267" t="s">
        <v>1204</v>
      </c>
      <c r="J364" s="226" t="str">
        <f t="shared" si="5"/>
        <v>Clear</v>
      </c>
    </row>
    <row r="365" spans="1:10" ht="14.25" customHeight="1">
      <c r="A365" s="263">
        <v>241</v>
      </c>
      <c r="B365" s="264" t="s">
        <v>1264</v>
      </c>
      <c r="C365" s="220" t="s">
        <v>1321</v>
      </c>
      <c r="D365" s="263" t="s">
        <v>45</v>
      </c>
      <c r="E365" s="220"/>
      <c r="F365" s="275">
        <v>45852</v>
      </c>
      <c r="G365" s="278"/>
      <c r="H365" s="266">
        <f t="shared" ca="1" si="4"/>
        <v>244</v>
      </c>
      <c r="I365" s="267" t="s">
        <v>1204</v>
      </c>
      <c r="J365" s="226" t="str">
        <f t="shared" si="5"/>
        <v>ROW</v>
      </c>
    </row>
    <row r="366" spans="1:10" ht="14.25" customHeight="1">
      <c r="A366" s="263">
        <v>244</v>
      </c>
      <c r="B366" s="264" t="s">
        <v>1264</v>
      </c>
      <c r="C366" s="170" t="s">
        <v>1127</v>
      </c>
      <c r="D366" s="263" t="s">
        <v>159</v>
      </c>
      <c r="E366" s="162">
        <v>45858</v>
      </c>
      <c r="F366" s="275">
        <v>45870</v>
      </c>
      <c r="G366" s="275">
        <v>45892</v>
      </c>
      <c r="H366" s="266">
        <f t="shared" ca="1" si="4"/>
        <v>23</v>
      </c>
      <c r="I366" s="267" t="s">
        <v>1204</v>
      </c>
      <c r="J366" s="226" t="str">
        <f t="shared" si="5"/>
        <v>Clear</v>
      </c>
    </row>
    <row r="367" spans="1:10" ht="14.25" customHeight="1">
      <c r="A367" s="273">
        <v>246</v>
      </c>
      <c r="B367" s="264" t="s">
        <v>1264</v>
      </c>
      <c r="C367" s="170" t="s">
        <v>1087</v>
      </c>
      <c r="D367" s="263" t="s">
        <v>159</v>
      </c>
      <c r="E367" s="162">
        <v>45858</v>
      </c>
      <c r="F367" s="275">
        <v>45870</v>
      </c>
      <c r="G367" s="279"/>
      <c r="H367" s="266">
        <f t="shared" ca="1" si="4"/>
        <v>226</v>
      </c>
      <c r="I367" s="267" t="s">
        <v>1204</v>
      </c>
      <c r="J367" s="226" t="str">
        <f t="shared" si="5"/>
        <v>ROW</v>
      </c>
    </row>
    <row r="368" spans="1:10" ht="14.25" customHeight="1">
      <c r="A368" s="273">
        <v>247</v>
      </c>
      <c r="B368" s="264" t="s">
        <v>1264</v>
      </c>
      <c r="C368" s="170" t="s">
        <v>1063</v>
      </c>
      <c r="D368" s="263" t="s">
        <v>159</v>
      </c>
      <c r="E368" s="162">
        <v>45858</v>
      </c>
      <c r="F368" s="275">
        <v>45870</v>
      </c>
      <c r="G368" s="275">
        <v>45901</v>
      </c>
      <c r="H368" s="266">
        <f t="shared" ca="1" si="4"/>
        <v>32</v>
      </c>
      <c r="I368" s="267" t="s">
        <v>1204</v>
      </c>
      <c r="J368" s="226" t="str">
        <f t="shared" si="5"/>
        <v>Clear</v>
      </c>
    </row>
    <row r="369" spans="1:10" ht="14.25" customHeight="1">
      <c r="A369" s="263">
        <v>248</v>
      </c>
      <c r="B369" s="264" t="s">
        <v>1264</v>
      </c>
      <c r="C369" s="170" t="s">
        <v>1114</v>
      </c>
      <c r="D369" s="263" t="s">
        <v>159</v>
      </c>
      <c r="E369" s="162">
        <v>45858</v>
      </c>
      <c r="F369" s="275">
        <v>45839</v>
      </c>
      <c r="G369" s="275">
        <v>45868</v>
      </c>
      <c r="H369" s="266">
        <f t="shared" ca="1" si="4"/>
        <v>30</v>
      </c>
      <c r="I369" s="267" t="s">
        <v>1204</v>
      </c>
      <c r="J369" s="226" t="str">
        <f t="shared" si="5"/>
        <v>Clear</v>
      </c>
    </row>
    <row r="370" spans="1:10" ht="14.25" customHeight="1">
      <c r="A370" s="263">
        <v>249</v>
      </c>
      <c r="B370" s="264" t="s">
        <v>1264</v>
      </c>
      <c r="C370" s="170" t="s">
        <v>1039</v>
      </c>
      <c r="D370" s="263" t="s">
        <v>159</v>
      </c>
      <c r="E370" s="162">
        <v>45858</v>
      </c>
      <c r="F370" s="275">
        <v>45839</v>
      </c>
      <c r="G370" s="275">
        <v>45890</v>
      </c>
      <c r="H370" s="266">
        <f t="shared" ca="1" si="4"/>
        <v>52</v>
      </c>
      <c r="I370" s="267" t="s">
        <v>1204</v>
      </c>
      <c r="J370" s="226" t="str">
        <f t="shared" si="5"/>
        <v>Clear</v>
      </c>
    </row>
    <row r="371" spans="1:10" ht="14.25" customHeight="1">
      <c r="A371" s="273">
        <v>250</v>
      </c>
      <c r="B371" s="264" t="s">
        <v>1264</v>
      </c>
      <c r="C371" s="170" t="s">
        <v>1291</v>
      </c>
      <c r="D371" s="263" t="s">
        <v>159</v>
      </c>
      <c r="E371" s="162">
        <v>45858</v>
      </c>
      <c r="F371" s="275">
        <v>45839</v>
      </c>
      <c r="G371" s="275">
        <v>45890</v>
      </c>
      <c r="H371" s="266">
        <f t="shared" ca="1" si="4"/>
        <v>52</v>
      </c>
      <c r="I371" s="267" t="s">
        <v>1204</v>
      </c>
      <c r="J371" s="226" t="str">
        <f t="shared" si="5"/>
        <v>Clear</v>
      </c>
    </row>
    <row r="372" spans="1:10" ht="14.25" customHeight="1">
      <c r="A372" s="263">
        <v>251</v>
      </c>
      <c r="B372" s="264" t="s">
        <v>1264</v>
      </c>
      <c r="C372" s="170" t="s">
        <v>1292</v>
      </c>
      <c r="D372" s="263" t="s">
        <v>159</v>
      </c>
      <c r="E372" s="162">
        <v>45858</v>
      </c>
      <c r="F372" s="275">
        <v>45839</v>
      </c>
      <c r="G372" s="279"/>
      <c r="H372" s="266">
        <f t="shared" ca="1" si="4"/>
        <v>257</v>
      </c>
      <c r="I372" s="267" t="s">
        <v>1204</v>
      </c>
      <c r="J372" s="226" t="str">
        <f t="shared" si="5"/>
        <v>ROW</v>
      </c>
    </row>
    <row r="373" spans="1:10" ht="14.25" customHeight="1">
      <c r="A373" s="263">
        <v>252</v>
      </c>
      <c r="B373" s="264" t="s">
        <v>1264</v>
      </c>
      <c r="C373" s="170" t="s">
        <v>1335</v>
      </c>
      <c r="D373" s="263" t="s">
        <v>159</v>
      </c>
      <c r="E373" s="162">
        <v>45858</v>
      </c>
      <c r="F373" s="275">
        <v>45839</v>
      </c>
      <c r="G373" s="279"/>
      <c r="H373" s="266">
        <f t="shared" ca="1" si="4"/>
        <v>257</v>
      </c>
      <c r="I373" s="267" t="s">
        <v>1204</v>
      </c>
      <c r="J373" s="226" t="str">
        <f t="shared" si="5"/>
        <v>ROW</v>
      </c>
    </row>
    <row r="374" spans="1:10" ht="14.25" customHeight="1">
      <c r="A374" s="273">
        <v>254</v>
      </c>
      <c r="B374" s="264" t="s">
        <v>1264</v>
      </c>
      <c r="C374" s="170" t="s">
        <v>1296</v>
      </c>
      <c r="D374" s="263" t="s">
        <v>159</v>
      </c>
      <c r="E374" s="162">
        <v>45858</v>
      </c>
      <c r="F374" s="275">
        <v>45839</v>
      </c>
      <c r="G374" s="279"/>
      <c r="H374" s="266">
        <f t="shared" ca="1" si="4"/>
        <v>257</v>
      </c>
      <c r="I374" s="267" t="s">
        <v>1204</v>
      </c>
      <c r="J374" s="226" t="str">
        <f t="shared" si="5"/>
        <v>ROW</v>
      </c>
    </row>
    <row r="375" spans="1:10" ht="14.25" customHeight="1">
      <c r="A375" s="273">
        <v>255</v>
      </c>
      <c r="B375" s="264" t="s">
        <v>1264</v>
      </c>
      <c r="C375" s="170" t="s">
        <v>1336</v>
      </c>
      <c r="D375" s="263" t="s">
        <v>159</v>
      </c>
      <c r="E375" s="162">
        <v>45858</v>
      </c>
      <c r="F375" s="275">
        <v>45839</v>
      </c>
      <c r="G375" s="279"/>
      <c r="H375" s="266">
        <f t="shared" ca="1" si="4"/>
        <v>257</v>
      </c>
      <c r="I375" s="267" t="s">
        <v>1204</v>
      </c>
      <c r="J375" s="226" t="str">
        <f t="shared" si="5"/>
        <v>ROW</v>
      </c>
    </row>
    <row r="376" spans="1:10" ht="14.25" customHeight="1">
      <c r="A376" s="273">
        <v>258</v>
      </c>
      <c r="B376" s="264" t="s">
        <v>1264</v>
      </c>
      <c r="C376" s="170" t="s">
        <v>1214</v>
      </c>
      <c r="D376" s="263" t="s">
        <v>159</v>
      </c>
      <c r="E376" s="162">
        <v>45858</v>
      </c>
      <c r="F376" s="275">
        <v>45839</v>
      </c>
      <c r="G376" s="279"/>
      <c r="H376" s="266">
        <f t="shared" ca="1" si="4"/>
        <v>257</v>
      </c>
      <c r="I376" s="267" t="s">
        <v>1204</v>
      </c>
      <c r="J376" s="226" t="str">
        <f t="shared" si="5"/>
        <v>ROW</v>
      </c>
    </row>
    <row r="377" spans="1:10" ht="14.25" customHeight="1">
      <c r="A377" s="263">
        <v>259</v>
      </c>
      <c r="B377" s="264" t="s">
        <v>1264</v>
      </c>
      <c r="C377" s="170" t="s">
        <v>1243</v>
      </c>
      <c r="D377" s="263" t="s">
        <v>159</v>
      </c>
      <c r="E377" s="162">
        <v>45858</v>
      </c>
      <c r="F377" s="275">
        <v>45839</v>
      </c>
      <c r="G377" s="279"/>
      <c r="H377" s="266">
        <f t="shared" ca="1" si="4"/>
        <v>257</v>
      </c>
      <c r="I377" s="267" t="s">
        <v>1204</v>
      </c>
      <c r="J377" s="226" t="str">
        <f t="shared" si="5"/>
        <v>ROW</v>
      </c>
    </row>
    <row r="378" spans="1:10" ht="14.25" customHeight="1">
      <c r="A378" s="273">
        <v>262</v>
      </c>
      <c r="B378" s="264" t="s">
        <v>1264</v>
      </c>
      <c r="C378" s="170" t="s">
        <v>1337</v>
      </c>
      <c r="D378" s="263" t="s">
        <v>159</v>
      </c>
      <c r="E378" s="162">
        <v>45858</v>
      </c>
      <c r="F378" s="275">
        <v>45839</v>
      </c>
      <c r="G378" s="275">
        <v>45901</v>
      </c>
      <c r="H378" s="266">
        <f t="shared" ca="1" si="4"/>
        <v>63</v>
      </c>
      <c r="I378" s="267" t="s">
        <v>1204</v>
      </c>
      <c r="J378" s="226" t="str">
        <f t="shared" si="5"/>
        <v>Clear</v>
      </c>
    </row>
    <row r="379" spans="1:10" ht="14.25" customHeight="1">
      <c r="A379" s="273">
        <v>263</v>
      </c>
      <c r="B379" s="264" t="s">
        <v>1264</v>
      </c>
      <c r="C379" s="170" t="s">
        <v>1338</v>
      </c>
      <c r="D379" s="263" t="s">
        <v>159</v>
      </c>
      <c r="E379" s="162">
        <v>45858</v>
      </c>
      <c r="F379" s="275">
        <v>45839</v>
      </c>
      <c r="G379" s="279"/>
      <c r="H379" s="266">
        <f t="shared" ca="1" si="4"/>
        <v>257</v>
      </c>
      <c r="I379" s="267" t="s">
        <v>1204</v>
      </c>
      <c r="J379" s="226" t="str">
        <f t="shared" si="5"/>
        <v>ROW</v>
      </c>
    </row>
    <row r="380" spans="1:10" ht="14.25" customHeight="1">
      <c r="A380" s="263">
        <v>264</v>
      </c>
      <c r="B380" s="264" t="s">
        <v>1264</v>
      </c>
      <c r="C380" s="170" t="s">
        <v>1339</v>
      </c>
      <c r="D380" s="263" t="s">
        <v>159</v>
      </c>
      <c r="E380" s="162">
        <v>45858</v>
      </c>
      <c r="F380" s="275">
        <v>45839</v>
      </c>
      <c r="G380" s="279"/>
      <c r="H380" s="266">
        <f t="shared" ref="H380:H423" ca="1" si="6">+(IF(G380=0,TODAY(),G380)-F380)+1</f>
        <v>257</v>
      </c>
      <c r="I380" s="267" t="s">
        <v>1204</v>
      </c>
      <c r="J380" s="226" t="str">
        <f t="shared" ref="J380:J634" si="7">IF(G380&gt;=1,"Clear","ROW")</f>
        <v>ROW</v>
      </c>
    </row>
    <row r="381" spans="1:10" ht="14.25" customHeight="1">
      <c r="A381" s="263">
        <v>265</v>
      </c>
      <c r="B381" s="264" t="s">
        <v>1264</v>
      </c>
      <c r="C381" s="170" t="s">
        <v>1340</v>
      </c>
      <c r="D381" s="263" t="s">
        <v>159</v>
      </c>
      <c r="E381" s="162">
        <v>45858</v>
      </c>
      <c r="F381" s="275">
        <v>45839</v>
      </c>
      <c r="G381" s="279"/>
      <c r="H381" s="266">
        <f t="shared" ca="1" si="6"/>
        <v>257</v>
      </c>
      <c r="I381" s="267" t="s">
        <v>1204</v>
      </c>
      <c r="J381" s="226" t="str">
        <f t="shared" si="7"/>
        <v>ROW</v>
      </c>
    </row>
    <row r="382" spans="1:10" ht="14.25" customHeight="1">
      <c r="A382" s="263">
        <v>267</v>
      </c>
      <c r="B382" s="264" t="s">
        <v>1264</v>
      </c>
      <c r="C382" s="170" t="s">
        <v>1341</v>
      </c>
      <c r="D382" s="263" t="s">
        <v>159</v>
      </c>
      <c r="E382" s="162">
        <v>45858</v>
      </c>
      <c r="F382" s="275">
        <v>45839</v>
      </c>
      <c r="G382" s="279"/>
      <c r="H382" s="266">
        <f t="shared" ca="1" si="6"/>
        <v>257</v>
      </c>
      <c r="I382" s="267" t="s">
        <v>1204</v>
      </c>
      <c r="J382" s="226" t="str">
        <f t="shared" si="7"/>
        <v>ROW</v>
      </c>
    </row>
    <row r="383" spans="1:10" ht="14.25" customHeight="1">
      <c r="A383" s="273">
        <v>270</v>
      </c>
      <c r="B383" s="264" t="s">
        <v>1264</v>
      </c>
      <c r="C383" s="170" t="s">
        <v>1230</v>
      </c>
      <c r="D383" s="263" t="s">
        <v>159</v>
      </c>
      <c r="E383" s="162">
        <v>45858</v>
      </c>
      <c r="F383" s="275">
        <v>45839</v>
      </c>
      <c r="G383" s="279"/>
      <c r="H383" s="266">
        <f t="shared" ca="1" si="6"/>
        <v>257</v>
      </c>
      <c r="I383" s="267" t="s">
        <v>1204</v>
      </c>
      <c r="J383" s="226" t="str">
        <f t="shared" si="7"/>
        <v>ROW</v>
      </c>
    </row>
    <row r="384" spans="1:10" ht="14.25" customHeight="1">
      <c r="A384" s="273">
        <v>271</v>
      </c>
      <c r="B384" s="264" t="s">
        <v>1264</v>
      </c>
      <c r="C384" s="170" t="s">
        <v>1342</v>
      </c>
      <c r="D384" s="263" t="s">
        <v>159</v>
      </c>
      <c r="E384" s="162">
        <v>45858</v>
      </c>
      <c r="F384" s="275">
        <v>45839</v>
      </c>
      <c r="G384" s="279"/>
      <c r="H384" s="266">
        <f t="shared" ca="1" si="6"/>
        <v>257</v>
      </c>
      <c r="I384" s="267" t="s">
        <v>1204</v>
      </c>
      <c r="J384" s="226" t="str">
        <f t="shared" si="7"/>
        <v>ROW</v>
      </c>
    </row>
    <row r="385" spans="1:10" ht="14.25" customHeight="1">
      <c r="A385" s="263">
        <v>272</v>
      </c>
      <c r="B385" s="264" t="s">
        <v>1264</v>
      </c>
      <c r="C385" s="170" t="s">
        <v>1334</v>
      </c>
      <c r="D385" s="263" t="s">
        <v>159</v>
      </c>
      <c r="E385" s="162">
        <v>45858</v>
      </c>
      <c r="F385" s="275">
        <v>45839</v>
      </c>
      <c r="G385" s="279"/>
      <c r="H385" s="266">
        <f t="shared" ca="1" si="6"/>
        <v>257</v>
      </c>
      <c r="I385" s="267" t="s">
        <v>1204</v>
      </c>
      <c r="J385" s="226" t="str">
        <f t="shared" si="7"/>
        <v>ROW</v>
      </c>
    </row>
    <row r="386" spans="1:10" ht="14.25" customHeight="1">
      <c r="A386" s="263">
        <v>273</v>
      </c>
      <c r="B386" s="264" t="s">
        <v>1264</v>
      </c>
      <c r="C386" s="170" t="s">
        <v>1343</v>
      </c>
      <c r="D386" s="263" t="s">
        <v>159</v>
      </c>
      <c r="E386" s="162">
        <v>45858</v>
      </c>
      <c r="F386" s="275">
        <v>45839</v>
      </c>
      <c r="G386" s="279"/>
      <c r="H386" s="266">
        <f t="shared" ca="1" si="6"/>
        <v>257</v>
      </c>
      <c r="I386" s="267" t="s">
        <v>1204</v>
      </c>
      <c r="J386" s="226" t="str">
        <f t="shared" si="7"/>
        <v>ROW</v>
      </c>
    </row>
    <row r="387" spans="1:10" ht="14.25" customHeight="1">
      <c r="A387" s="273">
        <v>274</v>
      </c>
      <c r="B387" s="264" t="s">
        <v>1264</v>
      </c>
      <c r="C387" s="170" t="s">
        <v>1344</v>
      </c>
      <c r="D387" s="263" t="s">
        <v>159</v>
      </c>
      <c r="E387" s="162">
        <v>45858</v>
      </c>
      <c r="F387" s="275">
        <v>45839</v>
      </c>
      <c r="G387" s="279"/>
      <c r="H387" s="266">
        <f t="shared" ca="1" si="6"/>
        <v>257</v>
      </c>
      <c r="I387" s="267" t="s">
        <v>1204</v>
      </c>
      <c r="J387" s="226" t="str">
        <f t="shared" si="7"/>
        <v>ROW</v>
      </c>
    </row>
    <row r="388" spans="1:10" ht="14.25" customHeight="1">
      <c r="A388" s="263">
        <v>275</v>
      </c>
      <c r="B388" s="264" t="s">
        <v>1264</v>
      </c>
      <c r="C388" s="170" t="s">
        <v>1305</v>
      </c>
      <c r="D388" s="263" t="s">
        <v>159</v>
      </c>
      <c r="E388" s="162">
        <v>45858</v>
      </c>
      <c r="F388" s="275">
        <v>45839</v>
      </c>
      <c r="G388" s="279"/>
      <c r="H388" s="266">
        <f t="shared" ca="1" si="6"/>
        <v>257</v>
      </c>
      <c r="I388" s="267" t="s">
        <v>1204</v>
      </c>
      <c r="J388" s="226" t="str">
        <f t="shared" si="7"/>
        <v>ROW</v>
      </c>
    </row>
    <row r="389" spans="1:10" ht="14.25" customHeight="1">
      <c r="A389" s="263">
        <v>276</v>
      </c>
      <c r="B389" s="264" t="s">
        <v>1264</v>
      </c>
      <c r="C389" s="170" t="s">
        <v>1304</v>
      </c>
      <c r="D389" s="263" t="s">
        <v>159</v>
      </c>
      <c r="E389" s="162">
        <v>45858</v>
      </c>
      <c r="F389" s="275">
        <v>45839</v>
      </c>
      <c r="G389" s="279"/>
      <c r="H389" s="266">
        <f t="shared" ca="1" si="6"/>
        <v>257</v>
      </c>
      <c r="I389" s="267" t="s">
        <v>1204</v>
      </c>
      <c r="J389" s="226" t="str">
        <f t="shared" si="7"/>
        <v>ROW</v>
      </c>
    </row>
    <row r="390" spans="1:10" ht="14.25" customHeight="1">
      <c r="A390" s="263">
        <v>277</v>
      </c>
      <c r="B390" s="264" t="s">
        <v>1264</v>
      </c>
      <c r="C390" s="170" t="s">
        <v>1294</v>
      </c>
      <c r="D390" s="263" t="s">
        <v>159</v>
      </c>
      <c r="E390" s="162">
        <v>45858</v>
      </c>
      <c r="F390" s="275">
        <v>45839</v>
      </c>
      <c r="G390" s="279"/>
      <c r="H390" s="266">
        <f t="shared" ca="1" si="6"/>
        <v>257</v>
      </c>
      <c r="I390" s="267" t="s">
        <v>1204</v>
      </c>
      <c r="J390" s="226" t="str">
        <f t="shared" si="7"/>
        <v>ROW</v>
      </c>
    </row>
    <row r="391" spans="1:10" ht="14.25" customHeight="1">
      <c r="A391" s="273">
        <v>278</v>
      </c>
      <c r="B391" s="264" t="s">
        <v>1264</v>
      </c>
      <c r="C391" s="170" t="s">
        <v>1293</v>
      </c>
      <c r="D391" s="263" t="s">
        <v>159</v>
      </c>
      <c r="E391" s="162">
        <v>45858</v>
      </c>
      <c r="F391" s="275">
        <v>45839</v>
      </c>
      <c r="G391" s="279"/>
      <c r="H391" s="266">
        <f t="shared" ca="1" si="6"/>
        <v>257</v>
      </c>
      <c r="I391" s="267" t="s">
        <v>1204</v>
      </c>
      <c r="J391" s="226" t="str">
        <f t="shared" si="7"/>
        <v>ROW</v>
      </c>
    </row>
    <row r="392" spans="1:10" ht="14.25" customHeight="1">
      <c r="A392" s="273">
        <v>279</v>
      </c>
      <c r="B392" s="264" t="s">
        <v>1264</v>
      </c>
      <c r="C392" s="170" t="s">
        <v>1289</v>
      </c>
      <c r="D392" s="263" t="s">
        <v>159</v>
      </c>
      <c r="E392" s="162">
        <v>45858</v>
      </c>
      <c r="F392" s="275">
        <v>45839</v>
      </c>
      <c r="G392" s="275">
        <v>45902</v>
      </c>
      <c r="H392" s="266">
        <f t="shared" ca="1" si="6"/>
        <v>64</v>
      </c>
      <c r="I392" s="267" t="s">
        <v>1204</v>
      </c>
      <c r="J392" s="226" t="str">
        <f t="shared" si="7"/>
        <v>Clear</v>
      </c>
    </row>
    <row r="393" spans="1:10" ht="14.25" customHeight="1">
      <c r="A393" s="263">
        <v>280</v>
      </c>
      <c r="B393" s="264" t="s">
        <v>1264</v>
      </c>
      <c r="C393" s="170" t="s">
        <v>1345</v>
      </c>
      <c r="D393" s="263" t="s">
        <v>159</v>
      </c>
      <c r="E393" s="162">
        <v>45858</v>
      </c>
      <c r="F393" s="275">
        <v>45839</v>
      </c>
      <c r="G393" s="279"/>
      <c r="H393" s="266">
        <f t="shared" ca="1" si="6"/>
        <v>257</v>
      </c>
      <c r="I393" s="267" t="s">
        <v>1204</v>
      </c>
      <c r="J393" s="226" t="str">
        <f t="shared" si="7"/>
        <v>ROW</v>
      </c>
    </row>
    <row r="394" spans="1:10" ht="14.25" customHeight="1">
      <c r="A394" s="263">
        <v>281</v>
      </c>
      <c r="B394" s="264" t="s">
        <v>1264</v>
      </c>
      <c r="C394" s="170" t="s">
        <v>1346</v>
      </c>
      <c r="D394" s="263" t="s">
        <v>159</v>
      </c>
      <c r="E394" s="162">
        <v>45858</v>
      </c>
      <c r="F394" s="275">
        <v>45839</v>
      </c>
      <c r="G394" s="279"/>
      <c r="H394" s="266">
        <f t="shared" ca="1" si="6"/>
        <v>257</v>
      </c>
      <c r="I394" s="267" t="s">
        <v>1204</v>
      </c>
      <c r="J394" s="226" t="str">
        <f t="shared" si="7"/>
        <v>ROW</v>
      </c>
    </row>
    <row r="395" spans="1:10" ht="14.25" customHeight="1">
      <c r="A395" s="273">
        <v>282</v>
      </c>
      <c r="B395" s="264" t="s">
        <v>1264</v>
      </c>
      <c r="C395" s="170" t="s">
        <v>1275</v>
      </c>
      <c r="D395" s="263" t="s">
        <v>159</v>
      </c>
      <c r="E395" s="162">
        <v>45858</v>
      </c>
      <c r="F395" s="275">
        <v>45839</v>
      </c>
      <c r="G395" s="279"/>
      <c r="H395" s="266">
        <f t="shared" ca="1" si="6"/>
        <v>257</v>
      </c>
      <c r="I395" s="267" t="s">
        <v>1204</v>
      </c>
      <c r="J395" s="226" t="str">
        <f t="shared" si="7"/>
        <v>ROW</v>
      </c>
    </row>
    <row r="396" spans="1:10" ht="14.25" customHeight="1">
      <c r="A396" s="263">
        <v>283</v>
      </c>
      <c r="B396" s="264" t="s">
        <v>1264</v>
      </c>
      <c r="C396" s="170" t="s">
        <v>1347</v>
      </c>
      <c r="D396" s="263" t="s">
        <v>159</v>
      </c>
      <c r="E396" s="162">
        <v>45858</v>
      </c>
      <c r="F396" s="275">
        <v>45839</v>
      </c>
      <c r="G396" s="279"/>
      <c r="H396" s="266">
        <f t="shared" ca="1" si="6"/>
        <v>257</v>
      </c>
      <c r="I396" s="267" t="s">
        <v>1204</v>
      </c>
      <c r="J396" s="226" t="str">
        <f t="shared" si="7"/>
        <v>ROW</v>
      </c>
    </row>
    <row r="397" spans="1:10" ht="14.25" customHeight="1">
      <c r="A397" s="263">
        <v>284</v>
      </c>
      <c r="B397" s="264" t="s">
        <v>1264</v>
      </c>
      <c r="C397" s="170" t="s">
        <v>1348</v>
      </c>
      <c r="D397" s="263" t="s">
        <v>159</v>
      </c>
      <c r="E397" s="162">
        <v>45858</v>
      </c>
      <c r="F397" s="275">
        <v>45839</v>
      </c>
      <c r="G397" s="279"/>
      <c r="H397" s="266">
        <f t="shared" ca="1" si="6"/>
        <v>257</v>
      </c>
      <c r="I397" s="267" t="s">
        <v>1204</v>
      </c>
      <c r="J397" s="226" t="str">
        <f t="shared" si="7"/>
        <v>ROW</v>
      </c>
    </row>
    <row r="398" spans="1:10" ht="14.25" customHeight="1">
      <c r="A398" s="273">
        <v>286</v>
      </c>
      <c r="B398" s="264" t="s">
        <v>1264</v>
      </c>
      <c r="C398" s="170" t="s">
        <v>1349</v>
      </c>
      <c r="D398" s="263" t="s">
        <v>159</v>
      </c>
      <c r="E398" s="162">
        <v>45858</v>
      </c>
      <c r="F398" s="275">
        <v>45839</v>
      </c>
      <c r="G398" s="279"/>
      <c r="H398" s="266">
        <f t="shared" ca="1" si="6"/>
        <v>257</v>
      </c>
      <c r="I398" s="267" t="s">
        <v>1204</v>
      </c>
      <c r="J398" s="226" t="str">
        <f t="shared" si="7"/>
        <v>ROW</v>
      </c>
    </row>
    <row r="399" spans="1:10" ht="14.25" customHeight="1">
      <c r="A399" s="273">
        <v>287</v>
      </c>
      <c r="B399" s="264" t="s">
        <v>1264</v>
      </c>
      <c r="C399" s="170" t="s">
        <v>1350</v>
      </c>
      <c r="D399" s="263" t="s">
        <v>159</v>
      </c>
      <c r="E399" s="162">
        <v>45858</v>
      </c>
      <c r="F399" s="275">
        <v>45839</v>
      </c>
      <c r="G399" s="275">
        <v>45902</v>
      </c>
      <c r="H399" s="266">
        <f t="shared" ca="1" si="6"/>
        <v>64</v>
      </c>
      <c r="I399" s="267" t="s">
        <v>1204</v>
      </c>
      <c r="J399" s="226" t="str">
        <f t="shared" si="7"/>
        <v>Clear</v>
      </c>
    </row>
    <row r="400" spans="1:10" ht="14.25" customHeight="1">
      <c r="A400" s="263">
        <v>288</v>
      </c>
      <c r="B400" s="264" t="s">
        <v>1264</v>
      </c>
      <c r="C400" s="170" t="s">
        <v>1279</v>
      </c>
      <c r="D400" s="263" t="s">
        <v>159</v>
      </c>
      <c r="E400" s="162">
        <v>45858</v>
      </c>
      <c r="F400" s="275">
        <v>45839</v>
      </c>
      <c r="G400" s="279"/>
      <c r="H400" s="266">
        <f t="shared" ca="1" si="6"/>
        <v>257</v>
      </c>
      <c r="I400" s="267" t="s">
        <v>1204</v>
      </c>
      <c r="J400" s="226" t="str">
        <f t="shared" si="7"/>
        <v>ROW</v>
      </c>
    </row>
    <row r="401" spans="1:10" ht="14.25" customHeight="1">
      <c r="A401" s="263">
        <v>289</v>
      </c>
      <c r="B401" s="264" t="s">
        <v>1264</v>
      </c>
      <c r="C401" s="170" t="s">
        <v>1351</v>
      </c>
      <c r="D401" s="263" t="s">
        <v>159</v>
      </c>
      <c r="E401" s="162">
        <v>45858</v>
      </c>
      <c r="F401" s="275">
        <v>45839</v>
      </c>
      <c r="G401" s="279"/>
      <c r="H401" s="266">
        <f t="shared" ca="1" si="6"/>
        <v>257</v>
      </c>
      <c r="I401" s="267" t="s">
        <v>1204</v>
      </c>
      <c r="J401" s="226" t="str">
        <f t="shared" si="7"/>
        <v>ROW</v>
      </c>
    </row>
    <row r="402" spans="1:10" ht="14.25" customHeight="1">
      <c r="A402" s="273">
        <v>290</v>
      </c>
      <c r="B402" s="264" t="s">
        <v>1264</v>
      </c>
      <c r="C402" s="170" t="s">
        <v>1352</v>
      </c>
      <c r="D402" s="263" t="s">
        <v>159</v>
      </c>
      <c r="E402" s="162">
        <v>45858</v>
      </c>
      <c r="F402" s="275">
        <v>45839</v>
      </c>
      <c r="G402" s="279"/>
      <c r="H402" s="266">
        <f t="shared" ca="1" si="6"/>
        <v>257</v>
      </c>
      <c r="I402" s="267" t="s">
        <v>1204</v>
      </c>
      <c r="J402" s="226" t="str">
        <f t="shared" si="7"/>
        <v>ROW</v>
      </c>
    </row>
    <row r="403" spans="1:10" ht="14.25" customHeight="1">
      <c r="A403" s="263">
        <v>291</v>
      </c>
      <c r="B403" s="264" t="s">
        <v>1264</v>
      </c>
      <c r="C403" s="170" t="s">
        <v>1353</v>
      </c>
      <c r="D403" s="263" t="s">
        <v>159</v>
      </c>
      <c r="E403" s="162">
        <v>45858</v>
      </c>
      <c r="F403" s="275">
        <v>45839</v>
      </c>
      <c r="G403" s="279"/>
      <c r="H403" s="266">
        <f t="shared" ca="1" si="6"/>
        <v>257</v>
      </c>
      <c r="I403" s="267" t="s">
        <v>1204</v>
      </c>
      <c r="J403" s="226" t="str">
        <f t="shared" si="7"/>
        <v>ROW</v>
      </c>
    </row>
    <row r="404" spans="1:10" ht="14.25" customHeight="1">
      <c r="A404" s="263">
        <v>292</v>
      </c>
      <c r="B404" s="264" t="s">
        <v>1264</v>
      </c>
      <c r="C404" s="170" t="s">
        <v>1240</v>
      </c>
      <c r="D404" s="263" t="s">
        <v>159</v>
      </c>
      <c r="E404" s="162">
        <v>45858</v>
      </c>
      <c r="F404" s="275">
        <v>45839</v>
      </c>
      <c r="G404" s="279"/>
      <c r="H404" s="266">
        <f t="shared" ca="1" si="6"/>
        <v>257</v>
      </c>
      <c r="I404" s="267" t="s">
        <v>1204</v>
      </c>
      <c r="J404" s="226" t="str">
        <f t="shared" si="7"/>
        <v>ROW</v>
      </c>
    </row>
    <row r="405" spans="1:10" ht="14.25" customHeight="1">
      <c r="A405" s="263">
        <v>293</v>
      </c>
      <c r="B405" s="264" t="s">
        <v>1264</v>
      </c>
      <c r="C405" s="170" t="s">
        <v>1354</v>
      </c>
      <c r="D405" s="263" t="s">
        <v>159</v>
      </c>
      <c r="E405" s="162">
        <v>45858</v>
      </c>
      <c r="F405" s="275">
        <v>45839</v>
      </c>
      <c r="G405" s="279"/>
      <c r="H405" s="266">
        <f t="shared" ca="1" si="6"/>
        <v>257</v>
      </c>
      <c r="I405" s="267" t="s">
        <v>1204</v>
      </c>
      <c r="J405" s="226" t="str">
        <f t="shared" si="7"/>
        <v>ROW</v>
      </c>
    </row>
    <row r="406" spans="1:10" ht="14.25" customHeight="1">
      <c r="A406" s="273">
        <v>294</v>
      </c>
      <c r="B406" s="264" t="s">
        <v>1264</v>
      </c>
      <c r="C406" s="170" t="s">
        <v>1355</v>
      </c>
      <c r="D406" s="263" t="s">
        <v>159</v>
      </c>
      <c r="E406" s="162">
        <v>45858</v>
      </c>
      <c r="F406" s="275">
        <v>45839</v>
      </c>
      <c r="G406" s="279"/>
      <c r="H406" s="266">
        <f t="shared" ca="1" si="6"/>
        <v>257</v>
      </c>
      <c r="I406" s="267" t="s">
        <v>1204</v>
      </c>
      <c r="J406" s="226" t="str">
        <f t="shared" si="7"/>
        <v>ROW</v>
      </c>
    </row>
    <row r="407" spans="1:10" ht="14.25" customHeight="1">
      <c r="A407" s="273">
        <v>295</v>
      </c>
      <c r="B407" s="264" t="s">
        <v>1264</v>
      </c>
      <c r="C407" s="280" t="s">
        <v>1290</v>
      </c>
      <c r="D407" s="160" t="s">
        <v>45</v>
      </c>
      <c r="E407" s="265">
        <v>45632</v>
      </c>
      <c r="F407" s="275">
        <v>45839</v>
      </c>
      <c r="G407" s="160"/>
      <c r="H407" s="266">
        <f t="shared" ca="1" si="6"/>
        <v>257</v>
      </c>
      <c r="I407" s="267" t="s">
        <v>1204</v>
      </c>
      <c r="J407" s="226" t="str">
        <f t="shared" si="7"/>
        <v>ROW</v>
      </c>
    </row>
    <row r="408" spans="1:10" ht="14.25" customHeight="1">
      <c r="A408" s="263">
        <v>296</v>
      </c>
      <c r="B408" s="264" t="s">
        <v>1264</v>
      </c>
      <c r="C408" s="280" t="s">
        <v>1297</v>
      </c>
      <c r="D408" s="160" t="s">
        <v>45</v>
      </c>
      <c r="E408" s="265">
        <v>45632</v>
      </c>
      <c r="F408" s="275">
        <v>45839</v>
      </c>
      <c r="G408" s="160"/>
      <c r="H408" s="266">
        <f t="shared" ca="1" si="6"/>
        <v>257</v>
      </c>
      <c r="I408" s="267" t="s">
        <v>1204</v>
      </c>
      <c r="J408" s="226" t="str">
        <f t="shared" si="7"/>
        <v>ROW</v>
      </c>
    </row>
    <row r="409" spans="1:10" ht="14.25" customHeight="1">
      <c r="A409" s="263">
        <v>297</v>
      </c>
      <c r="B409" s="264" t="s">
        <v>1264</v>
      </c>
      <c r="C409" s="280" t="s">
        <v>1298</v>
      </c>
      <c r="D409" s="160" t="s">
        <v>45</v>
      </c>
      <c r="E409" s="265">
        <v>45632</v>
      </c>
      <c r="F409" s="275">
        <v>45839</v>
      </c>
      <c r="G409" s="162">
        <v>45898</v>
      </c>
      <c r="H409" s="266">
        <f t="shared" ca="1" si="6"/>
        <v>60</v>
      </c>
      <c r="I409" s="267" t="s">
        <v>1204</v>
      </c>
      <c r="J409" s="226" t="str">
        <f t="shared" si="7"/>
        <v>Clear</v>
      </c>
    </row>
    <row r="410" spans="1:10" ht="14.25" customHeight="1">
      <c r="A410" s="273">
        <v>298</v>
      </c>
      <c r="B410" s="264" t="s">
        <v>1264</v>
      </c>
      <c r="C410" s="280" t="s">
        <v>1299</v>
      </c>
      <c r="D410" s="160" t="s">
        <v>45</v>
      </c>
      <c r="E410" s="265">
        <v>45632</v>
      </c>
      <c r="F410" s="275">
        <v>45839</v>
      </c>
      <c r="G410" s="162">
        <v>45898</v>
      </c>
      <c r="H410" s="266">
        <f t="shared" ca="1" si="6"/>
        <v>60</v>
      </c>
      <c r="I410" s="267" t="s">
        <v>1204</v>
      </c>
      <c r="J410" s="226" t="str">
        <f t="shared" si="7"/>
        <v>Clear</v>
      </c>
    </row>
    <row r="411" spans="1:10" ht="14.25" customHeight="1">
      <c r="A411" s="273">
        <v>303</v>
      </c>
      <c r="B411" s="264" t="s">
        <v>1264</v>
      </c>
      <c r="C411" s="280" t="s">
        <v>1306</v>
      </c>
      <c r="D411" s="160" t="s">
        <v>45</v>
      </c>
      <c r="E411" s="265">
        <v>45632</v>
      </c>
      <c r="F411" s="275">
        <v>45839</v>
      </c>
      <c r="G411" s="160"/>
      <c r="H411" s="266">
        <f t="shared" ca="1" si="6"/>
        <v>257</v>
      </c>
      <c r="I411" s="267" t="s">
        <v>1204</v>
      </c>
      <c r="J411" s="226" t="str">
        <f t="shared" si="7"/>
        <v>ROW</v>
      </c>
    </row>
    <row r="412" spans="1:10" ht="14.25" customHeight="1">
      <c r="A412" s="263">
        <v>304</v>
      </c>
      <c r="B412" s="264" t="s">
        <v>1264</v>
      </c>
      <c r="C412" s="280" t="s">
        <v>1313</v>
      </c>
      <c r="D412" s="160" t="s">
        <v>45</v>
      </c>
      <c r="E412" s="265">
        <v>45632</v>
      </c>
      <c r="F412" s="275">
        <v>45839</v>
      </c>
      <c r="G412" s="162">
        <v>45889</v>
      </c>
      <c r="H412" s="266">
        <f t="shared" ca="1" si="6"/>
        <v>51</v>
      </c>
      <c r="I412" s="267" t="s">
        <v>1204</v>
      </c>
      <c r="J412" s="226" t="str">
        <f t="shared" si="7"/>
        <v>Clear</v>
      </c>
    </row>
    <row r="413" spans="1:10" ht="14.25" customHeight="1">
      <c r="A413" s="263">
        <v>305</v>
      </c>
      <c r="B413" s="264" t="s">
        <v>1264</v>
      </c>
      <c r="C413" s="280" t="s">
        <v>1314</v>
      </c>
      <c r="D413" s="160" t="s">
        <v>45</v>
      </c>
      <c r="E413" s="265">
        <v>45632</v>
      </c>
      <c r="F413" s="275">
        <v>45839</v>
      </c>
      <c r="G413" s="162">
        <v>45889</v>
      </c>
      <c r="H413" s="266">
        <f t="shared" ca="1" si="6"/>
        <v>51</v>
      </c>
      <c r="I413" s="267" t="s">
        <v>1204</v>
      </c>
      <c r="J413" s="226" t="str">
        <f t="shared" si="7"/>
        <v>Clear</v>
      </c>
    </row>
    <row r="414" spans="1:10" ht="14.25" customHeight="1">
      <c r="A414" s="273">
        <v>306</v>
      </c>
      <c r="B414" s="264" t="s">
        <v>1264</v>
      </c>
      <c r="C414" s="280" t="s">
        <v>1315</v>
      </c>
      <c r="D414" s="160" t="s">
        <v>45</v>
      </c>
      <c r="E414" s="265">
        <v>45632</v>
      </c>
      <c r="F414" s="275">
        <v>45839</v>
      </c>
      <c r="G414" s="162">
        <v>45889</v>
      </c>
      <c r="H414" s="266">
        <f t="shared" ca="1" si="6"/>
        <v>51</v>
      </c>
      <c r="I414" s="267" t="s">
        <v>1204</v>
      </c>
      <c r="J414" s="226" t="str">
        <f t="shared" si="7"/>
        <v>Clear</v>
      </c>
    </row>
    <row r="415" spans="1:10" ht="14.25" customHeight="1">
      <c r="A415" s="263">
        <v>307</v>
      </c>
      <c r="B415" s="264" t="s">
        <v>1264</v>
      </c>
      <c r="C415" s="280" t="s">
        <v>1316</v>
      </c>
      <c r="D415" s="160" t="s">
        <v>45</v>
      </c>
      <c r="E415" s="265">
        <v>45632</v>
      </c>
      <c r="F415" s="275">
        <v>45839</v>
      </c>
      <c r="G415" s="162">
        <v>45920</v>
      </c>
      <c r="H415" s="266">
        <f t="shared" ca="1" si="6"/>
        <v>82</v>
      </c>
      <c r="I415" s="267" t="s">
        <v>1204</v>
      </c>
      <c r="J415" s="226" t="str">
        <f t="shared" si="7"/>
        <v>Clear</v>
      </c>
    </row>
    <row r="416" spans="1:10" ht="14.25" customHeight="1">
      <c r="A416" s="263">
        <v>308</v>
      </c>
      <c r="B416" s="264" t="s">
        <v>1264</v>
      </c>
      <c r="C416" s="280" t="s">
        <v>1318</v>
      </c>
      <c r="D416" s="160" t="s">
        <v>45</v>
      </c>
      <c r="E416" s="265">
        <v>45632</v>
      </c>
      <c r="F416" s="275">
        <v>45839</v>
      </c>
      <c r="G416" s="162">
        <v>45887</v>
      </c>
      <c r="H416" s="266">
        <f t="shared" ca="1" si="6"/>
        <v>49</v>
      </c>
      <c r="I416" s="267" t="s">
        <v>1204</v>
      </c>
      <c r="J416" s="226" t="str">
        <f t="shared" si="7"/>
        <v>Clear</v>
      </c>
    </row>
    <row r="417" spans="1:10" ht="14.25" customHeight="1">
      <c r="A417" s="263">
        <v>309</v>
      </c>
      <c r="B417" s="264" t="s">
        <v>1264</v>
      </c>
      <c r="C417" s="281" t="s">
        <v>1319</v>
      </c>
      <c r="D417" s="160" t="s">
        <v>45</v>
      </c>
      <c r="E417" s="265">
        <v>45632</v>
      </c>
      <c r="F417" s="275">
        <v>45839</v>
      </c>
      <c r="G417" s="162">
        <v>45898</v>
      </c>
      <c r="H417" s="266">
        <f t="shared" ca="1" si="6"/>
        <v>60</v>
      </c>
      <c r="I417" s="267" t="s">
        <v>1204</v>
      </c>
      <c r="J417" s="226" t="str">
        <f t="shared" si="7"/>
        <v>Clear</v>
      </c>
    </row>
    <row r="418" spans="1:10" ht="14.25" customHeight="1">
      <c r="A418" s="273">
        <v>311</v>
      </c>
      <c r="B418" s="264" t="s">
        <v>1264</v>
      </c>
      <c r="C418" s="281" t="s">
        <v>1321</v>
      </c>
      <c r="D418" s="160" t="s">
        <v>45</v>
      </c>
      <c r="E418" s="265">
        <v>45632</v>
      </c>
      <c r="F418" s="275">
        <v>45839</v>
      </c>
      <c r="G418" s="162">
        <v>45903</v>
      </c>
      <c r="H418" s="266">
        <f t="shared" ca="1" si="6"/>
        <v>65</v>
      </c>
      <c r="I418" s="267" t="s">
        <v>1204</v>
      </c>
      <c r="J418" s="226" t="str">
        <f t="shared" si="7"/>
        <v>Clear</v>
      </c>
    </row>
    <row r="419" spans="1:10" ht="14.25" customHeight="1">
      <c r="A419" s="263">
        <v>312</v>
      </c>
      <c r="B419" s="264" t="s">
        <v>1264</v>
      </c>
      <c r="C419" s="281" t="s">
        <v>1246</v>
      </c>
      <c r="D419" s="160" t="s">
        <v>45</v>
      </c>
      <c r="E419" s="265">
        <v>45632</v>
      </c>
      <c r="F419" s="275">
        <v>45839</v>
      </c>
      <c r="G419" s="160"/>
      <c r="H419" s="266">
        <f t="shared" ca="1" si="6"/>
        <v>257</v>
      </c>
      <c r="I419" s="267" t="s">
        <v>1204</v>
      </c>
      <c r="J419" s="226" t="str">
        <f t="shared" si="7"/>
        <v>ROW</v>
      </c>
    </row>
    <row r="420" spans="1:10" ht="14.25" customHeight="1">
      <c r="A420" s="263">
        <v>313</v>
      </c>
      <c r="B420" s="264" t="s">
        <v>1264</v>
      </c>
      <c r="C420" s="281" t="s">
        <v>1322</v>
      </c>
      <c r="D420" s="160" t="s">
        <v>45</v>
      </c>
      <c r="E420" s="265">
        <v>45632</v>
      </c>
      <c r="F420" s="275">
        <v>45839</v>
      </c>
      <c r="G420" s="160"/>
      <c r="H420" s="266">
        <f t="shared" ca="1" si="6"/>
        <v>257</v>
      </c>
      <c r="I420" s="267" t="s">
        <v>1204</v>
      </c>
      <c r="J420" s="226" t="str">
        <f t="shared" si="7"/>
        <v>ROW</v>
      </c>
    </row>
    <row r="421" spans="1:10" ht="14.25" customHeight="1">
      <c r="A421" s="273">
        <v>314</v>
      </c>
      <c r="B421" s="264" t="s">
        <v>1264</v>
      </c>
      <c r="C421" s="281" t="s">
        <v>1323</v>
      </c>
      <c r="D421" s="160" t="s">
        <v>45</v>
      </c>
      <c r="E421" s="265">
        <v>45632</v>
      </c>
      <c r="F421" s="275">
        <v>45839</v>
      </c>
      <c r="G421" s="160"/>
      <c r="H421" s="266">
        <f t="shared" ca="1" si="6"/>
        <v>257</v>
      </c>
      <c r="I421" s="267" t="s">
        <v>1204</v>
      </c>
      <c r="J421" s="226" t="str">
        <f t="shared" si="7"/>
        <v>ROW</v>
      </c>
    </row>
    <row r="422" spans="1:10" ht="14.25" customHeight="1">
      <c r="A422" s="263">
        <v>315</v>
      </c>
      <c r="B422" s="264" t="s">
        <v>1264</v>
      </c>
      <c r="C422" s="281" t="s">
        <v>1324</v>
      </c>
      <c r="D422" s="160" t="s">
        <v>45</v>
      </c>
      <c r="E422" s="265">
        <v>45632</v>
      </c>
      <c r="F422" s="275">
        <v>45839</v>
      </c>
      <c r="G422" s="160"/>
      <c r="H422" s="266">
        <f t="shared" ca="1" si="6"/>
        <v>257</v>
      </c>
      <c r="I422" s="267" t="s">
        <v>1204</v>
      </c>
      <c r="J422" s="226" t="str">
        <f t="shared" si="7"/>
        <v>ROW</v>
      </c>
    </row>
    <row r="423" spans="1:10" ht="14.25" customHeight="1">
      <c r="A423" s="263">
        <v>316</v>
      </c>
      <c r="B423" s="264" t="s">
        <v>1264</v>
      </c>
      <c r="C423" s="281" t="s">
        <v>1016</v>
      </c>
      <c r="D423" s="160" t="s">
        <v>45</v>
      </c>
      <c r="E423" s="265">
        <v>45632</v>
      </c>
      <c r="F423" s="275">
        <v>45839</v>
      </c>
      <c r="G423" s="160"/>
      <c r="H423" s="266">
        <f t="shared" ca="1" si="6"/>
        <v>257</v>
      </c>
      <c r="I423" s="267" t="s">
        <v>1204</v>
      </c>
      <c r="J423" s="226" t="str">
        <f t="shared" si="7"/>
        <v>ROW</v>
      </c>
    </row>
    <row r="424" spans="1:10" ht="14.25" customHeight="1">
      <c r="A424" s="263">
        <v>317</v>
      </c>
      <c r="B424" s="223"/>
      <c r="C424" s="220"/>
      <c r="D424" s="223"/>
      <c r="E424" s="220"/>
      <c r="F424" s="223"/>
      <c r="G424" s="223"/>
      <c r="H424" s="220"/>
      <c r="I424" s="223"/>
      <c r="J424" s="226" t="str">
        <f t="shared" si="7"/>
        <v>ROW</v>
      </c>
    </row>
    <row r="425" spans="1:10" ht="14.25" customHeight="1">
      <c r="A425" s="273">
        <v>318</v>
      </c>
      <c r="B425" s="223"/>
      <c r="C425" s="220"/>
      <c r="D425" s="223"/>
      <c r="E425" s="220"/>
      <c r="F425" s="223"/>
      <c r="G425" s="223"/>
      <c r="H425" s="220"/>
      <c r="I425" s="223"/>
      <c r="J425" s="226" t="str">
        <f t="shared" si="7"/>
        <v>ROW</v>
      </c>
    </row>
    <row r="426" spans="1:10" ht="14.25" customHeight="1">
      <c r="A426" s="273">
        <v>319</v>
      </c>
      <c r="B426" s="223"/>
      <c r="C426" s="220"/>
      <c r="D426" s="223"/>
      <c r="E426" s="220"/>
      <c r="F426" s="223"/>
      <c r="G426" s="223"/>
      <c r="H426" s="220"/>
      <c r="I426" s="223"/>
      <c r="J426" s="226" t="str">
        <f t="shared" si="7"/>
        <v>ROW</v>
      </c>
    </row>
    <row r="427" spans="1:10" ht="14.25" customHeight="1">
      <c r="A427" s="263">
        <v>320</v>
      </c>
      <c r="B427" s="223"/>
      <c r="C427" s="220"/>
      <c r="D427" s="223"/>
      <c r="E427" s="220"/>
      <c r="F427" s="223"/>
      <c r="G427" s="223"/>
      <c r="H427" s="220"/>
      <c r="I427" s="223"/>
      <c r="J427" s="226" t="str">
        <f t="shared" si="7"/>
        <v>ROW</v>
      </c>
    </row>
    <row r="428" spans="1:10" ht="14.25" customHeight="1">
      <c r="A428" s="263">
        <v>321</v>
      </c>
      <c r="B428" s="223"/>
      <c r="C428" s="220"/>
      <c r="D428" s="223"/>
      <c r="E428" s="220"/>
      <c r="F428" s="223"/>
      <c r="G428" s="223"/>
      <c r="H428" s="220"/>
      <c r="I428" s="223"/>
      <c r="J428" s="226" t="str">
        <f t="shared" si="7"/>
        <v>ROW</v>
      </c>
    </row>
    <row r="429" spans="1:10" ht="14.25" customHeight="1">
      <c r="A429" s="273">
        <v>322</v>
      </c>
      <c r="B429" s="223"/>
      <c r="C429" s="220"/>
      <c r="D429" s="223"/>
      <c r="E429" s="220"/>
      <c r="F429" s="223"/>
      <c r="G429" s="223"/>
      <c r="H429" s="220"/>
      <c r="I429" s="223"/>
      <c r="J429" s="226" t="str">
        <f t="shared" si="7"/>
        <v>ROW</v>
      </c>
    </row>
    <row r="430" spans="1:10" ht="14.25" customHeight="1">
      <c r="A430" s="263">
        <v>323</v>
      </c>
      <c r="B430" s="223"/>
      <c r="C430" s="220"/>
      <c r="D430" s="223"/>
      <c r="E430" s="220"/>
      <c r="F430" s="223"/>
      <c r="G430" s="223"/>
      <c r="H430" s="220"/>
      <c r="I430" s="223"/>
      <c r="J430" s="226" t="str">
        <f t="shared" si="7"/>
        <v>ROW</v>
      </c>
    </row>
    <row r="431" spans="1:10" ht="14.25" customHeight="1">
      <c r="A431" s="263">
        <v>324</v>
      </c>
      <c r="B431" s="223"/>
      <c r="C431" s="220"/>
      <c r="D431" s="223"/>
      <c r="E431" s="220"/>
      <c r="F431" s="223"/>
      <c r="G431" s="223"/>
      <c r="H431" s="220"/>
      <c r="I431" s="223"/>
      <c r="J431" s="226" t="str">
        <f t="shared" si="7"/>
        <v>ROW</v>
      </c>
    </row>
    <row r="432" spans="1:10" ht="14.25" customHeight="1">
      <c r="A432" s="263">
        <v>325</v>
      </c>
      <c r="B432" s="223"/>
      <c r="C432" s="220"/>
      <c r="D432" s="223"/>
      <c r="E432" s="220"/>
      <c r="F432" s="223"/>
      <c r="G432" s="223"/>
      <c r="H432" s="220"/>
      <c r="I432" s="223"/>
      <c r="J432" s="226" t="str">
        <f t="shared" si="7"/>
        <v>ROW</v>
      </c>
    </row>
    <row r="433" spans="1:10" ht="14.25" customHeight="1">
      <c r="A433" s="273">
        <v>326</v>
      </c>
      <c r="B433" s="223"/>
      <c r="C433" s="220"/>
      <c r="D433" s="223"/>
      <c r="E433" s="220"/>
      <c r="F433" s="223"/>
      <c r="G433" s="223"/>
      <c r="H433" s="220"/>
      <c r="I433" s="223"/>
      <c r="J433" s="226" t="str">
        <f t="shared" si="7"/>
        <v>ROW</v>
      </c>
    </row>
    <row r="434" spans="1:10" ht="14.25" customHeight="1">
      <c r="A434" s="273">
        <v>327</v>
      </c>
      <c r="B434" s="223"/>
      <c r="C434" s="220"/>
      <c r="D434" s="223"/>
      <c r="E434" s="220"/>
      <c r="F434" s="223"/>
      <c r="G434" s="223"/>
      <c r="H434" s="220"/>
      <c r="I434" s="223"/>
      <c r="J434" s="226" t="str">
        <f t="shared" si="7"/>
        <v>ROW</v>
      </c>
    </row>
    <row r="435" spans="1:10" ht="14.25" customHeight="1">
      <c r="A435" s="263">
        <v>328</v>
      </c>
      <c r="B435" s="223"/>
      <c r="C435" s="220"/>
      <c r="D435" s="223"/>
      <c r="E435" s="220"/>
      <c r="F435" s="223"/>
      <c r="G435" s="223"/>
      <c r="H435" s="220"/>
      <c r="I435" s="223"/>
      <c r="J435" s="226" t="str">
        <f t="shared" si="7"/>
        <v>ROW</v>
      </c>
    </row>
    <row r="436" spans="1:10" ht="14.25" customHeight="1">
      <c r="A436" s="263">
        <v>329</v>
      </c>
      <c r="B436" s="223"/>
      <c r="C436" s="220"/>
      <c r="D436" s="223"/>
      <c r="E436" s="220"/>
      <c r="F436" s="223"/>
      <c r="G436" s="223"/>
      <c r="H436" s="220"/>
      <c r="I436" s="223"/>
      <c r="J436" s="226" t="str">
        <f t="shared" si="7"/>
        <v>ROW</v>
      </c>
    </row>
    <row r="437" spans="1:10" ht="14.25" customHeight="1">
      <c r="A437" s="273">
        <v>330</v>
      </c>
      <c r="B437" s="223"/>
      <c r="C437" s="220"/>
      <c r="D437" s="223"/>
      <c r="E437" s="220"/>
      <c r="F437" s="223"/>
      <c r="G437" s="223"/>
      <c r="H437" s="220"/>
      <c r="I437" s="223"/>
      <c r="J437" s="226" t="str">
        <f t="shared" si="7"/>
        <v>ROW</v>
      </c>
    </row>
    <row r="438" spans="1:10" ht="14.25" customHeight="1">
      <c r="A438" s="263">
        <v>331</v>
      </c>
      <c r="B438" s="223"/>
      <c r="C438" s="220"/>
      <c r="D438" s="223"/>
      <c r="E438" s="220"/>
      <c r="F438" s="223"/>
      <c r="G438" s="223"/>
      <c r="H438" s="220"/>
      <c r="I438" s="223"/>
      <c r="J438" s="226" t="str">
        <f t="shared" si="7"/>
        <v>ROW</v>
      </c>
    </row>
    <row r="439" spans="1:10" ht="14.25" customHeight="1">
      <c r="A439" s="263">
        <v>332</v>
      </c>
      <c r="B439" s="223"/>
      <c r="C439" s="220"/>
      <c r="D439" s="223"/>
      <c r="E439" s="220"/>
      <c r="F439" s="223"/>
      <c r="G439" s="223"/>
      <c r="H439" s="220"/>
      <c r="I439" s="223"/>
      <c r="J439" s="226" t="str">
        <f t="shared" si="7"/>
        <v>ROW</v>
      </c>
    </row>
    <row r="440" spans="1:10" ht="14.25" customHeight="1">
      <c r="A440" s="263">
        <v>333</v>
      </c>
      <c r="B440" s="223"/>
      <c r="C440" s="220"/>
      <c r="D440" s="223"/>
      <c r="E440" s="220"/>
      <c r="F440" s="223"/>
      <c r="G440" s="223"/>
      <c r="H440" s="220"/>
      <c r="I440" s="223"/>
      <c r="J440" s="226" t="str">
        <f t="shared" si="7"/>
        <v>ROW</v>
      </c>
    </row>
    <row r="441" spans="1:10" ht="14.25" customHeight="1">
      <c r="A441" s="273">
        <v>334</v>
      </c>
      <c r="B441" s="223"/>
      <c r="C441" s="220"/>
      <c r="D441" s="223"/>
      <c r="E441" s="220"/>
      <c r="F441" s="223"/>
      <c r="G441" s="223"/>
      <c r="H441" s="220"/>
      <c r="I441" s="223"/>
      <c r="J441" s="226" t="str">
        <f t="shared" si="7"/>
        <v>ROW</v>
      </c>
    </row>
    <row r="442" spans="1:10" ht="14.25" customHeight="1">
      <c r="A442" s="273">
        <v>335</v>
      </c>
      <c r="B442" s="223"/>
      <c r="C442" s="220"/>
      <c r="D442" s="223"/>
      <c r="E442" s="220"/>
      <c r="F442" s="223"/>
      <c r="G442" s="223"/>
      <c r="H442" s="220"/>
      <c r="I442" s="223"/>
      <c r="J442" s="226" t="str">
        <f t="shared" si="7"/>
        <v>ROW</v>
      </c>
    </row>
    <row r="443" spans="1:10" ht="14.25" customHeight="1">
      <c r="A443" s="263">
        <v>336</v>
      </c>
      <c r="B443" s="223"/>
      <c r="C443" s="220"/>
      <c r="D443" s="223"/>
      <c r="E443" s="220"/>
      <c r="F443" s="223"/>
      <c r="G443" s="223"/>
      <c r="H443" s="220"/>
      <c r="I443" s="223"/>
      <c r="J443" s="226" t="str">
        <f t="shared" si="7"/>
        <v>ROW</v>
      </c>
    </row>
    <row r="444" spans="1:10" ht="14.25" customHeight="1">
      <c r="A444" s="263">
        <v>337</v>
      </c>
      <c r="B444" s="223"/>
      <c r="C444" s="220"/>
      <c r="D444" s="223"/>
      <c r="E444" s="220"/>
      <c r="F444" s="223"/>
      <c r="G444" s="223"/>
      <c r="H444" s="220"/>
      <c r="I444" s="223"/>
      <c r="J444" s="226" t="str">
        <f t="shared" si="7"/>
        <v>ROW</v>
      </c>
    </row>
    <row r="445" spans="1:10" ht="14.25" customHeight="1">
      <c r="A445" s="273">
        <v>338</v>
      </c>
      <c r="B445" s="223"/>
      <c r="C445" s="220"/>
      <c r="D445" s="223"/>
      <c r="E445" s="220"/>
      <c r="F445" s="223"/>
      <c r="G445" s="223"/>
      <c r="H445" s="220"/>
      <c r="I445" s="223"/>
      <c r="J445" s="226" t="str">
        <f t="shared" si="7"/>
        <v>ROW</v>
      </c>
    </row>
    <row r="446" spans="1:10" ht="14.25" customHeight="1">
      <c r="A446" s="263">
        <v>339</v>
      </c>
      <c r="B446" s="223"/>
      <c r="C446" s="220"/>
      <c r="D446" s="223"/>
      <c r="E446" s="220"/>
      <c r="F446" s="223"/>
      <c r="G446" s="223"/>
      <c r="H446" s="220"/>
      <c r="I446" s="223"/>
      <c r="J446" s="226" t="str">
        <f t="shared" si="7"/>
        <v>ROW</v>
      </c>
    </row>
    <row r="447" spans="1:10" ht="14.25" customHeight="1">
      <c r="A447" s="263">
        <v>340</v>
      </c>
      <c r="B447" s="223"/>
      <c r="C447" s="220"/>
      <c r="D447" s="223"/>
      <c r="E447" s="220"/>
      <c r="F447" s="223"/>
      <c r="G447" s="223"/>
      <c r="H447" s="220"/>
      <c r="I447" s="223"/>
      <c r="J447" s="226" t="str">
        <f t="shared" si="7"/>
        <v>ROW</v>
      </c>
    </row>
    <row r="448" spans="1:10" ht="14.25" customHeight="1">
      <c r="A448" s="263">
        <v>341</v>
      </c>
      <c r="B448" s="223"/>
      <c r="C448" s="220"/>
      <c r="D448" s="223"/>
      <c r="E448" s="220"/>
      <c r="F448" s="223"/>
      <c r="G448" s="223"/>
      <c r="H448" s="220"/>
      <c r="I448" s="223"/>
      <c r="J448" s="226" t="str">
        <f t="shared" si="7"/>
        <v>ROW</v>
      </c>
    </row>
    <row r="449" spans="1:10" ht="14.25" customHeight="1">
      <c r="A449" s="273">
        <v>342</v>
      </c>
      <c r="B449" s="223"/>
      <c r="C449" s="220"/>
      <c r="D449" s="223"/>
      <c r="E449" s="220"/>
      <c r="F449" s="223"/>
      <c r="G449" s="223"/>
      <c r="H449" s="220"/>
      <c r="I449" s="223"/>
      <c r="J449" s="226" t="str">
        <f t="shared" si="7"/>
        <v>ROW</v>
      </c>
    </row>
    <row r="450" spans="1:10" ht="14.25" customHeight="1">
      <c r="A450" s="273">
        <v>343</v>
      </c>
      <c r="B450" s="223"/>
      <c r="C450" s="220"/>
      <c r="D450" s="223"/>
      <c r="E450" s="220"/>
      <c r="F450" s="223"/>
      <c r="G450" s="223"/>
      <c r="H450" s="220"/>
      <c r="I450" s="223"/>
      <c r="J450" s="226" t="str">
        <f t="shared" si="7"/>
        <v>ROW</v>
      </c>
    </row>
    <row r="451" spans="1:10" ht="14.25" customHeight="1">
      <c r="A451" s="263">
        <v>344</v>
      </c>
      <c r="B451" s="223"/>
      <c r="C451" s="220"/>
      <c r="D451" s="223"/>
      <c r="E451" s="220"/>
      <c r="F451" s="223"/>
      <c r="G451" s="223"/>
      <c r="H451" s="220"/>
      <c r="I451" s="223"/>
      <c r="J451" s="226" t="str">
        <f t="shared" si="7"/>
        <v>ROW</v>
      </c>
    </row>
    <row r="452" spans="1:10" ht="14.25" customHeight="1">
      <c r="A452" s="263">
        <v>345</v>
      </c>
      <c r="B452" s="223"/>
      <c r="C452" s="220"/>
      <c r="D452" s="223"/>
      <c r="E452" s="220"/>
      <c r="F452" s="223"/>
      <c r="G452" s="223"/>
      <c r="H452" s="220"/>
      <c r="I452" s="223"/>
      <c r="J452" s="226" t="str">
        <f t="shared" si="7"/>
        <v>ROW</v>
      </c>
    </row>
    <row r="453" spans="1:10" ht="14.25" customHeight="1">
      <c r="A453" s="273">
        <v>346</v>
      </c>
      <c r="B453" s="223"/>
      <c r="C453" s="220"/>
      <c r="D453" s="223"/>
      <c r="E453" s="220"/>
      <c r="F453" s="223"/>
      <c r="G453" s="223"/>
      <c r="H453" s="220"/>
      <c r="I453" s="223"/>
      <c r="J453" s="226" t="str">
        <f t="shared" si="7"/>
        <v>ROW</v>
      </c>
    </row>
    <row r="454" spans="1:10" ht="14.25" customHeight="1">
      <c r="A454" s="263">
        <v>347</v>
      </c>
      <c r="B454" s="223"/>
      <c r="C454" s="220"/>
      <c r="D454" s="223"/>
      <c r="E454" s="220"/>
      <c r="F454" s="223"/>
      <c r="G454" s="223"/>
      <c r="H454" s="220"/>
      <c r="I454" s="223"/>
      <c r="J454" s="226" t="str">
        <f t="shared" si="7"/>
        <v>ROW</v>
      </c>
    </row>
    <row r="455" spans="1:10" ht="14.25" customHeight="1">
      <c r="A455" s="263">
        <v>348</v>
      </c>
      <c r="B455" s="223"/>
      <c r="C455" s="220"/>
      <c r="D455" s="223"/>
      <c r="E455" s="220"/>
      <c r="F455" s="223"/>
      <c r="G455" s="223"/>
      <c r="H455" s="220"/>
      <c r="I455" s="223"/>
      <c r="J455" s="226" t="str">
        <f t="shared" si="7"/>
        <v>ROW</v>
      </c>
    </row>
    <row r="456" spans="1:10" ht="14.25" customHeight="1">
      <c r="A456" s="263">
        <v>349</v>
      </c>
      <c r="B456" s="223"/>
      <c r="C456" s="220"/>
      <c r="D456" s="223"/>
      <c r="E456" s="220"/>
      <c r="F456" s="223"/>
      <c r="G456" s="223"/>
      <c r="H456" s="220"/>
      <c r="I456" s="223"/>
      <c r="J456" s="226" t="str">
        <f t="shared" si="7"/>
        <v>ROW</v>
      </c>
    </row>
    <row r="457" spans="1:10" ht="14.25" customHeight="1">
      <c r="A457" s="273">
        <v>350</v>
      </c>
      <c r="B457" s="223"/>
      <c r="C457" s="220"/>
      <c r="D457" s="223"/>
      <c r="E457" s="220"/>
      <c r="F457" s="223"/>
      <c r="G457" s="223"/>
      <c r="H457" s="220"/>
      <c r="I457" s="223"/>
      <c r="J457" s="226" t="str">
        <f t="shared" si="7"/>
        <v>ROW</v>
      </c>
    </row>
    <row r="458" spans="1:10" ht="14.25" customHeight="1">
      <c r="A458" s="273">
        <v>351</v>
      </c>
      <c r="B458" s="223"/>
      <c r="C458" s="220"/>
      <c r="D458" s="223"/>
      <c r="E458" s="220"/>
      <c r="F458" s="223"/>
      <c r="G458" s="223"/>
      <c r="H458" s="220"/>
      <c r="I458" s="223"/>
      <c r="J458" s="226" t="str">
        <f t="shared" si="7"/>
        <v>ROW</v>
      </c>
    </row>
    <row r="459" spans="1:10" ht="14.25" customHeight="1">
      <c r="A459" s="263">
        <v>352</v>
      </c>
      <c r="B459" s="223"/>
      <c r="C459" s="220"/>
      <c r="D459" s="223"/>
      <c r="E459" s="220"/>
      <c r="F459" s="223"/>
      <c r="G459" s="223"/>
      <c r="H459" s="220"/>
      <c r="I459" s="223"/>
      <c r="J459" s="226" t="str">
        <f t="shared" si="7"/>
        <v>ROW</v>
      </c>
    </row>
    <row r="460" spans="1:10" ht="14.25" customHeight="1">
      <c r="A460" s="263">
        <v>353</v>
      </c>
      <c r="B460" s="223"/>
      <c r="C460" s="220"/>
      <c r="D460" s="223"/>
      <c r="E460" s="220"/>
      <c r="F460" s="223"/>
      <c r="G460" s="223"/>
      <c r="H460" s="220"/>
      <c r="I460" s="223"/>
      <c r="J460" s="226" t="str">
        <f t="shared" si="7"/>
        <v>ROW</v>
      </c>
    </row>
    <row r="461" spans="1:10" ht="14.25" customHeight="1">
      <c r="A461" s="273">
        <v>354</v>
      </c>
      <c r="B461" s="223"/>
      <c r="C461" s="220"/>
      <c r="D461" s="223"/>
      <c r="E461" s="220"/>
      <c r="F461" s="223"/>
      <c r="G461" s="223"/>
      <c r="H461" s="220"/>
      <c r="I461" s="223"/>
      <c r="J461" s="226" t="str">
        <f t="shared" si="7"/>
        <v>ROW</v>
      </c>
    </row>
    <row r="462" spans="1:10" ht="14.25" customHeight="1">
      <c r="A462" s="263">
        <v>355</v>
      </c>
      <c r="B462" s="223"/>
      <c r="C462" s="220"/>
      <c r="D462" s="223"/>
      <c r="E462" s="220"/>
      <c r="F462" s="223"/>
      <c r="G462" s="223"/>
      <c r="H462" s="220"/>
      <c r="I462" s="223"/>
      <c r="J462" s="226" t="str">
        <f t="shared" si="7"/>
        <v>ROW</v>
      </c>
    </row>
    <row r="463" spans="1:10" ht="14.25" customHeight="1">
      <c r="A463" s="263">
        <v>356</v>
      </c>
      <c r="B463" s="223"/>
      <c r="C463" s="220"/>
      <c r="D463" s="223"/>
      <c r="E463" s="220"/>
      <c r="F463" s="223"/>
      <c r="G463" s="223"/>
      <c r="H463" s="220"/>
      <c r="I463" s="223"/>
      <c r="J463" s="226" t="str">
        <f t="shared" si="7"/>
        <v>ROW</v>
      </c>
    </row>
    <row r="464" spans="1:10" ht="14.25" customHeight="1">
      <c r="A464" s="263">
        <v>357</v>
      </c>
      <c r="B464" s="223"/>
      <c r="C464" s="220"/>
      <c r="D464" s="223"/>
      <c r="E464" s="220"/>
      <c r="F464" s="223"/>
      <c r="G464" s="223"/>
      <c r="H464" s="220"/>
      <c r="I464" s="223"/>
      <c r="J464" s="226" t="str">
        <f t="shared" si="7"/>
        <v>ROW</v>
      </c>
    </row>
    <row r="465" spans="1:10" ht="14.25" customHeight="1">
      <c r="A465" s="273">
        <v>358</v>
      </c>
      <c r="B465" s="223"/>
      <c r="C465" s="220"/>
      <c r="D465" s="223"/>
      <c r="E465" s="220"/>
      <c r="F465" s="223"/>
      <c r="G465" s="223"/>
      <c r="H465" s="220"/>
      <c r="I465" s="223"/>
      <c r="J465" s="226" t="str">
        <f t="shared" si="7"/>
        <v>ROW</v>
      </c>
    </row>
    <row r="466" spans="1:10" ht="14.25" customHeight="1">
      <c r="A466" s="273">
        <v>359</v>
      </c>
      <c r="B466" s="223"/>
      <c r="C466" s="220"/>
      <c r="D466" s="223"/>
      <c r="E466" s="220"/>
      <c r="F466" s="223"/>
      <c r="G466" s="223"/>
      <c r="H466" s="220"/>
      <c r="I466" s="223"/>
      <c r="J466" s="226" t="str">
        <f t="shared" si="7"/>
        <v>ROW</v>
      </c>
    </row>
    <row r="467" spans="1:10" ht="14.25" customHeight="1">
      <c r="A467" s="263">
        <v>360</v>
      </c>
      <c r="B467" s="223"/>
      <c r="C467" s="220"/>
      <c r="D467" s="223"/>
      <c r="E467" s="220"/>
      <c r="F467" s="223"/>
      <c r="G467" s="223"/>
      <c r="H467" s="220"/>
      <c r="I467" s="223"/>
      <c r="J467" s="226" t="str">
        <f t="shared" si="7"/>
        <v>ROW</v>
      </c>
    </row>
    <row r="468" spans="1:10" ht="14.25" customHeight="1">
      <c r="A468" s="263">
        <v>361</v>
      </c>
      <c r="B468" s="223"/>
      <c r="C468" s="220"/>
      <c r="D468" s="223"/>
      <c r="E468" s="220"/>
      <c r="F468" s="223"/>
      <c r="G468" s="223"/>
      <c r="H468" s="220"/>
      <c r="I468" s="223"/>
      <c r="J468" s="226" t="str">
        <f t="shared" si="7"/>
        <v>ROW</v>
      </c>
    </row>
    <row r="469" spans="1:10" ht="14.25" customHeight="1">
      <c r="A469" s="273">
        <v>362</v>
      </c>
      <c r="B469" s="223"/>
      <c r="C469" s="220"/>
      <c r="D469" s="223"/>
      <c r="E469" s="220"/>
      <c r="F469" s="223"/>
      <c r="G469" s="223"/>
      <c r="H469" s="220"/>
      <c r="I469" s="223"/>
      <c r="J469" s="226" t="str">
        <f t="shared" si="7"/>
        <v>ROW</v>
      </c>
    </row>
    <row r="470" spans="1:10" ht="14.25" customHeight="1">
      <c r="A470" s="263">
        <v>363</v>
      </c>
      <c r="B470" s="223"/>
      <c r="C470" s="220"/>
      <c r="D470" s="223"/>
      <c r="E470" s="220"/>
      <c r="F470" s="223"/>
      <c r="G470" s="223"/>
      <c r="H470" s="220"/>
      <c r="I470" s="223"/>
      <c r="J470" s="226" t="str">
        <f t="shared" si="7"/>
        <v>ROW</v>
      </c>
    </row>
    <row r="471" spans="1:10" ht="14.25" customHeight="1">
      <c r="A471" s="263">
        <v>364</v>
      </c>
      <c r="B471" s="223"/>
      <c r="C471" s="220"/>
      <c r="D471" s="223"/>
      <c r="E471" s="220"/>
      <c r="F471" s="223"/>
      <c r="G471" s="223"/>
      <c r="H471" s="220"/>
      <c r="I471" s="223"/>
      <c r="J471" s="226" t="str">
        <f t="shared" si="7"/>
        <v>ROW</v>
      </c>
    </row>
    <row r="472" spans="1:10" ht="14.25" customHeight="1">
      <c r="A472" s="263">
        <v>365</v>
      </c>
      <c r="B472" s="223"/>
      <c r="C472" s="220"/>
      <c r="D472" s="223"/>
      <c r="E472" s="220"/>
      <c r="F472" s="223"/>
      <c r="G472" s="223"/>
      <c r="H472" s="220"/>
      <c r="I472" s="223"/>
      <c r="J472" s="226" t="str">
        <f t="shared" si="7"/>
        <v>ROW</v>
      </c>
    </row>
    <row r="473" spans="1:10" ht="14.25" customHeight="1">
      <c r="A473" s="273">
        <v>366</v>
      </c>
      <c r="B473" s="223"/>
      <c r="C473" s="220"/>
      <c r="D473" s="223"/>
      <c r="E473" s="220"/>
      <c r="F473" s="223"/>
      <c r="G473" s="223"/>
      <c r="H473" s="220"/>
      <c r="I473" s="223"/>
      <c r="J473" s="226" t="str">
        <f t="shared" si="7"/>
        <v>ROW</v>
      </c>
    </row>
    <row r="474" spans="1:10" ht="14.25" customHeight="1">
      <c r="A474" s="273">
        <v>367</v>
      </c>
      <c r="B474" s="223"/>
      <c r="C474" s="220"/>
      <c r="D474" s="223"/>
      <c r="E474" s="220"/>
      <c r="F474" s="223"/>
      <c r="G474" s="223"/>
      <c r="H474" s="220"/>
      <c r="I474" s="223"/>
      <c r="J474" s="226" t="str">
        <f t="shared" si="7"/>
        <v>ROW</v>
      </c>
    </row>
    <row r="475" spans="1:10" ht="14.25" customHeight="1">
      <c r="A475" s="263">
        <v>368</v>
      </c>
      <c r="B475" s="223"/>
      <c r="C475" s="220"/>
      <c r="D475" s="223"/>
      <c r="E475" s="220"/>
      <c r="F475" s="223"/>
      <c r="G475" s="223"/>
      <c r="H475" s="220"/>
      <c r="I475" s="223"/>
      <c r="J475" s="226" t="str">
        <f t="shared" si="7"/>
        <v>ROW</v>
      </c>
    </row>
    <row r="476" spans="1:10" ht="14.25" customHeight="1">
      <c r="A476" s="263">
        <v>369</v>
      </c>
      <c r="B476" s="223"/>
      <c r="C476" s="220"/>
      <c r="D476" s="223"/>
      <c r="E476" s="220"/>
      <c r="F476" s="223"/>
      <c r="G476" s="223"/>
      <c r="H476" s="220"/>
      <c r="I476" s="223"/>
      <c r="J476" s="226" t="str">
        <f t="shared" si="7"/>
        <v>ROW</v>
      </c>
    </row>
    <row r="477" spans="1:10" ht="14.25" customHeight="1">
      <c r="A477" s="273">
        <v>370</v>
      </c>
      <c r="B477" s="223"/>
      <c r="C477" s="220"/>
      <c r="D477" s="223"/>
      <c r="E477" s="220"/>
      <c r="F477" s="223"/>
      <c r="G477" s="223"/>
      <c r="H477" s="220"/>
      <c r="I477" s="223"/>
      <c r="J477" s="226" t="str">
        <f t="shared" si="7"/>
        <v>ROW</v>
      </c>
    </row>
    <row r="478" spans="1:10" ht="14.25" customHeight="1">
      <c r="A478" s="263">
        <v>371</v>
      </c>
      <c r="B478" s="223"/>
      <c r="C478" s="220"/>
      <c r="D478" s="223"/>
      <c r="E478" s="220"/>
      <c r="F478" s="223"/>
      <c r="G478" s="223"/>
      <c r="H478" s="220"/>
      <c r="I478" s="223"/>
      <c r="J478" s="226" t="str">
        <f t="shared" si="7"/>
        <v>ROW</v>
      </c>
    </row>
    <row r="479" spans="1:10" ht="14.25" customHeight="1">
      <c r="A479" s="263">
        <v>372</v>
      </c>
      <c r="B479" s="223"/>
      <c r="C479" s="220"/>
      <c r="D479" s="223"/>
      <c r="E479" s="220"/>
      <c r="F479" s="223"/>
      <c r="G479" s="223"/>
      <c r="H479" s="220"/>
      <c r="I479" s="223"/>
      <c r="J479" s="226" t="str">
        <f t="shared" si="7"/>
        <v>ROW</v>
      </c>
    </row>
    <row r="480" spans="1:10" ht="14.25" customHeight="1">
      <c r="A480" s="263">
        <v>373</v>
      </c>
      <c r="B480" s="223"/>
      <c r="C480" s="220"/>
      <c r="D480" s="223"/>
      <c r="E480" s="220"/>
      <c r="F480" s="223"/>
      <c r="G480" s="223"/>
      <c r="H480" s="220"/>
      <c r="I480" s="223"/>
      <c r="J480" s="226" t="str">
        <f t="shared" si="7"/>
        <v>ROW</v>
      </c>
    </row>
    <row r="481" spans="1:10" ht="14.25" customHeight="1">
      <c r="A481" s="273">
        <v>374</v>
      </c>
      <c r="B481" s="223"/>
      <c r="C481" s="220"/>
      <c r="D481" s="223"/>
      <c r="E481" s="220"/>
      <c r="F481" s="223"/>
      <c r="G481" s="223"/>
      <c r="H481" s="220"/>
      <c r="I481" s="223"/>
      <c r="J481" s="226" t="str">
        <f t="shared" si="7"/>
        <v>ROW</v>
      </c>
    </row>
    <row r="482" spans="1:10" ht="14.25" customHeight="1">
      <c r="A482" s="273">
        <v>375</v>
      </c>
      <c r="B482" s="223"/>
      <c r="C482" s="220"/>
      <c r="D482" s="223"/>
      <c r="E482" s="220"/>
      <c r="F482" s="223"/>
      <c r="G482" s="223"/>
      <c r="H482" s="220"/>
      <c r="I482" s="223"/>
      <c r="J482" s="226" t="str">
        <f t="shared" si="7"/>
        <v>ROW</v>
      </c>
    </row>
    <row r="483" spans="1:10" ht="14.25" customHeight="1">
      <c r="A483" s="263">
        <v>376</v>
      </c>
      <c r="B483" s="223"/>
      <c r="C483" s="220"/>
      <c r="D483" s="223"/>
      <c r="E483" s="220"/>
      <c r="F483" s="223"/>
      <c r="G483" s="223"/>
      <c r="H483" s="220"/>
      <c r="I483" s="223"/>
      <c r="J483" s="226" t="str">
        <f t="shared" si="7"/>
        <v>ROW</v>
      </c>
    </row>
    <row r="484" spans="1:10" ht="14.25" customHeight="1">
      <c r="A484" s="263">
        <v>377</v>
      </c>
      <c r="B484" s="223"/>
      <c r="C484" s="220"/>
      <c r="D484" s="223"/>
      <c r="E484" s="220"/>
      <c r="F484" s="223"/>
      <c r="G484" s="223"/>
      <c r="H484" s="220"/>
      <c r="I484" s="223"/>
      <c r="J484" s="226" t="str">
        <f t="shared" si="7"/>
        <v>ROW</v>
      </c>
    </row>
    <row r="485" spans="1:10" ht="14.25" customHeight="1">
      <c r="A485" s="273">
        <v>378</v>
      </c>
      <c r="B485" s="223"/>
      <c r="C485" s="220"/>
      <c r="D485" s="223"/>
      <c r="E485" s="220"/>
      <c r="F485" s="223"/>
      <c r="G485" s="223"/>
      <c r="H485" s="220"/>
      <c r="I485" s="223"/>
      <c r="J485" s="226" t="str">
        <f t="shared" si="7"/>
        <v>ROW</v>
      </c>
    </row>
    <row r="486" spans="1:10" ht="14.25" customHeight="1">
      <c r="A486" s="263">
        <v>379</v>
      </c>
      <c r="B486" s="223"/>
      <c r="C486" s="220"/>
      <c r="D486" s="223"/>
      <c r="E486" s="220"/>
      <c r="F486" s="223"/>
      <c r="G486" s="223"/>
      <c r="H486" s="220"/>
      <c r="I486" s="223"/>
      <c r="J486" s="226" t="str">
        <f t="shared" si="7"/>
        <v>ROW</v>
      </c>
    </row>
    <row r="487" spans="1:10" ht="14.25" customHeight="1">
      <c r="A487" s="263">
        <v>380</v>
      </c>
      <c r="B487" s="223"/>
      <c r="C487" s="220"/>
      <c r="D487" s="223"/>
      <c r="E487" s="220"/>
      <c r="F487" s="223"/>
      <c r="G487" s="223"/>
      <c r="H487" s="220"/>
      <c r="I487" s="223"/>
      <c r="J487" s="226" t="str">
        <f t="shared" si="7"/>
        <v>ROW</v>
      </c>
    </row>
    <row r="488" spans="1:10" ht="14.25" customHeight="1">
      <c r="A488" s="263">
        <v>381</v>
      </c>
      <c r="B488" s="223"/>
      <c r="C488" s="220"/>
      <c r="D488" s="223"/>
      <c r="E488" s="220"/>
      <c r="F488" s="223"/>
      <c r="G488" s="223"/>
      <c r="H488" s="220"/>
      <c r="I488" s="223"/>
      <c r="J488" s="226" t="str">
        <f t="shared" si="7"/>
        <v>ROW</v>
      </c>
    </row>
    <row r="489" spans="1:10" ht="14.25" customHeight="1">
      <c r="A489" s="273">
        <v>382</v>
      </c>
      <c r="B489" s="223"/>
      <c r="C489" s="220"/>
      <c r="D489" s="223"/>
      <c r="E489" s="220"/>
      <c r="F489" s="223"/>
      <c r="G489" s="223"/>
      <c r="H489" s="220"/>
      <c r="I489" s="223"/>
      <c r="J489" s="226" t="str">
        <f t="shared" si="7"/>
        <v>ROW</v>
      </c>
    </row>
    <row r="490" spans="1:10" ht="14.25" customHeight="1">
      <c r="A490" s="273">
        <v>383</v>
      </c>
      <c r="B490" s="223"/>
      <c r="C490" s="220"/>
      <c r="D490" s="223"/>
      <c r="E490" s="220"/>
      <c r="F490" s="223"/>
      <c r="G490" s="223"/>
      <c r="H490" s="220"/>
      <c r="I490" s="223"/>
      <c r="J490" s="226" t="str">
        <f t="shared" si="7"/>
        <v>ROW</v>
      </c>
    </row>
    <row r="491" spans="1:10" ht="14.25" customHeight="1">
      <c r="A491" s="263">
        <v>384</v>
      </c>
      <c r="B491" s="223"/>
      <c r="C491" s="220"/>
      <c r="D491" s="223"/>
      <c r="E491" s="220"/>
      <c r="F491" s="223"/>
      <c r="G491" s="223"/>
      <c r="H491" s="220"/>
      <c r="I491" s="223"/>
      <c r="J491" s="226" t="str">
        <f t="shared" si="7"/>
        <v>ROW</v>
      </c>
    </row>
    <row r="492" spans="1:10" ht="14.25" customHeight="1">
      <c r="A492" s="263">
        <v>385</v>
      </c>
      <c r="B492" s="223"/>
      <c r="C492" s="220"/>
      <c r="D492" s="223"/>
      <c r="E492" s="220"/>
      <c r="F492" s="223"/>
      <c r="G492" s="223"/>
      <c r="H492" s="220"/>
      <c r="I492" s="223"/>
      <c r="J492" s="226" t="str">
        <f t="shared" si="7"/>
        <v>ROW</v>
      </c>
    </row>
    <row r="493" spans="1:10" ht="14.25" customHeight="1">
      <c r="A493" s="273">
        <v>386</v>
      </c>
      <c r="B493" s="223"/>
      <c r="C493" s="220"/>
      <c r="D493" s="223"/>
      <c r="E493" s="220"/>
      <c r="F493" s="223"/>
      <c r="G493" s="223"/>
      <c r="H493" s="220"/>
      <c r="I493" s="223"/>
      <c r="J493" s="226" t="str">
        <f t="shared" si="7"/>
        <v>ROW</v>
      </c>
    </row>
    <row r="494" spans="1:10" ht="14.25" customHeight="1">
      <c r="A494" s="263">
        <v>387</v>
      </c>
      <c r="B494" s="223"/>
      <c r="C494" s="220"/>
      <c r="D494" s="223"/>
      <c r="E494" s="220"/>
      <c r="F494" s="223"/>
      <c r="G494" s="223"/>
      <c r="H494" s="220"/>
      <c r="I494" s="223"/>
      <c r="J494" s="226" t="str">
        <f t="shared" si="7"/>
        <v>ROW</v>
      </c>
    </row>
    <row r="495" spans="1:10" ht="14.25" customHeight="1">
      <c r="A495" s="263">
        <v>388</v>
      </c>
      <c r="B495" s="223"/>
      <c r="C495" s="220"/>
      <c r="D495" s="223"/>
      <c r="E495" s="220"/>
      <c r="F495" s="223"/>
      <c r="G495" s="223"/>
      <c r="H495" s="220"/>
      <c r="I495" s="223"/>
      <c r="J495" s="226" t="str">
        <f t="shared" si="7"/>
        <v>ROW</v>
      </c>
    </row>
    <row r="496" spans="1:10" ht="14.25" customHeight="1">
      <c r="A496" s="263">
        <v>389</v>
      </c>
      <c r="B496" s="223"/>
      <c r="C496" s="220"/>
      <c r="D496" s="223"/>
      <c r="E496" s="220"/>
      <c r="F496" s="223"/>
      <c r="G496" s="223"/>
      <c r="H496" s="220"/>
      <c r="I496" s="223"/>
      <c r="J496" s="226" t="str">
        <f t="shared" si="7"/>
        <v>ROW</v>
      </c>
    </row>
    <row r="497" spans="1:10" ht="14.25" customHeight="1">
      <c r="A497" s="273">
        <v>390</v>
      </c>
      <c r="B497" s="223"/>
      <c r="C497" s="220"/>
      <c r="D497" s="223"/>
      <c r="E497" s="220"/>
      <c r="F497" s="223"/>
      <c r="G497" s="223"/>
      <c r="H497" s="220"/>
      <c r="I497" s="223"/>
      <c r="J497" s="226" t="str">
        <f t="shared" si="7"/>
        <v>ROW</v>
      </c>
    </row>
    <row r="498" spans="1:10" ht="14.25" customHeight="1">
      <c r="A498" s="273">
        <v>391</v>
      </c>
      <c r="B498" s="223"/>
      <c r="C498" s="220"/>
      <c r="D498" s="223"/>
      <c r="E498" s="220"/>
      <c r="F498" s="223"/>
      <c r="G498" s="223"/>
      <c r="H498" s="220"/>
      <c r="I498" s="223"/>
      <c r="J498" s="226" t="str">
        <f t="shared" si="7"/>
        <v>ROW</v>
      </c>
    </row>
    <row r="499" spans="1:10" ht="14.25" customHeight="1">
      <c r="A499" s="263">
        <v>392</v>
      </c>
      <c r="B499" s="223"/>
      <c r="C499" s="220"/>
      <c r="D499" s="223"/>
      <c r="E499" s="220"/>
      <c r="F499" s="223"/>
      <c r="G499" s="223"/>
      <c r="H499" s="220"/>
      <c r="I499" s="223"/>
      <c r="J499" s="226" t="str">
        <f t="shared" si="7"/>
        <v>ROW</v>
      </c>
    </row>
    <row r="500" spans="1:10" ht="14.25" customHeight="1">
      <c r="A500" s="263">
        <v>393</v>
      </c>
      <c r="B500" s="223"/>
      <c r="C500" s="220"/>
      <c r="D500" s="223"/>
      <c r="E500" s="220"/>
      <c r="F500" s="223"/>
      <c r="G500" s="223"/>
      <c r="H500" s="220"/>
      <c r="I500" s="223"/>
      <c r="J500" s="226" t="str">
        <f t="shared" si="7"/>
        <v>ROW</v>
      </c>
    </row>
    <row r="501" spans="1:10" ht="14.25" customHeight="1">
      <c r="A501" s="273">
        <v>394</v>
      </c>
      <c r="B501" s="223"/>
      <c r="C501" s="220"/>
      <c r="D501" s="223"/>
      <c r="E501" s="220"/>
      <c r="F501" s="223"/>
      <c r="G501" s="223"/>
      <c r="H501" s="220"/>
      <c r="I501" s="223"/>
      <c r="J501" s="226" t="str">
        <f t="shared" si="7"/>
        <v>ROW</v>
      </c>
    </row>
    <row r="502" spans="1:10" ht="14.25" customHeight="1">
      <c r="A502" s="263">
        <v>395</v>
      </c>
      <c r="B502" s="223"/>
      <c r="C502" s="220"/>
      <c r="D502" s="223"/>
      <c r="E502" s="220"/>
      <c r="F502" s="223"/>
      <c r="G502" s="223"/>
      <c r="H502" s="220"/>
      <c r="I502" s="223"/>
      <c r="J502" s="226" t="str">
        <f t="shared" si="7"/>
        <v>ROW</v>
      </c>
    </row>
    <row r="503" spans="1:10" ht="14.25" customHeight="1">
      <c r="A503" s="263">
        <v>396</v>
      </c>
      <c r="B503" s="223"/>
      <c r="C503" s="220"/>
      <c r="D503" s="223"/>
      <c r="E503" s="220"/>
      <c r="F503" s="223"/>
      <c r="G503" s="223"/>
      <c r="H503" s="220"/>
      <c r="I503" s="223"/>
      <c r="J503" s="226" t="str">
        <f t="shared" si="7"/>
        <v>ROW</v>
      </c>
    </row>
    <row r="504" spans="1:10" ht="14.25" customHeight="1">
      <c r="A504" s="263">
        <v>397</v>
      </c>
      <c r="B504" s="223"/>
      <c r="C504" s="220"/>
      <c r="D504" s="223"/>
      <c r="E504" s="220"/>
      <c r="F504" s="223"/>
      <c r="G504" s="223"/>
      <c r="H504" s="220"/>
      <c r="I504" s="223"/>
      <c r="J504" s="226" t="str">
        <f t="shared" si="7"/>
        <v>ROW</v>
      </c>
    </row>
    <row r="505" spans="1:10" ht="14.25" customHeight="1">
      <c r="A505" s="273">
        <v>398</v>
      </c>
      <c r="B505" s="223"/>
      <c r="C505" s="220"/>
      <c r="D505" s="223"/>
      <c r="E505" s="220"/>
      <c r="F505" s="223"/>
      <c r="G505" s="223"/>
      <c r="H505" s="220"/>
      <c r="I505" s="223"/>
      <c r="J505" s="226" t="str">
        <f t="shared" si="7"/>
        <v>ROW</v>
      </c>
    </row>
    <row r="506" spans="1:10" ht="14.25" customHeight="1">
      <c r="A506" s="273">
        <v>399</v>
      </c>
      <c r="B506" s="223"/>
      <c r="C506" s="220"/>
      <c r="D506" s="223"/>
      <c r="E506" s="220"/>
      <c r="F506" s="223"/>
      <c r="G506" s="223"/>
      <c r="H506" s="220"/>
      <c r="I506" s="223"/>
      <c r="J506" s="226" t="str">
        <f t="shared" si="7"/>
        <v>ROW</v>
      </c>
    </row>
    <row r="507" spans="1:10" ht="14.25" customHeight="1">
      <c r="A507" s="263">
        <v>400</v>
      </c>
      <c r="B507" s="223"/>
      <c r="C507" s="220"/>
      <c r="D507" s="223"/>
      <c r="E507" s="220"/>
      <c r="F507" s="223"/>
      <c r="G507" s="223"/>
      <c r="H507" s="220"/>
      <c r="I507" s="223"/>
      <c r="J507" s="226" t="str">
        <f t="shared" si="7"/>
        <v>ROW</v>
      </c>
    </row>
    <row r="508" spans="1:10" ht="14.25" customHeight="1">
      <c r="A508" s="263">
        <v>401</v>
      </c>
      <c r="B508" s="223"/>
      <c r="C508" s="220"/>
      <c r="D508" s="223"/>
      <c r="E508" s="220"/>
      <c r="F508" s="223"/>
      <c r="G508" s="223"/>
      <c r="H508" s="220"/>
      <c r="I508" s="223"/>
      <c r="J508" s="226" t="str">
        <f t="shared" si="7"/>
        <v>ROW</v>
      </c>
    </row>
    <row r="509" spans="1:10" ht="14.25" customHeight="1">
      <c r="A509" s="273">
        <v>402</v>
      </c>
      <c r="B509" s="223"/>
      <c r="C509" s="220"/>
      <c r="D509" s="223"/>
      <c r="E509" s="220"/>
      <c r="F509" s="223"/>
      <c r="G509" s="223"/>
      <c r="H509" s="220"/>
      <c r="I509" s="223"/>
      <c r="J509" s="226" t="str">
        <f t="shared" si="7"/>
        <v>ROW</v>
      </c>
    </row>
    <row r="510" spans="1:10" ht="14.25" customHeight="1">
      <c r="A510" s="263">
        <v>403</v>
      </c>
      <c r="B510" s="223"/>
      <c r="C510" s="220"/>
      <c r="D510" s="223"/>
      <c r="E510" s="220"/>
      <c r="F510" s="223"/>
      <c r="G510" s="223"/>
      <c r="H510" s="220"/>
      <c r="I510" s="223"/>
      <c r="J510" s="226" t="str">
        <f t="shared" si="7"/>
        <v>ROW</v>
      </c>
    </row>
    <row r="511" spans="1:10" ht="14.25" customHeight="1">
      <c r="A511" s="263">
        <v>404</v>
      </c>
      <c r="B511" s="223"/>
      <c r="C511" s="220"/>
      <c r="D511" s="223"/>
      <c r="E511" s="220"/>
      <c r="F511" s="223"/>
      <c r="G511" s="223"/>
      <c r="H511" s="220"/>
      <c r="I511" s="223"/>
      <c r="J511" s="226" t="str">
        <f t="shared" si="7"/>
        <v>ROW</v>
      </c>
    </row>
    <row r="512" spans="1:10" ht="14.25" customHeight="1">
      <c r="A512" s="263">
        <v>405</v>
      </c>
      <c r="B512" s="223"/>
      <c r="C512" s="220"/>
      <c r="D512" s="223"/>
      <c r="E512" s="220"/>
      <c r="F512" s="223"/>
      <c r="G512" s="223"/>
      <c r="H512" s="220"/>
      <c r="I512" s="223"/>
      <c r="J512" s="226" t="str">
        <f t="shared" si="7"/>
        <v>ROW</v>
      </c>
    </row>
    <row r="513" spans="1:10" ht="14.25" customHeight="1">
      <c r="A513" s="273">
        <v>406</v>
      </c>
      <c r="B513" s="223"/>
      <c r="C513" s="220"/>
      <c r="D513" s="223"/>
      <c r="E513" s="220"/>
      <c r="F513" s="223"/>
      <c r="G513" s="223"/>
      <c r="H513" s="220"/>
      <c r="I513" s="223"/>
      <c r="J513" s="226" t="str">
        <f t="shared" si="7"/>
        <v>ROW</v>
      </c>
    </row>
    <row r="514" spans="1:10" ht="14.25" customHeight="1">
      <c r="A514" s="273">
        <v>407</v>
      </c>
      <c r="B514" s="223"/>
      <c r="C514" s="220"/>
      <c r="D514" s="223"/>
      <c r="E514" s="220"/>
      <c r="F514" s="223"/>
      <c r="G514" s="223"/>
      <c r="H514" s="220"/>
      <c r="I514" s="223"/>
      <c r="J514" s="226" t="str">
        <f t="shared" si="7"/>
        <v>ROW</v>
      </c>
    </row>
    <row r="515" spans="1:10" ht="14.25" customHeight="1">
      <c r="A515" s="263">
        <v>408</v>
      </c>
      <c r="B515" s="223"/>
      <c r="C515" s="220"/>
      <c r="D515" s="223"/>
      <c r="E515" s="220"/>
      <c r="F515" s="223"/>
      <c r="G515" s="223"/>
      <c r="H515" s="220"/>
      <c r="I515" s="223"/>
      <c r="J515" s="226" t="str">
        <f t="shared" si="7"/>
        <v>ROW</v>
      </c>
    </row>
    <row r="516" spans="1:10" ht="14.25" customHeight="1">
      <c r="A516" s="263">
        <v>409</v>
      </c>
      <c r="B516" s="223"/>
      <c r="C516" s="220"/>
      <c r="D516" s="223"/>
      <c r="E516" s="220"/>
      <c r="F516" s="223"/>
      <c r="G516" s="223"/>
      <c r="H516" s="220"/>
      <c r="I516" s="223"/>
      <c r="J516" s="226" t="str">
        <f t="shared" si="7"/>
        <v>ROW</v>
      </c>
    </row>
    <row r="517" spans="1:10" ht="14.25" customHeight="1">
      <c r="A517" s="273">
        <v>410</v>
      </c>
      <c r="B517" s="223"/>
      <c r="C517" s="220"/>
      <c r="D517" s="223"/>
      <c r="E517" s="220"/>
      <c r="F517" s="223"/>
      <c r="G517" s="223"/>
      <c r="H517" s="220"/>
      <c r="I517" s="223"/>
      <c r="J517" s="226" t="str">
        <f t="shared" si="7"/>
        <v>ROW</v>
      </c>
    </row>
    <row r="518" spans="1:10" ht="14.25" customHeight="1">
      <c r="A518" s="263">
        <v>411</v>
      </c>
      <c r="B518" s="223"/>
      <c r="C518" s="220"/>
      <c r="D518" s="223"/>
      <c r="E518" s="220"/>
      <c r="F518" s="223"/>
      <c r="G518" s="223"/>
      <c r="H518" s="220"/>
      <c r="I518" s="223"/>
      <c r="J518" s="226" t="str">
        <f t="shared" si="7"/>
        <v>ROW</v>
      </c>
    </row>
    <row r="519" spans="1:10" ht="14.25" customHeight="1">
      <c r="A519" s="263">
        <v>412</v>
      </c>
      <c r="B519" s="223"/>
      <c r="C519" s="220"/>
      <c r="D519" s="223"/>
      <c r="E519" s="220"/>
      <c r="F519" s="223"/>
      <c r="G519" s="223"/>
      <c r="H519" s="220"/>
      <c r="I519" s="223"/>
      <c r="J519" s="226" t="str">
        <f t="shared" si="7"/>
        <v>ROW</v>
      </c>
    </row>
    <row r="520" spans="1:10" ht="14.25" customHeight="1">
      <c r="A520" s="263">
        <v>413</v>
      </c>
      <c r="B520" s="223"/>
      <c r="C520" s="220"/>
      <c r="D520" s="223"/>
      <c r="E520" s="220"/>
      <c r="F520" s="223"/>
      <c r="G520" s="223"/>
      <c r="H520" s="220"/>
      <c r="I520" s="223"/>
      <c r="J520" s="226" t="str">
        <f t="shared" si="7"/>
        <v>ROW</v>
      </c>
    </row>
    <row r="521" spans="1:10" ht="14.25" customHeight="1">
      <c r="A521" s="273">
        <v>414</v>
      </c>
      <c r="B521" s="223"/>
      <c r="C521" s="220"/>
      <c r="D521" s="223"/>
      <c r="E521" s="220"/>
      <c r="F521" s="223"/>
      <c r="G521" s="223"/>
      <c r="H521" s="220"/>
      <c r="I521" s="223"/>
      <c r="J521" s="226" t="str">
        <f t="shared" si="7"/>
        <v>ROW</v>
      </c>
    </row>
    <row r="522" spans="1:10" ht="14.25" customHeight="1">
      <c r="A522" s="273">
        <v>415</v>
      </c>
      <c r="B522" s="223"/>
      <c r="C522" s="220"/>
      <c r="D522" s="223"/>
      <c r="E522" s="220"/>
      <c r="F522" s="223"/>
      <c r="G522" s="223"/>
      <c r="H522" s="220"/>
      <c r="I522" s="223"/>
      <c r="J522" s="226" t="str">
        <f t="shared" si="7"/>
        <v>ROW</v>
      </c>
    </row>
    <row r="523" spans="1:10" ht="14.25" customHeight="1">
      <c r="A523" s="263">
        <v>416</v>
      </c>
      <c r="B523" s="223"/>
      <c r="C523" s="220"/>
      <c r="D523" s="223"/>
      <c r="E523" s="220"/>
      <c r="F523" s="223"/>
      <c r="G523" s="223"/>
      <c r="H523" s="220"/>
      <c r="I523" s="223"/>
      <c r="J523" s="226" t="str">
        <f t="shared" si="7"/>
        <v>ROW</v>
      </c>
    </row>
    <row r="524" spans="1:10" ht="14.25" customHeight="1">
      <c r="A524" s="263">
        <v>417</v>
      </c>
      <c r="B524" s="223"/>
      <c r="C524" s="220"/>
      <c r="D524" s="223"/>
      <c r="E524" s="220"/>
      <c r="F524" s="223"/>
      <c r="G524" s="223"/>
      <c r="H524" s="220"/>
      <c r="I524" s="223"/>
      <c r="J524" s="226" t="str">
        <f t="shared" si="7"/>
        <v>ROW</v>
      </c>
    </row>
    <row r="525" spans="1:10" ht="14.25" customHeight="1">
      <c r="A525" s="273">
        <v>418</v>
      </c>
      <c r="B525" s="223"/>
      <c r="C525" s="220"/>
      <c r="D525" s="223"/>
      <c r="E525" s="220"/>
      <c r="F525" s="223"/>
      <c r="G525" s="223"/>
      <c r="H525" s="220"/>
      <c r="I525" s="223"/>
      <c r="J525" s="226" t="str">
        <f t="shared" si="7"/>
        <v>ROW</v>
      </c>
    </row>
    <row r="526" spans="1:10" ht="14.25" customHeight="1">
      <c r="A526" s="263">
        <v>419</v>
      </c>
      <c r="B526" s="223"/>
      <c r="C526" s="220"/>
      <c r="D526" s="223"/>
      <c r="E526" s="220"/>
      <c r="F526" s="223"/>
      <c r="G526" s="223"/>
      <c r="H526" s="220"/>
      <c r="I526" s="223"/>
      <c r="J526" s="226" t="str">
        <f t="shared" si="7"/>
        <v>ROW</v>
      </c>
    </row>
    <row r="527" spans="1:10" ht="14.25" customHeight="1">
      <c r="A527" s="263">
        <v>420</v>
      </c>
      <c r="B527" s="223"/>
      <c r="C527" s="220"/>
      <c r="D527" s="223"/>
      <c r="E527" s="220"/>
      <c r="F527" s="223"/>
      <c r="G527" s="223"/>
      <c r="H527" s="220"/>
      <c r="I527" s="223"/>
      <c r="J527" s="226" t="str">
        <f t="shared" si="7"/>
        <v>ROW</v>
      </c>
    </row>
    <row r="528" spans="1:10" ht="14.25" customHeight="1">
      <c r="A528" s="263">
        <v>421</v>
      </c>
      <c r="B528" s="223"/>
      <c r="C528" s="220"/>
      <c r="D528" s="223"/>
      <c r="E528" s="220"/>
      <c r="F528" s="223"/>
      <c r="G528" s="223"/>
      <c r="H528" s="220"/>
      <c r="I528" s="223"/>
      <c r="J528" s="226" t="str">
        <f t="shared" si="7"/>
        <v>ROW</v>
      </c>
    </row>
    <row r="529" spans="1:10" ht="14.25" customHeight="1">
      <c r="A529" s="273">
        <v>422</v>
      </c>
      <c r="B529" s="223"/>
      <c r="C529" s="220"/>
      <c r="D529" s="223"/>
      <c r="E529" s="220"/>
      <c r="F529" s="223"/>
      <c r="G529" s="223"/>
      <c r="H529" s="220"/>
      <c r="I529" s="223"/>
      <c r="J529" s="226" t="str">
        <f t="shared" si="7"/>
        <v>ROW</v>
      </c>
    </row>
    <row r="530" spans="1:10" ht="14.25" customHeight="1">
      <c r="A530" s="273">
        <v>423</v>
      </c>
      <c r="B530" s="223"/>
      <c r="C530" s="220"/>
      <c r="D530" s="223"/>
      <c r="E530" s="220"/>
      <c r="F530" s="223"/>
      <c r="G530" s="223"/>
      <c r="H530" s="220"/>
      <c r="I530" s="223"/>
      <c r="J530" s="226" t="str">
        <f t="shared" si="7"/>
        <v>ROW</v>
      </c>
    </row>
    <row r="531" spans="1:10" ht="14.25" customHeight="1">
      <c r="A531" s="263">
        <v>424</v>
      </c>
      <c r="B531" s="223"/>
      <c r="C531" s="220"/>
      <c r="D531" s="223"/>
      <c r="E531" s="220"/>
      <c r="F531" s="223"/>
      <c r="G531" s="223"/>
      <c r="H531" s="220"/>
      <c r="I531" s="223"/>
      <c r="J531" s="226" t="str">
        <f t="shared" si="7"/>
        <v>ROW</v>
      </c>
    </row>
    <row r="532" spans="1:10" ht="14.25" customHeight="1">
      <c r="A532" s="263">
        <v>425</v>
      </c>
      <c r="B532" s="223"/>
      <c r="C532" s="220"/>
      <c r="D532" s="223"/>
      <c r="E532" s="220"/>
      <c r="F532" s="223"/>
      <c r="G532" s="223"/>
      <c r="H532" s="220"/>
      <c r="I532" s="223"/>
      <c r="J532" s="226" t="str">
        <f t="shared" si="7"/>
        <v>ROW</v>
      </c>
    </row>
    <row r="533" spans="1:10" ht="14.25" customHeight="1">
      <c r="A533" s="273">
        <v>426</v>
      </c>
      <c r="B533" s="223"/>
      <c r="C533" s="220"/>
      <c r="D533" s="223"/>
      <c r="E533" s="220"/>
      <c r="F533" s="223"/>
      <c r="G533" s="223"/>
      <c r="H533" s="220"/>
      <c r="I533" s="223"/>
      <c r="J533" s="226" t="str">
        <f t="shared" si="7"/>
        <v>ROW</v>
      </c>
    </row>
    <row r="534" spans="1:10" ht="14.25" customHeight="1">
      <c r="A534" s="263">
        <v>427</v>
      </c>
      <c r="B534" s="223"/>
      <c r="C534" s="220"/>
      <c r="D534" s="223"/>
      <c r="E534" s="220"/>
      <c r="F534" s="223"/>
      <c r="G534" s="223"/>
      <c r="H534" s="220"/>
      <c r="I534" s="223"/>
      <c r="J534" s="226" t="str">
        <f t="shared" si="7"/>
        <v>ROW</v>
      </c>
    </row>
    <row r="535" spans="1:10" ht="14.25" customHeight="1">
      <c r="A535" s="263">
        <v>428</v>
      </c>
      <c r="B535" s="223"/>
      <c r="C535" s="220"/>
      <c r="D535" s="223"/>
      <c r="E535" s="220"/>
      <c r="F535" s="223"/>
      <c r="G535" s="223"/>
      <c r="H535" s="220"/>
      <c r="I535" s="223"/>
      <c r="J535" s="226" t="str">
        <f t="shared" si="7"/>
        <v>ROW</v>
      </c>
    </row>
    <row r="536" spans="1:10" ht="14.25" customHeight="1">
      <c r="A536" s="263">
        <v>429</v>
      </c>
      <c r="B536" s="223"/>
      <c r="C536" s="220"/>
      <c r="D536" s="223"/>
      <c r="E536" s="220"/>
      <c r="F536" s="223"/>
      <c r="G536" s="223"/>
      <c r="H536" s="220"/>
      <c r="I536" s="223"/>
      <c r="J536" s="226" t="str">
        <f t="shared" si="7"/>
        <v>ROW</v>
      </c>
    </row>
    <row r="537" spans="1:10" ht="14.25" customHeight="1">
      <c r="A537" s="273">
        <v>430</v>
      </c>
      <c r="B537" s="223"/>
      <c r="C537" s="220"/>
      <c r="D537" s="223"/>
      <c r="E537" s="220"/>
      <c r="F537" s="223"/>
      <c r="G537" s="223"/>
      <c r="H537" s="220"/>
      <c r="I537" s="223"/>
      <c r="J537" s="226" t="str">
        <f t="shared" si="7"/>
        <v>ROW</v>
      </c>
    </row>
    <row r="538" spans="1:10" ht="14.25" customHeight="1">
      <c r="A538" s="273">
        <v>431</v>
      </c>
      <c r="B538" s="223"/>
      <c r="C538" s="220"/>
      <c r="D538" s="223"/>
      <c r="E538" s="220"/>
      <c r="F538" s="223"/>
      <c r="G538" s="223"/>
      <c r="H538" s="220"/>
      <c r="I538" s="223"/>
      <c r="J538" s="226" t="str">
        <f t="shared" si="7"/>
        <v>ROW</v>
      </c>
    </row>
    <row r="539" spans="1:10" ht="14.25" customHeight="1">
      <c r="A539" s="263">
        <v>432</v>
      </c>
      <c r="B539" s="223"/>
      <c r="C539" s="220"/>
      <c r="D539" s="223"/>
      <c r="E539" s="220"/>
      <c r="F539" s="223"/>
      <c r="G539" s="223"/>
      <c r="H539" s="220"/>
      <c r="I539" s="223"/>
      <c r="J539" s="226" t="str">
        <f t="shared" si="7"/>
        <v>ROW</v>
      </c>
    </row>
    <row r="540" spans="1:10" ht="14.25" customHeight="1">
      <c r="A540" s="263">
        <v>433</v>
      </c>
      <c r="B540" s="223"/>
      <c r="C540" s="220"/>
      <c r="D540" s="223"/>
      <c r="E540" s="220"/>
      <c r="F540" s="223"/>
      <c r="G540" s="223"/>
      <c r="H540" s="220"/>
      <c r="I540" s="223"/>
      <c r="J540" s="226" t="str">
        <f t="shared" si="7"/>
        <v>ROW</v>
      </c>
    </row>
    <row r="541" spans="1:10" ht="14.25" customHeight="1">
      <c r="A541" s="273">
        <v>434</v>
      </c>
      <c r="B541" s="223"/>
      <c r="C541" s="220"/>
      <c r="D541" s="223"/>
      <c r="E541" s="220"/>
      <c r="F541" s="223"/>
      <c r="G541" s="223"/>
      <c r="H541" s="220"/>
      <c r="I541" s="223"/>
      <c r="J541" s="226" t="str">
        <f t="shared" si="7"/>
        <v>ROW</v>
      </c>
    </row>
    <row r="542" spans="1:10" ht="14.25" customHeight="1">
      <c r="A542" s="263">
        <v>435</v>
      </c>
      <c r="B542" s="223"/>
      <c r="C542" s="220"/>
      <c r="D542" s="223"/>
      <c r="E542" s="220"/>
      <c r="F542" s="223"/>
      <c r="G542" s="223"/>
      <c r="H542" s="220"/>
      <c r="I542" s="223"/>
      <c r="J542" s="226" t="str">
        <f t="shared" si="7"/>
        <v>ROW</v>
      </c>
    </row>
    <row r="543" spans="1:10" ht="14.25" customHeight="1">
      <c r="A543" s="263">
        <v>436</v>
      </c>
      <c r="B543" s="223"/>
      <c r="C543" s="220"/>
      <c r="D543" s="223"/>
      <c r="E543" s="220"/>
      <c r="F543" s="223"/>
      <c r="G543" s="223"/>
      <c r="H543" s="220"/>
      <c r="I543" s="223"/>
      <c r="J543" s="226" t="str">
        <f t="shared" si="7"/>
        <v>ROW</v>
      </c>
    </row>
    <row r="544" spans="1:10" ht="14.25" customHeight="1">
      <c r="A544" s="263">
        <v>437</v>
      </c>
      <c r="B544" s="223"/>
      <c r="C544" s="220"/>
      <c r="D544" s="223"/>
      <c r="E544" s="220"/>
      <c r="F544" s="223"/>
      <c r="G544" s="223"/>
      <c r="H544" s="220"/>
      <c r="I544" s="223"/>
      <c r="J544" s="226" t="str">
        <f t="shared" si="7"/>
        <v>ROW</v>
      </c>
    </row>
    <row r="545" spans="1:10" ht="14.25" customHeight="1">
      <c r="A545" s="273">
        <v>438</v>
      </c>
      <c r="B545" s="223"/>
      <c r="C545" s="220"/>
      <c r="D545" s="223"/>
      <c r="E545" s="220"/>
      <c r="F545" s="223"/>
      <c r="G545" s="223"/>
      <c r="H545" s="220"/>
      <c r="I545" s="223"/>
      <c r="J545" s="226" t="str">
        <f t="shared" si="7"/>
        <v>ROW</v>
      </c>
    </row>
    <row r="546" spans="1:10" ht="14.25" customHeight="1">
      <c r="A546" s="273">
        <v>439</v>
      </c>
      <c r="B546" s="223"/>
      <c r="C546" s="220"/>
      <c r="D546" s="223"/>
      <c r="E546" s="220"/>
      <c r="F546" s="223"/>
      <c r="G546" s="223"/>
      <c r="H546" s="220"/>
      <c r="I546" s="223"/>
      <c r="J546" s="226" t="str">
        <f t="shared" si="7"/>
        <v>ROW</v>
      </c>
    </row>
    <row r="547" spans="1:10" ht="14.25" customHeight="1">
      <c r="A547" s="263">
        <v>440</v>
      </c>
      <c r="B547" s="223"/>
      <c r="C547" s="220"/>
      <c r="D547" s="223"/>
      <c r="E547" s="220"/>
      <c r="F547" s="223"/>
      <c r="G547" s="223"/>
      <c r="H547" s="220"/>
      <c r="I547" s="223"/>
      <c r="J547" s="226" t="str">
        <f t="shared" si="7"/>
        <v>ROW</v>
      </c>
    </row>
    <row r="548" spans="1:10" ht="14.25" customHeight="1">
      <c r="A548" s="263">
        <v>441</v>
      </c>
      <c r="B548" s="223"/>
      <c r="C548" s="220"/>
      <c r="D548" s="223"/>
      <c r="E548" s="220"/>
      <c r="F548" s="223"/>
      <c r="G548" s="223"/>
      <c r="H548" s="220"/>
      <c r="I548" s="223"/>
      <c r="J548" s="226" t="str">
        <f t="shared" si="7"/>
        <v>ROW</v>
      </c>
    </row>
    <row r="549" spans="1:10" ht="14.25" customHeight="1">
      <c r="A549" s="273">
        <v>442</v>
      </c>
      <c r="B549" s="223"/>
      <c r="C549" s="220"/>
      <c r="D549" s="223"/>
      <c r="E549" s="220"/>
      <c r="F549" s="223"/>
      <c r="G549" s="223"/>
      <c r="H549" s="220"/>
      <c r="I549" s="223"/>
      <c r="J549" s="226" t="str">
        <f t="shared" si="7"/>
        <v>ROW</v>
      </c>
    </row>
    <row r="550" spans="1:10" ht="14.25" customHeight="1">
      <c r="A550" s="263">
        <v>443</v>
      </c>
      <c r="B550" s="223"/>
      <c r="C550" s="220"/>
      <c r="D550" s="223"/>
      <c r="E550" s="220"/>
      <c r="F550" s="223"/>
      <c r="G550" s="223"/>
      <c r="H550" s="220"/>
      <c r="I550" s="223"/>
      <c r="J550" s="226" t="str">
        <f t="shared" si="7"/>
        <v>ROW</v>
      </c>
    </row>
    <row r="551" spans="1:10" ht="14.25" customHeight="1">
      <c r="A551" s="263">
        <v>444</v>
      </c>
      <c r="B551" s="223"/>
      <c r="C551" s="220"/>
      <c r="D551" s="223"/>
      <c r="E551" s="220"/>
      <c r="F551" s="223"/>
      <c r="G551" s="223"/>
      <c r="H551" s="220"/>
      <c r="I551" s="223"/>
      <c r="J551" s="226" t="str">
        <f t="shared" si="7"/>
        <v>ROW</v>
      </c>
    </row>
    <row r="552" spans="1:10" ht="14.25" customHeight="1">
      <c r="A552" s="263">
        <v>445</v>
      </c>
      <c r="B552" s="223"/>
      <c r="C552" s="220"/>
      <c r="D552" s="223"/>
      <c r="E552" s="220"/>
      <c r="F552" s="223"/>
      <c r="G552" s="223"/>
      <c r="H552" s="220"/>
      <c r="I552" s="223"/>
      <c r="J552" s="226" t="str">
        <f t="shared" si="7"/>
        <v>ROW</v>
      </c>
    </row>
    <row r="553" spans="1:10" ht="14.25" customHeight="1">
      <c r="A553" s="273">
        <v>446</v>
      </c>
      <c r="B553" s="223"/>
      <c r="C553" s="220"/>
      <c r="D553" s="223"/>
      <c r="E553" s="220"/>
      <c r="F553" s="223"/>
      <c r="G553" s="223"/>
      <c r="H553" s="220"/>
      <c r="I553" s="223"/>
      <c r="J553" s="226" t="str">
        <f t="shared" si="7"/>
        <v>ROW</v>
      </c>
    </row>
    <row r="554" spans="1:10" ht="14.25" customHeight="1">
      <c r="A554" s="273">
        <v>447</v>
      </c>
      <c r="B554" s="223"/>
      <c r="C554" s="220"/>
      <c r="D554" s="223"/>
      <c r="E554" s="220"/>
      <c r="F554" s="223"/>
      <c r="G554" s="223"/>
      <c r="H554" s="220"/>
      <c r="I554" s="223"/>
      <c r="J554" s="226" t="str">
        <f t="shared" si="7"/>
        <v>ROW</v>
      </c>
    </row>
    <row r="555" spans="1:10" ht="14.25" customHeight="1">
      <c r="A555" s="263">
        <v>448</v>
      </c>
      <c r="B555" s="223"/>
      <c r="C555" s="220"/>
      <c r="D555" s="223"/>
      <c r="E555" s="220"/>
      <c r="F555" s="223"/>
      <c r="G555" s="223"/>
      <c r="H555" s="220"/>
      <c r="I555" s="223"/>
      <c r="J555" s="226" t="str">
        <f t="shared" si="7"/>
        <v>ROW</v>
      </c>
    </row>
    <row r="556" spans="1:10" ht="14.25" customHeight="1">
      <c r="A556" s="263">
        <v>449</v>
      </c>
      <c r="B556" s="223"/>
      <c r="C556" s="220"/>
      <c r="D556" s="223"/>
      <c r="E556" s="220"/>
      <c r="F556" s="223"/>
      <c r="G556" s="223"/>
      <c r="H556" s="220"/>
      <c r="I556" s="223"/>
      <c r="J556" s="226" t="str">
        <f t="shared" si="7"/>
        <v>ROW</v>
      </c>
    </row>
    <row r="557" spans="1:10" ht="14.25" customHeight="1">
      <c r="A557" s="273">
        <v>450</v>
      </c>
      <c r="B557" s="223"/>
      <c r="C557" s="220"/>
      <c r="D557" s="223"/>
      <c r="E557" s="220"/>
      <c r="F557" s="223"/>
      <c r="G557" s="223"/>
      <c r="H557" s="220"/>
      <c r="I557" s="223"/>
      <c r="J557" s="226" t="str">
        <f t="shared" si="7"/>
        <v>ROW</v>
      </c>
    </row>
    <row r="558" spans="1:10" ht="14.25" customHeight="1">
      <c r="A558" s="263">
        <v>451</v>
      </c>
      <c r="B558" s="223"/>
      <c r="C558" s="220"/>
      <c r="D558" s="223"/>
      <c r="E558" s="220"/>
      <c r="F558" s="223"/>
      <c r="G558" s="223"/>
      <c r="H558" s="220"/>
      <c r="I558" s="223"/>
      <c r="J558" s="226" t="str">
        <f t="shared" si="7"/>
        <v>ROW</v>
      </c>
    </row>
    <row r="559" spans="1:10" ht="14.25" customHeight="1">
      <c r="A559" s="263">
        <v>452</v>
      </c>
      <c r="B559" s="223"/>
      <c r="C559" s="220"/>
      <c r="D559" s="223"/>
      <c r="E559" s="220"/>
      <c r="F559" s="223"/>
      <c r="G559" s="223"/>
      <c r="H559" s="220"/>
      <c r="I559" s="223"/>
      <c r="J559" s="226" t="str">
        <f t="shared" si="7"/>
        <v>ROW</v>
      </c>
    </row>
    <row r="560" spans="1:10" ht="14.25" customHeight="1">
      <c r="A560" s="263">
        <v>453</v>
      </c>
      <c r="B560" s="223"/>
      <c r="C560" s="220"/>
      <c r="D560" s="223"/>
      <c r="E560" s="220"/>
      <c r="F560" s="223"/>
      <c r="G560" s="223"/>
      <c r="H560" s="220"/>
      <c r="I560" s="223"/>
      <c r="J560" s="226" t="str">
        <f t="shared" si="7"/>
        <v>ROW</v>
      </c>
    </row>
    <row r="561" spans="1:10" ht="14.25" customHeight="1">
      <c r="A561" s="273">
        <v>454</v>
      </c>
      <c r="B561" s="223"/>
      <c r="C561" s="220"/>
      <c r="D561" s="223"/>
      <c r="E561" s="220"/>
      <c r="F561" s="223"/>
      <c r="G561" s="223"/>
      <c r="H561" s="220"/>
      <c r="I561" s="223"/>
      <c r="J561" s="226" t="str">
        <f t="shared" si="7"/>
        <v>ROW</v>
      </c>
    </row>
    <row r="562" spans="1:10" ht="14.25" customHeight="1">
      <c r="A562" s="273">
        <v>455</v>
      </c>
      <c r="B562" s="223"/>
      <c r="C562" s="220"/>
      <c r="D562" s="223"/>
      <c r="E562" s="220"/>
      <c r="F562" s="223"/>
      <c r="G562" s="223"/>
      <c r="H562" s="220"/>
      <c r="I562" s="223"/>
      <c r="J562" s="226" t="str">
        <f t="shared" si="7"/>
        <v>ROW</v>
      </c>
    </row>
    <row r="563" spans="1:10" ht="14.25" customHeight="1">
      <c r="A563" s="263">
        <v>456</v>
      </c>
      <c r="B563" s="223"/>
      <c r="C563" s="220"/>
      <c r="D563" s="223"/>
      <c r="E563" s="220"/>
      <c r="F563" s="223"/>
      <c r="G563" s="223"/>
      <c r="H563" s="220"/>
      <c r="I563" s="223"/>
      <c r="J563" s="226" t="str">
        <f t="shared" si="7"/>
        <v>ROW</v>
      </c>
    </row>
    <row r="564" spans="1:10" ht="14.25" customHeight="1">
      <c r="A564" s="263">
        <v>457</v>
      </c>
      <c r="B564" s="223"/>
      <c r="C564" s="220"/>
      <c r="D564" s="223"/>
      <c r="E564" s="220"/>
      <c r="F564" s="223"/>
      <c r="G564" s="223"/>
      <c r="H564" s="220"/>
      <c r="I564" s="223"/>
      <c r="J564" s="226" t="str">
        <f t="shared" si="7"/>
        <v>ROW</v>
      </c>
    </row>
    <row r="565" spans="1:10" ht="14.25" customHeight="1">
      <c r="A565" s="273">
        <v>458</v>
      </c>
      <c r="B565" s="223"/>
      <c r="C565" s="220"/>
      <c r="D565" s="223"/>
      <c r="E565" s="220"/>
      <c r="F565" s="223"/>
      <c r="G565" s="223"/>
      <c r="H565" s="220"/>
      <c r="I565" s="223"/>
      <c r="J565" s="226" t="str">
        <f t="shared" si="7"/>
        <v>ROW</v>
      </c>
    </row>
    <row r="566" spans="1:10" ht="14.25" customHeight="1">
      <c r="A566" s="263">
        <v>459</v>
      </c>
      <c r="B566" s="223"/>
      <c r="C566" s="220"/>
      <c r="D566" s="223"/>
      <c r="E566" s="220"/>
      <c r="F566" s="223"/>
      <c r="G566" s="223"/>
      <c r="H566" s="220"/>
      <c r="I566" s="223"/>
      <c r="J566" s="226" t="str">
        <f t="shared" si="7"/>
        <v>ROW</v>
      </c>
    </row>
    <row r="567" spans="1:10" ht="14.25" customHeight="1">
      <c r="A567" s="263">
        <v>460</v>
      </c>
      <c r="B567" s="223"/>
      <c r="C567" s="220"/>
      <c r="D567" s="223"/>
      <c r="E567" s="220"/>
      <c r="F567" s="223"/>
      <c r="G567" s="223"/>
      <c r="H567" s="220"/>
      <c r="I567" s="223"/>
      <c r="J567" s="226" t="str">
        <f t="shared" si="7"/>
        <v>ROW</v>
      </c>
    </row>
    <row r="568" spans="1:10" ht="14.25" customHeight="1">
      <c r="A568" s="263">
        <v>461</v>
      </c>
      <c r="B568" s="223"/>
      <c r="C568" s="220"/>
      <c r="D568" s="223"/>
      <c r="E568" s="220"/>
      <c r="F568" s="223"/>
      <c r="G568" s="223"/>
      <c r="H568" s="220"/>
      <c r="I568" s="223"/>
      <c r="J568" s="226" t="str">
        <f t="shared" si="7"/>
        <v>ROW</v>
      </c>
    </row>
    <row r="569" spans="1:10" ht="14.25" customHeight="1">
      <c r="A569" s="273">
        <v>462</v>
      </c>
      <c r="B569" s="223"/>
      <c r="C569" s="220"/>
      <c r="D569" s="223"/>
      <c r="E569" s="220"/>
      <c r="F569" s="223"/>
      <c r="G569" s="223"/>
      <c r="H569" s="220"/>
      <c r="I569" s="223"/>
      <c r="J569" s="226" t="str">
        <f t="shared" si="7"/>
        <v>ROW</v>
      </c>
    </row>
    <row r="570" spans="1:10" ht="14.25" customHeight="1">
      <c r="A570" s="273">
        <v>463</v>
      </c>
      <c r="B570" s="223"/>
      <c r="C570" s="220"/>
      <c r="D570" s="223"/>
      <c r="E570" s="220"/>
      <c r="F570" s="223"/>
      <c r="G570" s="223"/>
      <c r="H570" s="220"/>
      <c r="I570" s="223"/>
      <c r="J570" s="226" t="str">
        <f t="shared" si="7"/>
        <v>ROW</v>
      </c>
    </row>
    <row r="571" spans="1:10" ht="14.25" customHeight="1">
      <c r="A571" s="263">
        <v>464</v>
      </c>
      <c r="B571" s="223"/>
      <c r="C571" s="220"/>
      <c r="D571" s="223"/>
      <c r="E571" s="220"/>
      <c r="F571" s="223"/>
      <c r="G571" s="223"/>
      <c r="H571" s="220"/>
      <c r="I571" s="223"/>
      <c r="J571" s="226" t="str">
        <f t="shared" si="7"/>
        <v>ROW</v>
      </c>
    </row>
    <row r="572" spans="1:10" ht="14.25" customHeight="1">
      <c r="A572" s="263">
        <v>465</v>
      </c>
      <c r="B572" s="223"/>
      <c r="C572" s="220"/>
      <c r="D572" s="223"/>
      <c r="E572" s="220"/>
      <c r="F572" s="223"/>
      <c r="G572" s="223"/>
      <c r="H572" s="220"/>
      <c r="I572" s="223"/>
      <c r="J572" s="226" t="str">
        <f t="shared" si="7"/>
        <v>ROW</v>
      </c>
    </row>
    <row r="573" spans="1:10" ht="14.25" customHeight="1">
      <c r="A573" s="273">
        <v>466</v>
      </c>
      <c r="B573" s="223"/>
      <c r="C573" s="220"/>
      <c r="D573" s="223"/>
      <c r="E573" s="220"/>
      <c r="F573" s="223"/>
      <c r="G573" s="223"/>
      <c r="H573" s="220"/>
      <c r="I573" s="223"/>
      <c r="J573" s="226" t="str">
        <f t="shared" si="7"/>
        <v>ROW</v>
      </c>
    </row>
    <row r="574" spans="1:10" ht="14.25" customHeight="1">
      <c r="A574" s="263">
        <v>467</v>
      </c>
      <c r="B574" s="223"/>
      <c r="C574" s="220"/>
      <c r="D574" s="223"/>
      <c r="E574" s="220"/>
      <c r="F574" s="223"/>
      <c r="G574" s="223"/>
      <c r="H574" s="220"/>
      <c r="I574" s="223"/>
      <c r="J574" s="226" t="str">
        <f t="shared" si="7"/>
        <v>ROW</v>
      </c>
    </row>
    <row r="575" spans="1:10" ht="14.25" customHeight="1">
      <c r="A575" s="263">
        <v>468</v>
      </c>
      <c r="B575" s="223"/>
      <c r="C575" s="220"/>
      <c r="D575" s="223"/>
      <c r="E575" s="220"/>
      <c r="F575" s="223"/>
      <c r="G575" s="223"/>
      <c r="H575" s="220"/>
      <c r="I575" s="223"/>
      <c r="J575" s="226" t="str">
        <f t="shared" si="7"/>
        <v>ROW</v>
      </c>
    </row>
    <row r="576" spans="1:10" ht="14.25" customHeight="1">
      <c r="A576" s="263">
        <v>469</v>
      </c>
      <c r="B576" s="223"/>
      <c r="C576" s="220"/>
      <c r="D576" s="223"/>
      <c r="E576" s="220"/>
      <c r="F576" s="223"/>
      <c r="G576" s="223"/>
      <c r="H576" s="220"/>
      <c r="I576" s="223"/>
      <c r="J576" s="226" t="str">
        <f t="shared" si="7"/>
        <v>ROW</v>
      </c>
    </row>
    <row r="577" spans="1:10" ht="14.25" customHeight="1">
      <c r="A577" s="273">
        <v>470</v>
      </c>
      <c r="B577" s="223"/>
      <c r="C577" s="220"/>
      <c r="D577" s="223"/>
      <c r="E577" s="220"/>
      <c r="F577" s="223"/>
      <c r="G577" s="223"/>
      <c r="H577" s="220"/>
      <c r="I577" s="223"/>
      <c r="J577" s="226" t="str">
        <f t="shared" si="7"/>
        <v>ROW</v>
      </c>
    </row>
    <row r="578" spans="1:10" ht="14.25" customHeight="1">
      <c r="A578" s="273">
        <v>471</v>
      </c>
      <c r="B578" s="223"/>
      <c r="C578" s="220"/>
      <c r="D578" s="223"/>
      <c r="E578" s="220"/>
      <c r="F578" s="223"/>
      <c r="G578" s="223"/>
      <c r="H578" s="220"/>
      <c r="I578" s="223"/>
      <c r="J578" s="226" t="str">
        <f t="shared" si="7"/>
        <v>ROW</v>
      </c>
    </row>
    <row r="579" spans="1:10" ht="14.25" customHeight="1">
      <c r="A579" s="263">
        <v>472</v>
      </c>
      <c r="B579" s="223"/>
      <c r="C579" s="220"/>
      <c r="D579" s="223"/>
      <c r="E579" s="220"/>
      <c r="F579" s="223"/>
      <c r="G579" s="223"/>
      <c r="H579" s="220"/>
      <c r="I579" s="223"/>
      <c r="J579" s="226" t="str">
        <f t="shared" si="7"/>
        <v>ROW</v>
      </c>
    </row>
    <row r="580" spans="1:10" ht="14.25" customHeight="1">
      <c r="A580" s="263">
        <v>473</v>
      </c>
      <c r="B580" s="223"/>
      <c r="C580" s="220"/>
      <c r="D580" s="223"/>
      <c r="E580" s="220"/>
      <c r="F580" s="223"/>
      <c r="G580" s="223"/>
      <c r="H580" s="220"/>
      <c r="I580" s="223"/>
      <c r="J580" s="226" t="str">
        <f t="shared" si="7"/>
        <v>ROW</v>
      </c>
    </row>
    <row r="581" spans="1:10" ht="14.25" customHeight="1">
      <c r="A581" s="273">
        <v>474</v>
      </c>
      <c r="B581" s="223"/>
      <c r="C581" s="220"/>
      <c r="D581" s="223"/>
      <c r="E581" s="220"/>
      <c r="F581" s="223"/>
      <c r="G581" s="223"/>
      <c r="H581" s="220"/>
      <c r="I581" s="223"/>
      <c r="J581" s="226" t="str">
        <f t="shared" si="7"/>
        <v>ROW</v>
      </c>
    </row>
    <row r="582" spans="1:10" ht="14.25" customHeight="1">
      <c r="A582" s="263">
        <v>475</v>
      </c>
      <c r="B582" s="223"/>
      <c r="C582" s="220"/>
      <c r="D582" s="223"/>
      <c r="E582" s="220"/>
      <c r="F582" s="223"/>
      <c r="G582" s="223"/>
      <c r="H582" s="220"/>
      <c r="I582" s="223"/>
      <c r="J582" s="226" t="str">
        <f t="shared" si="7"/>
        <v>ROW</v>
      </c>
    </row>
    <row r="583" spans="1:10" ht="14.25" customHeight="1">
      <c r="A583" s="263">
        <v>476</v>
      </c>
      <c r="B583" s="223"/>
      <c r="C583" s="220"/>
      <c r="D583" s="223"/>
      <c r="E583" s="220"/>
      <c r="F583" s="223"/>
      <c r="G583" s="223"/>
      <c r="H583" s="220"/>
      <c r="I583" s="223"/>
      <c r="J583" s="226" t="str">
        <f t="shared" si="7"/>
        <v>ROW</v>
      </c>
    </row>
    <row r="584" spans="1:10" ht="14.25" customHeight="1">
      <c r="A584" s="263">
        <v>477</v>
      </c>
      <c r="B584" s="223"/>
      <c r="C584" s="220"/>
      <c r="D584" s="223"/>
      <c r="E584" s="220"/>
      <c r="F584" s="223"/>
      <c r="G584" s="223"/>
      <c r="H584" s="220"/>
      <c r="I584" s="223"/>
      <c r="J584" s="226" t="str">
        <f t="shared" si="7"/>
        <v>ROW</v>
      </c>
    </row>
    <row r="585" spans="1:10" ht="14.25" customHeight="1">
      <c r="A585" s="273">
        <v>478</v>
      </c>
      <c r="B585" s="223"/>
      <c r="C585" s="220"/>
      <c r="D585" s="223"/>
      <c r="E585" s="220"/>
      <c r="F585" s="223"/>
      <c r="G585" s="223"/>
      <c r="H585" s="220"/>
      <c r="I585" s="223"/>
      <c r="J585" s="226" t="str">
        <f t="shared" si="7"/>
        <v>ROW</v>
      </c>
    </row>
    <row r="586" spans="1:10" ht="14.25" customHeight="1">
      <c r="A586" s="273">
        <v>479</v>
      </c>
      <c r="B586" s="223"/>
      <c r="C586" s="220"/>
      <c r="D586" s="223"/>
      <c r="E586" s="220"/>
      <c r="F586" s="223"/>
      <c r="G586" s="223"/>
      <c r="H586" s="220"/>
      <c r="I586" s="223"/>
      <c r="J586" s="226" t="str">
        <f t="shared" si="7"/>
        <v>ROW</v>
      </c>
    </row>
    <row r="587" spans="1:10" ht="14.25" customHeight="1">
      <c r="A587" s="263">
        <v>480</v>
      </c>
      <c r="B587" s="223"/>
      <c r="C587" s="220"/>
      <c r="D587" s="223"/>
      <c r="E587" s="220"/>
      <c r="F587" s="223"/>
      <c r="G587" s="223"/>
      <c r="H587" s="220"/>
      <c r="I587" s="223"/>
      <c r="J587" s="226" t="str">
        <f t="shared" si="7"/>
        <v>ROW</v>
      </c>
    </row>
    <row r="588" spans="1:10" ht="14.25" customHeight="1">
      <c r="A588" s="263">
        <v>481</v>
      </c>
      <c r="B588" s="223"/>
      <c r="C588" s="220"/>
      <c r="D588" s="223"/>
      <c r="E588" s="220"/>
      <c r="F588" s="223"/>
      <c r="G588" s="223"/>
      <c r="H588" s="220"/>
      <c r="I588" s="223"/>
      <c r="J588" s="226" t="str">
        <f t="shared" si="7"/>
        <v>ROW</v>
      </c>
    </row>
    <row r="589" spans="1:10" ht="14.25" customHeight="1">
      <c r="A589" s="273">
        <v>482</v>
      </c>
      <c r="B589" s="223"/>
      <c r="C589" s="220"/>
      <c r="D589" s="223"/>
      <c r="E589" s="220"/>
      <c r="F589" s="223"/>
      <c r="G589" s="223"/>
      <c r="H589" s="220"/>
      <c r="I589" s="223"/>
      <c r="J589" s="226" t="str">
        <f t="shared" si="7"/>
        <v>ROW</v>
      </c>
    </row>
    <row r="590" spans="1:10" ht="14.25" customHeight="1">
      <c r="A590" s="263">
        <v>483</v>
      </c>
      <c r="B590" s="223"/>
      <c r="C590" s="220"/>
      <c r="D590" s="223"/>
      <c r="E590" s="220"/>
      <c r="F590" s="223"/>
      <c r="G590" s="223"/>
      <c r="H590" s="220"/>
      <c r="I590" s="223"/>
      <c r="J590" s="226" t="str">
        <f t="shared" si="7"/>
        <v>ROW</v>
      </c>
    </row>
    <row r="591" spans="1:10" ht="14.25" customHeight="1">
      <c r="A591" s="263">
        <v>484</v>
      </c>
      <c r="B591" s="223"/>
      <c r="C591" s="220"/>
      <c r="D591" s="223"/>
      <c r="E591" s="220"/>
      <c r="F591" s="223"/>
      <c r="G591" s="223"/>
      <c r="H591" s="220"/>
      <c r="I591" s="223"/>
      <c r="J591" s="226" t="str">
        <f t="shared" si="7"/>
        <v>ROW</v>
      </c>
    </row>
    <row r="592" spans="1:10" ht="14.25" customHeight="1">
      <c r="A592" s="263">
        <v>485</v>
      </c>
      <c r="B592" s="223"/>
      <c r="C592" s="220"/>
      <c r="D592" s="223"/>
      <c r="E592" s="220"/>
      <c r="F592" s="223"/>
      <c r="G592" s="223"/>
      <c r="H592" s="220"/>
      <c r="I592" s="223"/>
      <c r="J592" s="226" t="str">
        <f t="shared" si="7"/>
        <v>ROW</v>
      </c>
    </row>
    <row r="593" spans="1:10" ht="14.25" customHeight="1">
      <c r="A593" s="273">
        <v>486</v>
      </c>
      <c r="B593" s="223"/>
      <c r="C593" s="220"/>
      <c r="D593" s="223"/>
      <c r="E593" s="220"/>
      <c r="F593" s="223"/>
      <c r="G593" s="223"/>
      <c r="H593" s="220"/>
      <c r="I593" s="223"/>
      <c r="J593" s="226" t="str">
        <f t="shared" si="7"/>
        <v>ROW</v>
      </c>
    </row>
    <row r="594" spans="1:10" ht="14.25" customHeight="1">
      <c r="A594" s="273">
        <v>487</v>
      </c>
      <c r="B594" s="223"/>
      <c r="C594" s="220"/>
      <c r="D594" s="223"/>
      <c r="E594" s="220"/>
      <c r="F594" s="223"/>
      <c r="G594" s="223"/>
      <c r="H594" s="220"/>
      <c r="I594" s="223"/>
      <c r="J594" s="226" t="str">
        <f t="shared" si="7"/>
        <v>ROW</v>
      </c>
    </row>
    <row r="595" spans="1:10" ht="14.25" customHeight="1">
      <c r="A595" s="263">
        <v>488</v>
      </c>
      <c r="B595" s="223"/>
      <c r="C595" s="220"/>
      <c r="D595" s="223"/>
      <c r="E595" s="220"/>
      <c r="F595" s="223"/>
      <c r="G595" s="223"/>
      <c r="H595" s="220"/>
      <c r="I595" s="223"/>
      <c r="J595" s="226" t="str">
        <f t="shared" si="7"/>
        <v>ROW</v>
      </c>
    </row>
    <row r="596" spans="1:10" ht="14.25" customHeight="1">
      <c r="A596" s="263">
        <v>489</v>
      </c>
      <c r="B596" s="223"/>
      <c r="C596" s="220"/>
      <c r="D596" s="223"/>
      <c r="E596" s="220"/>
      <c r="F596" s="223"/>
      <c r="G596" s="223"/>
      <c r="H596" s="220"/>
      <c r="I596" s="223"/>
      <c r="J596" s="226" t="str">
        <f t="shared" si="7"/>
        <v>ROW</v>
      </c>
    </row>
    <row r="597" spans="1:10" ht="14.25" customHeight="1">
      <c r="A597" s="273">
        <v>490</v>
      </c>
      <c r="B597" s="223"/>
      <c r="C597" s="220"/>
      <c r="D597" s="223"/>
      <c r="E597" s="220"/>
      <c r="F597" s="223"/>
      <c r="G597" s="223"/>
      <c r="H597" s="220"/>
      <c r="I597" s="223"/>
      <c r="J597" s="226" t="str">
        <f t="shared" si="7"/>
        <v>ROW</v>
      </c>
    </row>
    <row r="598" spans="1:10" ht="14.25" customHeight="1">
      <c r="A598" s="263">
        <v>491</v>
      </c>
      <c r="B598" s="223"/>
      <c r="C598" s="220"/>
      <c r="D598" s="223"/>
      <c r="E598" s="220"/>
      <c r="F598" s="223"/>
      <c r="G598" s="223"/>
      <c r="H598" s="220"/>
      <c r="I598" s="223"/>
      <c r="J598" s="226" t="str">
        <f t="shared" si="7"/>
        <v>ROW</v>
      </c>
    </row>
    <row r="599" spans="1:10" ht="14.25" customHeight="1">
      <c r="A599" s="263">
        <v>492</v>
      </c>
      <c r="B599" s="223"/>
      <c r="C599" s="220"/>
      <c r="D599" s="223"/>
      <c r="E599" s="220"/>
      <c r="F599" s="223"/>
      <c r="G599" s="223"/>
      <c r="H599" s="220"/>
      <c r="I599" s="223"/>
      <c r="J599" s="226" t="str">
        <f t="shared" si="7"/>
        <v>ROW</v>
      </c>
    </row>
    <row r="600" spans="1:10" ht="14.25" customHeight="1">
      <c r="A600" s="263">
        <v>493</v>
      </c>
      <c r="B600" s="223"/>
      <c r="C600" s="220"/>
      <c r="D600" s="223"/>
      <c r="E600" s="220"/>
      <c r="F600" s="223"/>
      <c r="G600" s="223"/>
      <c r="H600" s="220"/>
      <c r="I600" s="223"/>
      <c r="J600" s="226" t="str">
        <f t="shared" si="7"/>
        <v>ROW</v>
      </c>
    </row>
    <row r="601" spans="1:10" ht="14.25" customHeight="1">
      <c r="A601" s="273">
        <v>494</v>
      </c>
      <c r="B601" s="223"/>
      <c r="C601" s="220"/>
      <c r="D601" s="223"/>
      <c r="E601" s="220"/>
      <c r="F601" s="223"/>
      <c r="G601" s="223"/>
      <c r="H601" s="220"/>
      <c r="I601" s="223"/>
      <c r="J601" s="226" t="str">
        <f t="shared" si="7"/>
        <v>ROW</v>
      </c>
    </row>
    <row r="602" spans="1:10" ht="14.25" customHeight="1">
      <c r="A602" s="273">
        <v>495</v>
      </c>
      <c r="B602" s="223"/>
      <c r="C602" s="220"/>
      <c r="D602" s="223"/>
      <c r="E602" s="220"/>
      <c r="F602" s="223"/>
      <c r="G602" s="223"/>
      <c r="H602" s="220"/>
      <c r="I602" s="223"/>
      <c r="J602" s="226" t="str">
        <f t="shared" si="7"/>
        <v>ROW</v>
      </c>
    </row>
    <row r="603" spans="1:10" ht="14.25" customHeight="1">
      <c r="A603" s="263">
        <v>496</v>
      </c>
      <c r="B603" s="223"/>
      <c r="C603" s="220"/>
      <c r="D603" s="223"/>
      <c r="E603" s="220"/>
      <c r="F603" s="223"/>
      <c r="G603" s="223"/>
      <c r="H603" s="220"/>
      <c r="I603" s="223"/>
      <c r="J603" s="226" t="str">
        <f t="shared" si="7"/>
        <v>ROW</v>
      </c>
    </row>
    <row r="604" spans="1:10" ht="14.25" customHeight="1">
      <c r="A604" s="263">
        <v>497</v>
      </c>
      <c r="B604" s="223"/>
      <c r="C604" s="220"/>
      <c r="D604" s="223"/>
      <c r="E604" s="220"/>
      <c r="F604" s="223"/>
      <c r="G604" s="223"/>
      <c r="H604" s="220"/>
      <c r="I604" s="223"/>
      <c r="J604" s="226" t="str">
        <f t="shared" si="7"/>
        <v>ROW</v>
      </c>
    </row>
    <row r="605" spans="1:10" ht="14.25" customHeight="1">
      <c r="A605" s="273">
        <v>498</v>
      </c>
      <c r="B605" s="223"/>
      <c r="C605" s="220"/>
      <c r="D605" s="223"/>
      <c r="E605" s="220"/>
      <c r="F605" s="223"/>
      <c r="G605" s="223"/>
      <c r="H605" s="220"/>
      <c r="I605" s="223"/>
      <c r="J605" s="226" t="str">
        <f t="shared" si="7"/>
        <v>ROW</v>
      </c>
    </row>
    <row r="606" spans="1:10" ht="14.25" customHeight="1">
      <c r="A606" s="263">
        <v>499</v>
      </c>
      <c r="B606" s="223"/>
      <c r="C606" s="220"/>
      <c r="D606" s="223"/>
      <c r="E606" s="220"/>
      <c r="F606" s="223"/>
      <c r="G606" s="223"/>
      <c r="H606" s="220"/>
      <c r="I606" s="223"/>
      <c r="J606" s="226" t="str">
        <f t="shared" si="7"/>
        <v>ROW</v>
      </c>
    </row>
    <row r="607" spans="1:10" ht="14.25" customHeight="1">
      <c r="A607" s="263">
        <v>500</v>
      </c>
      <c r="B607" s="223"/>
      <c r="C607" s="220"/>
      <c r="D607" s="223"/>
      <c r="E607" s="220"/>
      <c r="F607" s="223"/>
      <c r="G607" s="223"/>
      <c r="H607" s="220"/>
      <c r="I607" s="223"/>
      <c r="J607" s="226" t="str">
        <f t="shared" si="7"/>
        <v>ROW</v>
      </c>
    </row>
    <row r="608" spans="1:10" ht="14.25" customHeight="1">
      <c r="A608" s="263">
        <v>501</v>
      </c>
      <c r="B608" s="223"/>
      <c r="C608" s="220"/>
      <c r="D608" s="223"/>
      <c r="E608" s="220"/>
      <c r="F608" s="223"/>
      <c r="G608" s="223"/>
      <c r="H608" s="220"/>
      <c r="I608" s="223"/>
      <c r="J608" s="226" t="str">
        <f t="shared" si="7"/>
        <v>ROW</v>
      </c>
    </row>
    <row r="609" spans="1:10" ht="14.25" customHeight="1">
      <c r="A609" s="273">
        <v>502</v>
      </c>
      <c r="B609" s="223"/>
      <c r="C609" s="220"/>
      <c r="D609" s="223"/>
      <c r="E609" s="220"/>
      <c r="F609" s="223"/>
      <c r="G609" s="223"/>
      <c r="H609" s="220"/>
      <c r="I609" s="223"/>
      <c r="J609" s="226" t="str">
        <f t="shared" si="7"/>
        <v>ROW</v>
      </c>
    </row>
    <row r="610" spans="1:10" ht="14.25" customHeight="1">
      <c r="A610" s="273">
        <v>503</v>
      </c>
      <c r="B610" s="223"/>
      <c r="C610" s="220"/>
      <c r="D610" s="223"/>
      <c r="E610" s="220"/>
      <c r="F610" s="223"/>
      <c r="G610" s="223"/>
      <c r="H610" s="220"/>
      <c r="I610" s="223"/>
      <c r="J610" s="226" t="str">
        <f t="shared" si="7"/>
        <v>ROW</v>
      </c>
    </row>
    <row r="611" spans="1:10" ht="14.25" customHeight="1">
      <c r="A611" s="263">
        <v>504</v>
      </c>
      <c r="B611" s="223"/>
      <c r="C611" s="220"/>
      <c r="D611" s="223"/>
      <c r="E611" s="220"/>
      <c r="F611" s="223"/>
      <c r="G611" s="223"/>
      <c r="H611" s="220"/>
      <c r="I611" s="223"/>
      <c r="J611" s="226" t="str">
        <f t="shared" si="7"/>
        <v>ROW</v>
      </c>
    </row>
    <row r="612" spans="1:10" ht="14.25" customHeight="1">
      <c r="A612" s="263">
        <v>505</v>
      </c>
      <c r="B612" s="223"/>
      <c r="C612" s="220"/>
      <c r="D612" s="223"/>
      <c r="E612" s="220"/>
      <c r="F612" s="223"/>
      <c r="G612" s="223"/>
      <c r="H612" s="220"/>
      <c r="I612" s="223"/>
      <c r="J612" s="226" t="str">
        <f t="shared" si="7"/>
        <v>ROW</v>
      </c>
    </row>
    <row r="613" spans="1:10" ht="14.25" customHeight="1">
      <c r="A613" s="273">
        <v>506</v>
      </c>
      <c r="B613" s="223"/>
      <c r="C613" s="220"/>
      <c r="D613" s="223"/>
      <c r="E613" s="220"/>
      <c r="F613" s="223"/>
      <c r="G613" s="223"/>
      <c r="H613" s="220"/>
      <c r="I613" s="223"/>
      <c r="J613" s="226" t="str">
        <f t="shared" si="7"/>
        <v>ROW</v>
      </c>
    </row>
    <row r="614" spans="1:10" ht="14.25" customHeight="1">
      <c r="A614" s="263">
        <v>507</v>
      </c>
      <c r="B614" s="223"/>
      <c r="C614" s="220"/>
      <c r="D614" s="223"/>
      <c r="E614" s="220"/>
      <c r="F614" s="223"/>
      <c r="G614" s="223"/>
      <c r="H614" s="220"/>
      <c r="I614" s="223"/>
      <c r="J614" s="226" t="str">
        <f t="shared" si="7"/>
        <v>ROW</v>
      </c>
    </row>
    <row r="615" spans="1:10" ht="14.25" customHeight="1">
      <c r="A615" s="263">
        <v>508</v>
      </c>
      <c r="B615" s="223"/>
      <c r="C615" s="220"/>
      <c r="D615" s="223"/>
      <c r="E615" s="220"/>
      <c r="F615" s="223"/>
      <c r="G615" s="223"/>
      <c r="H615" s="220"/>
      <c r="I615" s="223"/>
      <c r="J615" s="226" t="str">
        <f t="shared" si="7"/>
        <v>ROW</v>
      </c>
    </row>
    <row r="616" spans="1:10" ht="14.25" customHeight="1">
      <c r="A616" s="263">
        <v>509</v>
      </c>
      <c r="B616" s="223"/>
      <c r="C616" s="220"/>
      <c r="D616" s="223"/>
      <c r="E616" s="220"/>
      <c r="F616" s="223"/>
      <c r="G616" s="223"/>
      <c r="H616" s="220"/>
      <c r="I616" s="223"/>
      <c r="J616" s="226" t="str">
        <f t="shared" si="7"/>
        <v>ROW</v>
      </c>
    </row>
    <row r="617" spans="1:10" ht="14.25" customHeight="1">
      <c r="A617" s="273">
        <v>510</v>
      </c>
      <c r="B617" s="223"/>
      <c r="C617" s="220"/>
      <c r="D617" s="223"/>
      <c r="E617" s="220"/>
      <c r="F617" s="223"/>
      <c r="G617" s="223"/>
      <c r="H617" s="220"/>
      <c r="I617" s="223"/>
      <c r="J617" s="226" t="str">
        <f t="shared" si="7"/>
        <v>ROW</v>
      </c>
    </row>
    <row r="618" spans="1:10" ht="14.25" customHeight="1">
      <c r="A618" s="273">
        <v>511</v>
      </c>
      <c r="B618" s="223"/>
      <c r="C618" s="220"/>
      <c r="D618" s="223"/>
      <c r="E618" s="220"/>
      <c r="F618" s="223"/>
      <c r="G618" s="223"/>
      <c r="H618" s="220"/>
      <c r="I618" s="223"/>
      <c r="J618" s="226" t="str">
        <f t="shared" si="7"/>
        <v>ROW</v>
      </c>
    </row>
    <row r="619" spans="1:10" ht="14.25" customHeight="1">
      <c r="A619" s="263">
        <v>512</v>
      </c>
      <c r="B619" s="223"/>
      <c r="C619" s="220"/>
      <c r="D619" s="223"/>
      <c r="E619" s="220"/>
      <c r="F619" s="223"/>
      <c r="G619" s="223"/>
      <c r="H619" s="220"/>
      <c r="I619" s="223"/>
      <c r="J619" s="226" t="str">
        <f t="shared" si="7"/>
        <v>ROW</v>
      </c>
    </row>
    <row r="620" spans="1:10" ht="14.25" customHeight="1">
      <c r="A620" s="263">
        <v>513</v>
      </c>
      <c r="B620" s="223"/>
      <c r="C620" s="220"/>
      <c r="D620" s="223"/>
      <c r="E620" s="220"/>
      <c r="F620" s="223"/>
      <c r="G620" s="223"/>
      <c r="H620" s="220"/>
      <c r="I620" s="223"/>
      <c r="J620" s="226" t="str">
        <f t="shared" si="7"/>
        <v>ROW</v>
      </c>
    </row>
    <row r="621" spans="1:10" ht="14.25" customHeight="1">
      <c r="A621" s="273">
        <v>514</v>
      </c>
      <c r="B621" s="223"/>
      <c r="C621" s="220"/>
      <c r="D621" s="223"/>
      <c r="E621" s="220"/>
      <c r="F621" s="223"/>
      <c r="G621" s="223"/>
      <c r="H621" s="220"/>
      <c r="I621" s="223"/>
      <c r="J621" s="226" t="str">
        <f t="shared" si="7"/>
        <v>ROW</v>
      </c>
    </row>
    <row r="622" spans="1:10" ht="14.25" customHeight="1">
      <c r="A622" s="263">
        <v>515</v>
      </c>
      <c r="B622" s="223"/>
      <c r="C622" s="220"/>
      <c r="D622" s="223"/>
      <c r="E622" s="220"/>
      <c r="F622" s="223"/>
      <c r="G622" s="223"/>
      <c r="H622" s="220"/>
      <c r="I622" s="223"/>
      <c r="J622" s="226" t="str">
        <f t="shared" si="7"/>
        <v>ROW</v>
      </c>
    </row>
    <row r="623" spans="1:10" ht="14.25" customHeight="1">
      <c r="A623" s="263">
        <v>516</v>
      </c>
      <c r="B623" s="223"/>
      <c r="C623" s="220"/>
      <c r="D623" s="223"/>
      <c r="E623" s="220"/>
      <c r="F623" s="223"/>
      <c r="G623" s="223"/>
      <c r="H623" s="220"/>
      <c r="I623" s="223"/>
      <c r="J623" s="226" t="str">
        <f t="shared" si="7"/>
        <v>ROW</v>
      </c>
    </row>
    <row r="624" spans="1:10" ht="14.25" customHeight="1">
      <c r="A624" s="263">
        <v>517</v>
      </c>
      <c r="B624" s="223"/>
      <c r="C624" s="220"/>
      <c r="D624" s="223"/>
      <c r="E624" s="220"/>
      <c r="F624" s="223"/>
      <c r="G624" s="223"/>
      <c r="H624" s="220"/>
      <c r="I624" s="223"/>
      <c r="J624" s="226" t="str">
        <f t="shared" si="7"/>
        <v>ROW</v>
      </c>
    </row>
    <row r="625" spans="1:10" ht="14.25" customHeight="1">
      <c r="A625" s="273">
        <v>518</v>
      </c>
      <c r="B625" s="223"/>
      <c r="C625" s="220"/>
      <c r="D625" s="223"/>
      <c r="E625" s="220"/>
      <c r="F625" s="223"/>
      <c r="G625" s="223"/>
      <c r="H625" s="220"/>
      <c r="I625" s="223"/>
      <c r="J625" s="226" t="str">
        <f t="shared" si="7"/>
        <v>ROW</v>
      </c>
    </row>
    <row r="626" spans="1:10" ht="14.25" customHeight="1">
      <c r="A626" s="273">
        <v>519</v>
      </c>
      <c r="B626" s="223"/>
      <c r="C626" s="220"/>
      <c r="D626" s="223"/>
      <c r="E626" s="220"/>
      <c r="F626" s="223"/>
      <c r="G626" s="223"/>
      <c r="H626" s="220"/>
      <c r="I626" s="223"/>
      <c r="J626" s="226" t="str">
        <f t="shared" si="7"/>
        <v>ROW</v>
      </c>
    </row>
    <row r="627" spans="1:10" ht="14.25" customHeight="1">
      <c r="A627" s="263">
        <v>520</v>
      </c>
      <c r="B627" s="223"/>
      <c r="C627" s="220"/>
      <c r="D627" s="223"/>
      <c r="E627" s="220"/>
      <c r="F627" s="223"/>
      <c r="G627" s="223"/>
      <c r="H627" s="220"/>
      <c r="I627" s="223"/>
      <c r="J627" s="226" t="str">
        <f t="shared" si="7"/>
        <v>ROW</v>
      </c>
    </row>
    <row r="628" spans="1:10" ht="14.25" customHeight="1">
      <c r="A628" s="263">
        <v>521</v>
      </c>
      <c r="B628" s="223"/>
      <c r="C628" s="220"/>
      <c r="D628" s="223"/>
      <c r="E628" s="220"/>
      <c r="F628" s="223"/>
      <c r="G628" s="223"/>
      <c r="H628" s="220"/>
      <c r="I628" s="223"/>
      <c r="J628" s="226" t="str">
        <f t="shared" si="7"/>
        <v>ROW</v>
      </c>
    </row>
    <row r="629" spans="1:10" ht="14.25" customHeight="1">
      <c r="A629" s="273">
        <v>522</v>
      </c>
      <c r="B629" s="223"/>
      <c r="C629" s="220"/>
      <c r="D629" s="223"/>
      <c r="E629" s="220"/>
      <c r="F629" s="223"/>
      <c r="G629" s="223"/>
      <c r="H629" s="220"/>
      <c r="I629" s="223"/>
      <c r="J629" s="226" t="str">
        <f t="shared" si="7"/>
        <v>ROW</v>
      </c>
    </row>
    <row r="630" spans="1:10" ht="14.25" customHeight="1">
      <c r="A630" s="263">
        <v>523</v>
      </c>
      <c r="B630" s="223"/>
      <c r="C630" s="220"/>
      <c r="D630" s="223"/>
      <c r="E630" s="220"/>
      <c r="F630" s="223"/>
      <c r="G630" s="223"/>
      <c r="H630" s="220"/>
      <c r="I630" s="223"/>
      <c r="J630" s="226" t="str">
        <f t="shared" si="7"/>
        <v>ROW</v>
      </c>
    </row>
    <row r="631" spans="1:10" ht="14.25" customHeight="1">
      <c r="A631" s="263">
        <v>524</v>
      </c>
      <c r="B631" s="223"/>
      <c r="C631" s="220"/>
      <c r="D631" s="223"/>
      <c r="E631" s="220"/>
      <c r="F631" s="223"/>
      <c r="G631" s="223"/>
      <c r="H631" s="220"/>
      <c r="I631" s="223"/>
      <c r="J631" s="226" t="str">
        <f t="shared" si="7"/>
        <v>ROW</v>
      </c>
    </row>
    <row r="632" spans="1:10" ht="14.25" customHeight="1">
      <c r="A632" s="263">
        <v>525</v>
      </c>
      <c r="B632" s="223"/>
      <c r="C632" s="220"/>
      <c r="D632" s="223"/>
      <c r="E632" s="220"/>
      <c r="F632" s="223"/>
      <c r="G632" s="223"/>
      <c r="H632" s="220"/>
      <c r="I632" s="223"/>
      <c r="J632" s="226" t="str">
        <f t="shared" si="7"/>
        <v>ROW</v>
      </c>
    </row>
    <row r="633" spans="1:10" ht="14.25" customHeight="1">
      <c r="A633" s="273">
        <v>526</v>
      </c>
      <c r="B633" s="223"/>
      <c r="C633" s="220"/>
      <c r="D633" s="223"/>
      <c r="E633" s="220"/>
      <c r="F633" s="223"/>
      <c r="G633" s="223"/>
      <c r="H633" s="220"/>
      <c r="I633" s="223"/>
      <c r="J633" s="226" t="str">
        <f t="shared" si="7"/>
        <v>ROW</v>
      </c>
    </row>
    <row r="634" spans="1:10" ht="14.25" customHeight="1">
      <c r="A634" s="273">
        <v>527</v>
      </c>
      <c r="B634" s="223"/>
      <c r="C634" s="220"/>
      <c r="D634" s="223"/>
      <c r="E634" s="220"/>
      <c r="F634" s="223"/>
      <c r="G634" s="223"/>
      <c r="H634" s="220"/>
      <c r="I634" s="223"/>
      <c r="J634" s="226" t="str">
        <f t="shared" si="7"/>
        <v>ROW</v>
      </c>
    </row>
    <row r="635" spans="1:10" ht="14.25" customHeight="1">
      <c r="A635" s="263">
        <v>528</v>
      </c>
      <c r="B635" s="223"/>
      <c r="C635" s="220"/>
      <c r="D635" s="223"/>
      <c r="E635" s="220"/>
      <c r="F635" s="223"/>
      <c r="G635" s="223"/>
      <c r="H635" s="220"/>
      <c r="I635" s="223"/>
      <c r="J635" s="226" t="str">
        <f t="shared" ref="J635:J889" si="8">IF(G635&gt;=1,"Clear","ROW")</f>
        <v>ROW</v>
      </c>
    </row>
    <row r="636" spans="1:10" ht="14.25" customHeight="1">
      <c r="A636" s="263">
        <v>529</v>
      </c>
      <c r="B636" s="223"/>
      <c r="C636" s="220"/>
      <c r="D636" s="223"/>
      <c r="E636" s="220"/>
      <c r="F636" s="223"/>
      <c r="G636" s="223"/>
      <c r="H636" s="220"/>
      <c r="I636" s="223"/>
      <c r="J636" s="226" t="str">
        <f t="shared" si="8"/>
        <v>ROW</v>
      </c>
    </row>
    <row r="637" spans="1:10" ht="14.25" customHeight="1">
      <c r="A637" s="273">
        <v>530</v>
      </c>
      <c r="B637" s="223"/>
      <c r="C637" s="220"/>
      <c r="D637" s="223"/>
      <c r="E637" s="220"/>
      <c r="F637" s="223"/>
      <c r="G637" s="223"/>
      <c r="H637" s="220"/>
      <c r="I637" s="223"/>
      <c r="J637" s="226" t="str">
        <f t="shared" si="8"/>
        <v>ROW</v>
      </c>
    </row>
    <row r="638" spans="1:10" ht="14.25" customHeight="1">
      <c r="A638" s="263">
        <v>531</v>
      </c>
      <c r="B638" s="223"/>
      <c r="C638" s="220"/>
      <c r="D638" s="223"/>
      <c r="E638" s="220"/>
      <c r="F638" s="223"/>
      <c r="G638" s="223"/>
      <c r="H638" s="220"/>
      <c r="I638" s="223"/>
      <c r="J638" s="226" t="str">
        <f t="shared" si="8"/>
        <v>ROW</v>
      </c>
    </row>
    <row r="639" spans="1:10" ht="14.25" customHeight="1">
      <c r="A639" s="263">
        <v>532</v>
      </c>
      <c r="B639" s="223"/>
      <c r="C639" s="220"/>
      <c r="D639" s="223"/>
      <c r="E639" s="220"/>
      <c r="F639" s="223"/>
      <c r="G639" s="223"/>
      <c r="H639" s="220"/>
      <c r="I639" s="223"/>
      <c r="J639" s="226" t="str">
        <f t="shared" si="8"/>
        <v>ROW</v>
      </c>
    </row>
    <row r="640" spans="1:10" ht="14.25" customHeight="1">
      <c r="A640" s="263">
        <v>533</v>
      </c>
      <c r="B640" s="223"/>
      <c r="C640" s="220"/>
      <c r="D640" s="223"/>
      <c r="E640" s="220"/>
      <c r="F640" s="223"/>
      <c r="G640" s="223"/>
      <c r="H640" s="220"/>
      <c r="I640" s="223"/>
      <c r="J640" s="226" t="str">
        <f t="shared" si="8"/>
        <v>ROW</v>
      </c>
    </row>
    <row r="641" spans="1:10" ht="14.25" customHeight="1">
      <c r="A641" s="273">
        <v>534</v>
      </c>
      <c r="B641" s="223"/>
      <c r="C641" s="220"/>
      <c r="D641" s="223"/>
      <c r="E641" s="220"/>
      <c r="F641" s="223"/>
      <c r="G641" s="223"/>
      <c r="H641" s="220"/>
      <c r="I641" s="223"/>
      <c r="J641" s="226" t="str">
        <f t="shared" si="8"/>
        <v>ROW</v>
      </c>
    </row>
    <row r="642" spans="1:10" ht="14.25" customHeight="1">
      <c r="A642" s="273">
        <v>535</v>
      </c>
      <c r="B642" s="223"/>
      <c r="C642" s="220"/>
      <c r="D642" s="223"/>
      <c r="E642" s="220"/>
      <c r="F642" s="223"/>
      <c r="G642" s="223"/>
      <c r="H642" s="220"/>
      <c r="I642" s="223"/>
      <c r="J642" s="226" t="str">
        <f t="shared" si="8"/>
        <v>ROW</v>
      </c>
    </row>
    <row r="643" spans="1:10" ht="14.25" customHeight="1">
      <c r="A643" s="263">
        <v>536</v>
      </c>
      <c r="B643" s="223"/>
      <c r="C643" s="220"/>
      <c r="D643" s="223"/>
      <c r="E643" s="220"/>
      <c r="F643" s="223"/>
      <c r="G643" s="223"/>
      <c r="H643" s="220"/>
      <c r="I643" s="223"/>
      <c r="J643" s="226" t="str">
        <f t="shared" si="8"/>
        <v>ROW</v>
      </c>
    </row>
    <row r="644" spans="1:10" ht="14.25" customHeight="1">
      <c r="A644" s="263">
        <v>537</v>
      </c>
      <c r="B644" s="223"/>
      <c r="C644" s="220"/>
      <c r="D644" s="223"/>
      <c r="E644" s="220"/>
      <c r="F644" s="223"/>
      <c r="G644" s="223"/>
      <c r="H644" s="220"/>
      <c r="I644" s="223"/>
      <c r="J644" s="226" t="str">
        <f t="shared" si="8"/>
        <v>ROW</v>
      </c>
    </row>
    <row r="645" spans="1:10" ht="14.25" customHeight="1">
      <c r="A645" s="273">
        <v>538</v>
      </c>
      <c r="B645" s="223"/>
      <c r="C645" s="220"/>
      <c r="D645" s="223"/>
      <c r="E645" s="220"/>
      <c r="F645" s="223"/>
      <c r="G645" s="223"/>
      <c r="H645" s="220"/>
      <c r="I645" s="223"/>
      <c r="J645" s="226" t="str">
        <f t="shared" si="8"/>
        <v>ROW</v>
      </c>
    </row>
    <row r="646" spans="1:10" ht="14.25" customHeight="1">
      <c r="A646" s="263">
        <v>539</v>
      </c>
      <c r="B646" s="223"/>
      <c r="C646" s="220"/>
      <c r="D646" s="223"/>
      <c r="E646" s="220"/>
      <c r="F646" s="223"/>
      <c r="G646" s="223"/>
      <c r="H646" s="220"/>
      <c r="I646" s="223"/>
      <c r="J646" s="226" t="str">
        <f t="shared" si="8"/>
        <v>ROW</v>
      </c>
    </row>
    <row r="647" spans="1:10" ht="14.25" customHeight="1">
      <c r="A647" s="263">
        <v>540</v>
      </c>
      <c r="B647" s="223"/>
      <c r="C647" s="220"/>
      <c r="D647" s="223"/>
      <c r="E647" s="220"/>
      <c r="F647" s="223"/>
      <c r="G647" s="223"/>
      <c r="H647" s="220"/>
      <c r="I647" s="223"/>
      <c r="J647" s="226" t="str">
        <f t="shared" si="8"/>
        <v>ROW</v>
      </c>
    </row>
    <row r="648" spans="1:10" ht="14.25" customHeight="1">
      <c r="A648" s="263">
        <v>541</v>
      </c>
      <c r="B648" s="223"/>
      <c r="C648" s="220"/>
      <c r="D648" s="223"/>
      <c r="E648" s="220"/>
      <c r="F648" s="223"/>
      <c r="G648" s="223"/>
      <c r="H648" s="220"/>
      <c r="I648" s="223"/>
      <c r="J648" s="226" t="str">
        <f t="shared" si="8"/>
        <v>ROW</v>
      </c>
    </row>
    <row r="649" spans="1:10" ht="14.25" customHeight="1">
      <c r="A649" s="273">
        <v>542</v>
      </c>
      <c r="B649" s="223"/>
      <c r="C649" s="220"/>
      <c r="D649" s="223"/>
      <c r="E649" s="220"/>
      <c r="F649" s="223"/>
      <c r="G649" s="223"/>
      <c r="H649" s="220"/>
      <c r="I649" s="223"/>
      <c r="J649" s="226" t="str">
        <f t="shared" si="8"/>
        <v>ROW</v>
      </c>
    </row>
    <row r="650" spans="1:10" ht="14.25" customHeight="1">
      <c r="A650" s="273">
        <v>543</v>
      </c>
      <c r="B650" s="223"/>
      <c r="C650" s="220"/>
      <c r="D650" s="223"/>
      <c r="E650" s="220"/>
      <c r="F650" s="223"/>
      <c r="G650" s="223"/>
      <c r="H650" s="220"/>
      <c r="I650" s="223"/>
      <c r="J650" s="226" t="str">
        <f t="shared" si="8"/>
        <v>ROW</v>
      </c>
    </row>
    <row r="651" spans="1:10" ht="14.25" customHeight="1">
      <c r="A651" s="263">
        <v>544</v>
      </c>
      <c r="B651" s="223"/>
      <c r="C651" s="220"/>
      <c r="D651" s="223"/>
      <c r="E651" s="220"/>
      <c r="F651" s="223"/>
      <c r="G651" s="223"/>
      <c r="H651" s="220"/>
      <c r="I651" s="223"/>
      <c r="J651" s="226" t="str">
        <f t="shared" si="8"/>
        <v>ROW</v>
      </c>
    </row>
    <row r="652" spans="1:10" ht="14.25" customHeight="1">
      <c r="A652" s="263">
        <v>545</v>
      </c>
      <c r="B652" s="223"/>
      <c r="C652" s="220"/>
      <c r="D652" s="223"/>
      <c r="E652" s="220"/>
      <c r="F652" s="223"/>
      <c r="G652" s="223"/>
      <c r="H652" s="220"/>
      <c r="I652" s="223"/>
      <c r="J652" s="226" t="str">
        <f t="shared" si="8"/>
        <v>ROW</v>
      </c>
    </row>
    <row r="653" spans="1:10" ht="14.25" customHeight="1">
      <c r="A653" s="273">
        <v>546</v>
      </c>
      <c r="B653" s="223"/>
      <c r="C653" s="220"/>
      <c r="D653" s="223"/>
      <c r="E653" s="220"/>
      <c r="F653" s="223"/>
      <c r="G653" s="223"/>
      <c r="H653" s="220"/>
      <c r="I653" s="223"/>
      <c r="J653" s="226" t="str">
        <f t="shared" si="8"/>
        <v>ROW</v>
      </c>
    </row>
    <row r="654" spans="1:10" ht="14.25" customHeight="1">
      <c r="A654" s="263">
        <v>547</v>
      </c>
      <c r="B654" s="223"/>
      <c r="C654" s="220"/>
      <c r="D654" s="223"/>
      <c r="E654" s="220"/>
      <c r="F654" s="223"/>
      <c r="G654" s="223"/>
      <c r="H654" s="220"/>
      <c r="I654" s="223"/>
      <c r="J654" s="226" t="str">
        <f t="shared" si="8"/>
        <v>ROW</v>
      </c>
    </row>
    <row r="655" spans="1:10" ht="14.25" customHeight="1">
      <c r="A655" s="263">
        <v>548</v>
      </c>
      <c r="B655" s="223"/>
      <c r="C655" s="220"/>
      <c r="D655" s="223"/>
      <c r="E655" s="220"/>
      <c r="F655" s="223"/>
      <c r="G655" s="223"/>
      <c r="H655" s="220"/>
      <c r="I655" s="223"/>
      <c r="J655" s="226" t="str">
        <f t="shared" si="8"/>
        <v>ROW</v>
      </c>
    </row>
    <row r="656" spans="1:10" ht="14.25" customHeight="1">
      <c r="A656" s="263">
        <v>549</v>
      </c>
      <c r="B656" s="223"/>
      <c r="C656" s="220"/>
      <c r="D656" s="223"/>
      <c r="E656" s="220"/>
      <c r="F656" s="223"/>
      <c r="G656" s="223"/>
      <c r="H656" s="220"/>
      <c r="I656" s="223"/>
      <c r="J656" s="226" t="str">
        <f t="shared" si="8"/>
        <v>ROW</v>
      </c>
    </row>
    <row r="657" spans="1:10" ht="14.25" customHeight="1">
      <c r="A657" s="273">
        <v>550</v>
      </c>
      <c r="B657" s="223"/>
      <c r="C657" s="220"/>
      <c r="D657" s="223"/>
      <c r="E657" s="220"/>
      <c r="F657" s="223"/>
      <c r="G657" s="223"/>
      <c r="H657" s="220"/>
      <c r="I657" s="223"/>
      <c r="J657" s="226" t="str">
        <f t="shared" si="8"/>
        <v>ROW</v>
      </c>
    </row>
    <row r="658" spans="1:10" ht="14.25" customHeight="1">
      <c r="A658" s="273">
        <v>551</v>
      </c>
      <c r="B658" s="223"/>
      <c r="C658" s="220"/>
      <c r="D658" s="223"/>
      <c r="E658" s="220"/>
      <c r="F658" s="223"/>
      <c r="G658" s="223"/>
      <c r="H658" s="220"/>
      <c r="I658" s="223"/>
      <c r="J658" s="226" t="str">
        <f t="shared" si="8"/>
        <v>ROW</v>
      </c>
    </row>
    <row r="659" spans="1:10" ht="14.25" customHeight="1">
      <c r="A659" s="263">
        <v>552</v>
      </c>
      <c r="B659" s="223"/>
      <c r="C659" s="220"/>
      <c r="D659" s="223"/>
      <c r="E659" s="220"/>
      <c r="F659" s="223"/>
      <c r="G659" s="223"/>
      <c r="H659" s="220"/>
      <c r="I659" s="223"/>
      <c r="J659" s="226" t="str">
        <f t="shared" si="8"/>
        <v>ROW</v>
      </c>
    </row>
    <row r="660" spans="1:10" ht="14.25" customHeight="1">
      <c r="A660" s="263">
        <v>553</v>
      </c>
      <c r="B660" s="223"/>
      <c r="C660" s="220"/>
      <c r="D660" s="223"/>
      <c r="E660" s="220"/>
      <c r="F660" s="223"/>
      <c r="G660" s="223"/>
      <c r="H660" s="220"/>
      <c r="I660" s="223"/>
      <c r="J660" s="226" t="str">
        <f t="shared" si="8"/>
        <v>ROW</v>
      </c>
    </row>
    <row r="661" spans="1:10" ht="14.25" customHeight="1">
      <c r="A661" s="273">
        <v>554</v>
      </c>
      <c r="B661" s="223"/>
      <c r="C661" s="220"/>
      <c r="D661" s="223"/>
      <c r="E661" s="220"/>
      <c r="F661" s="223"/>
      <c r="G661" s="223"/>
      <c r="H661" s="220"/>
      <c r="I661" s="223"/>
      <c r="J661" s="226" t="str">
        <f t="shared" si="8"/>
        <v>ROW</v>
      </c>
    </row>
    <row r="662" spans="1:10" ht="14.25" customHeight="1">
      <c r="A662" s="263">
        <v>555</v>
      </c>
      <c r="B662" s="223"/>
      <c r="C662" s="220"/>
      <c r="D662" s="223"/>
      <c r="E662" s="220"/>
      <c r="F662" s="223"/>
      <c r="G662" s="223"/>
      <c r="H662" s="220"/>
      <c r="I662" s="223"/>
      <c r="J662" s="226" t="str">
        <f t="shared" si="8"/>
        <v>ROW</v>
      </c>
    </row>
    <row r="663" spans="1:10" ht="14.25" customHeight="1">
      <c r="A663" s="263">
        <v>556</v>
      </c>
      <c r="B663" s="223"/>
      <c r="C663" s="220"/>
      <c r="D663" s="223"/>
      <c r="E663" s="220"/>
      <c r="F663" s="223"/>
      <c r="G663" s="223"/>
      <c r="H663" s="220"/>
      <c r="I663" s="223"/>
      <c r="J663" s="226" t="str">
        <f t="shared" si="8"/>
        <v>ROW</v>
      </c>
    </row>
    <row r="664" spans="1:10" ht="14.25" customHeight="1">
      <c r="A664" s="263">
        <v>557</v>
      </c>
      <c r="B664" s="223"/>
      <c r="C664" s="220"/>
      <c r="D664" s="223"/>
      <c r="E664" s="220"/>
      <c r="F664" s="223"/>
      <c r="G664" s="223"/>
      <c r="H664" s="220"/>
      <c r="I664" s="223"/>
      <c r="J664" s="226" t="str">
        <f t="shared" si="8"/>
        <v>ROW</v>
      </c>
    </row>
    <row r="665" spans="1:10" ht="14.25" customHeight="1">
      <c r="A665" s="273">
        <v>558</v>
      </c>
      <c r="B665" s="223"/>
      <c r="C665" s="220"/>
      <c r="D665" s="223"/>
      <c r="E665" s="220"/>
      <c r="F665" s="223"/>
      <c r="G665" s="223"/>
      <c r="H665" s="220"/>
      <c r="I665" s="223"/>
      <c r="J665" s="226" t="str">
        <f t="shared" si="8"/>
        <v>ROW</v>
      </c>
    </row>
    <row r="666" spans="1:10" ht="14.25" customHeight="1">
      <c r="A666" s="273">
        <v>559</v>
      </c>
      <c r="B666" s="223"/>
      <c r="C666" s="220"/>
      <c r="D666" s="223"/>
      <c r="E666" s="220"/>
      <c r="F666" s="223"/>
      <c r="G666" s="223"/>
      <c r="H666" s="220"/>
      <c r="I666" s="223"/>
      <c r="J666" s="226" t="str">
        <f t="shared" si="8"/>
        <v>ROW</v>
      </c>
    </row>
    <row r="667" spans="1:10" ht="14.25" customHeight="1">
      <c r="A667" s="263">
        <v>560</v>
      </c>
      <c r="B667" s="223"/>
      <c r="C667" s="220"/>
      <c r="D667" s="223"/>
      <c r="E667" s="220"/>
      <c r="F667" s="223"/>
      <c r="G667" s="223"/>
      <c r="H667" s="220"/>
      <c r="I667" s="223"/>
      <c r="J667" s="226" t="str">
        <f t="shared" si="8"/>
        <v>ROW</v>
      </c>
    </row>
    <row r="668" spans="1:10" ht="14.25" customHeight="1">
      <c r="A668" s="263">
        <v>561</v>
      </c>
      <c r="B668" s="223"/>
      <c r="C668" s="220"/>
      <c r="D668" s="223"/>
      <c r="E668" s="220"/>
      <c r="F668" s="223"/>
      <c r="G668" s="223"/>
      <c r="H668" s="220"/>
      <c r="I668" s="223"/>
      <c r="J668" s="226" t="str">
        <f t="shared" si="8"/>
        <v>ROW</v>
      </c>
    </row>
    <row r="669" spans="1:10" ht="14.25" customHeight="1">
      <c r="A669" s="273">
        <v>562</v>
      </c>
      <c r="B669" s="223"/>
      <c r="C669" s="220"/>
      <c r="D669" s="223"/>
      <c r="E669" s="220"/>
      <c r="F669" s="223"/>
      <c r="G669" s="223"/>
      <c r="H669" s="220"/>
      <c r="I669" s="223"/>
      <c r="J669" s="226" t="str">
        <f t="shared" si="8"/>
        <v>ROW</v>
      </c>
    </row>
    <row r="670" spans="1:10" ht="14.25" customHeight="1">
      <c r="A670" s="263">
        <v>563</v>
      </c>
      <c r="B670" s="223"/>
      <c r="C670" s="220"/>
      <c r="D670" s="223"/>
      <c r="E670" s="220"/>
      <c r="F670" s="223"/>
      <c r="G670" s="223"/>
      <c r="H670" s="220"/>
      <c r="I670" s="223"/>
      <c r="J670" s="226" t="str">
        <f t="shared" si="8"/>
        <v>ROW</v>
      </c>
    </row>
    <row r="671" spans="1:10" ht="14.25" customHeight="1">
      <c r="A671" s="263">
        <v>564</v>
      </c>
      <c r="B671" s="223"/>
      <c r="C671" s="220"/>
      <c r="D671" s="223"/>
      <c r="E671" s="220"/>
      <c r="F671" s="223"/>
      <c r="G671" s="223"/>
      <c r="H671" s="220"/>
      <c r="I671" s="223"/>
      <c r="J671" s="226" t="str">
        <f t="shared" si="8"/>
        <v>ROW</v>
      </c>
    </row>
    <row r="672" spans="1:10" ht="14.25" customHeight="1">
      <c r="A672" s="263">
        <v>565</v>
      </c>
      <c r="B672" s="223"/>
      <c r="C672" s="220"/>
      <c r="D672" s="223"/>
      <c r="E672" s="220"/>
      <c r="F672" s="223"/>
      <c r="G672" s="223"/>
      <c r="H672" s="220"/>
      <c r="I672" s="223"/>
      <c r="J672" s="226" t="str">
        <f t="shared" si="8"/>
        <v>ROW</v>
      </c>
    </row>
    <row r="673" spans="1:10" ht="14.25" customHeight="1">
      <c r="A673" s="273">
        <v>566</v>
      </c>
      <c r="B673" s="223"/>
      <c r="C673" s="220"/>
      <c r="D673" s="223"/>
      <c r="E673" s="220"/>
      <c r="F673" s="223"/>
      <c r="G673" s="223"/>
      <c r="H673" s="220"/>
      <c r="I673" s="223"/>
      <c r="J673" s="226" t="str">
        <f t="shared" si="8"/>
        <v>ROW</v>
      </c>
    </row>
    <row r="674" spans="1:10" ht="14.25" customHeight="1">
      <c r="A674" s="273">
        <v>567</v>
      </c>
      <c r="B674" s="223"/>
      <c r="C674" s="220"/>
      <c r="D674" s="223"/>
      <c r="E674" s="220"/>
      <c r="F674" s="223"/>
      <c r="G674" s="223"/>
      <c r="H674" s="220"/>
      <c r="I674" s="223"/>
      <c r="J674" s="226" t="str">
        <f t="shared" si="8"/>
        <v>ROW</v>
      </c>
    </row>
    <row r="675" spans="1:10" ht="14.25" customHeight="1">
      <c r="A675" s="263">
        <v>568</v>
      </c>
      <c r="B675" s="223"/>
      <c r="C675" s="220"/>
      <c r="D675" s="223"/>
      <c r="E675" s="220"/>
      <c r="F675" s="223"/>
      <c r="G675" s="223"/>
      <c r="H675" s="220"/>
      <c r="I675" s="223"/>
      <c r="J675" s="226" t="str">
        <f t="shared" si="8"/>
        <v>ROW</v>
      </c>
    </row>
    <row r="676" spans="1:10" ht="14.25" customHeight="1">
      <c r="A676" s="263">
        <v>569</v>
      </c>
      <c r="B676" s="223"/>
      <c r="C676" s="220"/>
      <c r="D676" s="223"/>
      <c r="E676" s="220"/>
      <c r="F676" s="223"/>
      <c r="G676" s="223"/>
      <c r="H676" s="220"/>
      <c r="I676" s="223"/>
      <c r="J676" s="226" t="str">
        <f t="shared" si="8"/>
        <v>ROW</v>
      </c>
    </row>
    <row r="677" spans="1:10" ht="14.25" customHeight="1">
      <c r="A677" s="273">
        <v>570</v>
      </c>
      <c r="B677" s="223"/>
      <c r="C677" s="220"/>
      <c r="D677" s="223"/>
      <c r="E677" s="220"/>
      <c r="F677" s="223"/>
      <c r="G677" s="223"/>
      <c r="H677" s="220"/>
      <c r="I677" s="223"/>
      <c r="J677" s="226" t="str">
        <f t="shared" si="8"/>
        <v>ROW</v>
      </c>
    </row>
    <row r="678" spans="1:10" ht="14.25" customHeight="1">
      <c r="A678" s="263">
        <v>571</v>
      </c>
      <c r="B678" s="223"/>
      <c r="C678" s="220"/>
      <c r="D678" s="223"/>
      <c r="E678" s="220"/>
      <c r="F678" s="223"/>
      <c r="G678" s="223"/>
      <c r="H678" s="220"/>
      <c r="I678" s="223"/>
      <c r="J678" s="226" t="str">
        <f t="shared" si="8"/>
        <v>ROW</v>
      </c>
    </row>
    <row r="679" spans="1:10" ht="14.25" customHeight="1">
      <c r="A679" s="263">
        <v>572</v>
      </c>
      <c r="B679" s="223"/>
      <c r="C679" s="220"/>
      <c r="D679" s="223"/>
      <c r="E679" s="220"/>
      <c r="F679" s="223"/>
      <c r="G679" s="223"/>
      <c r="H679" s="220"/>
      <c r="I679" s="223"/>
      <c r="J679" s="226" t="str">
        <f t="shared" si="8"/>
        <v>ROW</v>
      </c>
    </row>
    <row r="680" spans="1:10" ht="14.25" customHeight="1">
      <c r="A680" s="263">
        <v>573</v>
      </c>
      <c r="B680" s="223"/>
      <c r="C680" s="220"/>
      <c r="D680" s="223"/>
      <c r="E680" s="220"/>
      <c r="F680" s="223"/>
      <c r="G680" s="223"/>
      <c r="H680" s="220"/>
      <c r="I680" s="223"/>
      <c r="J680" s="226" t="str">
        <f t="shared" si="8"/>
        <v>ROW</v>
      </c>
    </row>
    <row r="681" spans="1:10" ht="14.25" customHeight="1">
      <c r="A681" s="273">
        <v>574</v>
      </c>
      <c r="B681" s="223"/>
      <c r="C681" s="220"/>
      <c r="D681" s="223"/>
      <c r="E681" s="220"/>
      <c r="F681" s="223"/>
      <c r="G681" s="223"/>
      <c r="H681" s="220"/>
      <c r="I681" s="223"/>
      <c r="J681" s="226" t="str">
        <f t="shared" si="8"/>
        <v>ROW</v>
      </c>
    </row>
    <row r="682" spans="1:10" ht="14.25" customHeight="1">
      <c r="A682" s="273">
        <v>575</v>
      </c>
      <c r="B682" s="223"/>
      <c r="C682" s="220"/>
      <c r="D682" s="223"/>
      <c r="E682" s="220"/>
      <c r="F682" s="223"/>
      <c r="G682" s="223"/>
      <c r="H682" s="220"/>
      <c r="I682" s="223"/>
      <c r="J682" s="226" t="str">
        <f t="shared" si="8"/>
        <v>ROW</v>
      </c>
    </row>
    <row r="683" spans="1:10" ht="14.25" customHeight="1">
      <c r="A683" s="263">
        <v>576</v>
      </c>
      <c r="B683" s="223"/>
      <c r="C683" s="220"/>
      <c r="D683" s="223"/>
      <c r="E683" s="220"/>
      <c r="F683" s="223"/>
      <c r="G683" s="223"/>
      <c r="H683" s="220"/>
      <c r="I683" s="223"/>
      <c r="J683" s="226" t="str">
        <f t="shared" si="8"/>
        <v>ROW</v>
      </c>
    </row>
    <row r="684" spans="1:10" ht="14.25" customHeight="1">
      <c r="A684" s="263">
        <v>577</v>
      </c>
      <c r="B684" s="223"/>
      <c r="C684" s="220"/>
      <c r="D684" s="223"/>
      <c r="E684" s="220"/>
      <c r="F684" s="223"/>
      <c r="G684" s="223"/>
      <c r="H684" s="220"/>
      <c r="I684" s="223"/>
      <c r="J684" s="226" t="str">
        <f t="shared" si="8"/>
        <v>ROW</v>
      </c>
    </row>
    <row r="685" spans="1:10" ht="14.25" customHeight="1">
      <c r="A685" s="273">
        <v>578</v>
      </c>
      <c r="B685" s="223"/>
      <c r="C685" s="220"/>
      <c r="D685" s="223"/>
      <c r="E685" s="220"/>
      <c r="F685" s="223"/>
      <c r="G685" s="223"/>
      <c r="H685" s="220"/>
      <c r="I685" s="223"/>
      <c r="J685" s="226" t="str">
        <f t="shared" si="8"/>
        <v>ROW</v>
      </c>
    </row>
    <row r="686" spans="1:10" ht="14.25" customHeight="1">
      <c r="A686" s="263">
        <v>579</v>
      </c>
      <c r="B686" s="223"/>
      <c r="C686" s="220"/>
      <c r="D686" s="223"/>
      <c r="E686" s="220"/>
      <c r="F686" s="223"/>
      <c r="G686" s="223"/>
      <c r="H686" s="220"/>
      <c r="I686" s="223"/>
      <c r="J686" s="226" t="str">
        <f t="shared" si="8"/>
        <v>ROW</v>
      </c>
    </row>
    <row r="687" spans="1:10" ht="14.25" customHeight="1">
      <c r="A687" s="263">
        <v>580</v>
      </c>
      <c r="B687" s="223"/>
      <c r="C687" s="220"/>
      <c r="D687" s="223"/>
      <c r="E687" s="220"/>
      <c r="F687" s="223"/>
      <c r="G687" s="223"/>
      <c r="H687" s="220"/>
      <c r="I687" s="223"/>
      <c r="J687" s="226" t="str">
        <f t="shared" si="8"/>
        <v>ROW</v>
      </c>
    </row>
    <row r="688" spans="1:10" ht="14.25" customHeight="1">
      <c r="A688" s="263">
        <v>581</v>
      </c>
      <c r="B688" s="223"/>
      <c r="C688" s="220"/>
      <c r="D688" s="223"/>
      <c r="E688" s="220"/>
      <c r="F688" s="223"/>
      <c r="G688" s="223"/>
      <c r="H688" s="220"/>
      <c r="I688" s="223"/>
      <c r="J688" s="226" t="str">
        <f t="shared" si="8"/>
        <v>ROW</v>
      </c>
    </row>
    <row r="689" spans="1:10" ht="14.25" customHeight="1">
      <c r="A689" s="273">
        <v>582</v>
      </c>
      <c r="B689" s="223"/>
      <c r="C689" s="220"/>
      <c r="D689" s="223"/>
      <c r="E689" s="220"/>
      <c r="F689" s="223"/>
      <c r="G689" s="223"/>
      <c r="H689" s="220"/>
      <c r="I689" s="223"/>
      <c r="J689" s="226" t="str">
        <f t="shared" si="8"/>
        <v>ROW</v>
      </c>
    </row>
    <row r="690" spans="1:10" ht="14.25" customHeight="1">
      <c r="A690" s="273">
        <v>583</v>
      </c>
      <c r="B690" s="223"/>
      <c r="C690" s="220"/>
      <c r="D690" s="223"/>
      <c r="E690" s="220"/>
      <c r="F690" s="223"/>
      <c r="G690" s="223"/>
      <c r="H690" s="220"/>
      <c r="I690" s="223"/>
      <c r="J690" s="226" t="str">
        <f t="shared" si="8"/>
        <v>ROW</v>
      </c>
    </row>
    <row r="691" spans="1:10" ht="14.25" customHeight="1">
      <c r="A691" s="263">
        <v>584</v>
      </c>
      <c r="B691" s="223"/>
      <c r="C691" s="220"/>
      <c r="D691" s="223"/>
      <c r="E691" s="220"/>
      <c r="F691" s="223"/>
      <c r="G691" s="223"/>
      <c r="H691" s="220"/>
      <c r="I691" s="223"/>
      <c r="J691" s="226" t="str">
        <f t="shared" si="8"/>
        <v>ROW</v>
      </c>
    </row>
    <row r="692" spans="1:10" ht="14.25" customHeight="1">
      <c r="A692" s="263">
        <v>585</v>
      </c>
      <c r="B692" s="223"/>
      <c r="C692" s="220"/>
      <c r="D692" s="223"/>
      <c r="E692" s="220"/>
      <c r="F692" s="223"/>
      <c r="G692" s="223"/>
      <c r="H692" s="220"/>
      <c r="I692" s="223"/>
      <c r="J692" s="226" t="str">
        <f t="shared" si="8"/>
        <v>ROW</v>
      </c>
    </row>
    <row r="693" spans="1:10" ht="14.25" customHeight="1">
      <c r="A693" s="273">
        <v>586</v>
      </c>
      <c r="B693" s="223"/>
      <c r="C693" s="220"/>
      <c r="D693" s="223"/>
      <c r="E693" s="220"/>
      <c r="F693" s="223"/>
      <c r="G693" s="223"/>
      <c r="H693" s="220"/>
      <c r="I693" s="223"/>
      <c r="J693" s="226" t="str">
        <f t="shared" si="8"/>
        <v>ROW</v>
      </c>
    </row>
    <row r="694" spans="1:10" ht="14.25" customHeight="1">
      <c r="A694" s="263">
        <v>587</v>
      </c>
      <c r="B694" s="223"/>
      <c r="C694" s="220"/>
      <c r="D694" s="223"/>
      <c r="E694" s="220"/>
      <c r="F694" s="223"/>
      <c r="G694" s="223"/>
      <c r="H694" s="220"/>
      <c r="I694" s="223"/>
      <c r="J694" s="226" t="str">
        <f t="shared" si="8"/>
        <v>ROW</v>
      </c>
    </row>
    <row r="695" spans="1:10" ht="14.25" customHeight="1">
      <c r="A695" s="263">
        <v>588</v>
      </c>
      <c r="B695" s="223"/>
      <c r="C695" s="220"/>
      <c r="D695" s="223"/>
      <c r="E695" s="220"/>
      <c r="F695" s="223"/>
      <c r="G695" s="223"/>
      <c r="H695" s="220"/>
      <c r="I695" s="223"/>
      <c r="J695" s="226" t="str">
        <f t="shared" si="8"/>
        <v>ROW</v>
      </c>
    </row>
    <row r="696" spans="1:10" ht="14.25" customHeight="1">
      <c r="A696" s="263">
        <v>589</v>
      </c>
      <c r="B696" s="223"/>
      <c r="C696" s="220"/>
      <c r="D696" s="223"/>
      <c r="E696" s="220"/>
      <c r="F696" s="223"/>
      <c r="G696" s="223"/>
      <c r="H696" s="220"/>
      <c r="I696" s="223"/>
      <c r="J696" s="226" t="str">
        <f t="shared" si="8"/>
        <v>ROW</v>
      </c>
    </row>
    <row r="697" spans="1:10" ht="14.25" customHeight="1">
      <c r="A697" s="273">
        <v>590</v>
      </c>
      <c r="B697" s="223"/>
      <c r="C697" s="220"/>
      <c r="D697" s="223"/>
      <c r="E697" s="220"/>
      <c r="F697" s="223"/>
      <c r="G697" s="223"/>
      <c r="H697" s="220"/>
      <c r="I697" s="223"/>
      <c r="J697" s="226" t="str">
        <f t="shared" si="8"/>
        <v>ROW</v>
      </c>
    </row>
    <row r="698" spans="1:10" ht="14.25" customHeight="1">
      <c r="A698" s="273">
        <v>591</v>
      </c>
      <c r="B698" s="223"/>
      <c r="C698" s="220"/>
      <c r="D698" s="223"/>
      <c r="E698" s="220"/>
      <c r="F698" s="223"/>
      <c r="G698" s="223"/>
      <c r="H698" s="220"/>
      <c r="I698" s="223"/>
      <c r="J698" s="226" t="str">
        <f t="shared" si="8"/>
        <v>ROW</v>
      </c>
    </row>
    <row r="699" spans="1:10" ht="14.25" customHeight="1">
      <c r="A699" s="263">
        <v>592</v>
      </c>
      <c r="B699" s="223"/>
      <c r="C699" s="220"/>
      <c r="D699" s="223"/>
      <c r="E699" s="220"/>
      <c r="F699" s="223"/>
      <c r="G699" s="223"/>
      <c r="H699" s="220"/>
      <c r="I699" s="223"/>
      <c r="J699" s="226" t="str">
        <f t="shared" si="8"/>
        <v>ROW</v>
      </c>
    </row>
    <row r="700" spans="1:10" ht="14.25" customHeight="1">
      <c r="A700" s="263">
        <v>593</v>
      </c>
      <c r="B700" s="223"/>
      <c r="C700" s="220"/>
      <c r="D700" s="223"/>
      <c r="E700" s="220"/>
      <c r="F700" s="223"/>
      <c r="G700" s="223"/>
      <c r="H700" s="220"/>
      <c r="I700" s="223"/>
      <c r="J700" s="226" t="str">
        <f t="shared" si="8"/>
        <v>ROW</v>
      </c>
    </row>
    <row r="701" spans="1:10" ht="14.25" customHeight="1">
      <c r="A701" s="273">
        <v>594</v>
      </c>
      <c r="B701" s="223"/>
      <c r="C701" s="220"/>
      <c r="D701" s="223"/>
      <c r="E701" s="220"/>
      <c r="F701" s="223"/>
      <c r="G701" s="223"/>
      <c r="H701" s="220"/>
      <c r="I701" s="223"/>
      <c r="J701" s="226" t="str">
        <f t="shared" si="8"/>
        <v>ROW</v>
      </c>
    </row>
    <row r="702" spans="1:10" ht="14.25" customHeight="1">
      <c r="A702" s="263">
        <v>595</v>
      </c>
      <c r="B702" s="223"/>
      <c r="C702" s="220"/>
      <c r="D702" s="223"/>
      <c r="E702" s="220"/>
      <c r="F702" s="223"/>
      <c r="G702" s="223"/>
      <c r="H702" s="220"/>
      <c r="I702" s="223"/>
      <c r="J702" s="226" t="str">
        <f t="shared" si="8"/>
        <v>ROW</v>
      </c>
    </row>
    <row r="703" spans="1:10" ht="14.25" customHeight="1">
      <c r="A703" s="263">
        <v>596</v>
      </c>
      <c r="B703" s="223"/>
      <c r="C703" s="220"/>
      <c r="D703" s="223"/>
      <c r="E703" s="220"/>
      <c r="F703" s="223"/>
      <c r="G703" s="223"/>
      <c r="H703" s="220"/>
      <c r="I703" s="223"/>
      <c r="J703" s="226" t="str">
        <f t="shared" si="8"/>
        <v>ROW</v>
      </c>
    </row>
    <row r="704" spans="1:10" ht="14.25" customHeight="1">
      <c r="A704" s="263">
        <v>597</v>
      </c>
      <c r="B704" s="223"/>
      <c r="C704" s="220"/>
      <c r="D704" s="223"/>
      <c r="E704" s="220"/>
      <c r="F704" s="223"/>
      <c r="G704" s="223"/>
      <c r="H704" s="220"/>
      <c r="I704" s="223"/>
      <c r="J704" s="226" t="str">
        <f t="shared" si="8"/>
        <v>ROW</v>
      </c>
    </row>
    <row r="705" spans="1:10" ht="14.25" customHeight="1">
      <c r="A705" s="273">
        <v>598</v>
      </c>
      <c r="B705" s="223"/>
      <c r="C705" s="220"/>
      <c r="D705" s="223"/>
      <c r="E705" s="220"/>
      <c r="F705" s="223"/>
      <c r="G705" s="223"/>
      <c r="H705" s="220"/>
      <c r="I705" s="223"/>
      <c r="J705" s="226" t="str">
        <f t="shared" si="8"/>
        <v>ROW</v>
      </c>
    </row>
    <row r="706" spans="1:10" ht="14.25" customHeight="1">
      <c r="A706" s="273">
        <v>599</v>
      </c>
      <c r="B706" s="223"/>
      <c r="C706" s="220"/>
      <c r="D706" s="223"/>
      <c r="E706" s="220"/>
      <c r="F706" s="223"/>
      <c r="G706" s="223"/>
      <c r="H706" s="220"/>
      <c r="I706" s="223"/>
      <c r="J706" s="226" t="str">
        <f t="shared" si="8"/>
        <v>ROW</v>
      </c>
    </row>
    <row r="707" spans="1:10" ht="14.25" customHeight="1">
      <c r="A707" s="263">
        <v>600</v>
      </c>
      <c r="B707" s="223"/>
      <c r="C707" s="220"/>
      <c r="D707" s="223"/>
      <c r="E707" s="220"/>
      <c r="F707" s="223"/>
      <c r="G707" s="223"/>
      <c r="H707" s="220"/>
      <c r="I707" s="223"/>
      <c r="J707" s="226" t="str">
        <f t="shared" si="8"/>
        <v>ROW</v>
      </c>
    </row>
    <row r="708" spans="1:10" ht="14.25" customHeight="1">
      <c r="A708" s="263">
        <v>601</v>
      </c>
      <c r="B708" s="223"/>
      <c r="C708" s="220"/>
      <c r="D708" s="223"/>
      <c r="E708" s="220"/>
      <c r="F708" s="223"/>
      <c r="G708" s="223"/>
      <c r="H708" s="220"/>
      <c r="I708" s="223"/>
      <c r="J708" s="226" t="str">
        <f t="shared" si="8"/>
        <v>ROW</v>
      </c>
    </row>
    <row r="709" spans="1:10" ht="14.25" customHeight="1">
      <c r="A709" s="273">
        <v>602</v>
      </c>
      <c r="B709" s="223"/>
      <c r="C709" s="220"/>
      <c r="D709" s="223"/>
      <c r="E709" s="220"/>
      <c r="F709" s="223"/>
      <c r="G709" s="223"/>
      <c r="H709" s="220"/>
      <c r="I709" s="223"/>
      <c r="J709" s="226" t="str">
        <f t="shared" si="8"/>
        <v>ROW</v>
      </c>
    </row>
    <row r="710" spans="1:10" ht="14.25" customHeight="1">
      <c r="A710" s="263">
        <v>603</v>
      </c>
      <c r="B710" s="223"/>
      <c r="C710" s="220"/>
      <c r="D710" s="223"/>
      <c r="E710" s="220"/>
      <c r="F710" s="223"/>
      <c r="G710" s="223"/>
      <c r="H710" s="220"/>
      <c r="I710" s="223"/>
      <c r="J710" s="226" t="str">
        <f t="shared" si="8"/>
        <v>ROW</v>
      </c>
    </row>
    <row r="711" spans="1:10" ht="14.25" customHeight="1">
      <c r="A711" s="263">
        <v>604</v>
      </c>
      <c r="B711" s="223"/>
      <c r="C711" s="220"/>
      <c r="D711" s="223"/>
      <c r="E711" s="220"/>
      <c r="F711" s="223"/>
      <c r="G711" s="223"/>
      <c r="H711" s="220"/>
      <c r="I711" s="223"/>
      <c r="J711" s="226" t="str">
        <f t="shared" si="8"/>
        <v>ROW</v>
      </c>
    </row>
    <row r="712" spans="1:10" ht="14.25" customHeight="1">
      <c r="A712" s="263">
        <v>605</v>
      </c>
      <c r="B712" s="223"/>
      <c r="C712" s="220"/>
      <c r="D712" s="223"/>
      <c r="E712" s="220"/>
      <c r="F712" s="223"/>
      <c r="G712" s="223"/>
      <c r="H712" s="220"/>
      <c r="I712" s="223"/>
      <c r="J712" s="226" t="str">
        <f t="shared" si="8"/>
        <v>ROW</v>
      </c>
    </row>
    <row r="713" spans="1:10" ht="14.25" customHeight="1">
      <c r="A713" s="273">
        <v>606</v>
      </c>
      <c r="B713" s="223"/>
      <c r="C713" s="220"/>
      <c r="D713" s="223"/>
      <c r="E713" s="220"/>
      <c r="F713" s="223"/>
      <c r="G713" s="223"/>
      <c r="H713" s="220"/>
      <c r="I713" s="223"/>
      <c r="J713" s="226" t="str">
        <f t="shared" si="8"/>
        <v>ROW</v>
      </c>
    </row>
    <row r="714" spans="1:10" ht="14.25" customHeight="1">
      <c r="A714" s="273">
        <v>607</v>
      </c>
      <c r="B714" s="223"/>
      <c r="C714" s="220"/>
      <c r="D714" s="223"/>
      <c r="E714" s="220"/>
      <c r="F714" s="223"/>
      <c r="G714" s="223"/>
      <c r="H714" s="220"/>
      <c r="I714" s="223"/>
      <c r="J714" s="226" t="str">
        <f t="shared" si="8"/>
        <v>ROW</v>
      </c>
    </row>
    <row r="715" spans="1:10" ht="14.25" customHeight="1">
      <c r="A715" s="263">
        <v>608</v>
      </c>
      <c r="B715" s="223"/>
      <c r="C715" s="220"/>
      <c r="D715" s="223"/>
      <c r="E715" s="220"/>
      <c r="F715" s="223"/>
      <c r="G715" s="223"/>
      <c r="H715" s="220"/>
      <c r="I715" s="223"/>
      <c r="J715" s="226" t="str">
        <f t="shared" si="8"/>
        <v>ROW</v>
      </c>
    </row>
    <row r="716" spans="1:10" ht="14.25" customHeight="1">
      <c r="A716" s="263">
        <v>609</v>
      </c>
      <c r="B716" s="223"/>
      <c r="C716" s="220"/>
      <c r="D716" s="223"/>
      <c r="E716" s="220"/>
      <c r="F716" s="223"/>
      <c r="G716" s="223"/>
      <c r="H716" s="220"/>
      <c r="I716" s="223"/>
      <c r="J716" s="226" t="str">
        <f t="shared" si="8"/>
        <v>ROW</v>
      </c>
    </row>
    <row r="717" spans="1:10" ht="14.25" customHeight="1">
      <c r="A717" s="273">
        <v>610</v>
      </c>
      <c r="B717" s="223"/>
      <c r="C717" s="220"/>
      <c r="D717" s="223"/>
      <c r="E717" s="220"/>
      <c r="F717" s="223"/>
      <c r="G717" s="223"/>
      <c r="H717" s="220"/>
      <c r="I717" s="223"/>
      <c r="J717" s="226" t="str">
        <f t="shared" si="8"/>
        <v>ROW</v>
      </c>
    </row>
    <row r="718" spans="1:10" ht="14.25" customHeight="1">
      <c r="A718" s="263">
        <v>611</v>
      </c>
      <c r="B718" s="223"/>
      <c r="C718" s="220"/>
      <c r="D718" s="223"/>
      <c r="E718" s="220"/>
      <c r="F718" s="223"/>
      <c r="G718" s="223"/>
      <c r="H718" s="220"/>
      <c r="I718" s="223"/>
      <c r="J718" s="226" t="str">
        <f t="shared" si="8"/>
        <v>ROW</v>
      </c>
    </row>
    <row r="719" spans="1:10" ht="14.25" customHeight="1">
      <c r="A719" s="263">
        <v>612</v>
      </c>
      <c r="B719" s="223"/>
      <c r="C719" s="220"/>
      <c r="D719" s="223"/>
      <c r="E719" s="220"/>
      <c r="F719" s="223"/>
      <c r="G719" s="223"/>
      <c r="H719" s="220"/>
      <c r="I719" s="223"/>
      <c r="J719" s="226" t="str">
        <f t="shared" si="8"/>
        <v>ROW</v>
      </c>
    </row>
    <row r="720" spans="1:10" ht="14.25" customHeight="1">
      <c r="A720" s="263">
        <v>613</v>
      </c>
      <c r="B720" s="223"/>
      <c r="C720" s="220"/>
      <c r="D720" s="223"/>
      <c r="E720" s="220"/>
      <c r="F720" s="223"/>
      <c r="G720" s="223"/>
      <c r="H720" s="220"/>
      <c r="I720" s="223"/>
      <c r="J720" s="226" t="str">
        <f t="shared" si="8"/>
        <v>ROW</v>
      </c>
    </row>
    <row r="721" spans="1:10" ht="14.25" customHeight="1">
      <c r="A721" s="273">
        <v>614</v>
      </c>
      <c r="B721" s="223"/>
      <c r="C721" s="220"/>
      <c r="D721" s="223"/>
      <c r="E721" s="220"/>
      <c r="F721" s="223"/>
      <c r="G721" s="223"/>
      <c r="H721" s="220"/>
      <c r="I721" s="223"/>
      <c r="J721" s="226" t="str">
        <f t="shared" si="8"/>
        <v>ROW</v>
      </c>
    </row>
    <row r="722" spans="1:10" ht="14.25" customHeight="1">
      <c r="A722" s="273">
        <v>615</v>
      </c>
      <c r="B722" s="223"/>
      <c r="C722" s="220"/>
      <c r="D722" s="223"/>
      <c r="E722" s="220"/>
      <c r="F722" s="223"/>
      <c r="G722" s="223"/>
      <c r="H722" s="220"/>
      <c r="I722" s="223"/>
      <c r="J722" s="226" t="str">
        <f t="shared" si="8"/>
        <v>ROW</v>
      </c>
    </row>
    <row r="723" spans="1:10" ht="14.25" customHeight="1">
      <c r="A723" s="263">
        <v>616</v>
      </c>
      <c r="B723" s="223"/>
      <c r="C723" s="220"/>
      <c r="D723" s="223"/>
      <c r="E723" s="220"/>
      <c r="F723" s="223"/>
      <c r="G723" s="223"/>
      <c r="H723" s="220"/>
      <c r="I723" s="223"/>
      <c r="J723" s="226" t="str">
        <f t="shared" si="8"/>
        <v>ROW</v>
      </c>
    </row>
    <row r="724" spans="1:10" ht="14.25" customHeight="1">
      <c r="A724" s="263">
        <v>617</v>
      </c>
      <c r="B724" s="223"/>
      <c r="C724" s="220"/>
      <c r="D724" s="223"/>
      <c r="E724" s="220"/>
      <c r="F724" s="223"/>
      <c r="G724" s="223"/>
      <c r="H724" s="220"/>
      <c r="I724" s="223"/>
      <c r="J724" s="226" t="str">
        <f t="shared" si="8"/>
        <v>ROW</v>
      </c>
    </row>
    <row r="725" spans="1:10" ht="14.25" customHeight="1">
      <c r="A725" s="273">
        <v>618</v>
      </c>
      <c r="B725" s="223"/>
      <c r="C725" s="220"/>
      <c r="D725" s="223"/>
      <c r="E725" s="220"/>
      <c r="F725" s="223"/>
      <c r="G725" s="223"/>
      <c r="H725" s="220"/>
      <c r="I725" s="223"/>
      <c r="J725" s="226" t="str">
        <f t="shared" si="8"/>
        <v>ROW</v>
      </c>
    </row>
    <row r="726" spans="1:10" ht="14.25" customHeight="1">
      <c r="A726" s="263">
        <v>619</v>
      </c>
      <c r="B726" s="223"/>
      <c r="C726" s="220"/>
      <c r="D726" s="223"/>
      <c r="E726" s="220"/>
      <c r="F726" s="223"/>
      <c r="G726" s="223"/>
      <c r="H726" s="220"/>
      <c r="I726" s="223"/>
      <c r="J726" s="226" t="str">
        <f t="shared" si="8"/>
        <v>ROW</v>
      </c>
    </row>
    <row r="727" spans="1:10" ht="14.25" customHeight="1">
      <c r="A727" s="263">
        <v>620</v>
      </c>
      <c r="B727" s="223"/>
      <c r="C727" s="220"/>
      <c r="D727" s="223"/>
      <c r="E727" s="220"/>
      <c r="F727" s="223"/>
      <c r="G727" s="223"/>
      <c r="H727" s="220"/>
      <c r="I727" s="223"/>
      <c r="J727" s="226" t="str">
        <f t="shared" si="8"/>
        <v>ROW</v>
      </c>
    </row>
    <row r="728" spans="1:10" ht="14.25" customHeight="1">
      <c r="A728" s="263">
        <v>621</v>
      </c>
      <c r="B728" s="223"/>
      <c r="C728" s="220"/>
      <c r="D728" s="223"/>
      <c r="E728" s="220"/>
      <c r="F728" s="223"/>
      <c r="G728" s="223"/>
      <c r="H728" s="220"/>
      <c r="I728" s="223"/>
      <c r="J728" s="226" t="str">
        <f t="shared" si="8"/>
        <v>ROW</v>
      </c>
    </row>
    <row r="729" spans="1:10" ht="14.25" customHeight="1">
      <c r="A729" s="273">
        <v>622</v>
      </c>
      <c r="B729" s="223"/>
      <c r="C729" s="220"/>
      <c r="D729" s="223"/>
      <c r="E729" s="220"/>
      <c r="F729" s="223"/>
      <c r="G729" s="223"/>
      <c r="H729" s="220"/>
      <c r="I729" s="223"/>
      <c r="J729" s="226" t="str">
        <f t="shared" si="8"/>
        <v>ROW</v>
      </c>
    </row>
    <row r="730" spans="1:10" ht="14.25" customHeight="1">
      <c r="A730" s="273">
        <v>623</v>
      </c>
      <c r="B730" s="223"/>
      <c r="C730" s="220"/>
      <c r="D730" s="223"/>
      <c r="E730" s="220"/>
      <c r="F730" s="223"/>
      <c r="G730" s="223"/>
      <c r="H730" s="220"/>
      <c r="I730" s="223"/>
      <c r="J730" s="226" t="str">
        <f t="shared" si="8"/>
        <v>ROW</v>
      </c>
    </row>
    <row r="731" spans="1:10" ht="14.25" customHeight="1">
      <c r="A731" s="263">
        <v>624</v>
      </c>
      <c r="B731" s="223"/>
      <c r="C731" s="220"/>
      <c r="D731" s="223"/>
      <c r="E731" s="220"/>
      <c r="F731" s="223"/>
      <c r="G731" s="223"/>
      <c r="H731" s="220"/>
      <c r="I731" s="223"/>
      <c r="J731" s="226" t="str">
        <f t="shared" si="8"/>
        <v>ROW</v>
      </c>
    </row>
    <row r="732" spans="1:10" ht="14.25" customHeight="1">
      <c r="A732" s="263">
        <v>625</v>
      </c>
      <c r="B732" s="223"/>
      <c r="C732" s="220"/>
      <c r="D732" s="223"/>
      <c r="E732" s="220"/>
      <c r="F732" s="223"/>
      <c r="G732" s="223"/>
      <c r="H732" s="220"/>
      <c r="I732" s="223"/>
      <c r="J732" s="226" t="str">
        <f t="shared" si="8"/>
        <v>ROW</v>
      </c>
    </row>
    <row r="733" spans="1:10" ht="14.25" customHeight="1">
      <c r="A733" s="273">
        <v>626</v>
      </c>
      <c r="B733" s="223"/>
      <c r="C733" s="220"/>
      <c r="D733" s="223"/>
      <c r="E733" s="220"/>
      <c r="F733" s="223"/>
      <c r="G733" s="223"/>
      <c r="H733" s="220"/>
      <c r="I733" s="223"/>
      <c r="J733" s="226" t="str">
        <f t="shared" si="8"/>
        <v>ROW</v>
      </c>
    </row>
    <row r="734" spans="1:10" ht="14.25" customHeight="1">
      <c r="A734" s="263">
        <v>627</v>
      </c>
      <c r="B734" s="223"/>
      <c r="C734" s="220"/>
      <c r="D734" s="223"/>
      <c r="E734" s="220"/>
      <c r="F734" s="223"/>
      <c r="G734" s="223"/>
      <c r="H734" s="220"/>
      <c r="I734" s="223"/>
      <c r="J734" s="226" t="str">
        <f t="shared" si="8"/>
        <v>ROW</v>
      </c>
    </row>
    <row r="735" spans="1:10" ht="14.25" customHeight="1">
      <c r="A735" s="263">
        <v>628</v>
      </c>
      <c r="B735" s="223"/>
      <c r="C735" s="220"/>
      <c r="D735" s="223"/>
      <c r="E735" s="220"/>
      <c r="F735" s="223"/>
      <c r="G735" s="223"/>
      <c r="H735" s="220"/>
      <c r="I735" s="223"/>
      <c r="J735" s="226" t="str">
        <f t="shared" si="8"/>
        <v>ROW</v>
      </c>
    </row>
    <row r="736" spans="1:10" ht="14.25" customHeight="1">
      <c r="A736" s="263">
        <v>629</v>
      </c>
      <c r="B736" s="223"/>
      <c r="C736" s="220"/>
      <c r="D736" s="223"/>
      <c r="E736" s="220"/>
      <c r="F736" s="223"/>
      <c r="G736" s="223"/>
      <c r="H736" s="220"/>
      <c r="I736" s="223"/>
      <c r="J736" s="226" t="str">
        <f t="shared" si="8"/>
        <v>ROW</v>
      </c>
    </row>
    <row r="737" spans="1:10" ht="14.25" customHeight="1">
      <c r="A737" s="273">
        <v>630</v>
      </c>
      <c r="B737" s="223"/>
      <c r="C737" s="220"/>
      <c r="D737" s="223"/>
      <c r="E737" s="220"/>
      <c r="F737" s="223"/>
      <c r="G737" s="223"/>
      <c r="H737" s="220"/>
      <c r="I737" s="223"/>
      <c r="J737" s="226" t="str">
        <f t="shared" si="8"/>
        <v>ROW</v>
      </c>
    </row>
    <row r="738" spans="1:10" ht="14.25" customHeight="1">
      <c r="A738" s="273">
        <v>631</v>
      </c>
      <c r="B738" s="223"/>
      <c r="C738" s="220"/>
      <c r="D738" s="223"/>
      <c r="E738" s="220"/>
      <c r="F738" s="223"/>
      <c r="G738" s="223"/>
      <c r="H738" s="220"/>
      <c r="I738" s="223"/>
      <c r="J738" s="226" t="str">
        <f t="shared" si="8"/>
        <v>ROW</v>
      </c>
    </row>
    <row r="739" spans="1:10" ht="14.25" customHeight="1">
      <c r="A739" s="263">
        <v>632</v>
      </c>
      <c r="B739" s="223"/>
      <c r="C739" s="220"/>
      <c r="D739" s="223"/>
      <c r="E739" s="220"/>
      <c r="F739" s="223"/>
      <c r="G739" s="223"/>
      <c r="H739" s="220"/>
      <c r="I739" s="223"/>
      <c r="J739" s="226" t="str">
        <f t="shared" si="8"/>
        <v>ROW</v>
      </c>
    </row>
    <row r="740" spans="1:10" ht="14.25" customHeight="1">
      <c r="A740" s="263">
        <v>633</v>
      </c>
      <c r="B740" s="223"/>
      <c r="C740" s="220"/>
      <c r="D740" s="223"/>
      <c r="E740" s="220"/>
      <c r="F740" s="223"/>
      <c r="G740" s="223"/>
      <c r="H740" s="220"/>
      <c r="I740" s="223"/>
      <c r="J740" s="226" t="str">
        <f t="shared" si="8"/>
        <v>ROW</v>
      </c>
    </row>
    <row r="741" spans="1:10" ht="14.25" customHeight="1">
      <c r="A741" s="273">
        <v>634</v>
      </c>
      <c r="B741" s="223"/>
      <c r="C741" s="220"/>
      <c r="D741" s="223"/>
      <c r="E741" s="220"/>
      <c r="F741" s="223"/>
      <c r="G741" s="223"/>
      <c r="H741" s="220"/>
      <c r="I741" s="223"/>
      <c r="J741" s="226" t="str">
        <f t="shared" si="8"/>
        <v>ROW</v>
      </c>
    </row>
    <row r="742" spans="1:10" ht="14.25" customHeight="1">
      <c r="A742" s="263">
        <v>635</v>
      </c>
      <c r="B742" s="223"/>
      <c r="C742" s="220"/>
      <c r="D742" s="223"/>
      <c r="E742" s="220"/>
      <c r="F742" s="223"/>
      <c r="G742" s="223"/>
      <c r="H742" s="220"/>
      <c r="I742" s="223"/>
      <c r="J742" s="226" t="str">
        <f t="shared" si="8"/>
        <v>ROW</v>
      </c>
    </row>
    <row r="743" spans="1:10" ht="14.25" customHeight="1">
      <c r="A743" s="263">
        <v>636</v>
      </c>
      <c r="B743" s="223"/>
      <c r="C743" s="220"/>
      <c r="D743" s="223"/>
      <c r="E743" s="220"/>
      <c r="F743" s="223"/>
      <c r="G743" s="223"/>
      <c r="H743" s="220"/>
      <c r="I743" s="223"/>
      <c r="J743" s="226" t="str">
        <f t="shared" si="8"/>
        <v>ROW</v>
      </c>
    </row>
    <row r="744" spans="1:10" ht="14.25" customHeight="1">
      <c r="A744" s="263">
        <v>637</v>
      </c>
      <c r="B744" s="223"/>
      <c r="C744" s="220"/>
      <c r="D744" s="223"/>
      <c r="E744" s="220"/>
      <c r="F744" s="223"/>
      <c r="G744" s="223"/>
      <c r="H744" s="220"/>
      <c r="I744" s="223"/>
      <c r="J744" s="226" t="str">
        <f t="shared" si="8"/>
        <v>ROW</v>
      </c>
    </row>
    <row r="745" spans="1:10" ht="14.25" customHeight="1">
      <c r="A745" s="273">
        <v>638</v>
      </c>
      <c r="B745" s="223"/>
      <c r="C745" s="220"/>
      <c r="D745" s="223"/>
      <c r="E745" s="220"/>
      <c r="F745" s="223"/>
      <c r="G745" s="223"/>
      <c r="H745" s="220"/>
      <c r="I745" s="223"/>
      <c r="J745" s="226" t="str">
        <f t="shared" si="8"/>
        <v>ROW</v>
      </c>
    </row>
    <row r="746" spans="1:10" ht="14.25" customHeight="1">
      <c r="A746" s="273">
        <v>639</v>
      </c>
      <c r="B746" s="223"/>
      <c r="C746" s="220"/>
      <c r="D746" s="223"/>
      <c r="E746" s="220"/>
      <c r="F746" s="223"/>
      <c r="G746" s="223"/>
      <c r="H746" s="220"/>
      <c r="I746" s="223"/>
      <c r="J746" s="226" t="str">
        <f t="shared" si="8"/>
        <v>ROW</v>
      </c>
    </row>
    <row r="747" spans="1:10" ht="14.25" customHeight="1">
      <c r="A747" s="263">
        <v>640</v>
      </c>
      <c r="B747" s="223"/>
      <c r="C747" s="220"/>
      <c r="D747" s="223"/>
      <c r="E747" s="220"/>
      <c r="F747" s="223"/>
      <c r="G747" s="223"/>
      <c r="H747" s="220"/>
      <c r="I747" s="223"/>
      <c r="J747" s="226" t="str">
        <f t="shared" si="8"/>
        <v>ROW</v>
      </c>
    </row>
    <row r="748" spans="1:10" ht="14.25" customHeight="1">
      <c r="A748" s="263">
        <v>641</v>
      </c>
      <c r="B748" s="223"/>
      <c r="C748" s="220"/>
      <c r="D748" s="223"/>
      <c r="E748" s="220"/>
      <c r="F748" s="223"/>
      <c r="G748" s="223"/>
      <c r="H748" s="220"/>
      <c r="I748" s="223"/>
      <c r="J748" s="226" t="str">
        <f t="shared" si="8"/>
        <v>ROW</v>
      </c>
    </row>
    <row r="749" spans="1:10" ht="14.25" customHeight="1">
      <c r="A749" s="273">
        <v>642</v>
      </c>
      <c r="B749" s="223"/>
      <c r="C749" s="220"/>
      <c r="D749" s="223"/>
      <c r="E749" s="220"/>
      <c r="F749" s="223"/>
      <c r="G749" s="223"/>
      <c r="H749" s="220"/>
      <c r="I749" s="223"/>
      <c r="J749" s="226" t="str">
        <f t="shared" si="8"/>
        <v>ROW</v>
      </c>
    </row>
    <row r="750" spans="1:10" ht="14.25" customHeight="1">
      <c r="A750" s="263">
        <v>643</v>
      </c>
      <c r="B750" s="223"/>
      <c r="C750" s="220"/>
      <c r="D750" s="223"/>
      <c r="E750" s="220"/>
      <c r="F750" s="223"/>
      <c r="G750" s="223"/>
      <c r="H750" s="220"/>
      <c r="I750" s="223"/>
      <c r="J750" s="226" t="str">
        <f t="shared" si="8"/>
        <v>ROW</v>
      </c>
    </row>
    <row r="751" spans="1:10" ht="14.25" customHeight="1">
      <c r="A751" s="263">
        <v>644</v>
      </c>
      <c r="B751" s="223"/>
      <c r="C751" s="220"/>
      <c r="D751" s="223"/>
      <c r="E751" s="220"/>
      <c r="F751" s="223"/>
      <c r="G751" s="223"/>
      <c r="H751" s="220"/>
      <c r="I751" s="223"/>
      <c r="J751" s="226" t="str">
        <f t="shared" si="8"/>
        <v>ROW</v>
      </c>
    </row>
    <row r="752" spans="1:10" ht="14.25" customHeight="1">
      <c r="A752" s="263">
        <v>645</v>
      </c>
      <c r="B752" s="223"/>
      <c r="C752" s="220"/>
      <c r="D752" s="223"/>
      <c r="E752" s="220"/>
      <c r="F752" s="223"/>
      <c r="G752" s="223"/>
      <c r="H752" s="220"/>
      <c r="I752" s="223"/>
      <c r="J752" s="226" t="str">
        <f t="shared" si="8"/>
        <v>ROW</v>
      </c>
    </row>
    <row r="753" spans="1:10" ht="14.25" customHeight="1">
      <c r="A753" s="273">
        <v>646</v>
      </c>
      <c r="B753" s="223"/>
      <c r="C753" s="220"/>
      <c r="D753" s="223"/>
      <c r="E753" s="220"/>
      <c r="F753" s="223"/>
      <c r="G753" s="223"/>
      <c r="H753" s="220"/>
      <c r="I753" s="223"/>
      <c r="J753" s="226" t="str">
        <f t="shared" si="8"/>
        <v>ROW</v>
      </c>
    </row>
    <row r="754" spans="1:10" ht="14.25" customHeight="1">
      <c r="A754" s="273">
        <v>647</v>
      </c>
      <c r="B754" s="223"/>
      <c r="C754" s="220"/>
      <c r="D754" s="223"/>
      <c r="E754" s="220"/>
      <c r="F754" s="223"/>
      <c r="G754" s="223"/>
      <c r="H754" s="220"/>
      <c r="I754" s="223"/>
      <c r="J754" s="226" t="str">
        <f t="shared" si="8"/>
        <v>ROW</v>
      </c>
    </row>
    <row r="755" spans="1:10" ht="14.25" customHeight="1">
      <c r="A755" s="263">
        <v>648</v>
      </c>
      <c r="B755" s="223"/>
      <c r="C755" s="220"/>
      <c r="D755" s="223"/>
      <c r="E755" s="220"/>
      <c r="F755" s="223"/>
      <c r="G755" s="223"/>
      <c r="H755" s="220"/>
      <c r="I755" s="223"/>
      <c r="J755" s="226" t="str">
        <f t="shared" si="8"/>
        <v>ROW</v>
      </c>
    </row>
    <row r="756" spans="1:10" ht="14.25" customHeight="1">
      <c r="A756" s="263">
        <v>649</v>
      </c>
      <c r="B756" s="223"/>
      <c r="C756" s="220"/>
      <c r="D756" s="223"/>
      <c r="E756" s="220"/>
      <c r="F756" s="223"/>
      <c r="G756" s="223"/>
      <c r="H756" s="220"/>
      <c r="I756" s="223"/>
      <c r="J756" s="226" t="str">
        <f t="shared" si="8"/>
        <v>ROW</v>
      </c>
    </row>
    <row r="757" spans="1:10" ht="14.25" customHeight="1">
      <c r="A757" s="273">
        <v>650</v>
      </c>
      <c r="B757" s="223"/>
      <c r="C757" s="220"/>
      <c r="D757" s="223"/>
      <c r="E757" s="220"/>
      <c r="F757" s="223"/>
      <c r="G757" s="223"/>
      <c r="H757" s="220"/>
      <c r="I757" s="223"/>
      <c r="J757" s="226" t="str">
        <f t="shared" si="8"/>
        <v>ROW</v>
      </c>
    </row>
    <row r="758" spans="1:10" ht="14.25" customHeight="1">
      <c r="A758" s="263">
        <v>651</v>
      </c>
      <c r="B758" s="223"/>
      <c r="C758" s="220"/>
      <c r="D758" s="223"/>
      <c r="E758" s="220"/>
      <c r="F758" s="223"/>
      <c r="G758" s="223"/>
      <c r="H758" s="220"/>
      <c r="I758" s="223"/>
      <c r="J758" s="226" t="str">
        <f t="shared" si="8"/>
        <v>ROW</v>
      </c>
    </row>
    <row r="759" spans="1:10" ht="14.25" customHeight="1">
      <c r="A759" s="263">
        <v>652</v>
      </c>
      <c r="B759" s="223"/>
      <c r="C759" s="220"/>
      <c r="D759" s="223"/>
      <c r="E759" s="220"/>
      <c r="F759" s="223"/>
      <c r="G759" s="223"/>
      <c r="H759" s="220"/>
      <c r="I759" s="223"/>
      <c r="J759" s="226" t="str">
        <f t="shared" si="8"/>
        <v>ROW</v>
      </c>
    </row>
    <row r="760" spans="1:10" ht="14.25" customHeight="1">
      <c r="A760" s="263">
        <v>653</v>
      </c>
      <c r="B760" s="223"/>
      <c r="C760" s="220"/>
      <c r="D760" s="223"/>
      <c r="E760" s="220"/>
      <c r="F760" s="223"/>
      <c r="G760" s="223"/>
      <c r="H760" s="220"/>
      <c r="I760" s="223"/>
      <c r="J760" s="226" t="str">
        <f t="shared" si="8"/>
        <v>ROW</v>
      </c>
    </row>
    <row r="761" spans="1:10" ht="14.25" customHeight="1">
      <c r="A761" s="273">
        <v>654</v>
      </c>
      <c r="B761" s="223"/>
      <c r="C761" s="220"/>
      <c r="D761" s="223"/>
      <c r="E761" s="220"/>
      <c r="F761" s="223"/>
      <c r="G761" s="223"/>
      <c r="H761" s="220"/>
      <c r="I761" s="223"/>
      <c r="J761" s="226" t="str">
        <f t="shared" si="8"/>
        <v>ROW</v>
      </c>
    </row>
    <row r="762" spans="1:10" ht="14.25" customHeight="1">
      <c r="A762" s="273">
        <v>655</v>
      </c>
      <c r="B762" s="223"/>
      <c r="C762" s="220"/>
      <c r="D762" s="223"/>
      <c r="E762" s="220"/>
      <c r="F762" s="223"/>
      <c r="G762" s="223"/>
      <c r="H762" s="220"/>
      <c r="I762" s="223"/>
      <c r="J762" s="226" t="str">
        <f t="shared" si="8"/>
        <v>ROW</v>
      </c>
    </row>
    <row r="763" spans="1:10" ht="14.25" customHeight="1">
      <c r="A763" s="263">
        <v>656</v>
      </c>
      <c r="B763" s="223"/>
      <c r="C763" s="220"/>
      <c r="D763" s="223"/>
      <c r="E763" s="220"/>
      <c r="F763" s="223"/>
      <c r="G763" s="223"/>
      <c r="H763" s="220"/>
      <c r="I763" s="223"/>
      <c r="J763" s="226" t="str">
        <f t="shared" si="8"/>
        <v>ROW</v>
      </c>
    </row>
    <row r="764" spans="1:10" ht="14.25" customHeight="1">
      <c r="A764" s="263">
        <v>657</v>
      </c>
      <c r="B764" s="223"/>
      <c r="C764" s="220"/>
      <c r="D764" s="223"/>
      <c r="E764" s="220"/>
      <c r="F764" s="223"/>
      <c r="G764" s="223"/>
      <c r="H764" s="220"/>
      <c r="I764" s="223"/>
      <c r="J764" s="226" t="str">
        <f t="shared" si="8"/>
        <v>ROW</v>
      </c>
    </row>
    <row r="765" spans="1:10" ht="14.25" customHeight="1">
      <c r="A765" s="273">
        <v>658</v>
      </c>
      <c r="B765" s="223"/>
      <c r="C765" s="220"/>
      <c r="D765" s="223"/>
      <c r="E765" s="220"/>
      <c r="F765" s="223"/>
      <c r="G765" s="223"/>
      <c r="H765" s="220"/>
      <c r="I765" s="223"/>
      <c r="J765" s="226" t="str">
        <f t="shared" si="8"/>
        <v>ROW</v>
      </c>
    </row>
    <row r="766" spans="1:10" ht="14.25" customHeight="1">
      <c r="A766" s="263">
        <v>659</v>
      </c>
      <c r="B766" s="223"/>
      <c r="C766" s="220"/>
      <c r="D766" s="223"/>
      <c r="E766" s="220"/>
      <c r="F766" s="223"/>
      <c r="G766" s="223"/>
      <c r="H766" s="220"/>
      <c r="I766" s="223"/>
      <c r="J766" s="226" t="str">
        <f t="shared" si="8"/>
        <v>ROW</v>
      </c>
    </row>
    <row r="767" spans="1:10" ht="14.25" customHeight="1">
      <c r="A767" s="263">
        <v>660</v>
      </c>
      <c r="B767" s="223"/>
      <c r="C767" s="220"/>
      <c r="D767" s="223"/>
      <c r="E767" s="220"/>
      <c r="F767" s="223"/>
      <c r="G767" s="223"/>
      <c r="H767" s="220"/>
      <c r="I767" s="223"/>
      <c r="J767" s="226" t="str">
        <f t="shared" si="8"/>
        <v>ROW</v>
      </c>
    </row>
    <row r="768" spans="1:10" ht="14.25" customHeight="1">
      <c r="A768" s="263">
        <v>661</v>
      </c>
      <c r="B768" s="223"/>
      <c r="C768" s="220"/>
      <c r="D768" s="223"/>
      <c r="E768" s="220"/>
      <c r="F768" s="223"/>
      <c r="G768" s="223"/>
      <c r="H768" s="220"/>
      <c r="I768" s="223"/>
      <c r="J768" s="226" t="str">
        <f t="shared" si="8"/>
        <v>ROW</v>
      </c>
    </row>
    <row r="769" spans="1:10" ht="14.25" customHeight="1">
      <c r="A769" s="273">
        <v>662</v>
      </c>
      <c r="B769" s="223"/>
      <c r="C769" s="220"/>
      <c r="D769" s="223"/>
      <c r="E769" s="220"/>
      <c r="F769" s="223"/>
      <c r="G769" s="223"/>
      <c r="H769" s="220"/>
      <c r="I769" s="223"/>
      <c r="J769" s="226" t="str">
        <f t="shared" si="8"/>
        <v>ROW</v>
      </c>
    </row>
    <row r="770" spans="1:10" ht="14.25" customHeight="1">
      <c r="A770" s="273">
        <v>663</v>
      </c>
      <c r="B770" s="223"/>
      <c r="C770" s="220"/>
      <c r="D770" s="223"/>
      <c r="E770" s="220"/>
      <c r="F770" s="223"/>
      <c r="G770" s="223"/>
      <c r="H770" s="220"/>
      <c r="I770" s="223"/>
      <c r="J770" s="226" t="str">
        <f t="shared" si="8"/>
        <v>ROW</v>
      </c>
    </row>
    <row r="771" spans="1:10" ht="14.25" customHeight="1">
      <c r="A771" s="263">
        <v>664</v>
      </c>
      <c r="B771" s="223"/>
      <c r="C771" s="220"/>
      <c r="D771" s="223"/>
      <c r="E771" s="220"/>
      <c r="F771" s="223"/>
      <c r="G771" s="223"/>
      <c r="H771" s="220"/>
      <c r="I771" s="223"/>
      <c r="J771" s="226" t="str">
        <f t="shared" si="8"/>
        <v>ROW</v>
      </c>
    </row>
    <row r="772" spans="1:10" ht="14.25" customHeight="1">
      <c r="A772" s="263">
        <v>665</v>
      </c>
      <c r="B772" s="223"/>
      <c r="C772" s="220"/>
      <c r="D772" s="223"/>
      <c r="E772" s="220"/>
      <c r="F772" s="223"/>
      <c r="G772" s="223"/>
      <c r="H772" s="220"/>
      <c r="I772" s="223"/>
      <c r="J772" s="226" t="str">
        <f t="shared" si="8"/>
        <v>ROW</v>
      </c>
    </row>
    <row r="773" spans="1:10" ht="14.25" customHeight="1">
      <c r="A773" s="273">
        <v>666</v>
      </c>
      <c r="B773" s="223"/>
      <c r="C773" s="220"/>
      <c r="D773" s="223"/>
      <c r="E773" s="220"/>
      <c r="F773" s="223"/>
      <c r="G773" s="223"/>
      <c r="H773" s="220"/>
      <c r="I773" s="223"/>
      <c r="J773" s="226" t="str">
        <f t="shared" si="8"/>
        <v>ROW</v>
      </c>
    </row>
    <row r="774" spans="1:10" ht="14.25" customHeight="1">
      <c r="A774" s="263">
        <v>667</v>
      </c>
      <c r="B774" s="223"/>
      <c r="C774" s="220"/>
      <c r="D774" s="223"/>
      <c r="E774" s="220"/>
      <c r="F774" s="223"/>
      <c r="G774" s="223"/>
      <c r="H774" s="220"/>
      <c r="I774" s="223"/>
      <c r="J774" s="226" t="str">
        <f t="shared" si="8"/>
        <v>ROW</v>
      </c>
    </row>
    <row r="775" spans="1:10" ht="14.25" customHeight="1">
      <c r="A775" s="263">
        <v>668</v>
      </c>
      <c r="B775" s="223"/>
      <c r="C775" s="220"/>
      <c r="D775" s="223"/>
      <c r="E775" s="220"/>
      <c r="F775" s="223"/>
      <c r="G775" s="223"/>
      <c r="H775" s="220"/>
      <c r="I775" s="223"/>
      <c r="J775" s="226" t="str">
        <f t="shared" si="8"/>
        <v>ROW</v>
      </c>
    </row>
    <row r="776" spans="1:10" ht="14.25" customHeight="1">
      <c r="A776" s="263">
        <v>669</v>
      </c>
      <c r="B776" s="223"/>
      <c r="C776" s="220"/>
      <c r="D776" s="223"/>
      <c r="E776" s="220"/>
      <c r="F776" s="223"/>
      <c r="G776" s="223"/>
      <c r="H776" s="220"/>
      <c r="I776" s="223"/>
      <c r="J776" s="226" t="str">
        <f t="shared" si="8"/>
        <v>ROW</v>
      </c>
    </row>
    <row r="777" spans="1:10" ht="14.25" customHeight="1">
      <c r="A777" s="273">
        <v>670</v>
      </c>
      <c r="B777" s="223"/>
      <c r="C777" s="220"/>
      <c r="D777" s="223"/>
      <c r="E777" s="220"/>
      <c r="F777" s="223"/>
      <c r="G777" s="223"/>
      <c r="H777" s="220"/>
      <c r="I777" s="223"/>
      <c r="J777" s="226" t="str">
        <f t="shared" si="8"/>
        <v>ROW</v>
      </c>
    </row>
    <row r="778" spans="1:10" ht="14.25" customHeight="1">
      <c r="A778" s="273">
        <v>671</v>
      </c>
      <c r="B778" s="223"/>
      <c r="C778" s="220"/>
      <c r="D778" s="223"/>
      <c r="E778" s="220"/>
      <c r="F778" s="223"/>
      <c r="G778" s="223"/>
      <c r="H778" s="220"/>
      <c r="I778" s="223"/>
      <c r="J778" s="226" t="str">
        <f t="shared" si="8"/>
        <v>ROW</v>
      </c>
    </row>
    <row r="779" spans="1:10" ht="14.25" customHeight="1">
      <c r="A779" s="263">
        <v>672</v>
      </c>
      <c r="B779" s="223"/>
      <c r="C779" s="220"/>
      <c r="D779" s="223"/>
      <c r="E779" s="220"/>
      <c r="F779" s="223"/>
      <c r="G779" s="223"/>
      <c r="H779" s="220"/>
      <c r="I779" s="223"/>
      <c r="J779" s="226" t="str">
        <f t="shared" si="8"/>
        <v>ROW</v>
      </c>
    </row>
    <row r="780" spans="1:10" ht="14.25" customHeight="1">
      <c r="A780" s="263">
        <v>673</v>
      </c>
      <c r="B780" s="223"/>
      <c r="C780" s="220"/>
      <c r="D780" s="223"/>
      <c r="E780" s="220"/>
      <c r="F780" s="223"/>
      <c r="G780" s="223"/>
      <c r="H780" s="220"/>
      <c r="I780" s="223"/>
      <c r="J780" s="226" t="str">
        <f t="shared" si="8"/>
        <v>ROW</v>
      </c>
    </row>
    <row r="781" spans="1:10" ht="14.25" customHeight="1">
      <c r="A781" s="273">
        <v>674</v>
      </c>
      <c r="B781" s="223"/>
      <c r="C781" s="220"/>
      <c r="D781" s="223"/>
      <c r="E781" s="220"/>
      <c r="F781" s="223"/>
      <c r="G781" s="223"/>
      <c r="H781" s="220"/>
      <c r="I781" s="223"/>
      <c r="J781" s="226" t="str">
        <f t="shared" si="8"/>
        <v>ROW</v>
      </c>
    </row>
    <row r="782" spans="1:10" ht="14.25" customHeight="1">
      <c r="A782" s="263">
        <v>675</v>
      </c>
      <c r="B782" s="223"/>
      <c r="C782" s="220"/>
      <c r="D782" s="223"/>
      <c r="E782" s="220"/>
      <c r="F782" s="223"/>
      <c r="G782" s="223"/>
      <c r="H782" s="220"/>
      <c r="I782" s="223"/>
      <c r="J782" s="226" t="str">
        <f t="shared" si="8"/>
        <v>ROW</v>
      </c>
    </row>
    <row r="783" spans="1:10" ht="14.25" customHeight="1">
      <c r="A783" s="263">
        <v>676</v>
      </c>
      <c r="B783" s="223"/>
      <c r="C783" s="220"/>
      <c r="D783" s="223"/>
      <c r="E783" s="220"/>
      <c r="F783" s="223"/>
      <c r="G783" s="223"/>
      <c r="H783" s="220"/>
      <c r="I783" s="223"/>
      <c r="J783" s="226" t="str">
        <f t="shared" si="8"/>
        <v>ROW</v>
      </c>
    </row>
    <row r="784" spans="1:10" ht="14.25" customHeight="1">
      <c r="A784" s="263">
        <v>677</v>
      </c>
      <c r="B784" s="223"/>
      <c r="C784" s="220"/>
      <c r="D784" s="223"/>
      <c r="E784" s="220"/>
      <c r="F784" s="223"/>
      <c r="G784" s="223"/>
      <c r="H784" s="220"/>
      <c r="I784" s="223"/>
      <c r="J784" s="226" t="str">
        <f t="shared" si="8"/>
        <v>ROW</v>
      </c>
    </row>
    <row r="785" spans="1:10" ht="14.25" customHeight="1">
      <c r="A785" s="273">
        <v>678</v>
      </c>
      <c r="B785" s="223"/>
      <c r="C785" s="220"/>
      <c r="D785" s="223"/>
      <c r="E785" s="220"/>
      <c r="F785" s="223"/>
      <c r="G785" s="223"/>
      <c r="H785" s="220"/>
      <c r="I785" s="223"/>
      <c r="J785" s="226" t="str">
        <f t="shared" si="8"/>
        <v>ROW</v>
      </c>
    </row>
    <row r="786" spans="1:10" ht="14.25" customHeight="1">
      <c r="A786" s="273">
        <v>679</v>
      </c>
      <c r="B786" s="223"/>
      <c r="C786" s="220"/>
      <c r="D786" s="223"/>
      <c r="E786" s="220"/>
      <c r="F786" s="223"/>
      <c r="G786" s="223"/>
      <c r="H786" s="220"/>
      <c r="I786" s="223"/>
      <c r="J786" s="226" t="str">
        <f t="shared" si="8"/>
        <v>ROW</v>
      </c>
    </row>
    <row r="787" spans="1:10" ht="14.25" customHeight="1">
      <c r="A787" s="263">
        <v>680</v>
      </c>
      <c r="B787" s="223"/>
      <c r="C787" s="220"/>
      <c r="D787" s="223"/>
      <c r="E787" s="220"/>
      <c r="F787" s="223"/>
      <c r="G787" s="223"/>
      <c r="H787" s="220"/>
      <c r="I787" s="223"/>
      <c r="J787" s="226" t="str">
        <f t="shared" si="8"/>
        <v>ROW</v>
      </c>
    </row>
    <row r="788" spans="1:10" ht="14.25" customHeight="1">
      <c r="A788" s="263">
        <v>681</v>
      </c>
      <c r="B788" s="223"/>
      <c r="C788" s="220"/>
      <c r="D788" s="223"/>
      <c r="E788" s="220"/>
      <c r="F788" s="223"/>
      <c r="G788" s="223"/>
      <c r="H788" s="220"/>
      <c r="I788" s="223"/>
      <c r="J788" s="226" t="str">
        <f t="shared" si="8"/>
        <v>ROW</v>
      </c>
    </row>
    <row r="789" spans="1:10" ht="14.25" customHeight="1">
      <c r="A789" s="273">
        <v>682</v>
      </c>
      <c r="B789" s="223"/>
      <c r="C789" s="220"/>
      <c r="D789" s="223"/>
      <c r="E789" s="220"/>
      <c r="F789" s="223"/>
      <c r="G789" s="223"/>
      <c r="H789" s="220"/>
      <c r="I789" s="223"/>
      <c r="J789" s="226" t="str">
        <f t="shared" si="8"/>
        <v>ROW</v>
      </c>
    </row>
    <row r="790" spans="1:10" ht="14.25" customHeight="1">
      <c r="A790" s="263">
        <v>683</v>
      </c>
      <c r="B790" s="223"/>
      <c r="C790" s="220"/>
      <c r="D790" s="223"/>
      <c r="E790" s="220"/>
      <c r="F790" s="223"/>
      <c r="G790" s="223"/>
      <c r="H790" s="220"/>
      <c r="I790" s="223"/>
      <c r="J790" s="226" t="str">
        <f t="shared" si="8"/>
        <v>ROW</v>
      </c>
    </row>
    <row r="791" spans="1:10" ht="14.25" customHeight="1">
      <c r="A791" s="263">
        <v>684</v>
      </c>
      <c r="B791" s="223"/>
      <c r="C791" s="220"/>
      <c r="D791" s="223"/>
      <c r="E791" s="220"/>
      <c r="F791" s="223"/>
      <c r="G791" s="223"/>
      <c r="H791" s="220"/>
      <c r="I791" s="223"/>
      <c r="J791" s="226" t="str">
        <f t="shared" si="8"/>
        <v>ROW</v>
      </c>
    </row>
    <row r="792" spans="1:10" ht="14.25" customHeight="1">
      <c r="A792" s="263">
        <v>685</v>
      </c>
      <c r="B792" s="223"/>
      <c r="C792" s="220"/>
      <c r="D792" s="223"/>
      <c r="E792" s="220"/>
      <c r="F792" s="223"/>
      <c r="G792" s="223"/>
      <c r="H792" s="220"/>
      <c r="I792" s="223"/>
      <c r="J792" s="226" t="str">
        <f t="shared" si="8"/>
        <v>ROW</v>
      </c>
    </row>
    <row r="793" spans="1:10" ht="14.25" customHeight="1">
      <c r="A793" s="273">
        <v>686</v>
      </c>
      <c r="B793" s="223"/>
      <c r="C793" s="220"/>
      <c r="D793" s="223"/>
      <c r="E793" s="220"/>
      <c r="F793" s="223"/>
      <c r="G793" s="223"/>
      <c r="H793" s="220"/>
      <c r="I793" s="223"/>
      <c r="J793" s="226" t="str">
        <f t="shared" si="8"/>
        <v>ROW</v>
      </c>
    </row>
    <row r="794" spans="1:10" ht="14.25" customHeight="1">
      <c r="A794" s="273">
        <v>687</v>
      </c>
      <c r="B794" s="223"/>
      <c r="C794" s="220"/>
      <c r="D794" s="223"/>
      <c r="E794" s="220"/>
      <c r="F794" s="223"/>
      <c r="G794" s="223"/>
      <c r="H794" s="220"/>
      <c r="I794" s="223"/>
      <c r="J794" s="226" t="str">
        <f t="shared" si="8"/>
        <v>ROW</v>
      </c>
    </row>
    <row r="795" spans="1:10" ht="14.25" customHeight="1">
      <c r="A795" s="263">
        <v>688</v>
      </c>
      <c r="B795" s="223"/>
      <c r="C795" s="220"/>
      <c r="D795" s="223"/>
      <c r="E795" s="220"/>
      <c r="F795" s="223"/>
      <c r="G795" s="223"/>
      <c r="H795" s="220"/>
      <c r="I795" s="223"/>
      <c r="J795" s="226" t="str">
        <f t="shared" si="8"/>
        <v>ROW</v>
      </c>
    </row>
    <row r="796" spans="1:10" ht="14.25" customHeight="1">
      <c r="A796" s="263">
        <v>689</v>
      </c>
      <c r="B796" s="223"/>
      <c r="C796" s="220"/>
      <c r="D796" s="223"/>
      <c r="E796" s="220"/>
      <c r="F796" s="223"/>
      <c r="G796" s="223"/>
      <c r="H796" s="220"/>
      <c r="I796" s="223"/>
      <c r="J796" s="226" t="str">
        <f t="shared" si="8"/>
        <v>ROW</v>
      </c>
    </row>
    <row r="797" spans="1:10" ht="14.25" customHeight="1">
      <c r="A797" s="273">
        <v>690</v>
      </c>
      <c r="B797" s="223"/>
      <c r="C797" s="220"/>
      <c r="D797" s="223"/>
      <c r="E797" s="220"/>
      <c r="F797" s="223"/>
      <c r="G797" s="223"/>
      <c r="H797" s="220"/>
      <c r="I797" s="223"/>
      <c r="J797" s="226" t="str">
        <f t="shared" si="8"/>
        <v>ROW</v>
      </c>
    </row>
    <row r="798" spans="1:10" ht="14.25" customHeight="1">
      <c r="A798" s="263">
        <v>691</v>
      </c>
      <c r="B798" s="223"/>
      <c r="C798" s="220"/>
      <c r="D798" s="223"/>
      <c r="E798" s="220"/>
      <c r="F798" s="223"/>
      <c r="G798" s="223"/>
      <c r="H798" s="220"/>
      <c r="I798" s="223"/>
      <c r="J798" s="226" t="str">
        <f t="shared" si="8"/>
        <v>ROW</v>
      </c>
    </row>
    <row r="799" spans="1:10" ht="14.25" customHeight="1">
      <c r="A799" s="263">
        <v>692</v>
      </c>
      <c r="B799" s="223"/>
      <c r="C799" s="220"/>
      <c r="D799" s="223"/>
      <c r="E799" s="220"/>
      <c r="F799" s="223"/>
      <c r="G799" s="223"/>
      <c r="H799" s="220"/>
      <c r="I799" s="223"/>
      <c r="J799" s="226" t="str">
        <f t="shared" si="8"/>
        <v>ROW</v>
      </c>
    </row>
    <row r="800" spans="1:10" ht="14.25" customHeight="1">
      <c r="A800" s="263">
        <v>693</v>
      </c>
      <c r="B800" s="223"/>
      <c r="C800" s="220"/>
      <c r="D800" s="223"/>
      <c r="E800" s="220"/>
      <c r="F800" s="223"/>
      <c r="G800" s="223"/>
      <c r="H800" s="220"/>
      <c r="I800" s="223"/>
      <c r="J800" s="226" t="str">
        <f t="shared" si="8"/>
        <v>ROW</v>
      </c>
    </row>
    <row r="801" spans="1:10" ht="14.25" customHeight="1">
      <c r="A801" s="273">
        <v>694</v>
      </c>
      <c r="B801" s="223"/>
      <c r="C801" s="220"/>
      <c r="D801" s="223"/>
      <c r="E801" s="220"/>
      <c r="F801" s="223"/>
      <c r="G801" s="223"/>
      <c r="H801" s="220"/>
      <c r="I801" s="223"/>
      <c r="J801" s="226" t="str">
        <f t="shared" si="8"/>
        <v>ROW</v>
      </c>
    </row>
    <row r="802" spans="1:10" ht="14.25" customHeight="1">
      <c r="A802" s="273">
        <v>695</v>
      </c>
      <c r="B802" s="223"/>
      <c r="C802" s="220"/>
      <c r="D802" s="223"/>
      <c r="E802" s="220"/>
      <c r="F802" s="223"/>
      <c r="G802" s="223"/>
      <c r="H802" s="220"/>
      <c r="I802" s="223"/>
      <c r="J802" s="226" t="str">
        <f t="shared" si="8"/>
        <v>ROW</v>
      </c>
    </row>
    <row r="803" spans="1:10" ht="14.25" customHeight="1">
      <c r="A803" s="263">
        <v>696</v>
      </c>
      <c r="B803" s="223"/>
      <c r="C803" s="220"/>
      <c r="D803" s="223"/>
      <c r="E803" s="220"/>
      <c r="F803" s="223"/>
      <c r="G803" s="223"/>
      <c r="H803" s="220"/>
      <c r="I803" s="223"/>
      <c r="J803" s="226" t="str">
        <f t="shared" si="8"/>
        <v>ROW</v>
      </c>
    </row>
    <row r="804" spans="1:10" ht="14.25" customHeight="1">
      <c r="A804" s="263">
        <v>697</v>
      </c>
      <c r="B804" s="223"/>
      <c r="C804" s="220"/>
      <c r="D804" s="223"/>
      <c r="E804" s="220"/>
      <c r="F804" s="223"/>
      <c r="G804" s="223"/>
      <c r="H804" s="220"/>
      <c r="I804" s="223"/>
      <c r="J804" s="226" t="str">
        <f t="shared" si="8"/>
        <v>ROW</v>
      </c>
    </row>
    <row r="805" spans="1:10" ht="14.25" customHeight="1">
      <c r="A805" s="273">
        <v>698</v>
      </c>
      <c r="B805" s="223"/>
      <c r="C805" s="220"/>
      <c r="D805" s="223"/>
      <c r="E805" s="220"/>
      <c r="F805" s="223"/>
      <c r="G805" s="223"/>
      <c r="H805" s="220"/>
      <c r="I805" s="223"/>
      <c r="J805" s="226" t="str">
        <f t="shared" si="8"/>
        <v>ROW</v>
      </c>
    </row>
    <row r="806" spans="1:10" ht="14.25" customHeight="1">
      <c r="A806" s="263">
        <v>699</v>
      </c>
      <c r="B806" s="223"/>
      <c r="C806" s="220"/>
      <c r="D806" s="223"/>
      <c r="E806" s="220"/>
      <c r="F806" s="223"/>
      <c r="G806" s="223"/>
      <c r="H806" s="220"/>
      <c r="I806" s="223"/>
      <c r="J806" s="226" t="str">
        <f t="shared" si="8"/>
        <v>ROW</v>
      </c>
    </row>
    <row r="807" spans="1:10" ht="14.25" customHeight="1">
      <c r="A807" s="263">
        <v>700</v>
      </c>
      <c r="B807" s="223"/>
      <c r="C807" s="220"/>
      <c r="D807" s="223"/>
      <c r="E807" s="220"/>
      <c r="F807" s="223"/>
      <c r="G807" s="223"/>
      <c r="H807" s="220"/>
      <c r="I807" s="223"/>
      <c r="J807" s="226" t="str">
        <f t="shared" si="8"/>
        <v>ROW</v>
      </c>
    </row>
    <row r="808" spans="1:10" ht="14.25" customHeight="1">
      <c r="A808" s="263">
        <v>701</v>
      </c>
      <c r="B808" s="223"/>
      <c r="C808" s="220"/>
      <c r="D808" s="223"/>
      <c r="E808" s="220"/>
      <c r="F808" s="223"/>
      <c r="G808" s="223"/>
      <c r="H808" s="220"/>
      <c r="I808" s="223"/>
      <c r="J808" s="226" t="str">
        <f t="shared" si="8"/>
        <v>ROW</v>
      </c>
    </row>
    <row r="809" spans="1:10" ht="14.25" customHeight="1">
      <c r="A809" s="273">
        <v>702</v>
      </c>
      <c r="B809" s="223"/>
      <c r="C809" s="220"/>
      <c r="D809" s="223"/>
      <c r="E809" s="220"/>
      <c r="F809" s="223"/>
      <c r="G809" s="223"/>
      <c r="H809" s="220"/>
      <c r="I809" s="223"/>
      <c r="J809" s="226" t="str">
        <f t="shared" si="8"/>
        <v>ROW</v>
      </c>
    </row>
    <row r="810" spans="1:10" ht="14.25" customHeight="1">
      <c r="A810" s="273">
        <v>703</v>
      </c>
      <c r="B810" s="223"/>
      <c r="C810" s="220"/>
      <c r="D810" s="223"/>
      <c r="E810" s="220"/>
      <c r="F810" s="223"/>
      <c r="G810" s="223"/>
      <c r="H810" s="220"/>
      <c r="I810" s="223"/>
      <c r="J810" s="226" t="str">
        <f t="shared" si="8"/>
        <v>ROW</v>
      </c>
    </row>
    <row r="811" spans="1:10" ht="14.25" customHeight="1">
      <c r="A811" s="263">
        <v>704</v>
      </c>
      <c r="B811" s="223"/>
      <c r="C811" s="220"/>
      <c r="D811" s="223"/>
      <c r="E811" s="220"/>
      <c r="F811" s="223"/>
      <c r="G811" s="223"/>
      <c r="H811" s="220"/>
      <c r="I811" s="223"/>
      <c r="J811" s="226" t="str">
        <f t="shared" si="8"/>
        <v>ROW</v>
      </c>
    </row>
    <row r="812" spans="1:10" ht="14.25" customHeight="1">
      <c r="A812" s="263">
        <v>705</v>
      </c>
      <c r="B812" s="223"/>
      <c r="C812" s="220"/>
      <c r="D812" s="223"/>
      <c r="E812" s="220"/>
      <c r="F812" s="223"/>
      <c r="G812" s="223"/>
      <c r="H812" s="220"/>
      <c r="I812" s="223"/>
      <c r="J812" s="226" t="str">
        <f t="shared" si="8"/>
        <v>ROW</v>
      </c>
    </row>
    <row r="813" spans="1:10" ht="14.25" customHeight="1">
      <c r="A813" s="273">
        <v>706</v>
      </c>
      <c r="B813" s="223"/>
      <c r="C813" s="220"/>
      <c r="D813" s="223"/>
      <c r="E813" s="220"/>
      <c r="F813" s="223"/>
      <c r="G813" s="223"/>
      <c r="H813" s="220"/>
      <c r="I813" s="223"/>
      <c r="J813" s="226" t="str">
        <f t="shared" si="8"/>
        <v>ROW</v>
      </c>
    </row>
    <row r="814" spans="1:10" ht="14.25" customHeight="1">
      <c r="A814" s="263">
        <v>707</v>
      </c>
      <c r="B814" s="223"/>
      <c r="C814" s="220"/>
      <c r="D814" s="223"/>
      <c r="E814" s="220"/>
      <c r="F814" s="223"/>
      <c r="G814" s="223"/>
      <c r="H814" s="220"/>
      <c r="I814" s="223"/>
      <c r="J814" s="226" t="str">
        <f t="shared" si="8"/>
        <v>ROW</v>
      </c>
    </row>
    <row r="815" spans="1:10" ht="14.25" customHeight="1">
      <c r="A815" s="263">
        <v>708</v>
      </c>
      <c r="B815" s="223"/>
      <c r="C815" s="220"/>
      <c r="D815" s="223"/>
      <c r="E815" s="220"/>
      <c r="F815" s="223"/>
      <c r="G815" s="223"/>
      <c r="H815" s="220"/>
      <c r="I815" s="223"/>
      <c r="J815" s="226" t="str">
        <f t="shared" si="8"/>
        <v>ROW</v>
      </c>
    </row>
    <row r="816" spans="1:10" ht="14.25" customHeight="1">
      <c r="A816" s="263">
        <v>709</v>
      </c>
      <c r="B816" s="223"/>
      <c r="C816" s="220"/>
      <c r="D816" s="223"/>
      <c r="E816" s="220"/>
      <c r="F816" s="223"/>
      <c r="G816" s="223"/>
      <c r="H816" s="220"/>
      <c r="I816" s="223"/>
      <c r="J816" s="226" t="str">
        <f t="shared" si="8"/>
        <v>ROW</v>
      </c>
    </row>
    <row r="817" spans="1:10" ht="14.25" customHeight="1">
      <c r="A817" s="273">
        <v>710</v>
      </c>
      <c r="B817" s="223"/>
      <c r="C817" s="220"/>
      <c r="D817" s="223"/>
      <c r="E817" s="220"/>
      <c r="F817" s="223"/>
      <c r="G817" s="223"/>
      <c r="H817" s="220"/>
      <c r="I817" s="223"/>
      <c r="J817" s="226" t="str">
        <f t="shared" si="8"/>
        <v>ROW</v>
      </c>
    </row>
    <row r="818" spans="1:10" ht="14.25" customHeight="1">
      <c r="A818" s="273">
        <v>711</v>
      </c>
      <c r="B818" s="223"/>
      <c r="C818" s="220"/>
      <c r="D818" s="223"/>
      <c r="E818" s="220"/>
      <c r="F818" s="223"/>
      <c r="G818" s="223"/>
      <c r="H818" s="220"/>
      <c r="I818" s="223"/>
      <c r="J818" s="226" t="str">
        <f t="shared" si="8"/>
        <v>ROW</v>
      </c>
    </row>
    <row r="819" spans="1:10" ht="14.25" customHeight="1">
      <c r="A819" s="263">
        <v>712</v>
      </c>
      <c r="B819" s="223"/>
      <c r="C819" s="220"/>
      <c r="D819" s="223"/>
      <c r="E819" s="220"/>
      <c r="F819" s="223"/>
      <c r="G819" s="223"/>
      <c r="H819" s="220"/>
      <c r="I819" s="223"/>
      <c r="J819" s="226" t="str">
        <f t="shared" si="8"/>
        <v>ROW</v>
      </c>
    </row>
    <row r="820" spans="1:10" ht="14.25" customHeight="1">
      <c r="A820" s="263">
        <v>713</v>
      </c>
      <c r="B820" s="223"/>
      <c r="C820" s="220"/>
      <c r="D820" s="223"/>
      <c r="E820" s="220"/>
      <c r="F820" s="223"/>
      <c r="G820" s="223"/>
      <c r="H820" s="220"/>
      <c r="I820" s="223"/>
      <c r="J820" s="226" t="str">
        <f t="shared" si="8"/>
        <v>ROW</v>
      </c>
    </row>
    <row r="821" spans="1:10" ht="14.25" customHeight="1">
      <c r="A821" s="273">
        <v>714</v>
      </c>
      <c r="B821" s="223"/>
      <c r="C821" s="220"/>
      <c r="D821" s="223"/>
      <c r="E821" s="220"/>
      <c r="F821" s="223"/>
      <c r="G821" s="223"/>
      <c r="H821" s="220"/>
      <c r="I821" s="223"/>
      <c r="J821" s="226" t="str">
        <f t="shared" si="8"/>
        <v>ROW</v>
      </c>
    </row>
    <row r="822" spans="1:10" ht="14.25" customHeight="1">
      <c r="A822" s="263">
        <v>715</v>
      </c>
      <c r="B822" s="223"/>
      <c r="C822" s="220"/>
      <c r="D822" s="223"/>
      <c r="E822" s="220"/>
      <c r="F822" s="223"/>
      <c r="G822" s="223"/>
      <c r="H822" s="220"/>
      <c r="I822" s="223"/>
      <c r="J822" s="226" t="str">
        <f t="shared" si="8"/>
        <v>ROW</v>
      </c>
    </row>
    <row r="823" spans="1:10" ht="14.25" customHeight="1">
      <c r="A823" s="263">
        <v>716</v>
      </c>
      <c r="B823" s="223"/>
      <c r="C823" s="220"/>
      <c r="D823" s="223"/>
      <c r="E823" s="220"/>
      <c r="F823" s="223"/>
      <c r="G823" s="223"/>
      <c r="H823" s="220"/>
      <c r="I823" s="223"/>
      <c r="J823" s="226" t="str">
        <f t="shared" si="8"/>
        <v>ROW</v>
      </c>
    </row>
    <row r="824" spans="1:10" ht="14.25" customHeight="1">
      <c r="A824" s="263">
        <v>717</v>
      </c>
      <c r="B824" s="223"/>
      <c r="C824" s="220"/>
      <c r="D824" s="223"/>
      <c r="E824" s="220"/>
      <c r="F824" s="223"/>
      <c r="G824" s="223"/>
      <c r="H824" s="220"/>
      <c r="I824" s="223"/>
      <c r="J824" s="226" t="str">
        <f t="shared" si="8"/>
        <v>ROW</v>
      </c>
    </row>
    <row r="825" spans="1:10" ht="14.25" customHeight="1">
      <c r="A825" s="273">
        <v>718</v>
      </c>
      <c r="B825" s="223"/>
      <c r="C825" s="220"/>
      <c r="D825" s="223"/>
      <c r="E825" s="220"/>
      <c r="F825" s="223"/>
      <c r="G825" s="223"/>
      <c r="H825" s="220"/>
      <c r="I825" s="223"/>
      <c r="J825" s="226" t="str">
        <f t="shared" si="8"/>
        <v>ROW</v>
      </c>
    </row>
    <row r="826" spans="1:10" ht="14.25" customHeight="1">
      <c r="A826" s="273">
        <v>719</v>
      </c>
      <c r="B826" s="223"/>
      <c r="C826" s="220"/>
      <c r="D826" s="223"/>
      <c r="E826" s="220"/>
      <c r="F826" s="223"/>
      <c r="G826" s="223"/>
      <c r="H826" s="220"/>
      <c r="I826" s="223"/>
      <c r="J826" s="226" t="str">
        <f t="shared" si="8"/>
        <v>ROW</v>
      </c>
    </row>
    <row r="827" spans="1:10" ht="14.25" customHeight="1">
      <c r="A827" s="263">
        <v>720</v>
      </c>
      <c r="B827" s="223"/>
      <c r="C827" s="220"/>
      <c r="D827" s="223"/>
      <c r="E827" s="220"/>
      <c r="F827" s="223"/>
      <c r="G827" s="223"/>
      <c r="H827" s="220"/>
      <c r="I827" s="223"/>
      <c r="J827" s="226" t="str">
        <f t="shared" si="8"/>
        <v>ROW</v>
      </c>
    </row>
    <row r="828" spans="1:10" ht="14.25" customHeight="1">
      <c r="A828" s="263">
        <v>721</v>
      </c>
      <c r="B828" s="223"/>
      <c r="C828" s="220"/>
      <c r="D828" s="223"/>
      <c r="E828" s="220"/>
      <c r="F828" s="223"/>
      <c r="G828" s="223"/>
      <c r="H828" s="220"/>
      <c r="I828" s="223"/>
      <c r="J828" s="226" t="str">
        <f t="shared" si="8"/>
        <v>ROW</v>
      </c>
    </row>
    <row r="829" spans="1:10" ht="14.25" customHeight="1">
      <c r="A829" s="273">
        <v>722</v>
      </c>
      <c r="B829" s="223"/>
      <c r="C829" s="220"/>
      <c r="D829" s="223"/>
      <c r="E829" s="220"/>
      <c r="F829" s="223"/>
      <c r="G829" s="223"/>
      <c r="H829" s="220"/>
      <c r="I829" s="223"/>
      <c r="J829" s="226" t="str">
        <f t="shared" si="8"/>
        <v>ROW</v>
      </c>
    </row>
    <row r="830" spans="1:10" ht="14.25" customHeight="1">
      <c r="A830" s="263">
        <v>723</v>
      </c>
      <c r="B830" s="223"/>
      <c r="C830" s="220"/>
      <c r="D830" s="223"/>
      <c r="E830" s="220"/>
      <c r="F830" s="223"/>
      <c r="G830" s="223"/>
      <c r="H830" s="220"/>
      <c r="I830" s="223"/>
      <c r="J830" s="226" t="str">
        <f t="shared" si="8"/>
        <v>ROW</v>
      </c>
    </row>
    <row r="831" spans="1:10" ht="14.25" customHeight="1">
      <c r="A831" s="263">
        <v>724</v>
      </c>
      <c r="B831" s="223"/>
      <c r="C831" s="220"/>
      <c r="D831" s="223"/>
      <c r="E831" s="220"/>
      <c r="F831" s="223"/>
      <c r="G831" s="223"/>
      <c r="H831" s="220"/>
      <c r="I831" s="223"/>
      <c r="J831" s="226" t="str">
        <f t="shared" si="8"/>
        <v>ROW</v>
      </c>
    </row>
    <row r="832" spans="1:10" ht="14.25" customHeight="1">
      <c r="A832" s="263">
        <v>725</v>
      </c>
      <c r="B832" s="223"/>
      <c r="C832" s="220"/>
      <c r="D832" s="223"/>
      <c r="E832" s="220"/>
      <c r="F832" s="223"/>
      <c r="G832" s="223"/>
      <c r="H832" s="220"/>
      <c r="I832" s="223"/>
      <c r="J832" s="226" t="str">
        <f t="shared" si="8"/>
        <v>ROW</v>
      </c>
    </row>
    <row r="833" spans="1:10" ht="14.25" customHeight="1">
      <c r="A833" s="273">
        <v>726</v>
      </c>
      <c r="B833" s="223"/>
      <c r="C833" s="220"/>
      <c r="D833" s="223"/>
      <c r="E833" s="220"/>
      <c r="F833" s="223"/>
      <c r="G833" s="223"/>
      <c r="H833" s="220"/>
      <c r="I833" s="223"/>
      <c r="J833" s="226" t="str">
        <f t="shared" si="8"/>
        <v>ROW</v>
      </c>
    </row>
    <row r="834" spans="1:10" ht="14.25" customHeight="1">
      <c r="A834" s="273">
        <v>727</v>
      </c>
      <c r="B834" s="223"/>
      <c r="C834" s="220"/>
      <c r="D834" s="223"/>
      <c r="E834" s="220"/>
      <c r="F834" s="223"/>
      <c r="G834" s="223"/>
      <c r="H834" s="220"/>
      <c r="I834" s="223"/>
      <c r="J834" s="226" t="str">
        <f t="shared" si="8"/>
        <v>ROW</v>
      </c>
    </row>
    <row r="835" spans="1:10" ht="14.25" customHeight="1">
      <c r="A835" s="263">
        <v>728</v>
      </c>
      <c r="B835" s="223"/>
      <c r="C835" s="220"/>
      <c r="D835" s="223"/>
      <c r="E835" s="220"/>
      <c r="F835" s="223"/>
      <c r="G835" s="223"/>
      <c r="H835" s="220"/>
      <c r="I835" s="223"/>
      <c r="J835" s="226" t="str">
        <f t="shared" si="8"/>
        <v>ROW</v>
      </c>
    </row>
    <row r="836" spans="1:10" ht="14.25" customHeight="1">
      <c r="A836" s="263">
        <v>729</v>
      </c>
      <c r="B836" s="223"/>
      <c r="C836" s="220"/>
      <c r="D836" s="223"/>
      <c r="E836" s="220"/>
      <c r="F836" s="223"/>
      <c r="G836" s="223"/>
      <c r="H836" s="220"/>
      <c r="I836" s="223"/>
      <c r="J836" s="226" t="str">
        <f t="shared" si="8"/>
        <v>ROW</v>
      </c>
    </row>
    <row r="837" spans="1:10" ht="14.25" customHeight="1">
      <c r="A837" s="273">
        <v>730</v>
      </c>
      <c r="B837" s="223"/>
      <c r="C837" s="220"/>
      <c r="D837" s="223"/>
      <c r="E837" s="220"/>
      <c r="F837" s="223"/>
      <c r="G837" s="223"/>
      <c r="H837" s="220"/>
      <c r="I837" s="223"/>
      <c r="J837" s="226" t="str">
        <f t="shared" si="8"/>
        <v>ROW</v>
      </c>
    </row>
    <row r="838" spans="1:10" ht="14.25" customHeight="1">
      <c r="A838" s="263">
        <v>731</v>
      </c>
      <c r="B838" s="223"/>
      <c r="C838" s="220"/>
      <c r="D838" s="223"/>
      <c r="E838" s="220"/>
      <c r="F838" s="223"/>
      <c r="G838" s="223"/>
      <c r="H838" s="220"/>
      <c r="I838" s="223"/>
      <c r="J838" s="226" t="str">
        <f t="shared" si="8"/>
        <v>ROW</v>
      </c>
    </row>
    <row r="839" spans="1:10" ht="14.25" customHeight="1">
      <c r="A839" s="263">
        <v>732</v>
      </c>
      <c r="B839" s="223"/>
      <c r="C839" s="220"/>
      <c r="D839" s="223"/>
      <c r="E839" s="220"/>
      <c r="F839" s="223"/>
      <c r="G839" s="223"/>
      <c r="H839" s="220"/>
      <c r="I839" s="223"/>
      <c r="J839" s="226" t="str">
        <f t="shared" si="8"/>
        <v>ROW</v>
      </c>
    </row>
    <row r="840" spans="1:10" ht="14.25" customHeight="1">
      <c r="A840" s="263">
        <v>733</v>
      </c>
      <c r="B840" s="223"/>
      <c r="C840" s="220"/>
      <c r="D840" s="223"/>
      <c r="E840" s="220"/>
      <c r="F840" s="223"/>
      <c r="G840" s="223"/>
      <c r="H840" s="220"/>
      <c r="I840" s="223"/>
      <c r="J840" s="226" t="str">
        <f t="shared" si="8"/>
        <v>ROW</v>
      </c>
    </row>
    <row r="841" spans="1:10" ht="14.25" customHeight="1">
      <c r="A841" s="273">
        <v>734</v>
      </c>
      <c r="B841" s="223"/>
      <c r="C841" s="220"/>
      <c r="D841" s="223"/>
      <c r="E841" s="220"/>
      <c r="F841" s="223"/>
      <c r="G841" s="223"/>
      <c r="H841" s="220"/>
      <c r="I841" s="223"/>
      <c r="J841" s="226" t="str">
        <f t="shared" si="8"/>
        <v>ROW</v>
      </c>
    </row>
    <row r="842" spans="1:10" ht="14.25" customHeight="1">
      <c r="A842" s="273">
        <v>735</v>
      </c>
      <c r="B842" s="223"/>
      <c r="C842" s="220"/>
      <c r="D842" s="223"/>
      <c r="E842" s="220"/>
      <c r="F842" s="223"/>
      <c r="G842" s="223"/>
      <c r="H842" s="220"/>
      <c r="I842" s="223"/>
      <c r="J842" s="226" t="str">
        <f t="shared" si="8"/>
        <v>ROW</v>
      </c>
    </row>
    <row r="843" spans="1:10" ht="14.25" customHeight="1">
      <c r="A843" s="263">
        <v>736</v>
      </c>
      <c r="B843" s="223"/>
      <c r="C843" s="220"/>
      <c r="D843" s="223"/>
      <c r="E843" s="220"/>
      <c r="F843" s="223"/>
      <c r="G843" s="223"/>
      <c r="H843" s="220"/>
      <c r="I843" s="223"/>
      <c r="J843" s="226" t="str">
        <f t="shared" si="8"/>
        <v>ROW</v>
      </c>
    </row>
    <row r="844" spans="1:10" ht="14.25" customHeight="1">
      <c r="A844" s="263">
        <v>737</v>
      </c>
      <c r="B844" s="223"/>
      <c r="C844" s="220"/>
      <c r="D844" s="223"/>
      <c r="E844" s="220"/>
      <c r="F844" s="223"/>
      <c r="G844" s="223"/>
      <c r="H844" s="220"/>
      <c r="I844" s="223"/>
      <c r="J844" s="226" t="str">
        <f t="shared" si="8"/>
        <v>ROW</v>
      </c>
    </row>
    <row r="845" spans="1:10" ht="14.25" customHeight="1">
      <c r="A845" s="273">
        <v>738</v>
      </c>
      <c r="B845" s="223"/>
      <c r="C845" s="220"/>
      <c r="D845" s="223"/>
      <c r="E845" s="220"/>
      <c r="F845" s="223"/>
      <c r="G845" s="223"/>
      <c r="H845" s="220"/>
      <c r="I845" s="223"/>
      <c r="J845" s="226" t="str">
        <f t="shared" si="8"/>
        <v>ROW</v>
      </c>
    </row>
    <row r="846" spans="1:10" ht="14.25" customHeight="1">
      <c r="A846" s="263">
        <v>739</v>
      </c>
      <c r="B846" s="223"/>
      <c r="C846" s="220"/>
      <c r="D846" s="223"/>
      <c r="E846" s="220"/>
      <c r="F846" s="223"/>
      <c r="G846" s="223"/>
      <c r="H846" s="220"/>
      <c r="I846" s="223"/>
      <c r="J846" s="226" t="str">
        <f t="shared" si="8"/>
        <v>ROW</v>
      </c>
    </row>
    <row r="847" spans="1:10" ht="14.25" customHeight="1">
      <c r="A847" s="263">
        <v>740</v>
      </c>
      <c r="B847" s="223"/>
      <c r="C847" s="220"/>
      <c r="D847" s="223"/>
      <c r="E847" s="220"/>
      <c r="F847" s="223"/>
      <c r="G847" s="223"/>
      <c r="H847" s="220"/>
      <c r="I847" s="223"/>
      <c r="J847" s="226" t="str">
        <f t="shared" si="8"/>
        <v>ROW</v>
      </c>
    </row>
    <row r="848" spans="1:10" ht="14.25" customHeight="1">
      <c r="A848" s="263">
        <v>741</v>
      </c>
      <c r="B848" s="223"/>
      <c r="C848" s="220"/>
      <c r="D848" s="223"/>
      <c r="E848" s="220"/>
      <c r="F848" s="223"/>
      <c r="G848" s="223"/>
      <c r="H848" s="220"/>
      <c r="I848" s="223"/>
      <c r="J848" s="226" t="str">
        <f t="shared" si="8"/>
        <v>ROW</v>
      </c>
    </row>
    <row r="849" spans="1:10" ht="14.25" customHeight="1">
      <c r="A849" s="273">
        <v>742</v>
      </c>
      <c r="B849" s="223"/>
      <c r="C849" s="220"/>
      <c r="D849" s="223"/>
      <c r="E849" s="220"/>
      <c r="F849" s="223"/>
      <c r="G849" s="223"/>
      <c r="H849" s="220"/>
      <c r="I849" s="223"/>
      <c r="J849" s="226" t="str">
        <f t="shared" si="8"/>
        <v>ROW</v>
      </c>
    </row>
    <row r="850" spans="1:10" ht="14.25" customHeight="1">
      <c r="A850" s="273">
        <v>743</v>
      </c>
      <c r="B850" s="223"/>
      <c r="C850" s="220"/>
      <c r="D850" s="223"/>
      <c r="E850" s="220"/>
      <c r="F850" s="223"/>
      <c r="G850" s="223"/>
      <c r="H850" s="220"/>
      <c r="I850" s="223"/>
      <c r="J850" s="226" t="str">
        <f t="shared" si="8"/>
        <v>ROW</v>
      </c>
    </row>
    <row r="851" spans="1:10" ht="14.25" customHeight="1">
      <c r="A851" s="263">
        <v>744</v>
      </c>
      <c r="B851" s="223"/>
      <c r="C851" s="220"/>
      <c r="D851" s="223"/>
      <c r="E851" s="220"/>
      <c r="F851" s="223"/>
      <c r="G851" s="223"/>
      <c r="H851" s="220"/>
      <c r="I851" s="223"/>
      <c r="J851" s="226" t="str">
        <f t="shared" si="8"/>
        <v>ROW</v>
      </c>
    </row>
    <row r="852" spans="1:10" ht="14.25" customHeight="1">
      <c r="A852" s="263">
        <v>745</v>
      </c>
      <c r="B852" s="223"/>
      <c r="C852" s="220"/>
      <c r="D852" s="223"/>
      <c r="E852" s="220"/>
      <c r="F852" s="223"/>
      <c r="G852" s="223"/>
      <c r="H852" s="220"/>
      <c r="I852" s="223"/>
      <c r="J852" s="226" t="str">
        <f t="shared" si="8"/>
        <v>ROW</v>
      </c>
    </row>
    <row r="853" spans="1:10" ht="14.25" customHeight="1">
      <c r="A853" s="273">
        <v>746</v>
      </c>
      <c r="B853" s="223"/>
      <c r="C853" s="220"/>
      <c r="D853" s="223"/>
      <c r="E853" s="220"/>
      <c r="F853" s="223"/>
      <c r="G853" s="223"/>
      <c r="H853" s="220"/>
      <c r="I853" s="223"/>
      <c r="J853" s="226" t="str">
        <f t="shared" si="8"/>
        <v>ROW</v>
      </c>
    </row>
    <row r="854" spans="1:10" ht="14.25" customHeight="1">
      <c r="A854" s="263">
        <v>747</v>
      </c>
      <c r="B854" s="223"/>
      <c r="C854" s="220"/>
      <c r="D854" s="223"/>
      <c r="E854" s="220"/>
      <c r="F854" s="223"/>
      <c r="G854" s="223"/>
      <c r="H854" s="220"/>
      <c r="I854" s="223"/>
      <c r="J854" s="226" t="str">
        <f t="shared" si="8"/>
        <v>ROW</v>
      </c>
    </row>
    <row r="855" spans="1:10" ht="14.25" customHeight="1">
      <c r="A855" s="263">
        <v>748</v>
      </c>
      <c r="B855" s="223"/>
      <c r="C855" s="220"/>
      <c r="D855" s="223"/>
      <c r="E855" s="220"/>
      <c r="F855" s="223"/>
      <c r="G855" s="223"/>
      <c r="H855" s="220"/>
      <c r="I855" s="223"/>
      <c r="J855" s="226" t="str">
        <f t="shared" si="8"/>
        <v>ROW</v>
      </c>
    </row>
    <row r="856" spans="1:10" ht="14.25" customHeight="1">
      <c r="A856" s="263">
        <v>749</v>
      </c>
      <c r="B856" s="223"/>
      <c r="C856" s="220"/>
      <c r="D856" s="223"/>
      <c r="E856" s="220"/>
      <c r="F856" s="223"/>
      <c r="G856" s="223"/>
      <c r="H856" s="220"/>
      <c r="I856" s="223"/>
      <c r="J856" s="226" t="str">
        <f t="shared" si="8"/>
        <v>ROW</v>
      </c>
    </row>
    <row r="857" spans="1:10" ht="14.25" customHeight="1">
      <c r="A857" s="273">
        <v>750</v>
      </c>
      <c r="B857" s="223"/>
      <c r="C857" s="220"/>
      <c r="D857" s="223"/>
      <c r="E857" s="220"/>
      <c r="F857" s="223"/>
      <c r="G857" s="223"/>
      <c r="H857" s="220"/>
      <c r="I857" s="223"/>
      <c r="J857" s="226" t="str">
        <f t="shared" si="8"/>
        <v>ROW</v>
      </c>
    </row>
    <row r="858" spans="1:10" ht="14.25" customHeight="1">
      <c r="A858" s="273">
        <v>751</v>
      </c>
      <c r="B858" s="223"/>
      <c r="C858" s="220"/>
      <c r="D858" s="223"/>
      <c r="E858" s="220"/>
      <c r="F858" s="223"/>
      <c r="G858" s="223"/>
      <c r="H858" s="220"/>
      <c r="I858" s="223"/>
      <c r="J858" s="226" t="str">
        <f t="shared" si="8"/>
        <v>ROW</v>
      </c>
    </row>
    <row r="859" spans="1:10" ht="14.25" customHeight="1">
      <c r="A859" s="263">
        <v>752</v>
      </c>
      <c r="B859" s="223"/>
      <c r="C859" s="220"/>
      <c r="D859" s="223"/>
      <c r="E859" s="220"/>
      <c r="F859" s="223"/>
      <c r="G859" s="223"/>
      <c r="H859" s="220"/>
      <c r="I859" s="223"/>
      <c r="J859" s="226" t="str">
        <f t="shared" si="8"/>
        <v>ROW</v>
      </c>
    </row>
    <row r="860" spans="1:10" ht="14.25" customHeight="1">
      <c r="A860" s="263">
        <v>753</v>
      </c>
      <c r="B860" s="223"/>
      <c r="C860" s="220"/>
      <c r="D860" s="223"/>
      <c r="E860" s="220"/>
      <c r="F860" s="223"/>
      <c r="G860" s="223"/>
      <c r="H860" s="220"/>
      <c r="I860" s="223"/>
      <c r="J860" s="226" t="str">
        <f t="shared" si="8"/>
        <v>ROW</v>
      </c>
    </row>
    <row r="861" spans="1:10" ht="14.25" customHeight="1">
      <c r="A861" s="273">
        <v>754</v>
      </c>
      <c r="B861" s="223"/>
      <c r="C861" s="220"/>
      <c r="D861" s="223"/>
      <c r="E861" s="220"/>
      <c r="F861" s="223"/>
      <c r="G861" s="223"/>
      <c r="H861" s="220"/>
      <c r="I861" s="223"/>
      <c r="J861" s="226" t="str">
        <f t="shared" si="8"/>
        <v>ROW</v>
      </c>
    </row>
    <row r="862" spans="1:10" ht="14.25" customHeight="1">
      <c r="A862" s="263">
        <v>755</v>
      </c>
      <c r="B862" s="223"/>
      <c r="C862" s="220"/>
      <c r="D862" s="223"/>
      <c r="E862" s="220"/>
      <c r="F862" s="223"/>
      <c r="G862" s="223"/>
      <c r="H862" s="220"/>
      <c r="I862" s="223"/>
      <c r="J862" s="226" t="str">
        <f t="shared" si="8"/>
        <v>ROW</v>
      </c>
    </row>
    <row r="863" spans="1:10" ht="14.25" customHeight="1">
      <c r="A863" s="263">
        <v>756</v>
      </c>
      <c r="B863" s="223"/>
      <c r="C863" s="220"/>
      <c r="D863" s="223"/>
      <c r="E863" s="220"/>
      <c r="F863" s="223"/>
      <c r="G863" s="223"/>
      <c r="H863" s="220"/>
      <c r="I863" s="223"/>
      <c r="J863" s="226" t="str">
        <f t="shared" si="8"/>
        <v>ROW</v>
      </c>
    </row>
    <row r="864" spans="1:10" ht="14.25" customHeight="1">
      <c r="A864" s="263">
        <v>757</v>
      </c>
      <c r="B864" s="223"/>
      <c r="C864" s="220"/>
      <c r="D864" s="223"/>
      <c r="E864" s="220"/>
      <c r="F864" s="223"/>
      <c r="G864" s="223"/>
      <c r="H864" s="220"/>
      <c r="I864" s="223"/>
      <c r="J864" s="226" t="str">
        <f t="shared" si="8"/>
        <v>ROW</v>
      </c>
    </row>
    <row r="865" spans="1:10" ht="14.25" customHeight="1">
      <c r="A865" s="273">
        <v>758</v>
      </c>
      <c r="B865" s="223"/>
      <c r="C865" s="220"/>
      <c r="D865" s="223"/>
      <c r="E865" s="220"/>
      <c r="F865" s="223"/>
      <c r="G865" s="223"/>
      <c r="H865" s="220"/>
      <c r="I865" s="223"/>
      <c r="J865" s="226" t="str">
        <f t="shared" si="8"/>
        <v>ROW</v>
      </c>
    </row>
    <row r="866" spans="1:10" ht="14.25" customHeight="1">
      <c r="A866" s="273">
        <v>759</v>
      </c>
      <c r="B866" s="223"/>
      <c r="C866" s="220"/>
      <c r="D866" s="223"/>
      <c r="E866" s="220"/>
      <c r="F866" s="223"/>
      <c r="G866" s="223"/>
      <c r="H866" s="220"/>
      <c r="I866" s="223"/>
      <c r="J866" s="226" t="str">
        <f t="shared" si="8"/>
        <v>ROW</v>
      </c>
    </row>
    <row r="867" spans="1:10" ht="14.25" customHeight="1">
      <c r="A867" s="263">
        <v>760</v>
      </c>
      <c r="B867" s="223"/>
      <c r="C867" s="220"/>
      <c r="D867" s="223"/>
      <c r="E867" s="220"/>
      <c r="F867" s="223"/>
      <c r="G867" s="223"/>
      <c r="H867" s="220"/>
      <c r="I867" s="223"/>
      <c r="J867" s="226" t="str">
        <f t="shared" si="8"/>
        <v>ROW</v>
      </c>
    </row>
    <row r="868" spans="1:10" ht="14.25" customHeight="1">
      <c r="A868" s="263">
        <v>761</v>
      </c>
      <c r="B868" s="223"/>
      <c r="C868" s="220"/>
      <c r="D868" s="223"/>
      <c r="E868" s="220"/>
      <c r="F868" s="223"/>
      <c r="G868" s="223"/>
      <c r="H868" s="220"/>
      <c r="I868" s="223"/>
      <c r="J868" s="226" t="str">
        <f t="shared" si="8"/>
        <v>ROW</v>
      </c>
    </row>
    <row r="869" spans="1:10" ht="14.25" customHeight="1">
      <c r="A869" s="273">
        <v>762</v>
      </c>
      <c r="B869" s="223"/>
      <c r="C869" s="220"/>
      <c r="D869" s="223"/>
      <c r="E869" s="220"/>
      <c r="F869" s="223"/>
      <c r="G869" s="223"/>
      <c r="H869" s="220"/>
      <c r="I869" s="223"/>
      <c r="J869" s="226" t="str">
        <f t="shared" si="8"/>
        <v>ROW</v>
      </c>
    </row>
    <row r="870" spans="1:10" ht="14.25" customHeight="1">
      <c r="A870" s="263">
        <v>763</v>
      </c>
      <c r="B870" s="223"/>
      <c r="C870" s="220"/>
      <c r="D870" s="223"/>
      <c r="E870" s="220"/>
      <c r="F870" s="223"/>
      <c r="G870" s="223"/>
      <c r="H870" s="220"/>
      <c r="I870" s="223"/>
      <c r="J870" s="226" t="str">
        <f t="shared" si="8"/>
        <v>ROW</v>
      </c>
    </row>
    <row r="871" spans="1:10" ht="14.25" customHeight="1">
      <c r="A871" s="263">
        <v>764</v>
      </c>
      <c r="B871" s="223"/>
      <c r="C871" s="220"/>
      <c r="D871" s="223"/>
      <c r="E871" s="220"/>
      <c r="F871" s="223"/>
      <c r="G871" s="223"/>
      <c r="H871" s="220"/>
      <c r="I871" s="223"/>
      <c r="J871" s="226" t="str">
        <f t="shared" si="8"/>
        <v>ROW</v>
      </c>
    </row>
    <row r="872" spans="1:10" ht="14.25" customHeight="1">
      <c r="A872" s="263">
        <v>765</v>
      </c>
      <c r="B872" s="223"/>
      <c r="C872" s="220"/>
      <c r="D872" s="223"/>
      <c r="E872" s="220"/>
      <c r="F872" s="223"/>
      <c r="G872" s="223"/>
      <c r="H872" s="220"/>
      <c r="I872" s="223"/>
      <c r="J872" s="226" t="str">
        <f t="shared" si="8"/>
        <v>ROW</v>
      </c>
    </row>
    <row r="873" spans="1:10" ht="14.25" customHeight="1">
      <c r="A873" s="273">
        <v>766</v>
      </c>
      <c r="B873" s="223"/>
      <c r="C873" s="220"/>
      <c r="D873" s="223"/>
      <c r="E873" s="220"/>
      <c r="F873" s="223"/>
      <c r="G873" s="223"/>
      <c r="H873" s="220"/>
      <c r="I873" s="223"/>
      <c r="J873" s="226" t="str">
        <f t="shared" si="8"/>
        <v>ROW</v>
      </c>
    </row>
    <row r="874" spans="1:10" ht="14.25" customHeight="1">
      <c r="A874" s="273">
        <v>767</v>
      </c>
      <c r="B874" s="223"/>
      <c r="C874" s="220"/>
      <c r="D874" s="223"/>
      <c r="E874" s="220"/>
      <c r="F874" s="223"/>
      <c r="G874" s="223"/>
      <c r="H874" s="220"/>
      <c r="I874" s="223"/>
      <c r="J874" s="226" t="str">
        <f t="shared" si="8"/>
        <v>ROW</v>
      </c>
    </row>
    <row r="875" spans="1:10" ht="14.25" customHeight="1">
      <c r="A875" s="263">
        <v>768</v>
      </c>
      <c r="B875" s="223"/>
      <c r="C875" s="220"/>
      <c r="D875" s="223"/>
      <c r="E875" s="220"/>
      <c r="F875" s="223"/>
      <c r="G875" s="223"/>
      <c r="H875" s="220"/>
      <c r="I875" s="223"/>
      <c r="J875" s="226" t="str">
        <f t="shared" si="8"/>
        <v>ROW</v>
      </c>
    </row>
    <row r="876" spans="1:10" ht="14.25" customHeight="1">
      <c r="A876" s="263">
        <v>769</v>
      </c>
      <c r="B876" s="223"/>
      <c r="C876" s="220"/>
      <c r="D876" s="223"/>
      <c r="E876" s="220"/>
      <c r="F876" s="223"/>
      <c r="G876" s="223"/>
      <c r="H876" s="220"/>
      <c r="I876" s="223"/>
      <c r="J876" s="226" t="str">
        <f t="shared" si="8"/>
        <v>ROW</v>
      </c>
    </row>
    <row r="877" spans="1:10" ht="14.25" customHeight="1">
      <c r="A877" s="273">
        <v>770</v>
      </c>
      <c r="B877" s="223"/>
      <c r="C877" s="220"/>
      <c r="D877" s="223"/>
      <c r="E877" s="220"/>
      <c r="F877" s="223"/>
      <c r="G877" s="223"/>
      <c r="H877" s="220"/>
      <c r="I877" s="223"/>
      <c r="J877" s="226" t="str">
        <f t="shared" si="8"/>
        <v>ROW</v>
      </c>
    </row>
    <row r="878" spans="1:10" ht="14.25" customHeight="1">
      <c r="A878" s="263">
        <v>771</v>
      </c>
      <c r="B878" s="223"/>
      <c r="C878" s="220"/>
      <c r="D878" s="223"/>
      <c r="E878" s="220"/>
      <c r="F878" s="223"/>
      <c r="G878" s="223"/>
      <c r="H878" s="220"/>
      <c r="I878" s="223"/>
      <c r="J878" s="226" t="str">
        <f t="shared" si="8"/>
        <v>ROW</v>
      </c>
    </row>
    <row r="879" spans="1:10" ht="14.25" customHeight="1">
      <c r="A879" s="263">
        <v>772</v>
      </c>
      <c r="B879" s="223"/>
      <c r="C879" s="220"/>
      <c r="D879" s="223"/>
      <c r="E879" s="220"/>
      <c r="F879" s="223"/>
      <c r="G879" s="223"/>
      <c r="H879" s="220"/>
      <c r="I879" s="223"/>
      <c r="J879" s="226" t="str">
        <f t="shared" si="8"/>
        <v>ROW</v>
      </c>
    </row>
    <row r="880" spans="1:10" ht="14.25" customHeight="1">
      <c r="A880" s="263">
        <v>773</v>
      </c>
      <c r="B880" s="223"/>
      <c r="C880" s="220"/>
      <c r="D880" s="223"/>
      <c r="E880" s="220"/>
      <c r="F880" s="223"/>
      <c r="G880" s="223"/>
      <c r="H880" s="220"/>
      <c r="I880" s="223"/>
      <c r="J880" s="226" t="str">
        <f t="shared" si="8"/>
        <v>ROW</v>
      </c>
    </row>
    <row r="881" spans="1:10" ht="14.25" customHeight="1">
      <c r="A881" s="273">
        <v>774</v>
      </c>
      <c r="B881" s="223"/>
      <c r="C881" s="220"/>
      <c r="D881" s="223"/>
      <c r="E881" s="220"/>
      <c r="F881" s="223"/>
      <c r="G881" s="223"/>
      <c r="H881" s="220"/>
      <c r="I881" s="223"/>
      <c r="J881" s="226" t="str">
        <f t="shared" si="8"/>
        <v>ROW</v>
      </c>
    </row>
    <row r="882" spans="1:10" ht="14.25" customHeight="1">
      <c r="A882" s="273">
        <v>775</v>
      </c>
      <c r="B882" s="223"/>
      <c r="C882" s="220"/>
      <c r="D882" s="223"/>
      <c r="E882" s="220"/>
      <c r="F882" s="223"/>
      <c r="G882" s="223"/>
      <c r="H882" s="220"/>
      <c r="I882" s="223"/>
      <c r="J882" s="226" t="str">
        <f t="shared" si="8"/>
        <v>ROW</v>
      </c>
    </row>
    <row r="883" spans="1:10" ht="14.25" customHeight="1">
      <c r="A883" s="263">
        <v>776</v>
      </c>
      <c r="B883" s="223"/>
      <c r="C883" s="220"/>
      <c r="D883" s="223"/>
      <c r="E883" s="220"/>
      <c r="F883" s="223"/>
      <c r="G883" s="223"/>
      <c r="H883" s="220"/>
      <c r="I883" s="223"/>
      <c r="J883" s="226" t="str">
        <f t="shared" si="8"/>
        <v>ROW</v>
      </c>
    </row>
    <row r="884" spans="1:10" ht="14.25" customHeight="1">
      <c r="A884" s="263">
        <v>777</v>
      </c>
      <c r="B884" s="223"/>
      <c r="C884" s="220"/>
      <c r="D884" s="223"/>
      <c r="E884" s="220"/>
      <c r="F884" s="223"/>
      <c r="G884" s="223"/>
      <c r="H884" s="220"/>
      <c r="I884" s="223"/>
      <c r="J884" s="226" t="str">
        <f t="shared" si="8"/>
        <v>ROW</v>
      </c>
    </row>
    <row r="885" spans="1:10" ht="14.25" customHeight="1">
      <c r="A885" s="273">
        <v>778</v>
      </c>
      <c r="B885" s="223"/>
      <c r="C885" s="220"/>
      <c r="D885" s="223"/>
      <c r="E885" s="220"/>
      <c r="F885" s="223"/>
      <c r="G885" s="223"/>
      <c r="H885" s="220"/>
      <c r="I885" s="223"/>
      <c r="J885" s="226" t="str">
        <f t="shared" si="8"/>
        <v>ROW</v>
      </c>
    </row>
    <row r="886" spans="1:10" ht="14.25" customHeight="1">
      <c r="A886" s="263">
        <v>779</v>
      </c>
      <c r="B886" s="223"/>
      <c r="C886" s="220"/>
      <c r="D886" s="223"/>
      <c r="E886" s="220"/>
      <c r="F886" s="223"/>
      <c r="G886" s="223"/>
      <c r="H886" s="220"/>
      <c r="I886" s="223"/>
      <c r="J886" s="226" t="str">
        <f t="shared" si="8"/>
        <v>ROW</v>
      </c>
    </row>
    <row r="887" spans="1:10" ht="14.25" customHeight="1">
      <c r="A887" s="263">
        <v>780</v>
      </c>
      <c r="B887" s="223"/>
      <c r="C887" s="220"/>
      <c r="D887" s="223"/>
      <c r="E887" s="220"/>
      <c r="F887" s="223"/>
      <c r="G887" s="223"/>
      <c r="H887" s="220"/>
      <c r="I887" s="223"/>
      <c r="J887" s="226" t="str">
        <f t="shared" si="8"/>
        <v>ROW</v>
      </c>
    </row>
    <row r="888" spans="1:10" ht="14.25" customHeight="1">
      <c r="A888" s="263">
        <v>781</v>
      </c>
      <c r="B888" s="223"/>
      <c r="C888" s="220"/>
      <c r="D888" s="223"/>
      <c r="E888" s="220"/>
      <c r="F888" s="223"/>
      <c r="G888" s="223"/>
      <c r="H888" s="220"/>
      <c r="I888" s="223"/>
      <c r="J888" s="226" t="str">
        <f t="shared" si="8"/>
        <v>ROW</v>
      </c>
    </row>
    <row r="889" spans="1:10" ht="14.25" customHeight="1">
      <c r="A889" s="273">
        <v>782</v>
      </c>
      <c r="B889" s="223"/>
      <c r="C889" s="220"/>
      <c r="D889" s="223"/>
      <c r="E889" s="220"/>
      <c r="F889" s="223"/>
      <c r="G889" s="223"/>
      <c r="H889" s="220"/>
      <c r="I889" s="223"/>
      <c r="J889" s="226" t="str">
        <f t="shared" si="8"/>
        <v>ROW</v>
      </c>
    </row>
    <row r="890" spans="1:10" ht="14.25" customHeight="1">
      <c r="A890" s="273">
        <v>783</v>
      </c>
      <c r="B890" s="223"/>
      <c r="C890" s="220"/>
      <c r="D890" s="223"/>
      <c r="E890" s="220"/>
      <c r="F890" s="223"/>
      <c r="G890" s="223"/>
      <c r="H890" s="220"/>
      <c r="I890" s="223"/>
      <c r="J890" s="226" t="str">
        <f t="shared" ref="J890:J949" si="9">IF(G890&gt;=1,"Clear","ROW")</f>
        <v>ROW</v>
      </c>
    </row>
    <row r="891" spans="1:10" ht="14.25" customHeight="1">
      <c r="A891" s="263">
        <v>784</v>
      </c>
      <c r="B891" s="223"/>
      <c r="C891" s="220"/>
      <c r="D891" s="223"/>
      <c r="E891" s="220"/>
      <c r="F891" s="223"/>
      <c r="G891" s="223"/>
      <c r="H891" s="220"/>
      <c r="I891" s="223"/>
      <c r="J891" s="226" t="str">
        <f t="shared" si="9"/>
        <v>ROW</v>
      </c>
    </row>
    <row r="892" spans="1:10" ht="14.25" customHeight="1">
      <c r="A892" s="263">
        <v>785</v>
      </c>
      <c r="B892" s="223"/>
      <c r="C892" s="220"/>
      <c r="D892" s="223"/>
      <c r="E892" s="220"/>
      <c r="F892" s="223"/>
      <c r="G892" s="223"/>
      <c r="H892" s="220"/>
      <c r="I892" s="223"/>
      <c r="J892" s="226" t="str">
        <f t="shared" si="9"/>
        <v>ROW</v>
      </c>
    </row>
    <row r="893" spans="1:10" ht="14.25" customHeight="1">
      <c r="A893" s="273">
        <v>786</v>
      </c>
      <c r="B893" s="223"/>
      <c r="C893" s="220"/>
      <c r="D893" s="223"/>
      <c r="E893" s="220"/>
      <c r="F893" s="223"/>
      <c r="G893" s="223"/>
      <c r="H893" s="220"/>
      <c r="I893" s="223"/>
      <c r="J893" s="226" t="str">
        <f t="shared" si="9"/>
        <v>ROW</v>
      </c>
    </row>
    <row r="894" spans="1:10" ht="14.25" customHeight="1">
      <c r="A894" s="263">
        <v>787</v>
      </c>
      <c r="B894" s="223"/>
      <c r="C894" s="220"/>
      <c r="D894" s="223"/>
      <c r="E894" s="220"/>
      <c r="F894" s="223"/>
      <c r="G894" s="223"/>
      <c r="H894" s="220"/>
      <c r="I894" s="223"/>
      <c r="J894" s="226" t="str">
        <f t="shared" si="9"/>
        <v>ROW</v>
      </c>
    </row>
    <row r="895" spans="1:10" ht="14.25" customHeight="1">
      <c r="A895" s="263">
        <v>788</v>
      </c>
      <c r="B895" s="223"/>
      <c r="C895" s="220"/>
      <c r="D895" s="223"/>
      <c r="E895" s="220"/>
      <c r="F895" s="223"/>
      <c r="G895" s="223"/>
      <c r="H895" s="220"/>
      <c r="I895" s="223"/>
      <c r="J895" s="226" t="str">
        <f t="shared" si="9"/>
        <v>ROW</v>
      </c>
    </row>
    <row r="896" spans="1:10" ht="14.25" customHeight="1">
      <c r="A896" s="263">
        <v>789</v>
      </c>
      <c r="B896" s="223"/>
      <c r="C896" s="220"/>
      <c r="D896" s="223"/>
      <c r="E896" s="220"/>
      <c r="F896" s="223"/>
      <c r="G896" s="223"/>
      <c r="H896" s="220"/>
      <c r="I896" s="223"/>
      <c r="J896" s="226" t="str">
        <f t="shared" si="9"/>
        <v>ROW</v>
      </c>
    </row>
    <row r="897" spans="1:10" ht="14.25" customHeight="1">
      <c r="A897" s="273">
        <v>790</v>
      </c>
      <c r="B897" s="223"/>
      <c r="C897" s="220"/>
      <c r="D897" s="223"/>
      <c r="E897" s="220"/>
      <c r="F897" s="223"/>
      <c r="G897" s="223"/>
      <c r="H897" s="220"/>
      <c r="I897" s="223"/>
      <c r="J897" s="226" t="str">
        <f t="shared" si="9"/>
        <v>ROW</v>
      </c>
    </row>
    <row r="898" spans="1:10" ht="14.25" customHeight="1">
      <c r="A898" s="273">
        <v>791</v>
      </c>
      <c r="B898" s="223"/>
      <c r="C898" s="220"/>
      <c r="D898" s="223"/>
      <c r="E898" s="220"/>
      <c r="F898" s="223"/>
      <c r="G898" s="223"/>
      <c r="H898" s="220"/>
      <c r="I898" s="223"/>
      <c r="J898" s="226" t="str">
        <f t="shared" si="9"/>
        <v>ROW</v>
      </c>
    </row>
    <row r="899" spans="1:10" ht="14.25" customHeight="1">
      <c r="A899" s="263">
        <v>792</v>
      </c>
      <c r="B899" s="223"/>
      <c r="C899" s="220"/>
      <c r="D899" s="223"/>
      <c r="E899" s="220"/>
      <c r="F899" s="223"/>
      <c r="G899" s="223"/>
      <c r="H899" s="220"/>
      <c r="I899" s="223"/>
      <c r="J899" s="226" t="str">
        <f t="shared" si="9"/>
        <v>ROW</v>
      </c>
    </row>
    <row r="900" spans="1:10" ht="14.25" customHeight="1">
      <c r="A900" s="263">
        <v>793</v>
      </c>
      <c r="B900" s="223"/>
      <c r="C900" s="220"/>
      <c r="D900" s="223"/>
      <c r="E900" s="220"/>
      <c r="F900" s="223"/>
      <c r="G900" s="223"/>
      <c r="H900" s="220"/>
      <c r="I900" s="223"/>
      <c r="J900" s="226" t="str">
        <f t="shared" si="9"/>
        <v>ROW</v>
      </c>
    </row>
    <row r="901" spans="1:10" ht="14.25" customHeight="1">
      <c r="A901" s="273">
        <v>794</v>
      </c>
      <c r="B901" s="223"/>
      <c r="C901" s="220"/>
      <c r="D901" s="223"/>
      <c r="E901" s="220"/>
      <c r="F901" s="223"/>
      <c r="G901" s="223"/>
      <c r="H901" s="220"/>
      <c r="I901" s="223"/>
      <c r="J901" s="226" t="str">
        <f t="shared" si="9"/>
        <v>ROW</v>
      </c>
    </row>
    <row r="902" spans="1:10" ht="14.25" customHeight="1">
      <c r="A902" s="263">
        <v>795</v>
      </c>
      <c r="B902" s="223"/>
      <c r="C902" s="220"/>
      <c r="D902" s="223"/>
      <c r="E902" s="220"/>
      <c r="F902" s="223"/>
      <c r="G902" s="223"/>
      <c r="H902" s="220"/>
      <c r="I902" s="223"/>
      <c r="J902" s="226" t="str">
        <f t="shared" si="9"/>
        <v>ROW</v>
      </c>
    </row>
    <row r="903" spans="1:10" ht="14.25" customHeight="1">
      <c r="A903" s="263">
        <v>796</v>
      </c>
      <c r="B903" s="223"/>
      <c r="C903" s="220"/>
      <c r="D903" s="223"/>
      <c r="E903" s="220"/>
      <c r="F903" s="223"/>
      <c r="G903" s="223"/>
      <c r="H903" s="220"/>
      <c r="I903" s="223"/>
      <c r="J903" s="226" t="str">
        <f t="shared" si="9"/>
        <v>ROW</v>
      </c>
    </row>
    <row r="904" spans="1:10" ht="14.25" customHeight="1">
      <c r="A904" s="263">
        <v>797</v>
      </c>
      <c r="B904" s="223"/>
      <c r="C904" s="220"/>
      <c r="D904" s="223"/>
      <c r="E904" s="220"/>
      <c r="F904" s="223"/>
      <c r="G904" s="223"/>
      <c r="H904" s="220"/>
      <c r="I904" s="223"/>
      <c r="J904" s="226" t="str">
        <f t="shared" si="9"/>
        <v>ROW</v>
      </c>
    </row>
    <row r="905" spans="1:10" ht="14.25" customHeight="1">
      <c r="A905" s="273">
        <v>798</v>
      </c>
      <c r="B905" s="223"/>
      <c r="C905" s="220"/>
      <c r="D905" s="223"/>
      <c r="E905" s="220"/>
      <c r="F905" s="223"/>
      <c r="G905" s="223"/>
      <c r="H905" s="220"/>
      <c r="I905" s="223"/>
      <c r="J905" s="226" t="str">
        <f t="shared" si="9"/>
        <v>ROW</v>
      </c>
    </row>
    <row r="906" spans="1:10" ht="14.25" customHeight="1">
      <c r="A906" s="273">
        <v>799</v>
      </c>
      <c r="B906" s="223"/>
      <c r="C906" s="220"/>
      <c r="D906" s="223"/>
      <c r="E906" s="220"/>
      <c r="F906" s="223"/>
      <c r="G906" s="223"/>
      <c r="H906" s="220"/>
      <c r="I906" s="223"/>
      <c r="J906" s="226" t="str">
        <f t="shared" si="9"/>
        <v>ROW</v>
      </c>
    </row>
    <row r="907" spans="1:10" ht="14.25" customHeight="1">
      <c r="A907" s="263">
        <v>800</v>
      </c>
      <c r="B907" s="223"/>
      <c r="C907" s="220"/>
      <c r="D907" s="223"/>
      <c r="E907" s="220"/>
      <c r="F907" s="223"/>
      <c r="G907" s="223"/>
      <c r="H907" s="220"/>
      <c r="I907" s="223"/>
      <c r="J907" s="226" t="str">
        <f t="shared" si="9"/>
        <v>ROW</v>
      </c>
    </row>
    <row r="908" spans="1:10" ht="14.25" customHeight="1">
      <c r="A908" s="263">
        <v>801</v>
      </c>
      <c r="B908" s="223"/>
      <c r="C908" s="220"/>
      <c r="D908" s="223"/>
      <c r="E908" s="220"/>
      <c r="F908" s="223"/>
      <c r="G908" s="223"/>
      <c r="H908" s="220"/>
      <c r="I908" s="223"/>
      <c r="J908" s="226" t="str">
        <f t="shared" si="9"/>
        <v>ROW</v>
      </c>
    </row>
    <row r="909" spans="1:10" ht="14.25" customHeight="1">
      <c r="A909" s="273">
        <v>802</v>
      </c>
      <c r="B909" s="223"/>
      <c r="C909" s="220"/>
      <c r="D909" s="223"/>
      <c r="E909" s="220"/>
      <c r="F909" s="223"/>
      <c r="G909" s="223"/>
      <c r="H909" s="220"/>
      <c r="I909" s="223"/>
      <c r="J909" s="226" t="str">
        <f t="shared" si="9"/>
        <v>ROW</v>
      </c>
    </row>
    <row r="910" spans="1:10" ht="14.25" customHeight="1">
      <c r="A910" s="263">
        <v>803</v>
      </c>
      <c r="B910" s="223"/>
      <c r="C910" s="220"/>
      <c r="D910" s="223"/>
      <c r="E910" s="220"/>
      <c r="F910" s="223"/>
      <c r="G910" s="223"/>
      <c r="H910" s="220"/>
      <c r="I910" s="223"/>
      <c r="J910" s="226" t="str">
        <f t="shared" si="9"/>
        <v>ROW</v>
      </c>
    </row>
    <row r="911" spans="1:10" ht="14.25" customHeight="1">
      <c r="A911" s="263">
        <v>804</v>
      </c>
      <c r="B911" s="223"/>
      <c r="C911" s="220"/>
      <c r="D911" s="223"/>
      <c r="E911" s="220"/>
      <c r="F911" s="223"/>
      <c r="G911" s="223"/>
      <c r="H911" s="220"/>
      <c r="I911" s="223"/>
      <c r="J911" s="226" t="str">
        <f t="shared" si="9"/>
        <v>ROW</v>
      </c>
    </row>
    <row r="912" spans="1:10" ht="14.25" customHeight="1">
      <c r="A912" s="263">
        <v>805</v>
      </c>
      <c r="B912" s="223"/>
      <c r="C912" s="220"/>
      <c r="D912" s="223"/>
      <c r="E912" s="220"/>
      <c r="F912" s="223"/>
      <c r="G912" s="223"/>
      <c r="H912" s="220"/>
      <c r="I912" s="223"/>
      <c r="J912" s="226" t="str">
        <f t="shared" si="9"/>
        <v>ROW</v>
      </c>
    </row>
    <row r="913" spans="1:10" ht="14.25" customHeight="1">
      <c r="A913" s="273">
        <v>806</v>
      </c>
      <c r="B913" s="223"/>
      <c r="C913" s="220"/>
      <c r="D913" s="223"/>
      <c r="E913" s="220"/>
      <c r="F913" s="223"/>
      <c r="G913" s="223"/>
      <c r="H913" s="220"/>
      <c r="I913" s="223"/>
      <c r="J913" s="226" t="str">
        <f t="shared" si="9"/>
        <v>ROW</v>
      </c>
    </row>
    <row r="914" spans="1:10" ht="14.25" customHeight="1">
      <c r="A914" s="273">
        <v>807</v>
      </c>
      <c r="B914" s="223"/>
      <c r="C914" s="220"/>
      <c r="D914" s="223"/>
      <c r="E914" s="220"/>
      <c r="F914" s="223"/>
      <c r="G914" s="223"/>
      <c r="H914" s="220"/>
      <c r="I914" s="223"/>
      <c r="J914" s="226" t="str">
        <f t="shared" si="9"/>
        <v>ROW</v>
      </c>
    </row>
    <row r="915" spans="1:10" ht="14.25" customHeight="1">
      <c r="A915" s="263">
        <v>808</v>
      </c>
      <c r="B915" s="223"/>
      <c r="C915" s="220"/>
      <c r="D915" s="223"/>
      <c r="E915" s="220"/>
      <c r="F915" s="223"/>
      <c r="G915" s="223"/>
      <c r="H915" s="220"/>
      <c r="I915" s="223"/>
      <c r="J915" s="226" t="str">
        <f t="shared" si="9"/>
        <v>ROW</v>
      </c>
    </row>
    <row r="916" spans="1:10" ht="14.25" customHeight="1">
      <c r="A916" s="263">
        <v>809</v>
      </c>
      <c r="B916" s="223"/>
      <c r="C916" s="220"/>
      <c r="D916" s="223"/>
      <c r="E916" s="220"/>
      <c r="F916" s="223"/>
      <c r="G916" s="223"/>
      <c r="H916" s="220"/>
      <c r="I916" s="223"/>
      <c r="J916" s="226" t="str">
        <f t="shared" si="9"/>
        <v>ROW</v>
      </c>
    </row>
    <row r="917" spans="1:10" ht="14.25" customHeight="1">
      <c r="A917" s="273">
        <v>810</v>
      </c>
      <c r="B917" s="223"/>
      <c r="C917" s="220"/>
      <c r="D917" s="223"/>
      <c r="E917" s="220"/>
      <c r="F917" s="223"/>
      <c r="G917" s="223"/>
      <c r="H917" s="220"/>
      <c r="I917" s="223"/>
      <c r="J917" s="226" t="str">
        <f t="shared" si="9"/>
        <v>ROW</v>
      </c>
    </row>
    <row r="918" spans="1:10" ht="14.25" customHeight="1">
      <c r="A918" s="263">
        <v>811</v>
      </c>
      <c r="B918" s="223"/>
      <c r="C918" s="220"/>
      <c r="D918" s="223"/>
      <c r="E918" s="220"/>
      <c r="F918" s="223"/>
      <c r="G918" s="223"/>
      <c r="H918" s="220"/>
      <c r="I918" s="223"/>
      <c r="J918" s="226" t="str">
        <f t="shared" si="9"/>
        <v>ROW</v>
      </c>
    </row>
    <row r="919" spans="1:10" ht="14.25" customHeight="1">
      <c r="A919" s="263">
        <v>812</v>
      </c>
      <c r="B919" s="223"/>
      <c r="C919" s="220"/>
      <c r="D919" s="223"/>
      <c r="E919" s="220"/>
      <c r="F919" s="223"/>
      <c r="G919" s="223"/>
      <c r="H919" s="220"/>
      <c r="I919" s="223"/>
      <c r="J919" s="226" t="str">
        <f t="shared" si="9"/>
        <v>ROW</v>
      </c>
    </row>
    <row r="920" spans="1:10" ht="14.25" customHeight="1">
      <c r="A920" s="263">
        <v>813</v>
      </c>
      <c r="B920" s="223"/>
      <c r="C920" s="220"/>
      <c r="D920" s="223"/>
      <c r="E920" s="220"/>
      <c r="F920" s="223"/>
      <c r="G920" s="223"/>
      <c r="H920" s="220"/>
      <c r="I920" s="223"/>
      <c r="J920" s="226" t="str">
        <f t="shared" si="9"/>
        <v>ROW</v>
      </c>
    </row>
    <row r="921" spans="1:10" ht="14.25" customHeight="1">
      <c r="A921" s="273">
        <v>814</v>
      </c>
      <c r="B921" s="223"/>
      <c r="C921" s="220"/>
      <c r="D921" s="223"/>
      <c r="E921" s="220"/>
      <c r="F921" s="223"/>
      <c r="G921" s="223"/>
      <c r="H921" s="220"/>
      <c r="I921" s="223"/>
      <c r="J921" s="226" t="str">
        <f t="shared" si="9"/>
        <v>ROW</v>
      </c>
    </row>
    <row r="922" spans="1:10" ht="14.25" customHeight="1">
      <c r="A922" s="273">
        <v>815</v>
      </c>
      <c r="B922" s="223"/>
      <c r="C922" s="220"/>
      <c r="D922" s="223"/>
      <c r="E922" s="220"/>
      <c r="F922" s="223"/>
      <c r="G922" s="223"/>
      <c r="H922" s="220"/>
      <c r="I922" s="223"/>
      <c r="J922" s="226" t="str">
        <f t="shared" si="9"/>
        <v>ROW</v>
      </c>
    </row>
    <row r="923" spans="1:10" ht="14.25" customHeight="1">
      <c r="A923" s="263">
        <v>816</v>
      </c>
      <c r="B923" s="223"/>
      <c r="C923" s="220"/>
      <c r="D923" s="223"/>
      <c r="E923" s="220"/>
      <c r="F923" s="223"/>
      <c r="G923" s="223"/>
      <c r="H923" s="220"/>
      <c r="I923" s="223"/>
      <c r="J923" s="226" t="str">
        <f t="shared" si="9"/>
        <v>ROW</v>
      </c>
    </row>
    <row r="924" spans="1:10" ht="14.25" customHeight="1">
      <c r="A924" s="263">
        <v>817</v>
      </c>
      <c r="B924" s="223"/>
      <c r="C924" s="220"/>
      <c r="D924" s="223"/>
      <c r="E924" s="220"/>
      <c r="F924" s="223"/>
      <c r="G924" s="223"/>
      <c r="H924" s="220"/>
      <c r="I924" s="223"/>
      <c r="J924" s="226" t="str">
        <f t="shared" si="9"/>
        <v>ROW</v>
      </c>
    </row>
    <row r="925" spans="1:10" ht="14.25" customHeight="1">
      <c r="A925" s="273">
        <v>818</v>
      </c>
      <c r="B925" s="223"/>
      <c r="C925" s="220"/>
      <c r="D925" s="223"/>
      <c r="E925" s="220"/>
      <c r="F925" s="223"/>
      <c r="G925" s="223"/>
      <c r="H925" s="220"/>
      <c r="I925" s="223"/>
      <c r="J925" s="226" t="str">
        <f t="shared" si="9"/>
        <v>ROW</v>
      </c>
    </row>
    <row r="926" spans="1:10" ht="14.25" customHeight="1">
      <c r="A926" s="263">
        <v>819</v>
      </c>
      <c r="B926" s="223"/>
      <c r="C926" s="220"/>
      <c r="D926" s="223"/>
      <c r="E926" s="220"/>
      <c r="F926" s="223"/>
      <c r="G926" s="223"/>
      <c r="H926" s="220"/>
      <c r="I926" s="223"/>
      <c r="J926" s="226" t="str">
        <f t="shared" si="9"/>
        <v>ROW</v>
      </c>
    </row>
    <row r="927" spans="1:10" ht="14.25" customHeight="1">
      <c r="A927" s="263">
        <v>820</v>
      </c>
      <c r="B927" s="223"/>
      <c r="C927" s="220"/>
      <c r="D927" s="223"/>
      <c r="E927" s="220"/>
      <c r="F927" s="223"/>
      <c r="G927" s="223"/>
      <c r="H927" s="220"/>
      <c r="I927" s="223"/>
      <c r="J927" s="226" t="str">
        <f t="shared" si="9"/>
        <v>ROW</v>
      </c>
    </row>
    <row r="928" spans="1:10" ht="14.25" customHeight="1">
      <c r="A928" s="263">
        <v>821</v>
      </c>
      <c r="B928" s="223"/>
      <c r="C928" s="220"/>
      <c r="D928" s="223"/>
      <c r="E928" s="220"/>
      <c r="F928" s="223"/>
      <c r="G928" s="223"/>
      <c r="H928" s="220"/>
      <c r="I928" s="223"/>
      <c r="J928" s="226" t="str">
        <f t="shared" si="9"/>
        <v>ROW</v>
      </c>
    </row>
    <row r="929" spans="1:10" ht="14.25" customHeight="1">
      <c r="A929" s="273">
        <v>822</v>
      </c>
      <c r="B929" s="223"/>
      <c r="C929" s="220"/>
      <c r="D929" s="223"/>
      <c r="E929" s="220"/>
      <c r="F929" s="223"/>
      <c r="G929" s="223"/>
      <c r="H929" s="220"/>
      <c r="I929" s="223"/>
      <c r="J929" s="226" t="str">
        <f t="shared" si="9"/>
        <v>ROW</v>
      </c>
    </row>
    <row r="930" spans="1:10" ht="14.25" customHeight="1">
      <c r="A930" s="273">
        <v>823</v>
      </c>
      <c r="B930" s="223"/>
      <c r="C930" s="220"/>
      <c r="D930" s="223"/>
      <c r="E930" s="220"/>
      <c r="F930" s="223"/>
      <c r="G930" s="223"/>
      <c r="H930" s="220"/>
      <c r="I930" s="223"/>
      <c r="J930" s="226" t="str">
        <f t="shared" si="9"/>
        <v>ROW</v>
      </c>
    </row>
    <row r="931" spans="1:10" ht="14.25" customHeight="1">
      <c r="A931" s="263">
        <v>824</v>
      </c>
      <c r="B931" s="223"/>
      <c r="C931" s="220"/>
      <c r="D931" s="223"/>
      <c r="E931" s="220"/>
      <c r="F931" s="223"/>
      <c r="G931" s="223"/>
      <c r="H931" s="220"/>
      <c r="I931" s="223"/>
      <c r="J931" s="226" t="str">
        <f t="shared" si="9"/>
        <v>ROW</v>
      </c>
    </row>
    <row r="932" spans="1:10" ht="14.25" customHeight="1">
      <c r="A932" s="263">
        <v>825</v>
      </c>
      <c r="B932" s="223"/>
      <c r="C932" s="220"/>
      <c r="D932" s="223"/>
      <c r="E932" s="220"/>
      <c r="F932" s="223"/>
      <c r="G932" s="223"/>
      <c r="H932" s="220"/>
      <c r="I932" s="223"/>
      <c r="J932" s="226" t="str">
        <f t="shared" si="9"/>
        <v>ROW</v>
      </c>
    </row>
    <row r="933" spans="1:10" ht="14.25" customHeight="1">
      <c r="A933" s="273">
        <v>826</v>
      </c>
      <c r="B933" s="223"/>
      <c r="C933" s="220"/>
      <c r="D933" s="223"/>
      <c r="E933" s="220"/>
      <c r="F933" s="223"/>
      <c r="G933" s="223"/>
      <c r="H933" s="220"/>
      <c r="I933" s="223"/>
      <c r="J933" s="226" t="str">
        <f t="shared" si="9"/>
        <v>ROW</v>
      </c>
    </row>
    <row r="934" spans="1:10" ht="14.25" customHeight="1">
      <c r="A934" s="263">
        <v>827</v>
      </c>
      <c r="B934" s="223"/>
      <c r="C934" s="220"/>
      <c r="D934" s="223"/>
      <c r="E934" s="220"/>
      <c r="F934" s="223"/>
      <c r="G934" s="223"/>
      <c r="H934" s="220"/>
      <c r="I934" s="223"/>
      <c r="J934" s="226" t="str">
        <f t="shared" si="9"/>
        <v>ROW</v>
      </c>
    </row>
    <row r="935" spans="1:10" ht="14.25" customHeight="1">
      <c r="A935" s="263">
        <v>828</v>
      </c>
      <c r="B935" s="223"/>
      <c r="C935" s="220"/>
      <c r="D935" s="223"/>
      <c r="E935" s="220"/>
      <c r="F935" s="223"/>
      <c r="G935" s="223"/>
      <c r="H935" s="220"/>
      <c r="I935" s="223"/>
      <c r="J935" s="226" t="str">
        <f t="shared" si="9"/>
        <v>ROW</v>
      </c>
    </row>
    <row r="936" spans="1:10" ht="14.25" customHeight="1">
      <c r="A936" s="263">
        <v>829</v>
      </c>
      <c r="B936" s="223"/>
      <c r="C936" s="220"/>
      <c r="D936" s="223"/>
      <c r="E936" s="220"/>
      <c r="F936" s="223"/>
      <c r="G936" s="223"/>
      <c r="H936" s="220"/>
      <c r="I936" s="223"/>
      <c r="J936" s="226" t="str">
        <f t="shared" si="9"/>
        <v>ROW</v>
      </c>
    </row>
    <row r="937" spans="1:10" ht="14.25" customHeight="1">
      <c r="A937" s="273">
        <v>830</v>
      </c>
      <c r="B937" s="223"/>
      <c r="C937" s="220"/>
      <c r="D937" s="223"/>
      <c r="E937" s="220"/>
      <c r="F937" s="223"/>
      <c r="G937" s="223"/>
      <c r="H937" s="220"/>
      <c r="I937" s="223"/>
      <c r="J937" s="226" t="str">
        <f t="shared" si="9"/>
        <v>ROW</v>
      </c>
    </row>
    <row r="938" spans="1:10" ht="14.25" customHeight="1">
      <c r="A938" s="273">
        <v>831</v>
      </c>
      <c r="B938" s="223"/>
      <c r="C938" s="220"/>
      <c r="D938" s="223"/>
      <c r="E938" s="220"/>
      <c r="F938" s="223"/>
      <c r="G938" s="223"/>
      <c r="H938" s="220"/>
      <c r="I938" s="223"/>
      <c r="J938" s="226" t="str">
        <f t="shared" si="9"/>
        <v>ROW</v>
      </c>
    </row>
    <row r="939" spans="1:10" ht="14.25" customHeight="1">
      <c r="A939" s="263">
        <v>832</v>
      </c>
      <c r="B939" s="223"/>
      <c r="C939" s="220"/>
      <c r="D939" s="223"/>
      <c r="E939" s="220"/>
      <c r="F939" s="223"/>
      <c r="G939" s="223"/>
      <c r="H939" s="220"/>
      <c r="I939" s="223"/>
      <c r="J939" s="226" t="str">
        <f t="shared" si="9"/>
        <v>ROW</v>
      </c>
    </row>
    <row r="940" spans="1:10" ht="14.25" customHeight="1">
      <c r="A940" s="263">
        <v>833</v>
      </c>
      <c r="B940" s="223"/>
      <c r="C940" s="220"/>
      <c r="D940" s="223"/>
      <c r="E940" s="220"/>
      <c r="F940" s="223"/>
      <c r="G940" s="223"/>
      <c r="H940" s="220"/>
      <c r="I940" s="223"/>
      <c r="J940" s="226" t="str">
        <f t="shared" si="9"/>
        <v>ROW</v>
      </c>
    </row>
    <row r="941" spans="1:10" ht="14.25" customHeight="1">
      <c r="A941" s="273">
        <v>834</v>
      </c>
      <c r="B941" s="223"/>
      <c r="C941" s="220"/>
      <c r="D941" s="223"/>
      <c r="E941" s="220"/>
      <c r="F941" s="223"/>
      <c r="G941" s="223"/>
      <c r="H941" s="220"/>
      <c r="I941" s="223"/>
      <c r="J941" s="226" t="str">
        <f t="shared" si="9"/>
        <v>ROW</v>
      </c>
    </row>
    <row r="942" spans="1:10" ht="14.25" customHeight="1">
      <c r="A942" s="263">
        <v>835</v>
      </c>
      <c r="B942" s="223"/>
      <c r="C942" s="220"/>
      <c r="D942" s="223"/>
      <c r="E942" s="220"/>
      <c r="F942" s="223"/>
      <c r="G942" s="223"/>
      <c r="H942" s="220"/>
      <c r="I942" s="223"/>
      <c r="J942" s="226" t="str">
        <f t="shared" si="9"/>
        <v>ROW</v>
      </c>
    </row>
    <row r="943" spans="1:10" ht="14.25" customHeight="1">
      <c r="A943" s="263">
        <v>836</v>
      </c>
      <c r="B943" s="223"/>
      <c r="C943" s="220"/>
      <c r="D943" s="223"/>
      <c r="E943" s="220"/>
      <c r="F943" s="223"/>
      <c r="G943" s="223"/>
      <c r="H943" s="220"/>
      <c r="I943" s="223"/>
      <c r="J943" s="226" t="str">
        <f t="shared" si="9"/>
        <v>ROW</v>
      </c>
    </row>
    <row r="944" spans="1:10" ht="14.25" customHeight="1">
      <c r="A944" s="263">
        <v>837</v>
      </c>
      <c r="B944" s="223"/>
      <c r="C944" s="220"/>
      <c r="D944" s="223"/>
      <c r="E944" s="220"/>
      <c r="F944" s="223"/>
      <c r="G944" s="223"/>
      <c r="H944" s="220"/>
      <c r="I944" s="223"/>
      <c r="J944" s="226" t="str">
        <f t="shared" si="9"/>
        <v>ROW</v>
      </c>
    </row>
    <row r="945" spans="1:10" ht="14.25" customHeight="1">
      <c r="A945" s="273">
        <v>838</v>
      </c>
      <c r="B945" s="223"/>
      <c r="C945" s="220"/>
      <c r="D945" s="223"/>
      <c r="E945" s="220"/>
      <c r="F945" s="223"/>
      <c r="G945" s="223"/>
      <c r="H945" s="220"/>
      <c r="I945" s="223"/>
      <c r="J945" s="226" t="str">
        <f t="shared" si="9"/>
        <v>ROW</v>
      </c>
    </row>
    <row r="946" spans="1:10" ht="14.25" customHeight="1">
      <c r="A946" s="273">
        <v>839</v>
      </c>
      <c r="B946" s="223"/>
      <c r="C946" s="220"/>
      <c r="D946" s="223"/>
      <c r="E946" s="220"/>
      <c r="F946" s="223"/>
      <c r="G946" s="223"/>
      <c r="H946" s="220"/>
      <c r="I946" s="223"/>
      <c r="J946" s="226" t="str">
        <f t="shared" si="9"/>
        <v>ROW</v>
      </c>
    </row>
    <row r="947" spans="1:10" ht="14.25" customHeight="1">
      <c r="A947" s="263">
        <v>840</v>
      </c>
      <c r="B947" s="223"/>
      <c r="C947" s="220"/>
      <c r="D947" s="223"/>
      <c r="E947" s="220"/>
      <c r="F947" s="223"/>
      <c r="G947" s="223"/>
      <c r="H947" s="220"/>
      <c r="I947" s="223"/>
      <c r="J947" s="226" t="str">
        <f t="shared" si="9"/>
        <v>ROW</v>
      </c>
    </row>
    <row r="948" spans="1:10" ht="14.25" customHeight="1">
      <c r="A948" s="263">
        <v>841</v>
      </c>
      <c r="B948" s="223"/>
      <c r="C948" s="220"/>
      <c r="D948" s="223"/>
      <c r="E948" s="220"/>
      <c r="F948" s="223"/>
      <c r="G948" s="223"/>
      <c r="H948" s="220"/>
      <c r="I948" s="223"/>
      <c r="J948" s="226" t="str">
        <f t="shared" si="9"/>
        <v>ROW</v>
      </c>
    </row>
    <row r="949" spans="1:10" ht="14.25" customHeight="1">
      <c r="A949" s="273">
        <v>842</v>
      </c>
      <c r="B949" s="223"/>
      <c r="C949" s="220"/>
      <c r="D949" s="223"/>
      <c r="E949" s="220"/>
      <c r="F949" s="223"/>
      <c r="G949" s="223"/>
      <c r="H949" s="220"/>
      <c r="I949" s="223"/>
      <c r="J949" s="226"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31" t="s">
        <v>2031</v>
      </c>
      <c r="B1" s="1332"/>
      <c r="C1" s="1332"/>
      <c r="D1" s="1332"/>
      <c r="E1" s="1332"/>
      <c r="F1" s="1332"/>
      <c r="G1" s="1332"/>
      <c r="H1" s="1332"/>
      <c r="I1" s="1332"/>
      <c r="J1" s="1332"/>
      <c r="K1" s="1332"/>
      <c r="L1" s="1332"/>
      <c r="M1" s="1332"/>
      <c r="N1" s="1332"/>
      <c r="O1" s="1332"/>
      <c r="P1" s="1332"/>
      <c r="Q1" s="1332"/>
    </row>
    <row r="2" spans="1:23" ht="11.25" customHeight="1">
      <c r="A2" s="1476" t="s">
        <v>2032</v>
      </c>
      <c r="B2" s="1474" t="s">
        <v>2033</v>
      </c>
      <c r="C2" s="1474" t="s">
        <v>2034</v>
      </c>
      <c r="D2" s="1479" t="s">
        <v>88</v>
      </c>
      <c r="E2" s="1479" t="s">
        <v>2035</v>
      </c>
      <c r="F2" s="1479" t="s">
        <v>2036</v>
      </c>
      <c r="G2" s="1480" t="s">
        <v>2037</v>
      </c>
      <c r="H2" s="1322"/>
      <c r="I2" s="1322"/>
      <c r="J2" s="1338"/>
      <c r="K2" s="1481" t="s">
        <v>2038</v>
      </c>
      <c r="L2" s="1338"/>
      <c r="M2" s="1481" t="s">
        <v>2039</v>
      </c>
      <c r="N2" s="1338"/>
      <c r="O2" s="1474" t="s">
        <v>2040</v>
      </c>
      <c r="P2" s="1474" t="s">
        <v>2041</v>
      </c>
      <c r="Q2" s="1474" t="s">
        <v>2042</v>
      </c>
    </row>
    <row r="3" spans="1:23" ht="10.5" customHeight="1">
      <c r="A3" s="1334"/>
      <c r="B3" s="1278"/>
      <c r="C3" s="1278"/>
      <c r="D3" s="1278"/>
      <c r="E3" s="1278"/>
      <c r="F3" s="1278"/>
      <c r="G3" s="1289"/>
      <c r="H3" s="1339"/>
      <c r="I3" s="1339"/>
      <c r="J3" s="1290"/>
      <c r="K3" s="1289"/>
      <c r="L3" s="1290"/>
      <c r="M3" s="1289"/>
      <c r="N3" s="1290"/>
      <c r="O3" s="1278"/>
      <c r="P3" s="1278"/>
      <c r="Q3" s="1278"/>
    </row>
    <row r="4" spans="1:23" ht="26.25" customHeight="1">
      <c r="A4" s="1477"/>
      <c r="B4" s="1478"/>
      <c r="C4" s="1478"/>
      <c r="D4" s="1478"/>
      <c r="E4" s="1478"/>
      <c r="F4" s="1478"/>
      <c r="G4" s="353" t="s">
        <v>2043</v>
      </c>
      <c r="H4" s="353" t="s">
        <v>2044</v>
      </c>
      <c r="I4" s="353" t="s">
        <v>2045</v>
      </c>
      <c r="J4" s="353" t="s">
        <v>2046</v>
      </c>
      <c r="K4" s="354" t="s">
        <v>2047</v>
      </c>
      <c r="L4" s="354" t="s">
        <v>2048</v>
      </c>
      <c r="M4" s="355" t="s">
        <v>2047</v>
      </c>
      <c r="N4" s="354" t="s">
        <v>2048</v>
      </c>
      <c r="O4" s="1478"/>
      <c r="P4" s="1279"/>
      <c r="Q4" s="1279"/>
      <c r="R4" s="164"/>
      <c r="S4" s="164"/>
      <c r="T4" s="1475"/>
      <c r="U4" s="1328"/>
      <c r="V4" s="1475"/>
      <c r="W4" s="1328"/>
    </row>
    <row r="5" spans="1:23" ht="15.75" customHeight="1">
      <c r="A5" s="356"/>
      <c r="B5" s="356"/>
      <c r="C5" s="357">
        <v>47</v>
      </c>
      <c r="D5" s="357"/>
      <c r="E5" s="356"/>
      <c r="F5" s="356"/>
      <c r="G5" s="356"/>
      <c r="H5" s="356"/>
      <c r="I5" s="356"/>
      <c r="J5" s="356"/>
      <c r="K5" s="358">
        <f>SUM(K6:K143)</f>
        <v>26947.807000000004</v>
      </c>
      <c r="L5" s="359"/>
      <c r="M5" s="358">
        <f>SUM(M6:M143)</f>
        <v>10818.857000000002</v>
      </c>
      <c r="N5" s="356"/>
      <c r="O5" s="356"/>
      <c r="P5" s="357">
        <v>10</v>
      </c>
      <c r="Q5" s="356"/>
      <c r="R5" s="277"/>
      <c r="S5" s="277"/>
      <c r="T5" s="277"/>
      <c r="U5" s="277"/>
      <c r="V5" s="277"/>
      <c r="W5" s="277"/>
    </row>
    <row r="6" spans="1:23" ht="15.75" customHeight="1">
      <c r="A6" s="360">
        <v>1</v>
      </c>
      <c r="B6" s="361"/>
      <c r="C6" s="362" t="s">
        <v>1755</v>
      </c>
      <c r="D6" s="363" t="s">
        <v>419</v>
      </c>
      <c r="E6" s="364"/>
      <c r="F6" s="364"/>
      <c r="G6" s="365">
        <v>1</v>
      </c>
      <c r="H6" s="365">
        <v>1</v>
      </c>
      <c r="I6" s="365">
        <v>0</v>
      </c>
      <c r="J6" s="365">
        <v>0</v>
      </c>
      <c r="K6" s="366">
        <v>91.75</v>
      </c>
      <c r="L6" s="364"/>
      <c r="M6" s="367"/>
      <c r="N6" s="364"/>
      <c r="O6" s="364"/>
      <c r="P6" s="364"/>
      <c r="Q6" s="364"/>
      <c r="R6" s="277"/>
      <c r="S6" s="277"/>
      <c r="T6" s="277"/>
      <c r="U6" s="277"/>
      <c r="V6" s="277"/>
      <c r="W6" s="277"/>
    </row>
    <row r="7" spans="1:23" ht="15.75" customHeight="1">
      <c r="A7" s="368">
        <v>2</v>
      </c>
      <c r="B7" s="369" t="s">
        <v>2049</v>
      </c>
      <c r="C7" s="370" t="s">
        <v>1757</v>
      </c>
      <c r="D7" s="370" t="s">
        <v>107</v>
      </c>
      <c r="E7" s="369"/>
      <c r="F7" s="369"/>
      <c r="G7" s="371">
        <v>1</v>
      </c>
      <c r="H7" s="371">
        <v>2</v>
      </c>
      <c r="I7" s="372">
        <v>0</v>
      </c>
      <c r="J7" s="372">
        <v>0</v>
      </c>
      <c r="K7" s="373">
        <v>153.267</v>
      </c>
      <c r="L7" s="369"/>
      <c r="M7" s="374"/>
      <c r="N7" s="369"/>
      <c r="O7" s="369"/>
      <c r="P7" s="369"/>
      <c r="Q7" s="369"/>
      <c r="R7" s="277"/>
      <c r="S7" s="277"/>
      <c r="T7" s="277"/>
      <c r="U7" s="277"/>
      <c r="V7" s="277"/>
      <c r="W7" s="277"/>
    </row>
    <row r="8" spans="1:23" ht="15.75" customHeight="1">
      <c r="A8" s="375">
        <v>3</v>
      </c>
      <c r="B8" s="369"/>
      <c r="C8" s="370" t="s">
        <v>1603</v>
      </c>
      <c r="D8" s="370" t="s">
        <v>176</v>
      </c>
      <c r="E8" s="369"/>
      <c r="F8" s="369"/>
      <c r="G8" s="372">
        <v>0</v>
      </c>
      <c r="H8" s="372">
        <v>0</v>
      </c>
      <c r="I8" s="372">
        <v>0</v>
      </c>
      <c r="J8" s="372">
        <v>0</v>
      </c>
      <c r="K8" s="373">
        <v>48.633000000000003</v>
      </c>
      <c r="L8" s="369"/>
      <c r="M8" s="374"/>
      <c r="N8" s="369"/>
      <c r="O8" s="369"/>
      <c r="P8" s="369"/>
      <c r="Q8" s="369"/>
      <c r="R8" s="277"/>
      <c r="S8" s="277"/>
      <c r="T8" s="277"/>
      <c r="U8" s="277"/>
      <c r="V8" s="277"/>
      <c r="W8" s="277"/>
    </row>
    <row r="9" spans="1:23" ht="15.75" customHeight="1">
      <c r="A9" s="360">
        <v>4</v>
      </c>
      <c r="B9" s="369" t="s">
        <v>2049</v>
      </c>
      <c r="C9" s="370" t="s">
        <v>1561</v>
      </c>
      <c r="D9" s="370" t="s">
        <v>107</v>
      </c>
      <c r="E9" s="369"/>
      <c r="F9" s="369"/>
      <c r="G9" s="371">
        <v>1</v>
      </c>
      <c r="H9" s="371">
        <v>2</v>
      </c>
      <c r="I9" s="372">
        <v>0</v>
      </c>
      <c r="J9" s="372">
        <v>0</v>
      </c>
      <c r="K9" s="373">
        <v>238.43299999999999</v>
      </c>
      <c r="L9" s="369"/>
      <c r="M9" s="374"/>
      <c r="N9" s="369"/>
      <c r="O9" s="369"/>
      <c r="P9" s="369"/>
      <c r="Q9" s="369"/>
      <c r="R9" s="277"/>
      <c r="S9" s="277"/>
      <c r="T9" s="277"/>
      <c r="U9" s="277"/>
      <c r="V9" s="277"/>
      <c r="W9" s="277"/>
    </row>
    <row r="10" spans="1:23" ht="15.75" customHeight="1">
      <c r="A10" s="368">
        <v>5</v>
      </c>
      <c r="B10" s="369" t="s">
        <v>2049</v>
      </c>
      <c r="C10" s="363" t="s">
        <v>1729</v>
      </c>
      <c r="D10" s="363" t="s">
        <v>2050</v>
      </c>
      <c r="E10" s="376"/>
      <c r="F10" s="376"/>
      <c r="G10" s="377">
        <v>3</v>
      </c>
      <c r="H10" s="377">
        <v>1</v>
      </c>
      <c r="I10" s="377">
        <v>0</v>
      </c>
      <c r="J10" s="377">
        <v>1</v>
      </c>
      <c r="K10" s="378">
        <v>249.88300000000001</v>
      </c>
      <c r="L10" s="376"/>
      <c r="M10" s="379"/>
      <c r="N10" s="376"/>
      <c r="O10" s="376"/>
      <c r="P10" s="376"/>
      <c r="Q10" s="376"/>
      <c r="R10" s="277"/>
      <c r="S10" s="277"/>
      <c r="T10" s="277"/>
      <c r="U10" s="277"/>
      <c r="V10" s="277"/>
      <c r="W10" s="277"/>
    </row>
    <row r="11" spans="1:23" ht="15.75" customHeight="1">
      <c r="A11" s="375">
        <v>6</v>
      </c>
      <c r="B11" s="369" t="s">
        <v>2049</v>
      </c>
      <c r="C11" s="370" t="s">
        <v>1722</v>
      </c>
      <c r="D11" s="370" t="s">
        <v>1555</v>
      </c>
      <c r="E11" s="380">
        <v>4</v>
      </c>
      <c r="F11" s="380">
        <v>4</v>
      </c>
      <c r="G11" s="381">
        <v>4</v>
      </c>
      <c r="H11" s="381">
        <v>1</v>
      </c>
      <c r="I11" s="381">
        <v>6</v>
      </c>
      <c r="J11" s="381">
        <v>6</v>
      </c>
      <c r="K11" s="373">
        <v>120.747</v>
      </c>
      <c r="L11" s="369"/>
      <c r="M11" s="374"/>
      <c r="N11" s="369"/>
      <c r="O11" s="369"/>
      <c r="P11" s="369"/>
      <c r="Q11" s="369"/>
      <c r="R11" s="277"/>
      <c r="S11" s="277"/>
      <c r="T11" s="277"/>
      <c r="U11" s="277"/>
      <c r="V11" s="277"/>
      <c r="W11" s="277"/>
    </row>
    <row r="12" spans="1:23" ht="15.75" customHeight="1">
      <c r="A12" s="360">
        <v>7</v>
      </c>
      <c r="B12" s="369" t="s">
        <v>2049</v>
      </c>
      <c r="C12" s="370" t="s">
        <v>1711</v>
      </c>
      <c r="D12" s="370" t="s">
        <v>97</v>
      </c>
      <c r="E12" s="369"/>
      <c r="F12" s="369"/>
      <c r="G12" s="382">
        <v>0</v>
      </c>
      <c r="H12" s="382">
        <v>0</v>
      </c>
      <c r="I12" s="381">
        <v>1</v>
      </c>
      <c r="J12" s="381">
        <v>1</v>
      </c>
      <c r="K12" s="373">
        <v>1170.806</v>
      </c>
      <c r="L12" s="369"/>
      <c r="M12" s="374"/>
      <c r="N12" s="369"/>
      <c r="O12" s="369"/>
      <c r="P12" s="369"/>
      <c r="Q12" s="369"/>
      <c r="R12" s="277"/>
      <c r="S12" s="277"/>
      <c r="T12" s="277"/>
      <c r="U12" s="277"/>
      <c r="V12" s="277"/>
      <c r="W12" s="277"/>
    </row>
    <row r="13" spans="1:23" ht="15.75" customHeight="1">
      <c r="A13" s="368">
        <v>8</v>
      </c>
      <c r="B13" s="369" t="s">
        <v>2049</v>
      </c>
      <c r="C13" s="363" t="s">
        <v>1634</v>
      </c>
      <c r="D13" s="363" t="s">
        <v>343</v>
      </c>
      <c r="E13" s="376"/>
      <c r="F13" s="376"/>
      <c r="G13" s="377">
        <v>1</v>
      </c>
      <c r="H13" s="377">
        <v>0</v>
      </c>
      <c r="I13" s="377">
        <v>0</v>
      </c>
      <c r="J13" s="377">
        <v>2</v>
      </c>
      <c r="K13" s="378">
        <v>339.45699999999999</v>
      </c>
      <c r="L13" s="376"/>
      <c r="M13" s="379"/>
      <c r="N13" s="376"/>
      <c r="O13" s="376"/>
      <c r="P13" s="376"/>
      <c r="Q13" s="376"/>
      <c r="R13" s="277"/>
      <c r="S13" s="277"/>
      <c r="T13" s="277"/>
      <c r="U13" s="277"/>
      <c r="V13" s="277"/>
      <c r="W13" s="277"/>
    </row>
    <row r="14" spans="1:23" ht="15.75" customHeight="1">
      <c r="A14" s="375">
        <v>9</v>
      </c>
      <c r="B14" s="369" t="s">
        <v>2049</v>
      </c>
      <c r="C14" s="370" t="s">
        <v>2051</v>
      </c>
      <c r="D14" s="370" t="s">
        <v>107</v>
      </c>
      <c r="E14" s="369"/>
      <c r="F14" s="369"/>
      <c r="G14" s="381">
        <v>1</v>
      </c>
      <c r="H14" s="382">
        <v>0</v>
      </c>
      <c r="I14" s="382">
        <v>0</v>
      </c>
      <c r="J14" s="382">
        <v>0</v>
      </c>
      <c r="K14" s="373">
        <v>127.8</v>
      </c>
      <c r="L14" s="369"/>
      <c r="M14" s="374"/>
      <c r="N14" s="369"/>
      <c r="O14" s="369"/>
      <c r="P14" s="369"/>
      <c r="Q14" s="369"/>
      <c r="R14" s="277"/>
      <c r="S14" s="277"/>
      <c r="T14" s="277"/>
      <c r="U14" s="277"/>
      <c r="V14" s="277"/>
      <c r="W14" s="277"/>
    </row>
    <row r="15" spans="1:23" ht="15.75" customHeight="1">
      <c r="A15" s="360">
        <v>10</v>
      </c>
      <c r="B15" s="369" t="s">
        <v>2049</v>
      </c>
      <c r="C15" s="370" t="s">
        <v>2052</v>
      </c>
      <c r="D15" s="370" t="s">
        <v>107</v>
      </c>
      <c r="E15" s="369"/>
      <c r="F15" s="369"/>
      <c r="G15" s="382">
        <v>0</v>
      </c>
      <c r="H15" s="382">
        <v>0</v>
      </c>
      <c r="I15" s="381">
        <v>1</v>
      </c>
      <c r="J15" s="381">
        <v>3</v>
      </c>
      <c r="K15" s="373">
        <v>91.933000000000007</v>
      </c>
      <c r="L15" s="369"/>
      <c r="M15" s="374"/>
      <c r="N15" s="369"/>
      <c r="O15" s="369"/>
      <c r="P15" s="369"/>
      <c r="Q15" s="369"/>
      <c r="R15" s="277"/>
      <c r="S15" s="277"/>
      <c r="T15" s="277"/>
      <c r="U15" s="277"/>
      <c r="V15" s="277"/>
      <c r="W15" s="277"/>
    </row>
    <row r="16" spans="1:23" ht="15.75" customHeight="1">
      <c r="A16" s="368">
        <v>11</v>
      </c>
      <c r="B16" s="369"/>
      <c r="C16" s="370" t="s">
        <v>2053</v>
      </c>
      <c r="D16" s="370" t="s">
        <v>97</v>
      </c>
      <c r="E16" s="369"/>
      <c r="F16" s="369"/>
      <c r="G16" s="382">
        <v>0</v>
      </c>
      <c r="H16" s="382">
        <v>0</v>
      </c>
      <c r="I16" s="382">
        <v>0</v>
      </c>
      <c r="J16" s="382">
        <v>0</v>
      </c>
      <c r="K16" s="373">
        <v>9.4629999999999992</v>
      </c>
      <c r="L16" s="369"/>
      <c r="M16" s="374"/>
      <c r="N16" s="369"/>
      <c r="O16" s="369"/>
      <c r="P16" s="369"/>
      <c r="Q16" s="369"/>
      <c r="R16" s="277"/>
      <c r="S16" s="277"/>
      <c r="T16" s="277"/>
      <c r="U16" s="277"/>
      <c r="V16" s="277"/>
      <c r="W16" s="277"/>
    </row>
    <row r="17" spans="1:17" ht="15.75" customHeight="1">
      <c r="A17" s="375">
        <v>12</v>
      </c>
      <c r="B17" s="369"/>
      <c r="C17" s="370" t="s">
        <v>2054</v>
      </c>
      <c r="D17" s="370" t="s">
        <v>97</v>
      </c>
      <c r="E17" s="369"/>
      <c r="F17" s="369"/>
      <c r="G17" s="382">
        <v>0</v>
      </c>
      <c r="H17" s="382">
        <v>0</v>
      </c>
      <c r="I17" s="382">
        <v>0</v>
      </c>
      <c r="J17" s="382">
        <v>0</v>
      </c>
      <c r="K17" s="373">
        <v>136.417</v>
      </c>
      <c r="L17" s="369"/>
      <c r="M17" s="374"/>
      <c r="N17" s="369"/>
      <c r="O17" s="369"/>
      <c r="P17" s="369"/>
      <c r="Q17" s="369"/>
    </row>
    <row r="18" spans="1:17" ht="15.75" customHeight="1">
      <c r="A18" s="360">
        <v>13</v>
      </c>
      <c r="B18" s="369" t="s">
        <v>2049</v>
      </c>
      <c r="C18" s="370" t="s">
        <v>2055</v>
      </c>
      <c r="D18" s="370" t="s">
        <v>112</v>
      </c>
      <c r="E18" s="369"/>
      <c r="F18" s="369"/>
      <c r="G18" s="382">
        <v>0</v>
      </c>
      <c r="H18" s="382">
        <v>0</v>
      </c>
      <c r="I18" s="382">
        <v>0</v>
      </c>
      <c r="J18" s="381">
        <v>1</v>
      </c>
      <c r="K18" s="373">
        <v>106.4</v>
      </c>
      <c r="L18" s="369"/>
      <c r="M18" s="374"/>
      <c r="N18" s="369"/>
      <c r="O18" s="369"/>
      <c r="P18" s="369"/>
      <c r="Q18" s="369"/>
    </row>
    <row r="19" spans="1:17" ht="15.75" customHeight="1">
      <c r="A19" s="368">
        <v>14</v>
      </c>
      <c r="B19" s="369" t="s">
        <v>2049</v>
      </c>
      <c r="C19" s="370" t="s">
        <v>2056</v>
      </c>
      <c r="D19" s="370" t="s">
        <v>97</v>
      </c>
      <c r="E19" s="383"/>
      <c r="F19" s="383"/>
      <c r="G19" s="381">
        <v>2</v>
      </c>
      <c r="H19" s="381">
        <v>1</v>
      </c>
      <c r="I19" s="382">
        <v>0</v>
      </c>
      <c r="J19" s="381">
        <v>2</v>
      </c>
      <c r="K19" s="373">
        <v>144.417</v>
      </c>
      <c r="L19" s="369"/>
      <c r="M19" s="374"/>
      <c r="N19" s="369"/>
      <c r="O19" s="369"/>
      <c r="P19" s="369"/>
      <c r="Q19" s="369"/>
    </row>
    <row r="20" spans="1:17" ht="15.75" customHeight="1">
      <c r="A20" s="375">
        <v>15</v>
      </c>
      <c r="B20" s="384"/>
      <c r="C20" s="364" t="s">
        <v>1647</v>
      </c>
      <c r="D20" s="363" t="s">
        <v>375</v>
      </c>
      <c r="E20" s="385"/>
      <c r="F20" s="385"/>
      <c r="G20" s="386">
        <v>0</v>
      </c>
      <c r="H20" s="386">
        <v>0</v>
      </c>
      <c r="I20" s="386">
        <v>0</v>
      </c>
      <c r="J20" s="386">
        <v>0</v>
      </c>
      <c r="K20" s="366">
        <v>68.725999999999999</v>
      </c>
      <c r="L20" s="364"/>
      <c r="M20" s="367"/>
      <c r="N20" s="364"/>
      <c r="O20" s="387"/>
      <c r="P20" s="364"/>
      <c r="Q20" s="364"/>
    </row>
    <row r="21" spans="1:17" ht="15.75" customHeight="1">
      <c r="A21" s="360">
        <v>16</v>
      </c>
      <c r="B21" s="388" t="s">
        <v>2049</v>
      </c>
      <c r="C21" s="369" t="s">
        <v>955</v>
      </c>
      <c r="D21" s="370" t="s">
        <v>107</v>
      </c>
      <c r="E21" s="383"/>
      <c r="F21" s="383"/>
      <c r="G21" s="382">
        <v>0</v>
      </c>
      <c r="H21" s="382">
        <v>0</v>
      </c>
      <c r="I21" s="381">
        <v>3</v>
      </c>
      <c r="J21" s="381">
        <v>3</v>
      </c>
      <c r="K21" s="373">
        <v>199.917</v>
      </c>
      <c r="L21" s="369"/>
      <c r="M21" s="374"/>
      <c r="N21" s="369"/>
      <c r="O21" s="389"/>
      <c r="P21" s="369"/>
      <c r="Q21" s="369"/>
    </row>
    <row r="22" spans="1:17" ht="15.75" customHeight="1">
      <c r="A22" s="368">
        <v>17</v>
      </c>
      <c r="B22" s="388" t="s">
        <v>2049</v>
      </c>
      <c r="C22" s="369" t="s">
        <v>1541</v>
      </c>
      <c r="D22" s="370" t="s">
        <v>176</v>
      </c>
      <c r="E22" s="383"/>
      <c r="F22" s="383"/>
      <c r="G22" s="381">
        <v>1</v>
      </c>
      <c r="H22" s="382">
        <v>0</v>
      </c>
      <c r="I22" s="382">
        <v>0</v>
      </c>
      <c r="J22" s="381">
        <v>1</v>
      </c>
      <c r="K22" s="373">
        <v>189.73699999999999</v>
      </c>
      <c r="L22" s="369"/>
      <c r="M22" s="374"/>
      <c r="N22" s="369"/>
      <c r="O22" s="389"/>
      <c r="P22" s="369"/>
      <c r="Q22" s="369"/>
    </row>
    <row r="23" spans="1:17" ht="15.75" customHeight="1">
      <c r="A23" s="375">
        <v>18</v>
      </c>
      <c r="B23" s="388" t="s">
        <v>2049</v>
      </c>
      <c r="C23" s="369" t="s">
        <v>1552</v>
      </c>
      <c r="D23" s="370" t="s">
        <v>97</v>
      </c>
      <c r="E23" s="383"/>
      <c r="F23" s="383"/>
      <c r="G23" s="382">
        <v>0</v>
      </c>
      <c r="H23" s="381">
        <v>1</v>
      </c>
      <c r="I23" s="382">
        <v>0</v>
      </c>
      <c r="J23" s="382">
        <v>0</v>
      </c>
      <c r="K23" s="373">
        <v>275.11700000000002</v>
      </c>
      <c r="L23" s="369"/>
      <c r="M23" s="374"/>
      <c r="N23" s="369"/>
      <c r="O23" s="389"/>
      <c r="P23" s="369"/>
      <c r="Q23" s="369"/>
    </row>
    <row r="24" spans="1:17" ht="15.75" customHeight="1">
      <c r="A24" s="360">
        <v>19</v>
      </c>
      <c r="B24" s="388" t="s">
        <v>2049</v>
      </c>
      <c r="C24" s="369" t="s">
        <v>1453</v>
      </c>
      <c r="D24" s="370" t="s">
        <v>176</v>
      </c>
      <c r="E24" s="383"/>
      <c r="F24" s="383"/>
      <c r="G24" s="381">
        <v>1</v>
      </c>
      <c r="H24" s="381">
        <v>1</v>
      </c>
      <c r="I24" s="382">
        <v>0</v>
      </c>
      <c r="J24" s="382">
        <v>0</v>
      </c>
      <c r="K24" s="373">
        <v>108.9</v>
      </c>
      <c r="L24" s="369"/>
      <c r="M24" s="374"/>
      <c r="N24" s="369"/>
      <c r="O24" s="389"/>
      <c r="P24" s="369"/>
      <c r="Q24" s="369"/>
    </row>
    <row r="25" spans="1:17" ht="15.75" customHeight="1">
      <c r="A25" s="368">
        <v>20</v>
      </c>
      <c r="B25" s="388"/>
      <c r="C25" s="369" t="s">
        <v>1458</v>
      </c>
      <c r="D25" s="370" t="s">
        <v>176</v>
      </c>
      <c r="E25" s="383"/>
      <c r="F25" s="383"/>
      <c r="G25" s="382">
        <v>0</v>
      </c>
      <c r="H25" s="382">
        <v>0</v>
      </c>
      <c r="I25" s="382">
        <v>0</v>
      </c>
      <c r="J25" s="382">
        <v>0</v>
      </c>
      <c r="K25" s="373">
        <v>35.950000000000003</v>
      </c>
      <c r="L25" s="369"/>
      <c r="M25" s="374"/>
      <c r="N25" s="369"/>
      <c r="O25" s="389"/>
      <c r="P25" s="369"/>
      <c r="Q25" s="369"/>
    </row>
    <row r="26" spans="1:17" ht="15.75" customHeight="1">
      <c r="A26" s="375">
        <v>21</v>
      </c>
      <c r="B26" s="388" t="s">
        <v>2049</v>
      </c>
      <c r="C26" s="390" t="s">
        <v>966</v>
      </c>
      <c r="D26" s="370" t="s">
        <v>176</v>
      </c>
      <c r="E26" s="383"/>
      <c r="F26" s="383"/>
      <c r="G26" s="382">
        <v>0</v>
      </c>
      <c r="H26" s="382">
        <v>0</v>
      </c>
      <c r="I26" s="382">
        <v>0</v>
      </c>
      <c r="J26" s="382">
        <v>0</v>
      </c>
      <c r="K26" s="373">
        <v>17.8</v>
      </c>
      <c r="L26" s="369"/>
      <c r="M26" s="374"/>
      <c r="N26" s="369"/>
      <c r="O26" s="389"/>
      <c r="P26" s="369"/>
      <c r="Q26" s="369"/>
    </row>
    <row r="27" spans="1:17" ht="15.75" customHeight="1">
      <c r="A27" s="360">
        <v>22</v>
      </c>
      <c r="B27" s="388"/>
      <c r="C27" s="369" t="s">
        <v>2057</v>
      </c>
      <c r="D27" s="370" t="s">
        <v>176</v>
      </c>
      <c r="E27" s="383">
        <v>0.2</v>
      </c>
      <c r="F27" s="383"/>
      <c r="G27" s="382">
        <v>0</v>
      </c>
      <c r="H27" s="382">
        <v>0</v>
      </c>
      <c r="I27" s="382">
        <v>0</v>
      </c>
      <c r="J27" s="382">
        <v>0</v>
      </c>
      <c r="K27" s="373">
        <v>46.75</v>
      </c>
      <c r="L27" s="369"/>
      <c r="M27" s="374"/>
      <c r="N27" s="369"/>
      <c r="O27" s="389"/>
      <c r="P27" s="361"/>
      <c r="Q27" s="361"/>
    </row>
    <row r="28" spans="1:17" ht="15.75" customHeight="1">
      <c r="A28" s="368">
        <v>23</v>
      </c>
      <c r="B28" s="388" t="s">
        <v>2049</v>
      </c>
      <c r="C28" s="369" t="s">
        <v>2058</v>
      </c>
      <c r="D28" s="370" t="s">
        <v>112</v>
      </c>
      <c r="E28" s="383"/>
      <c r="F28" s="383"/>
      <c r="G28" s="381">
        <v>1</v>
      </c>
      <c r="H28" s="382">
        <v>0</v>
      </c>
      <c r="I28" s="382">
        <v>0</v>
      </c>
      <c r="J28" s="382">
        <v>0</v>
      </c>
      <c r="K28" s="373">
        <v>120.65</v>
      </c>
      <c r="L28" s="369"/>
      <c r="M28" s="374"/>
      <c r="N28" s="369"/>
      <c r="O28" s="389"/>
      <c r="P28" s="361"/>
      <c r="Q28" s="361"/>
    </row>
    <row r="29" spans="1:17" ht="15.75" customHeight="1">
      <c r="A29" s="375">
        <v>24</v>
      </c>
      <c r="B29" s="388"/>
      <c r="C29" s="369" t="s">
        <v>2059</v>
      </c>
      <c r="D29" s="370" t="s">
        <v>112</v>
      </c>
      <c r="E29" s="383"/>
      <c r="F29" s="383"/>
      <c r="G29" s="382">
        <v>0</v>
      </c>
      <c r="H29" s="382">
        <v>0</v>
      </c>
      <c r="I29" s="382">
        <v>0</v>
      </c>
      <c r="J29" s="382">
        <v>0</v>
      </c>
      <c r="K29" s="373">
        <v>61.582999999999998</v>
      </c>
      <c r="L29" s="369"/>
      <c r="M29" s="374"/>
      <c r="N29" s="369"/>
      <c r="O29" s="389"/>
      <c r="P29" s="361"/>
      <c r="Q29" s="361"/>
    </row>
    <row r="30" spans="1:17" ht="15.75" customHeight="1">
      <c r="A30" s="360">
        <v>25</v>
      </c>
      <c r="B30" s="388" t="s">
        <v>2049</v>
      </c>
      <c r="C30" s="369" t="s">
        <v>741</v>
      </c>
      <c r="D30" s="370" t="s">
        <v>176</v>
      </c>
      <c r="E30" s="383"/>
      <c r="F30" s="383"/>
      <c r="G30" s="381">
        <v>3</v>
      </c>
      <c r="H30" s="381">
        <v>3</v>
      </c>
      <c r="I30" s="382">
        <v>0</v>
      </c>
      <c r="J30" s="382">
        <v>0</v>
      </c>
      <c r="K30" s="373">
        <v>70.8</v>
      </c>
      <c r="L30" s="369"/>
      <c r="M30" s="374"/>
      <c r="N30" s="369"/>
      <c r="O30" s="389"/>
      <c r="P30" s="369"/>
      <c r="Q30" s="369"/>
    </row>
    <row r="31" spans="1:17" ht="15.75" customHeight="1">
      <c r="A31" s="368">
        <v>26</v>
      </c>
      <c r="B31" s="388" t="s">
        <v>2049</v>
      </c>
      <c r="C31" s="369" t="s">
        <v>2060</v>
      </c>
      <c r="D31" s="370" t="s">
        <v>176</v>
      </c>
      <c r="E31" s="383">
        <v>1</v>
      </c>
      <c r="F31" s="383"/>
      <c r="G31" s="381">
        <v>2</v>
      </c>
      <c r="H31" s="381">
        <v>3</v>
      </c>
      <c r="I31" s="382">
        <v>0</v>
      </c>
      <c r="J31" s="381">
        <v>1</v>
      </c>
      <c r="K31" s="373">
        <v>125.717</v>
      </c>
      <c r="L31" s="369"/>
      <c r="M31" s="374"/>
      <c r="N31" s="369"/>
      <c r="O31" s="389"/>
      <c r="P31" s="361"/>
      <c r="Q31" s="361"/>
    </row>
    <row r="32" spans="1:17" ht="15.75" customHeight="1">
      <c r="A32" s="375">
        <v>27</v>
      </c>
      <c r="B32" s="388" t="s">
        <v>2049</v>
      </c>
      <c r="C32" s="376" t="s">
        <v>734</v>
      </c>
      <c r="D32" s="363" t="s">
        <v>1582</v>
      </c>
      <c r="E32" s="391"/>
      <c r="F32" s="391"/>
      <c r="G32" s="377">
        <v>0</v>
      </c>
      <c r="H32" s="377">
        <v>1</v>
      </c>
      <c r="I32" s="377">
        <v>1</v>
      </c>
      <c r="J32" s="377">
        <v>0</v>
      </c>
      <c r="K32" s="378">
        <v>227.36600000000001</v>
      </c>
      <c r="L32" s="376"/>
      <c r="M32" s="379"/>
      <c r="N32" s="376"/>
      <c r="O32" s="392"/>
      <c r="P32" s="376"/>
      <c r="Q32" s="376"/>
    </row>
    <row r="33" spans="1:17" ht="15.75" customHeight="1">
      <c r="A33" s="360">
        <v>28</v>
      </c>
      <c r="B33" s="388"/>
      <c r="C33" s="369" t="s">
        <v>657</v>
      </c>
      <c r="D33" s="370" t="s">
        <v>97</v>
      </c>
      <c r="E33" s="383"/>
      <c r="F33" s="383"/>
      <c r="G33" s="382">
        <v>0</v>
      </c>
      <c r="H33" s="382">
        <v>0</v>
      </c>
      <c r="I33" s="381">
        <v>1</v>
      </c>
      <c r="J33" s="382">
        <v>0</v>
      </c>
      <c r="K33" s="373">
        <v>516.62</v>
      </c>
      <c r="L33" s="369"/>
      <c r="M33" s="374"/>
      <c r="N33" s="369"/>
      <c r="O33" s="389"/>
      <c r="P33" s="369"/>
      <c r="Q33" s="369"/>
    </row>
    <row r="34" spans="1:17" ht="15.75" customHeight="1">
      <c r="A34" s="368">
        <v>29</v>
      </c>
      <c r="B34" s="388"/>
      <c r="C34" s="370" t="s">
        <v>658</v>
      </c>
      <c r="D34" s="370" t="s">
        <v>97</v>
      </c>
      <c r="E34" s="383"/>
      <c r="F34" s="383"/>
      <c r="G34" s="382">
        <v>0</v>
      </c>
      <c r="H34" s="382">
        <v>0</v>
      </c>
      <c r="I34" s="382">
        <v>0</v>
      </c>
      <c r="J34" s="382">
        <v>0</v>
      </c>
      <c r="K34" s="373">
        <v>145.69999999999999</v>
      </c>
      <c r="L34" s="369"/>
      <c r="M34" s="374"/>
      <c r="N34" s="369"/>
      <c r="O34" s="389"/>
      <c r="P34" s="369"/>
      <c r="Q34" s="369"/>
    </row>
    <row r="35" spans="1:17" ht="15.75" customHeight="1">
      <c r="A35" s="375">
        <v>30</v>
      </c>
      <c r="B35" s="388" t="s">
        <v>2049</v>
      </c>
      <c r="C35" s="370" t="s">
        <v>712</v>
      </c>
      <c r="D35" s="370" t="s">
        <v>97</v>
      </c>
      <c r="E35" s="383"/>
      <c r="F35" s="383"/>
      <c r="G35" s="381">
        <v>2</v>
      </c>
      <c r="H35" s="382">
        <v>0</v>
      </c>
      <c r="I35" s="382">
        <v>0</v>
      </c>
      <c r="J35" s="381">
        <v>1</v>
      </c>
      <c r="K35" s="373">
        <v>35.453000000000003</v>
      </c>
      <c r="L35" s="369"/>
      <c r="M35" s="374"/>
      <c r="N35" s="369"/>
      <c r="O35" s="389"/>
      <c r="P35" s="369"/>
      <c r="Q35" s="369"/>
    </row>
    <row r="36" spans="1:17" ht="15.75" customHeight="1">
      <c r="A36" s="360">
        <v>31</v>
      </c>
      <c r="B36" s="388" t="s">
        <v>2049</v>
      </c>
      <c r="C36" s="370" t="s">
        <v>676</v>
      </c>
      <c r="D36" s="370" t="s">
        <v>112</v>
      </c>
      <c r="E36" s="380">
        <v>3.3</v>
      </c>
      <c r="F36" s="380">
        <v>3</v>
      </c>
      <c r="G36" s="381">
        <v>4</v>
      </c>
      <c r="H36" s="381">
        <v>3</v>
      </c>
      <c r="I36" s="381">
        <v>3</v>
      </c>
      <c r="J36" s="381">
        <v>3</v>
      </c>
      <c r="K36" s="373">
        <v>62.366999999999997</v>
      </c>
      <c r="L36" s="369"/>
      <c r="M36" s="374"/>
      <c r="N36" s="369"/>
      <c r="O36" s="389"/>
      <c r="P36" s="369"/>
      <c r="Q36" s="369"/>
    </row>
    <row r="37" spans="1:17" ht="15.75" customHeight="1">
      <c r="A37" s="368">
        <v>32</v>
      </c>
      <c r="B37" s="388" t="s">
        <v>2049</v>
      </c>
      <c r="C37" s="370" t="s">
        <v>689</v>
      </c>
      <c r="D37" s="370" t="s">
        <v>112</v>
      </c>
      <c r="E37" s="383"/>
      <c r="F37" s="383"/>
      <c r="G37" s="381">
        <v>1</v>
      </c>
      <c r="H37" s="381">
        <v>3</v>
      </c>
      <c r="I37" s="382">
        <v>0</v>
      </c>
      <c r="J37" s="382">
        <v>0</v>
      </c>
      <c r="K37" s="373">
        <v>476.6</v>
      </c>
      <c r="L37" s="369"/>
      <c r="M37" s="374"/>
      <c r="N37" s="369"/>
      <c r="O37" s="389"/>
      <c r="P37" s="361"/>
      <c r="Q37" s="361"/>
    </row>
    <row r="38" spans="1:17" ht="15.75" customHeight="1">
      <c r="A38" s="375">
        <v>33</v>
      </c>
      <c r="B38" s="388" t="s">
        <v>2049</v>
      </c>
      <c r="C38" s="370" t="s">
        <v>696</v>
      </c>
      <c r="D38" s="370" t="s">
        <v>1582</v>
      </c>
      <c r="E38" s="383"/>
      <c r="F38" s="383"/>
      <c r="G38" s="381">
        <v>1</v>
      </c>
      <c r="H38" s="382">
        <v>0</v>
      </c>
      <c r="I38" s="382">
        <v>0</v>
      </c>
      <c r="J38" s="381">
        <v>1</v>
      </c>
      <c r="K38" s="373">
        <v>263.66699999999997</v>
      </c>
      <c r="L38" s="369"/>
      <c r="M38" s="374"/>
      <c r="N38" s="369"/>
      <c r="O38" s="389"/>
      <c r="P38" s="361"/>
      <c r="Q38" s="361"/>
    </row>
    <row r="39" spans="1:17" ht="15.75" customHeight="1">
      <c r="A39" s="360">
        <v>34</v>
      </c>
      <c r="B39" s="388"/>
      <c r="C39" s="370" t="s">
        <v>707</v>
      </c>
      <c r="D39" s="370" t="s">
        <v>112</v>
      </c>
      <c r="E39" s="383"/>
      <c r="F39" s="383"/>
      <c r="G39" s="382">
        <v>0</v>
      </c>
      <c r="H39" s="382">
        <v>0</v>
      </c>
      <c r="I39" s="382">
        <v>0</v>
      </c>
      <c r="J39" s="382">
        <v>0</v>
      </c>
      <c r="K39" s="373">
        <v>107.267</v>
      </c>
      <c r="L39" s="369"/>
      <c r="M39" s="374"/>
      <c r="N39" s="369"/>
      <c r="O39" s="389"/>
      <c r="P39" s="369"/>
      <c r="Q39" s="369"/>
    </row>
    <row r="40" spans="1:17" ht="15.75" customHeight="1">
      <c r="A40" s="368">
        <v>35</v>
      </c>
      <c r="B40" s="388" t="s">
        <v>2049</v>
      </c>
      <c r="C40" s="370" t="s">
        <v>717</v>
      </c>
      <c r="D40" s="370" t="s">
        <v>343</v>
      </c>
      <c r="E40" s="383"/>
      <c r="F40" s="383"/>
      <c r="G40" s="381">
        <v>1</v>
      </c>
      <c r="H40" s="381">
        <v>2</v>
      </c>
      <c r="I40" s="382">
        <v>0</v>
      </c>
      <c r="J40" s="381">
        <v>1</v>
      </c>
      <c r="K40" s="373">
        <v>114.075</v>
      </c>
      <c r="L40" s="369"/>
      <c r="M40" s="374"/>
      <c r="N40" s="369"/>
      <c r="O40" s="389"/>
      <c r="P40" s="369"/>
      <c r="Q40" s="369"/>
    </row>
    <row r="41" spans="1:17" ht="15.75" customHeight="1">
      <c r="A41" s="375">
        <v>36</v>
      </c>
      <c r="B41" s="388" t="s">
        <v>2049</v>
      </c>
      <c r="C41" s="370" t="s">
        <v>691</v>
      </c>
      <c r="D41" s="370" t="s">
        <v>112</v>
      </c>
      <c r="E41" s="380">
        <v>3</v>
      </c>
      <c r="F41" s="383"/>
      <c r="G41" s="381">
        <v>4</v>
      </c>
      <c r="H41" s="382">
        <v>0</v>
      </c>
      <c r="I41" s="381">
        <v>2</v>
      </c>
      <c r="J41" s="381">
        <v>6</v>
      </c>
      <c r="K41" s="373">
        <v>218.923</v>
      </c>
      <c r="L41" s="369"/>
      <c r="M41" s="374"/>
      <c r="N41" s="369"/>
      <c r="O41" s="389"/>
      <c r="P41" s="369"/>
      <c r="Q41" s="369"/>
    </row>
    <row r="42" spans="1:17" ht="15.75" customHeight="1">
      <c r="A42" s="360">
        <v>37</v>
      </c>
      <c r="B42" s="388" t="s">
        <v>2049</v>
      </c>
      <c r="C42" s="370" t="s">
        <v>673</v>
      </c>
      <c r="D42" s="370" t="s">
        <v>112</v>
      </c>
      <c r="E42" s="383"/>
      <c r="F42" s="383"/>
      <c r="G42" s="382">
        <v>0</v>
      </c>
      <c r="H42" s="381">
        <v>1</v>
      </c>
      <c r="I42" s="382">
        <v>0</v>
      </c>
      <c r="J42" s="382">
        <v>0</v>
      </c>
      <c r="K42" s="373">
        <v>68.233000000000004</v>
      </c>
      <c r="L42" s="369"/>
      <c r="M42" s="374"/>
      <c r="N42" s="369"/>
      <c r="O42" s="389"/>
      <c r="P42" s="361"/>
      <c r="Q42" s="361"/>
    </row>
    <row r="43" spans="1:17" ht="15.75" customHeight="1">
      <c r="A43" s="368">
        <v>38</v>
      </c>
      <c r="B43" s="388" t="s">
        <v>2049</v>
      </c>
      <c r="C43" s="370" t="s">
        <v>669</v>
      </c>
      <c r="D43" s="370" t="s">
        <v>97</v>
      </c>
      <c r="E43" s="383"/>
      <c r="F43" s="383"/>
      <c r="G43" s="382">
        <v>0</v>
      </c>
      <c r="H43" s="381">
        <v>1</v>
      </c>
      <c r="I43" s="382">
        <v>0</v>
      </c>
      <c r="J43" s="382">
        <v>0</v>
      </c>
      <c r="K43" s="373">
        <v>148.233</v>
      </c>
      <c r="L43" s="369"/>
      <c r="M43" s="374"/>
      <c r="N43" s="369"/>
      <c r="O43" s="389"/>
      <c r="P43" s="369"/>
      <c r="Q43" s="369"/>
    </row>
    <row r="44" spans="1:17" ht="15.75" customHeight="1">
      <c r="A44" s="375">
        <v>39</v>
      </c>
      <c r="B44" s="388" t="s">
        <v>2049</v>
      </c>
      <c r="C44" s="363" t="s">
        <v>666</v>
      </c>
      <c r="D44" s="363" t="s">
        <v>419</v>
      </c>
      <c r="E44" s="391"/>
      <c r="F44" s="391"/>
      <c r="G44" s="377">
        <v>0</v>
      </c>
      <c r="H44" s="377">
        <v>1</v>
      </c>
      <c r="I44" s="377">
        <v>0</v>
      </c>
      <c r="J44" s="377">
        <v>0</v>
      </c>
      <c r="K44" s="378">
        <v>104.47</v>
      </c>
      <c r="L44" s="376"/>
      <c r="M44" s="379"/>
      <c r="N44" s="376"/>
      <c r="O44" s="392"/>
      <c r="P44" s="376"/>
      <c r="Q44" s="376"/>
    </row>
    <row r="45" spans="1:17" ht="15.75" customHeight="1">
      <c r="A45" s="360">
        <v>40</v>
      </c>
      <c r="B45" s="388" t="s">
        <v>2049</v>
      </c>
      <c r="C45" s="370" t="s">
        <v>723</v>
      </c>
      <c r="D45" s="370" t="s">
        <v>97</v>
      </c>
      <c r="E45" s="383"/>
      <c r="F45" s="383"/>
      <c r="G45" s="382">
        <v>0</v>
      </c>
      <c r="H45" s="382">
        <v>0</v>
      </c>
      <c r="I45" s="381">
        <v>1</v>
      </c>
      <c r="J45" s="381">
        <v>2</v>
      </c>
      <c r="K45" s="373">
        <v>329.483</v>
      </c>
      <c r="L45" s="369"/>
      <c r="M45" s="374"/>
      <c r="N45" s="369"/>
      <c r="O45" s="389"/>
      <c r="P45" s="369"/>
      <c r="Q45" s="369"/>
    </row>
    <row r="46" spans="1:17" ht="15.75" customHeight="1">
      <c r="A46" s="368">
        <v>41</v>
      </c>
      <c r="B46" s="388" t="s">
        <v>2049</v>
      </c>
      <c r="C46" s="363" t="s">
        <v>750</v>
      </c>
      <c r="D46" s="363" t="s">
        <v>1854</v>
      </c>
      <c r="E46" s="391">
        <v>3</v>
      </c>
      <c r="F46" s="391"/>
      <c r="G46" s="377">
        <v>0</v>
      </c>
      <c r="H46" s="377">
        <v>4</v>
      </c>
      <c r="I46" s="377">
        <v>4</v>
      </c>
      <c r="J46" s="377">
        <v>0</v>
      </c>
      <c r="K46" s="378">
        <v>773.08</v>
      </c>
      <c r="L46" s="376"/>
      <c r="M46" s="379"/>
      <c r="N46" s="376"/>
      <c r="O46" s="392"/>
      <c r="P46" s="376"/>
      <c r="Q46" s="376"/>
    </row>
    <row r="47" spans="1:17" ht="15.75" customHeight="1">
      <c r="A47" s="375">
        <v>42</v>
      </c>
      <c r="B47" s="388" t="s">
        <v>2049</v>
      </c>
      <c r="C47" s="376" t="s">
        <v>758</v>
      </c>
      <c r="D47" s="363" t="s">
        <v>1854</v>
      </c>
      <c r="E47" s="391"/>
      <c r="F47" s="391">
        <v>2</v>
      </c>
      <c r="G47" s="377">
        <v>3</v>
      </c>
      <c r="H47" s="377">
        <v>2</v>
      </c>
      <c r="I47" s="377">
        <v>2</v>
      </c>
      <c r="J47" s="377">
        <v>2</v>
      </c>
      <c r="K47" s="378">
        <v>333.58499999999998</v>
      </c>
      <c r="L47" s="376"/>
      <c r="M47" s="379"/>
      <c r="N47" s="376"/>
      <c r="O47" s="392"/>
      <c r="P47" s="376"/>
      <c r="Q47" s="376"/>
    </row>
    <row r="48" spans="1:17" ht="15.75" customHeight="1">
      <c r="A48" s="360">
        <v>43</v>
      </c>
      <c r="B48" s="388" t="s">
        <v>2049</v>
      </c>
      <c r="C48" s="369" t="s">
        <v>721</v>
      </c>
      <c r="D48" s="369" t="s">
        <v>107</v>
      </c>
      <c r="E48" s="369"/>
      <c r="F48" s="380">
        <v>1</v>
      </c>
      <c r="G48" s="371">
        <v>1</v>
      </c>
      <c r="H48" s="371">
        <v>1</v>
      </c>
      <c r="I48" s="371">
        <v>2</v>
      </c>
      <c r="J48" s="371">
        <v>2</v>
      </c>
      <c r="K48" s="373">
        <v>334.44499999999999</v>
      </c>
      <c r="L48" s="369"/>
      <c r="M48" s="373">
        <v>183.244</v>
      </c>
      <c r="N48" s="369"/>
      <c r="O48" s="389"/>
      <c r="P48" s="369"/>
      <c r="Q48" s="369"/>
    </row>
    <row r="49" spans="1:17" ht="15.75" customHeight="1">
      <c r="A49" s="368">
        <v>44</v>
      </c>
      <c r="B49" s="388"/>
      <c r="C49" s="390" t="s">
        <v>458</v>
      </c>
      <c r="D49" s="369" t="s">
        <v>112</v>
      </c>
      <c r="E49" s="369"/>
      <c r="F49" s="383"/>
      <c r="G49" s="372">
        <v>0</v>
      </c>
      <c r="H49" s="372">
        <v>0</v>
      </c>
      <c r="I49" s="372">
        <v>0</v>
      </c>
      <c r="J49" s="372">
        <v>0</v>
      </c>
      <c r="K49" s="373">
        <v>35.008000000000003</v>
      </c>
      <c r="L49" s="369"/>
      <c r="M49" s="373">
        <v>14.894</v>
      </c>
      <c r="N49" s="369"/>
      <c r="O49" s="389"/>
      <c r="P49" s="390" t="s">
        <v>2061</v>
      </c>
      <c r="Q49" s="390"/>
    </row>
    <row r="50" spans="1:17" ht="15.75" customHeight="1">
      <c r="A50" s="375">
        <v>45</v>
      </c>
      <c r="B50" s="388" t="s">
        <v>2049</v>
      </c>
      <c r="C50" s="390" t="s">
        <v>474</v>
      </c>
      <c r="D50" s="369" t="s">
        <v>112</v>
      </c>
      <c r="E50" s="369"/>
      <c r="F50" s="383"/>
      <c r="G50" s="371">
        <v>1</v>
      </c>
      <c r="H50" s="371">
        <v>2</v>
      </c>
      <c r="I50" s="372">
        <v>0</v>
      </c>
      <c r="J50" s="372">
        <v>0</v>
      </c>
      <c r="K50" s="373">
        <v>351.24799999999999</v>
      </c>
      <c r="L50" s="369"/>
      <c r="M50" s="373">
        <v>198.46199999999999</v>
      </c>
      <c r="N50" s="369"/>
      <c r="O50" s="389"/>
      <c r="P50" s="390" t="s">
        <v>2062</v>
      </c>
      <c r="Q50" s="390"/>
    </row>
    <row r="51" spans="1:17" ht="15.75" customHeight="1">
      <c r="A51" s="360">
        <v>46</v>
      </c>
      <c r="B51" s="388"/>
      <c r="C51" s="369" t="s">
        <v>701</v>
      </c>
      <c r="D51" s="369" t="s">
        <v>176</v>
      </c>
      <c r="E51" s="369"/>
      <c r="F51" s="383"/>
      <c r="G51" s="372"/>
      <c r="H51" s="372"/>
      <c r="I51" s="372"/>
      <c r="J51" s="372"/>
      <c r="K51" s="373"/>
      <c r="L51" s="369"/>
      <c r="M51" s="373"/>
      <c r="N51" s="369"/>
      <c r="O51" s="389"/>
      <c r="P51" s="369"/>
      <c r="Q51" s="369"/>
    </row>
    <row r="52" spans="1:17" ht="15.75" customHeight="1">
      <c r="A52" s="368">
        <v>47</v>
      </c>
      <c r="B52" s="388" t="s">
        <v>2049</v>
      </c>
      <c r="C52" s="390" t="s">
        <v>469</v>
      </c>
      <c r="D52" s="369" t="s">
        <v>97</v>
      </c>
      <c r="E52" s="369"/>
      <c r="F52" s="369"/>
      <c r="G52" s="372">
        <v>0</v>
      </c>
      <c r="H52" s="371">
        <v>1</v>
      </c>
      <c r="I52" s="372">
        <v>0</v>
      </c>
      <c r="J52" s="372">
        <v>0</v>
      </c>
      <c r="K52" s="373">
        <v>151.40600000000001</v>
      </c>
      <c r="L52" s="393"/>
      <c r="M52" s="373">
        <v>50.19</v>
      </c>
      <c r="N52" s="369"/>
      <c r="O52" s="389"/>
      <c r="P52" s="390" t="s">
        <v>2063</v>
      </c>
      <c r="Q52" s="390"/>
    </row>
    <row r="53" spans="1:17" ht="15.75" customHeight="1">
      <c r="A53" s="375">
        <v>48</v>
      </c>
      <c r="B53" s="388"/>
      <c r="C53" s="390" t="s">
        <v>452</v>
      </c>
      <c r="D53" s="369" t="s">
        <v>176</v>
      </c>
      <c r="E53" s="369"/>
      <c r="F53" s="369"/>
      <c r="G53" s="372">
        <v>0</v>
      </c>
      <c r="H53" s="372">
        <v>0</v>
      </c>
      <c r="I53" s="372">
        <v>0</v>
      </c>
      <c r="J53" s="372">
        <v>0</v>
      </c>
      <c r="K53" s="373">
        <v>214.68299999999999</v>
      </c>
      <c r="L53" s="393"/>
      <c r="M53" s="373">
        <v>105.461</v>
      </c>
      <c r="N53" s="369"/>
      <c r="O53" s="389"/>
      <c r="P53" s="390" t="s">
        <v>2064</v>
      </c>
      <c r="Q53" s="390"/>
    </row>
    <row r="54" spans="1:17" ht="15.75" customHeight="1">
      <c r="A54" s="360">
        <v>49</v>
      </c>
      <c r="B54" s="388"/>
      <c r="C54" s="394" t="s">
        <v>411</v>
      </c>
      <c r="D54" s="394" t="s">
        <v>176</v>
      </c>
      <c r="E54" s="394"/>
      <c r="F54" s="394"/>
      <c r="G54" s="395">
        <v>0</v>
      </c>
      <c r="H54" s="395">
        <v>0</v>
      </c>
      <c r="I54" s="395">
        <v>0</v>
      </c>
      <c r="J54" s="395">
        <v>0</v>
      </c>
      <c r="K54" s="396">
        <v>146.833</v>
      </c>
      <c r="L54" s="397"/>
      <c r="M54" s="396">
        <v>85.355999999999995</v>
      </c>
      <c r="N54" s="394"/>
      <c r="O54" s="398"/>
      <c r="P54" s="394" t="s">
        <v>2065</v>
      </c>
      <c r="Q54" s="394" t="s">
        <v>2066</v>
      </c>
    </row>
    <row r="55" spans="1:17" ht="15.75" customHeight="1">
      <c r="A55" s="368">
        <v>50</v>
      </c>
      <c r="B55" s="388" t="s">
        <v>2049</v>
      </c>
      <c r="C55" s="394" t="s">
        <v>407</v>
      </c>
      <c r="D55" s="394" t="s">
        <v>97</v>
      </c>
      <c r="E55" s="394"/>
      <c r="F55" s="394"/>
      <c r="G55" s="395">
        <v>1</v>
      </c>
      <c r="H55" s="395">
        <v>0</v>
      </c>
      <c r="I55" s="395">
        <v>0</v>
      </c>
      <c r="J55" s="395">
        <v>0</v>
      </c>
      <c r="K55" s="396">
        <v>186.17099999999999</v>
      </c>
      <c r="L55" s="397"/>
      <c r="M55" s="396">
        <v>58.540999999999997</v>
      </c>
      <c r="N55" s="394"/>
      <c r="O55" s="398"/>
      <c r="P55" s="394" t="s">
        <v>2067</v>
      </c>
      <c r="Q55" s="394" t="s">
        <v>2066</v>
      </c>
    </row>
    <row r="56" spans="1:17" ht="15.75" customHeight="1">
      <c r="A56" s="375">
        <v>51</v>
      </c>
      <c r="B56" s="388"/>
      <c r="C56" s="394" t="s">
        <v>404</v>
      </c>
      <c r="D56" s="394" t="s">
        <v>176</v>
      </c>
      <c r="E56" s="394"/>
      <c r="F56" s="394"/>
      <c r="G56" s="395">
        <v>0</v>
      </c>
      <c r="H56" s="395">
        <v>0</v>
      </c>
      <c r="I56" s="395">
        <v>0</v>
      </c>
      <c r="J56" s="395">
        <v>0</v>
      </c>
      <c r="K56" s="396">
        <v>36.917000000000002</v>
      </c>
      <c r="L56" s="397"/>
      <c r="M56" s="396">
        <v>21.242999999999999</v>
      </c>
      <c r="N56" s="394"/>
      <c r="O56" s="398"/>
      <c r="P56" s="394" t="s">
        <v>2068</v>
      </c>
      <c r="Q56" s="394" t="s">
        <v>2066</v>
      </c>
    </row>
    <row r="57" spans="1:17" ht="15.75" customHeight="1">
      <c r="A57" s="360">
        <v>52</v>
      </c>
      <c r="B57" s="388"/>
      <c r="C57" s="394" t="s">
        <v>402</v>
      </c>
      <c r="D57" s="394" t="s">
        <v>107</v>
      </c>
      <c r="E57" s="394"/>
      <c r="F57" s="394"/>
      <c r="G57" s="395">
        <v>0</v>
      </c>
      <c r="H57" s="395">
        <v>0</v>
      </c>
      <c r="I57" s="395">
        <v>0</v>
      </c>
      <c r="J57" s="395">
        <v>0</v>
      </c>
      <c r="K57" s="396">
        <v>105.1</v>
      </c>
      <c r="L57" s="397"/>
      <c r="M57" s="396">
        <v>44.207999999999998</v>
      </c>
      <c r="N57" s="394"/>
      <c r="O57" s="398"/>
      <c r="P57" s="394" t="s">
        <v>2069</v>
      </c>
      <c r="Q57" s="394" t="s">
        <v>2066</v>
      </c>
    </row>
    <row r="58" spans="1:17" ht="15.75" customHeight="1">
      <c r="A58" s="368">
        <v>53</v>
      </c>
      <c r="B58" s="388"/>
      <c r="C58" s="390" t="s">
        <v>418</v>
      </c>
      <c r="D58" s="376" t="s">
        <v>419</v>
      </c>
      <c r="E58" s="376"/>
      <c r="F58" s="376"/>
      <c r="G58" s="399">
        <v>0</v>
      </c>
      <c r="H58" s="399">
        <v>0</v>
      </c>
      <c r="I58" s="399">
        <v>0</v>
      </c>
      <c r="J58" s="399">
        <v>0</v>
      </c>
      <c r="K58" s="378">
        <v>271.37099999999998</v>
      </c>
      <c r="L58" s="400"/>
      <c r="M58" s="378">
        <v>121.376</v>
      </c>
      <c r="N58" s="376"/>
      <c r="O58" s="392"/>
      <c r="P58" s="376"/>
      <c r="Q58" s="376"/>
    </row>
    <row r="59" spans="1:17" ht="15.75" customHeight="1">
      <c r="A59" s="375">
        <v>54</v>
      </c>
      <c r="B59" s="388"/>
      <c r="C59" s="394" t="s">
        <v>426</v>
      </c>
      <c r="D59" s="394" t="s">
        <v>112</v>
      </c>
      <c r="E59" s="394"/>
      <c r="F59" s="394"/>
      <c r="G59" s="395">
        <v>0</v>
      </c>
      <c r="H59" s="395">
        <v>0</v>
      </c>
      <c r="I59" s="395">
        <v>0</v>
      </c>
      <c r="J59" s="395">
        <v>0</v>
      </c>
      <c r="K59" s="396">
        <v>83.933000000000007</v>
      </c>
      <c r="L59" s="397"/>
      <c r="M59" s="396">
        <v>43.92</v>
      </c>
      <c r="N59" s="394"/>
      <c r="O59" s="398"/>
      <c r="P59" s="394" t="s">
        <v>2070</v>
      </c>
      <c r="Q59" s="394" t="s">
        <v>2066</v>
      </c>
    </row>
    <row r="60" spans="1:17" ht="15.75" customHeight="1">
      <c r="A60" s="360">
        <v>55</v>
      </c>
      <c r="B60" s="388"/>
      <c r="C60" s="394" t="s">
        <v>434</v>
      </c>
      <c r="D60" s="394" t="s">
        <v>97</v>
      </c>
      <c r="E60" s="394"/>
      <c r="F60" s="394"/>
      <c r="G60" s="395">
        <v>0</v>
      </c>
      <c r="H60" s="395">
        <v>0</v>
      </c>
      <c r="I60" s="395">
        <v>0</v>
      </c>
      <c r="J60" s="395">
        <v>0</v>
      </c>
      <c r="K60" s="396">
        <v>28.5</v>
      </c>
      <c r="L60" s="397"/>
      <c r="M60" s="396">
        <v>20.37</v>
      </c>
      <c r="N60" s="394"/>
      <c r="O60" s="398"/>
      <c r="P60" s="394" t="s">
        <v>2071</v>
      </c>
      <c r="Q60" s="394" t="s">
        <v>2066</v>
      </c>
    </row>
    <row r="61" spans="1:17" ht="15.75" customHeight="1">
      <c r="A61" s="368">
        <v>56</v>
      </c>
      <c r="B61" s="388"/>
      <c r="C61" s="394" t="s">
        <v>354</v>
      </c>
      <c r="D61" s="394" t="s">
        <v>176</v>
      </c>
      <c r="E61" s="394"/>
      <c r="F61" s="394"/>
      <c r="G61" s="395">
        <v>0</v>
      </c>
      <c r="H61" s="395">
        <v>0</v>
      </c>
      <c r="I61" s="395">
        <v>0</v>
      </c>
      <c r="J61" s="395">
        <v>0</v>
      </c>
      <c r="K61" s="396">
        <v>237.2</v>
      </c>
      <c r="L61" s="397"/>
      <c r="M61" s="396">
        <v>152.09299999999999</v>
      </c>
      <c r="N61" s="394"/>
      <c r="O61" s="398"/>
      <c r="P61" s="401" t="s">
        <v>2072</v>
      </c>
      <c r="Q61" s="394" t="s">
        <v>2066</v>
      </c>
    </row>
    <row r="62" spans="1:17" ht="15.75" customHeight="1">
      <c r="A62" s="375">
        <v>57</v>
      </c>
      <c r="B62" s="388"/>
      <c r="C62" s="394" t="s">
        <v>391</v>
      </c>
      <c r="D62" s="394" t="s">
        <v>176</v>
      </c>
      <c r="E62" s="394"/>
      <c r="F62" s="394"/>
      <c r="G62" s="395">
        <v>0</v>
      </c>
      <c r="H62" s="395">
        <v>0</v>
      </c>
      <c r="I62" s="395">
        <v>0</v>
      </c>
      <c r="J62" s="395">
        <v>0</v>
      </c>
      <c r="K62" s="396">
        <v>130.94999999999999</v>
      </c>
      <c r="L62" s="397"/>
      <c r="M62" s="396">
        <v>59.392000000000003</v>
      </c>
      <c r="N62" s="394"/>
      <c r="O62" s="398"/>
      <c r="P62" s="401" t="s">
        <v>2073</v>
      </c>
      <c r="Q62" s="394" t="s">
        <v>2066</v>
      </c>
    </row>
    <row r="63" spans="1:17" ht="15.75" customHeight="1">
      <c r="A63" s="360">
        <v>58</v>
      </c>
      <c r="B63" s="388"/>
      <c r="C63" s="394" t="s">
        <v>398</v>
      </c>
      <c r="D63" s="394" t="s">
        <v>176</v>
      </c>
      <c r="E63" s="394"/>
      <c r="F63" s="394"/>
      <c r="G63" s="395">
        <v>0</v>
      </c>
      <c r="H63" s="395">
        <v>0</v>
      </c>
      <c r="I63" s="395">
        <v>0</v>
      </c>
      <c r="J63" s="395">
        <v>0</v>
      </c>
      <c r="K63" s="396">
        <v>52.95</v>
      </c>
      <c r="L63" s="397"/>
      <c r="M63" s="396">
        <v>27.468</v>
      </c>
      <c r="N63" s="394"/>
      <c r="O63" s="398"/>
      <c r="P63" s="401" t="s">
        <v>2074</v>
      </c>
      <c r="Q63" s="394" t="s">
        <v>2066</v>
      </c>
    </row>
    <row r="64" spans="1:17" ht="15.75" customHeight="1">
      <c r="A64" s="368">
        <v>59</v>
      </c>
      <c r="B64" s="388"/>
      <c r="C64" s="394" t="s">
        <v>399</v>
      </c>
      <c r="D64" s="394" t="s">
        <v>176</v>
      </c>
      <c r="E64" s="402">
        <v>0.1</v>
      </c>
      <c r="F64" s="394"/>
      <c r="G64" s="395">
        <v>0</v>
      </c>
      <c r="H64" s="395">
        <v>0</v>
      </c>
      <c r="I64" s="395">
        <v>0</v>
      </c>
      <c r="J64" s="395">
        <v>0</v>
      </c>
      <c r="K64" s="396">
        <v>68.132999999999996</v>
      </c>
      <c r="L64" s="397"/>
      <c r="M64" s="396">
        <v>33.445999999999998</v>
      </c>
      <c r="N64" s="394"/>
      <c r="O64" s="398"/>
      <c r="P64" s="401" t="s">
        <v>2075</v>
      </c>
      <c r="Q64" s="394" t="s">
        <v>2066</v>
      </c>
    </row>
    <row r="65" spans="1:17" ht="15.75" customHeight="1">
      <c r="A65" s="375">
        <v>60</v>
      </c>
      <c r="B65" s="388"/>
      <c r="C65" s="394" t="s">
        <v>394</v>
      </c>
      <c r="D65" s="394" t="s">
        <v>97</v>
      </c>
      <c r="E65" s="402">
        <v>0.1</v>
      </c>
      <c r="F65" s="394"/>
      <c r="G65" s="395">
        <v>0</v>
      </c>
      <c r="H65" s="395">
        <v>0</v>
      </c>
      <c r="I65" s="395">
        <v>0</v>
      </c>
      <c r="J65" s="395">
        <v>0</v>
      </c>
      <c r="K65" s="396">
        <v>29.783000000000001</v>
      </c>
      <c r="L65" s="397"/>
      <c r="M65" s="396">
        <v>10.948</v>
      </c>
      <c r="N65" s="394"/>
      <c r="O65" s="398"/>
      <c r="P65" s="401" t="s">
        <v>2076</v>
      </c>
      <c r="Q65" s="394" t="s">
        <v>2066</v>
      </c>
    </row>
    <row r="66" spans="1:17" ht="15.75" customHeight="1">
      <c r="A66" s="360">
        <v>61</v>
      </c>
      <c r="B66" s="388" t="s">
        <v>2049</v>
      </c>
      <c r="C66" s="369" t="s">
        <v>593</v>
      </c>
      <c r="D66" s="369" t="s">
        <v>176</v>
      </c>
      <c r="E66" s="369"/>
      <c r="F66" s="369"/>
      <c r="G66" s="372">
        <v>0</v>
      </c>
      <c r="H66" s="371">
        <v>3</v>
      </c>
      <c r="I66" s="371">
        <v>2</v>
      </c>
      <c r="J66" s="371">
        <v>2</v>
      </c>
      <c r="K66" s="373">
        <v>190.733</v>
      </c>
      <c r="L66" s="393"/>
      <c r="M66" s="373">
        <v>89.935000000000002</v>
      </c>
      <c r="N66" s="369"/>
      <c r="O66" s="389"/>
      <c r="P66" s="369"/>
      <c r="Q66" s="369"/>
    </row>
    <row r="67" spans="1:17" ht="15.75" customHeight="1">
      <c r="A67" s="368">
        <v>62</v>
      </c>
      <c r="B67" s="388" t="s">
        <v>2049</v>
      </c>
      <c r="C67" s="376" t="s">
        <v>484</v>
      </c>
      <c r="D67" s="376" t="s">
        <v>234</v>
      </c>
      <c r="E67" s="376"/>
      <c r="F67" s="376"/>
      <c r="G67" s="399">
        <v>0</v>
      </c>
      <c r="H67" s="399">
        <v>0</v>
      </c>
      <c r="I67" s="399">
        <v>0</v>
      </c>
      <c r="J67" s="371">
        <v>1</v>
      </c>
      <c r="K67" s="378">
        <v>29.469000000000001</v>
      </c>
      <c r="L67" s="400"/>
      <c r="M67" s="378">
        <v>6.7750000000000004</v>
      </c>
      <c r="N67" s="376"/>
      <c r="O67" s="392"/>
      <c r="P67" s="376"/>
      <c r="Q67" s="376"/>
    </row>
    <row r="68" spans="1:17" ht="15.75" customHeight="1">
      <c r="A68" s="375">
        <v>63</v>
      </c>
      <c r="B68" s="388" t="s">
        <v>2049</v>
      </c>
      <c r="C68" s="394" t="s">
        <v>448</v>
      </c>
      <c r="D68" s="394" t="s">
        <v>107</v>
      </c>
      <c r="E68" s="394"/>
      <c r="F68" s="394"/>
      <c r="G68" s="395">
        <v>1</v>
      </c>
      <c r="H68" s="395">
        <v>0</v>
      </c>
      <c r="I68" s="395">
        <v>0</v>
      </c>
      <c r="J68" s="395">
        <v>0</v>
      </c>
      <c r="K68" s="396">
        <v>258.41699999999997</v>
      </c>
      <c r="L68" s="397"/>
      <c r="M68" s="396">
        <v>126.73099999999999</v>
      </c>
      <c r="N68" s="394"/>
      <c r="O68" s="398"/>
      <c r="P68" s="394" t="s">
        <v>2077</v>
      </c>
      <c r="Q68" s="394" t="s">
        <v>2066</v>
      </c>
    </row>
    <row r="69" spans="1:17" ht="15.75" customHeight="1">
      <c r="A69" s="360">
        <v>64</v>
      </c>
      <c r="B69" s="388" t="s">
        <v>2049</v>
      </c>
      <c r="C69" s="390" t="s">
        <v>471</v>
      </c>
      <c r="D69" s="369" t="s">
        <v>112</v>
      </c>
      <c r="E69" s="369"/>
      <c r="F69" s="403">
        <v>2</v>
      </c>
      <c r="G69" s="371">
        <v>2</v>
      </c>
      <c r="H69" s="371">
        <v>2</v>
      </c>
      <c r="I69" s="371">
        <v>2</v>
      </c>
      <c r="J69" s="371">
        <v>2</v>
      </c>
      <c r="K69" s="404">
        <v>109.18300000000001</v>
      </c>
      <c r="L69" s="393"/>
      <c r="M69" s="373">
        <v>50.595999999999997</v>
      </c>
      <c r="N69" s="369"/>
      <c r="O69" s="389"/>
      <c r="P69" s="390" t="s">
        <v>2078</v>
      </c>
      <c r="Q69" s="390"/>
    </row>
    <row r="70" spans="1:17" ht="15.75" customHeight="1">
      <c r="A70" s="368">
        <v>65</v>
      </c>
      <c r="B70" s="388" t="s">
        <v>2049</v>
      </c>
      <c r="C70" s="369" t="s">
        <v>519</v>
      </c>
      <c r="D70" s="369" t="s">
        <v>107</v>
      </c>
      <c r="E70" s="369"/>
      <c r="F70" s="383"/>
      <c r="G70" s="372">
        <v>0</v>
      </c>
      <c r="H70" s="372">
        <v>0</v>
      </c>
      <c r="I70" s="371">
        <v>1</v>
      </c>
      <c r="J70" s="372">
        <v>0</v>
      </c>
      <c r="K70" s="373">
        <v>82.816999999999993</v>
      </c>
      <c r="L70" s="393"/>
      <c r="M70" s="373">
        <v>40.792000000000002</v>
      </c>
      <c r="N70" s="369"/>
      <c r="O70" s="389"/>
      <c r="P70" s="369"/>
      <c r="Q70" s="369"/>
    </row>
    <row r="71" spans="1:17" ht="15.75" customHeight="1">
      <c r="A71" s="375">
        <v>66</v>
      </c>
      <c r="B71" s="388" t="s">
        <v>2049</v>
      </c>
      <c r="C71" s="390" t="s">
        <v>462</v>
      </c>
      <c r="D71" s="369" t="s">
        <v>112</v>
      </c>
      <c r="E71" s="369"/>
      <c r="F71" s="380">
        <v>3</v>
      </c>
      <c r="G71" s="371">
        <v>3</v>
      </c>
      <c r="H71" s="371">
        <v>3</v>
      </c>
      <c r="I71" s="371">
        <v>4</v>
      </c>
      <c r="J71" s="371">
        <v>3</v>
      </c>
      <c r="K71" s="404">
        <v>90.132999999999996</v>
      </c>
      <c r="L71" s="393"/>
      <c r="M71" s="373">
        <v>31.88</v>
      </c>
      <c r="N71" s="369"/>
      <c r="O71" s="389"/>
      <c r="P71" s="405" t="s">
        <v>2079</v>
      </c>
      <c r="Q71" s="369"/>
    </row>
    <row r="72" spans="1:17" ht="15.75" customHeight="1">
      <c r="A72" s="360">
        <v>67</v>
      </c>
      <c r="B72" s="388" t="s">
        <v>2049</v>
      </c>
      <c r="C72" s="369" t="s">
        <v>703</v>
      </c>
      <c r="D72" s="369" t="s">
        <v>112</v>
      </c>
      <c r="E72" s="369"/>
      <c r="F72" s="380">
        <v>3</v>
      </c>
      <c r="G72" s="371">
        <v>4</v>
      </c>
      <c r="H72" s="371">
        <v>3</v>
      </c>
      <c r="I72" s="371">
        <v>4</v>
      </c>
      <c r="J72" s="371">
        <v>3</v>
      </c>
      <c r="K72" s="373">
        <v>82.716999999999999</v>
      </c>
      <c r="L72" s="393"/>
      <c r="M72" s="373">
        <v>13.972</v>
      </c>
      <c r="N72" s="369"/>
      <c r="O72" s="389"/>
      <c r="P72" s="369"/>
      <c r="Q72" s="369"/>
    </row>
    <row r="73" spans="1:17" ht="15.75" customHeight="1">
      <c r="A73" s="368">
        <v>68</v>
      </c>
      <c r="B73" s="388" t="s">
        <v>2049</v>
      </c>
      <c r="C73" s="369" t="s">
        <v>502</v>
      </c>
      <c r="D73" s="369" t="s">
        <v>112</v>
      </c>
      <c r="E73" s="369"/>
      <c r="F73" s="380">
        <v>3</v>
      </c>
      <c r="G73" s="371">
        <v>3</v>
      </c>
      <c r="H73" s="371">
        <v>4</v>
      </c>
      <c r="I73" s="371">
        <v>3</v>
      </c>
      <c r="J73" s="371">
        <v>3</v>
      </c>
      <c r="K73" s="373">
        <v>266.41699999999997</v>
      </c>
      <c r="L73" s="393"/>
      <c r="M73" s="373">
        <v>133.27799999999999</v>
      </c>
      <c r="N73" s="369"/>
      <c r="O73" s="389"/>
      <c r="P73" s="369"/>
      <c r="Q73" s="369"/>
    </row>
    <row r="74" spans="1:17" ht="15.75" customHeight="1">
      <c r="A74" s="375">
        <v>69</v>
      </c>
      <c r="B74" s="388" t="s">
        <v>2049</v>
      </c>
      <c r="C74" s="394" t="s">
        <v>444</v>
      </c>
      <c r="D74" s="394" t="s">
        <v>97</v>
      </c>
      <c r="E74" s="394"/>
      <c r="F74" s="394"/>
      <c r="G74" s="395">
        <v>0</v>
      </c>
      <c r="H74" s="395">
        <v>0</v>
      </c>
      <c r="I74" s="395">
        <v>0</v>
      </c>
      <c r="J74" s="395">
        <v>1</v>
      </c>
      <c r="K74" s="396">
        <v>58.15</v>
      </c>
      <c r="L74" s="397"/>
      <c r="M74" s="396">
        <v>20.044</v>
      </c>
      <c r="N74" s="394"/>
      <c r="O74" s="398"/>
      <c r="P74" s="394" t="s">
        <v>2080</v>
      </c>
      <c r="Q74" s="394" t="s">
        <v>2066</v>
      </c>
    </row>
    <row r="75" spans="1:17" ht="15.75" customHeight="1">
      <c r="A75" s="360">
        <v>70</v>
      </c>
      <c r="B75" s="388"/>
      <c r="C75" s="390" t="s">
        <v>430</v>
      </c>
      <c r="D75" s="369" t="s">
        <v>112</v>
      </c>
      <c r="E75" s="369"/>
      <c r="F75" s="383"/>
      <c r="G75" s="372">
        <v>0</v>
      </c>
      <c r="H75" s="372">
        <v>0</v>
      </c>
      <c r="I75" s="372">
        <v>0</v>
      </c>
      <c r="J75" s="372">
        <v>0</v>
      </c>
      <c r="K75" s="373">
        <v>379.65</v>
      </c>
      <c r="L75" s="393"/>
      <c r="M75" s="373">
        <v>287.60700000000003</v>
      </c>
      <c r="N75" s="369"/>
      <c r="O75" s="389"/>
      <c r="P75" s="390" t="s">
        <v>2081</v>
      </c>
      <c r="Q75" s="390"/>
    </row>
    <row r="76" spans="1:17" ht="15.75" customHeight="1">
      <c r="A76" s="368">
        <v>71</v>
      </c>
      <c r="B76" s="388" t="s">
        <v>2049</v>
      </c>
      <c r="C76" s="390" t="s">
        <v>416</v>
      </c>
      <c r="D76" s="369" t="s">
        <v>97</v>
      </c>
      <c r="E76" s="369"/>
      <c r="F76" s="369"/>
      <c r="G76" s="372">
        <v>0</v>
      </c>
      <c r="H76" s="372">
        <v>0</v>
      </c>
      <c r="I76" s="371">
        <v>1</v>
      </c>
      <c r="J76" s="372">
        <v>0</v>
      </c>
      <c r="K76" s="373">
        <v>551.81100000000004</v>
      </c>
      <c r="L76" s="393"/>
      <c r="M76" s="373">
        <v>283.02600000000001</v>
      </c>
      <c r="N76" s="369"/>
      <c r="O76" s="389"/>
      <c r="P76" s="405"/>
      <c r="Q76" s="369"/>
    </row>
    <row r="77" spans="1:17" ht="15.75" customHeight="1">
      <c r="A77" s="375">
        <v>72</v>
      </c>
      <c r="B77" s="388" t="s">
        <v>2049</v>
      </c>
      <c r="C77" s="390" t="s">
        <v>422</v>
      </c>
      <c r="D77" s="369" t="s">
        <v>97</v>
      </c>
      <c r="E77" s="369"/>
      <c r="F77" s="369"/>
      <c r="G77" s="372">
        <v>0</v>
      </c>
      <c r="H77" s="372">
        <v>0</v>
      </c>
      <c r="I77" s="371">
        <v>1</v>
      </c>
      <c r="J77" s="372">
        <v>0</v>
      </c>
      <c r="K77" s="373">
        <v>304.834</v>
      </c>
      <c r="L77" s="393"/>
      <c r="M77" s="373">
        <v>114.598</v>
      </c>
      <c r="N77" s="369"/>
      <c r="O77" s="389"/>
      <c r="P77" s="405"/>
      <c r="Q77" s="369"/>
    </row>
    <row r="78" spans="1:17" ht="15.75" customHeight="1">
      <c r="A78" s="360">
        <v>73</v>
      </c>
      <c r="B78" s="388"/>
      <c r="C78" s="390" t="s">
        <v>478</v>
      </c>
      <c r="D78" s="376" t="s">
        <v>419</v>
      </c>
      <c r="E78" s="376"/>
      <c r="F78" s="376"/>
      <c r="G78" s="399">
        <v>0</v>
      </c>
      <c r="H78" s="399">
        <v>0</v>
      </c>
      <c r="I78" s="399">
        <v>0</v>
      </c>
      <c r="J78" s="399">
        <v>0</v>
      </c>
      <c r="K78" s="378">
        <v>119.229</v>
      </c>
      <c r="L78" s="400"/>
      <c r="M78" s="378">
        <v>103.624</v>
      </c>
      <c r="N78" s="376"/>
      <c r="O78" s="392"/>
      <c r="P78" s="405"/>
      <c r="Q78" s="364"/>
    </row>
    <row r="79" spans="1:17" ht="15.75" customHeight="1">
      <c r="A79" s="368">
        <v>74</v>
      </c>
      <c r="B79" s="388" t="s">
        <v>2049</v>
      </c>
      <c r="C79" s="390" t="s">
        <v>424</v>
      </c>
      <c r="D79" s="369" t="s">
        <v>97</v>
      </c>
      <c r="E79" s="369"/>
      <c r="F79" s="369"/>
      <c r="G79" s="372">
        <v>0</v>
      </c>
      <c r="H79" s="372">
        <v>0</v>
      </c>
      <c r="I79" s="371">
        <v>1</v>
      </c>
      <c r="J79" s="372">
        <v>0</v>
      </c>
      <c r="K79" s="373">
        <v>74.897000000000006</v>
      </c>
      <c r="L79" s="393"/>
      <c r="M79" s="373">
        <v>10.113</v>
      </c>
      <c r="N79" s="369"/>
      <c r="O79" s="389"/>
      <c r="P79" s="390" t="s">
        <v>2082</v>
      </c>
      <c r="Q79" s="390"/>
    </row>
    <row r="80" spans="1:17" ht="15.75" customHeight="1">
      <c r="A80" s="375">
        <v>75</v>
      </c>
      <c r="B80" s="388"/>
      <c r="C80" s="390" t="s">
        <v>466</v>
      </c>
      <c r="D80" s="369" t="s">
        <v>97</v>
      </c>
      <c r="E80" s="380">
        <v>-1</v>
      </c>
      <c r="F80" s="369"/>
      <c r="G80" s="372">
        <v>0</v>
      </c>
      <c r="H80" s="372">
        <v>0</v>
      </c>
      <c r="I80" s="372">
        <v>0</v>
      </c>
      <c r="J80" s="372">
        <v>0</v>
      </c>
      <c r="K80" s="373">
        <v>73.95</v>
      </c>
      <c r="L80" s="393"/>
      <c r="M80" s="373">
        <v>12.784000000000001</v>
      </c>
      <c r="N80" s="369"/>
      <c r="O80" s="389"/>
      <c r="P80" s="405"/>
      <c r="Q80" s="369"/>
    </row>
    <row r="81" spans="1:17" ht="15.75" customHeight="1">
      <c r="A81" s="360">
        <v>76</v>
      </c>
      <c r="B81" s="388" t="s">
        <v>2049</v>
      </c>
      <c r="C81" s="363" t="s">
        <v>688</v>
      </c>
      <c r="D81" s="363" t="s">
        <v>419</v>
      </c>
      <c r="E81" s="376"/>
      <c r="F81" s="376"/>
      <c r="G81" s="399">
        <v>0</v>
      </c>
      <c r="H81" s="399">
        <v>0</v>
      </c>
      <c r="I81" s="371">
        <v>3</v>
      </c>
      <c r="J81" s="371">
        <v>3</v>
      </c>
      <c r="K81" s="378">
        <v>474.91699999999997</v>
      </c>
      <c r="L81" s="376"/>
      <c r="M81" s="378">
        <v>226.626</v>
      </c>
      <c r="N81" s="376"/>
      <c r="O81" s="387">
        <v>45300</v>
      </c>
      <c r="P81" s="376"/>
      <c r="Q81" s="376"/>
    </row>
    <row r="82" spans="1:17" ht="15.75" customHeight="1">
      <c r="A82" s="368">
        <v>77</v>
      </c>
      <c r="B82" s="388" t="s">
        <v>2049</v>
      </c>
      <c r="C82" s="370" t="s">
        <v>621</v>
      </c>
      <c r="D82" s="370" t="s">
        <v>107</v>
      </c>
      <c r="E82" s="369"/>
      <c r="F82" s="369"/>
      <c r="G82" s="372">
        <v>0</v>
      </c>
      <c r="H82" s="371">
        <v>4</v>
      </c>
      <c r="I82" s="372">
        <v>0</v>
      </c>
      <c r="J82" s="372">
        <v>0</v>
      </c>
      <c r="K82" s="373">
        <v>95.516999999999996</v>
      </c>
      <c r="L82" s="369"/>
      <c r="M82" s="373">
        <v>20.215</v>
      </c>
      <c r="N82" s="369"/>
      <c r="O82" s="406">
        <v>45300</v>
      </c>
      <c r="P82" s="369"/>
      <c r="Q82" s="369"/>
    </row>
    <row r="83" spans="1:17" ht="15.75" customHeight="1">
      <c r="A83" s="375">
        <v>78</v>
      </c>
      <c r="B83" s="388" t="s">
        <v>2049</v>
      </c>
      <c r="C83" s="370" t="s">
        <v>636</v>
      </c>
      <c r="D83" s="370" t="s">
        <v>107</v>
      </c>
      <c r="E83" s="369"/>
      <c r="F83" s="369"/>
      <c r="G83" s="372">
        <v>0</v>
      </c>
      <c r="H83" s="372">
        <v>0</v>
      </c>
      <c r="I83" s="372">
        <v>0</v>
      </c>
      <c r="J83" s="371">
        <v>3</v>
      </c>
      <c r="K83" s="373">
        <v>74.466999999999999</v>
      </c>
      <c r="L83" s="369"/>
      <c r="M83" s="407">
        <v>56.534999999999997</v>
      </c>
      <c r="N83" s="369"/>
      <c r="O83" s="406">
        <v>45300</v>
      </c>
      <c r="P83" s="369"/>
      <c r="Q83" s="369"/>
    </row>
    <row r="84" spans="1:17" ht="15.75" customHeight="1">
      <c r="A84" s="360">
        <v>79</v>
      </c>
      <c r="B84" s="388" t="s">
        <v>2049</v>
      </c>
      <c r="C84" s="408" t="s">
        <v>455</v>
      </c>
      <c r="D84" s="370" t="s">
        <v>112</v>
      </c>
      <c r="E84" s="369"/>
      <c r="F84" s="380">
        <v>3</v>
      </c>
      <c r="G84" s="371">
        <v>4</v>
      </c>
      <c r="H84" s="371">
        <v>3</v>
      </c>
      <c r="I84" s="371">
        <v>3</v>
      </c>
      <c r="J84" s="371">
        <v>3</v>
      </c>
      <c r="K84" s="373">
        <v>54.25</v>
      </c>
      <c r="L84" s="369"/>
      <c r="M84" s="407">
        <v>21.459</v>
      </c>
      <c r="N84" s="369"/>
      <c r="O84" s="406">
        <v>45300</v>
      </c>
      <c r="P84" s="390" t="s">
        <v>2083</v>
      </c>
      <c r="Q84" s="390"/>
    </row>
    <row r="85" spans="1:17" ht="15.75" customHeight="1">
      <c r="A85" s="368">
        <v>80</v>
      </c>
      <c r="B85" s="388" t="s">
        <v>2049</v>
      </c>
      <c r="C85" s="370" t="s">
        <v>646</v>
      </c>
      <c r="D85" s="370" t="s">
        <v>112</v>
      </c>
      <c r="E85" s="369"/>
      <c r="F85" s="383"/>
      <c r="G85" s="371">
        <v>2</v>
      </c>
      <c r="H85" s="371">
        <v>2</v>
      </c>
      <c r="I85" s="372">
        <v>0</v>
      </c>
      <c r="J85" s="372">
        <v>0</v>
      </c>
      <c r="K85" s="373">
        <v>35.517000000000003</v>
      </c>
      <c r="L85" s="369"/>
      <c r="M85" s="407">
        <v>14.371</v>
      </c>
      <c r="N85" s="369"/>
      <c r="O85" s="406">
        <v>45300</v>
      </c>
      <c r="P85" s="369"/>
      <c r="Q85" s="369"/>
    </row>
    <row r="86" spans="1:17" ht="15.75" customHeight="1">
      <c r="A86" s="375">
        <v>81</v>
      </c>
      <c r="B86" s="388" t="s">
        <v>2049</v>
      </c>
      <c r="C86" s="409" t="s">
        <v>314</v>
      </c>
      <c r="D86" s="409" t="s">
        <v>112</v>
      </c>
      <c r="E86" s="394"/>
      <c r="F86" s="410"/>
      <c r="G86" s="395">
        <v>0</v>
      </c>
      <c r="H86" s="395">
        <v>0</v>
      </c>
      <c r="I86" s="395">
        <v>0</v>
      </c>
      <c r="J86" s="395">
        <v>1</v>
      </c>
      <c r="K86" s="396">
        <v>269.16699999999997</v>
      </c>
      <c r="L86" s="394"/>
      <c r="M86" s="402">
        <v>177.797</v>
      </c>
      <c r="N86" s="394"/>
      <c r="O86" s="411">
        <v>45300</v>
      </c>
      <c r="P86" s="394" t="s">
        <v>2084</v>
      </c>
      <c r="Q86" s="412" t="s">
        <v>408</v>
      </c>
    </row>
    <row r="87" spans="1:17" ht="15.75" customHeight="1">
      <c r="A87" s="360">
        <v>82</v>
      </c>
      <c r="B87" s="388"/>
      <c r="C87" s="409" t="s">
        <v>321</v>
      </c>
      <c r="D87" s="409" t="s">
        <v>107</v>
      </c>
      <c r="E87" s="394"/>
      <c r="F87" s="410"/>
      <c r="G87" s="395">
        <v>0</v>
      </c>
      <c r="H87" s="395">
        <v>0</v>
      </c>
      <c r="I87" s="395">
        <v>0</v>
      </c>
      <c r="J87" s="395">
        <v>0</v>
      </c>
      <c r="K87" s="396">
        <v>343.483</v>
      </c>
      <c r="L87" s="394"/>
      <c r="M87" s="402">
        <v>239.93600000000001</v>
      </c>
      <c r="N87" s="394"/>
      <c r="O87" s="411">
        <v>45300</v>
      </c>
      <c r="P87" s="394" t="s">
        <v>2085</v>
      </c>
      <c r="Q87" s="412" t="s">
        <v>408</v>
      </c>
    </row>
    <row r="88" spans="1:17" ht="15.75" customHeight="1">
      <c r="A88" s="368">
        <v>83</v>
      </c>
      <c r="B88" s="388" t="s">
        <v>2049</v>
      </c>
      <c r="C88" s="409" t="s">
        <v>336</v>
      </c>
      <c r="D88" s="409" t="s">
        <v>176</v>
      </c>
      <c r="E88" s="394"/>
      <c r="F88" s="410"/>
      <c r="G88" s="395">
        <v>0</v>
      </c>
      <c r="H88" s="395">
        <v>3</v>
      </c>
      <c r="I88" s="395">
        <v>1</v>
      </c>
      <c r="J88" s="395">
        <v>0</v>
      </c>
      <c r="K88" s="396">
        <v>464.31700000000001</v>
      </c>
      <c r="L88" s="394"/>
      <c r="M88" s="402">
        <v>306.37200000000001</v>
      </c>
      <c r="N88" s="394"/>
      <c r="O88" s="411">
        <v>45300</v>
      </c>
      <c r="P88" s="394" t="s">
        <v>2086</v>
      </c>
      <c r="Q88" s="412" t="s">
        <v>408</v>
      </c>
    </row>
    <row r="89" spans="1:17" ht="15.75" customHeight="1">
      <c r="A89" s="375">
        <v>84</v>
      </c>
      <c r="B89" s="388"/>
      <c r="C89" s="409" t="s">
        <v>346</v>
      </c>
      <c r="D89" s="409" t="s">
        <v>107</v>
      </c>
      <c r="E89" s="394"/>
      <c r="F89" s="410"/>
      <c r="G89" s="395">
        <v>0</v>
      </c>
      <c r="H89" s="395">
        <v>0</v>
      </c>
      <c r="I89" s="395">
        <v>0</v>
      </c>
      <c r="J89" s="395">
        <v>0</v>
      </c>
      <c r="K89" s="396">
        <v>644.71699999999998</v>
      </c>
      <c r="L89" s="394"/>
      <c r="M89" s="402">
        <v>582.59900000000005</v>
      </c>
      <c r="N89" s="394"/>
      <c r="O89" s="411">
        <v>45300</v>
      </c>
      <c r="P89" s="394" t="s">
        <v>2087</v>
      </c>
      <c r="Q89" s="412" t="s">
        <v>408</v>
      </c>
    </row>
    <row r="90" spans="1:17" ht="15" customHeight="1">
      <c r="A90" s="360">
        <v>85</v>
      </c>
      <c r="B90" s="388"/>
      <c r="C90" s="409" t="s">
        <v>357</v>
      </c>
      <c r="D90" s="409" t="s">
        <v>176</v>
      </c>
      <c r="E90" s="394"/>
      <c r="F90" s="410"/>
      <c r="G90" s="395">
        <v>0</v>
      </c>
      <c r="H90" s="395">
        <v>0</v>
      </c>
      <c r="I90" s="395">
        <v>0</v>
      </c>
      <c r="J90" s="395">
        <v>0</v>
      </c>
      <c r="K90" s="396">
        <v>192.43299999999999</v>
      </c>
      <c r="L90" s="394"/>
      <c r="M90" s="402">
        <v>139.02799999999999</v>
      </c>
      <c r="N90" s="397"/>
      <c r="O90" s="411">
        <v>45300</v>
      </c>
      <c r="P90" s="394" t="s">
        <v>2088</v>
      </c>
      <c r="Q90" s="412" t="s">
        <v>408</v>
      </c>
    </row>
    <row r="91" spans="1:17" ht="15" customHeight="1">
      <c r="A91" s="368">
        <v>86</v>
      </c>
      <c r="B91" s="370" t="s">
        <v>2049</v>
      </c>
      <c r="C91" s="409" t="s">
        <v>352</v>
      </c>
      <c r="D91" s="409" t="s">
        <v>112</v>
      </c>
      <c r="E91" s="394"/>
      <c r="F91" s="410">
        <v>1</v>
      </c>
      <c r="G91" s="395">
        <v>1</v>
      </c>
      <c r="H91" s="395">
        <v>2</v>
      </c>
      <c r="I91" s="395">
        <v>1</v>
      </c>
      <c r="J91" s="395">
        <v>1</v>
      </c>
      <c r="K91" s="396">
        <v>270.56700000000001</v>
      </c>
      <c r="L91" s="394"/>
      <c r="M91" s="402">
        <v>123.839</v>
      </c>
      <c r="N91" s="397"/>
      <c r="O91" s="411">
        <v>45300</v>
      </c>
      <c r="P91" s="394" t="s">
        <v>2089</v>
      </c>
      <c r="Q91" s="412" t="s">
        <v>408</v>
      </c>
    </row>
    <row r="92" spans="1:17" ht="15" customHeight="1">
      <c r="A92" s="375">
        <v>87</v>
      </c>
      <c r="B92" s="370" t="s">
        <v>2049</v>
      </c>
      <c r="C92" s="363" t="s">
        <v>670</v>
      </c>
      <c r="D92" s="363" t="s">
        <v>1905</v>
      </c>
      <c r="E92" s="376"/>
      <c r="F92" s="391">
        <v>4</v>
      </c>
      <c r="G92" s="399">
        <v>4</v>
      </c>
      <c r="H92" s="399">
        <v>4</v>
      </c>
      <c r="I92" s="399">
        <v>4</v>
      </c>
      <c r="J92" s="399">
        <v>4</v>
      </c>
      <c r="K92" s="378">
        <v>102.651</v>
      </c>
      <c r="L92" s="376"/>
      <c r="M92" s="413">
        <v>342.89</v>
      </c>
      <c r="N92" s="400"/>
      <c r="O92" s="387">
        <v>45300</v>
      </c>
      <c r="P92" s="400"/>
      <c r="Q92" s="400"/>
    </row>
    <row r="93" spans="1:17" ht="15" customHeight="1">
      <c r="A93" s="360">
        <v>88</v>
      </c>
      <c r="B93" s="370" t="s">
        <v>2049</v>
      </c>
      <c r="C93" s="370" t="s">
        <v>661</v>
      </c>
      <c r="D93" s="370" t="s">
        <v>112</v>
      </c>
      <c r="E93" s="369"/>
      <c r="F93" s="380">
        <v>4</v>
      </c>
      <c r="G93" s="371">
        <v>4</v>
      </c>
      <c r="H93" s="371">
        <v>4</v>
      </c>
      <c r="I93" s="371">
        <v>4</v>
      </c>
      <c r="J93" s="371">
        <v>4</v>
      </c>
      <c r="K93" s="373">
        <v>511.767</v>
      </c>
      <c r="L93" s="369"/>
      <c r="M93" s="407">
        <v>302.87400000000002</v>
      </c>
      <c r="N93" s="369"/>
      <c r="O93" s="406">
        <v>45300</v>
      </c>
      <c r="P93" s="369"/>
      <c r="Q93" s="369"/>
    </row>
    <row r="94" spans="1:17" ht="15" customHeight="1">
      <c r="A94" s="368">
        <v>89</v>
      </c>
      <c r="B94" s="370" t="s">
        <v>2049</v>
      </c>
      <c r="C94" s="370" t="s">
        <v>642</v>
      </c>
      <c r="D94" s="370" t="s">
        <v>97</v>
      </c>
      <c r="E94" s="369"/>
      <c r="F94" s="383"/>
      <c r="G94" s="372">
        <v>0</v>
      </c>
      <c r="H94" s="372">
        <v>0</v>
      </c>
      <c r="I94" s="372">
        <v>0</v>
      </c>
      <c r="J94" s="371">
        <v>2</v>
      </c>
      <c r="K94" s="373">
        <v>121.063</v>
      </c>
      <c r="L94" s="369"/>
      <c r="M94" s="407">
        <v>38.768000000000001</v>
      </c>
      <c r="N94" s="369"/>
      <c r="O94" s="406">
        <v>45300</v>
      </c>
      <c r="P94" s="369"/>
      <c r="Q94" s="369"/>
    </row>
    <row r="95" spans="1:17" ht="15" customHeight="1">
      <c r="A95" s="375">
        <v>90</v>
      </c>
      <c r="B95" s="370" t="s">
        <v>2049</v>
      </c>
      <c r="C95" s="370" t="s">
        <v>681</v>
      </c>
      <c r="D95" s="370" t="s">
        <v>112</v>
      </c>
      <c r="E95" s="369"/>
      <c r="F95" s="383"/>
      <c r="G95" s="372">
        <v>0</v>
      </c>
      <c r="H95" s="371">
        <v>4</v>
      </c>
      <c r="I95" s="371">
        <v>1</v>
      </c>
      <c r="J95" s="372">
        <v>0</v>
      </c>
      <c r="K95" s="373">
        <v>454.92700000000002</v>
      </c>
      <c r="L95" s="369"/>
      <c r="M95" s="407">
        <v>204.81299999999999</v>
      </c>
      <c r="N95" s="369"/>
      <c r="O95" s="406">
        <v>45300</v>
      </c>
      <c r="P95" s="369"/>
      <c r="Q95" s="369"/>
    </row>
    <row r="96" spans="1:17" ht="15" customHeight="1">
      <c r="A96" s="360">
        <v>91</v>
      </c>
      <c r="B96" s="370" t="s">
        <v>2049</v>
      </c>
      <c r="C96" s="370" t="s">
        <v>685</v>
      </c>
      <c r="D96" s="370" t="s">
        <v>97</v>
      </c>
      <c r="E96" s="369"/>
      <c r="F96" s="383"/>
      <c r="G96" s="372">
        <v>0</v>
      </c>
      <c r="H96" s="371">
        <v>2</v>
      </c>
      <c r="I96" s="371">
        <v>1</v>
      </c>
      <c r="J96" s="372">
        <v>0</v>
      </c>
      <c r="K96" s="373">
        <v>686.16</v>
      </c>
      <c r="L96" s="369"/>
      <c r="M96" s="407">
        <v>280.64499999999998</v>
      </c>
      <c r="N96" s="369"/>
      <c r="O96" s="406">
        <v>45300</v>
      </c>
      <c r="P96" s="369"/>
      <c r="Q96" s="369"/>
    </row>
    <row r="97" spans="1:17" ht="15" customHeight="1">
      <c r="A97" s="368">
        <v>92</v>
      </c>
      <c r="B97" s="370"/>
      <c r="C97" s="409" t="s">
        <v>365</v>
      </c>
      <c r="D97" s="409" t="s">
        <v>176</v>
      </c>
      <c r="E97" s="394"/>
      <c r="F97" s="410"/>
      <c r="G97" s="395">
        <v>0</v>
      </c>
      <c r="H97" s="395">
        <v>0</v>
      </c>
      <c r="I97" s="395">
        <v>0</v>
      </c>
      <c r="J97" s="395">
        <v>0</v>
      </c>
      <c r="K97" s="396">
        <v>104.9</v>
      </c>
      <c r="L97" s="394"/>
      <c r="M97" s="402">
        <v>76.75</v>
      </c>
      <c r="N97" s="394"/>
      <c r="O97" s="411">
        <v>45300</v>
      </c>
      <c r="P97" s="394" t="s">
        <v>2090</v>
      </c>
      <c r="Q97" s="394" t="s">
        <v>2066</v>
      </c>
    </row>
    <row r="98" spans="1:17" ht="15" customHeight="1">
      <c r="A98" s="375">
        <v>93</v>
      </c>
      <c r="B98" s="370" t="s">
        <v>2049</v>
      </c>
      <c r="C98" s="370" t="s">
        <v>513</v>
      </c>
      <c r="D98" s="370" t="s">
        <v>107</v>
      </c>
      <c r="E98" s="369"/>
      <c r="F98" s="383"/>
      <c r="G98" s="371">
        <v>1</v>
      </c>
      <c r="H98" s="371">
        <v>1</v>
      </c>
      <c r="I98" s="371">
        <v>3</v>
      </c>
      <c r="J98" s="371">
        <v>1</v>
      </c>
      <c r="K98" s="373">
        <v>111.483</v>
      </c>
      <c r="L98" s="369"/>
      <c r="M98" s="407">
        <v>14.573</v>
      </c>
      <c r="N98" s="369"/>
      <c r="O98" s="406">
        <v>45300</v>
      </c>
      <c r="P98" s="369"/>
      <c r="Q98" s="369"/>
    </row>
    <row r="99" spans="1:17" ht="15" customHeight="1">
      <c r="A99" s="360">
        <v>94</v>
      </c>
      <c r="B99" s="370"/>
      <c r="C99" s="408" t="s">
        <v>480</v>
      </c>
      <c r="D99" s="370" t="s">
        <v>97</v>
      </c>
      <c r="E99" s="369"/>
      <c r="F99" s="383"/>
      <c r="G99" s="372">
        <v>0</v>
      </c>
      <c r="H99" s="372">
        <v>0</v>
      </c>
      <c r="I99" s="372">
        <v>0</v>
      </c>
      <c r="J99" s="372">
        <v>0</v>
      </c>
      <c r="K99" s="373">
        <v>245.53700000000001</v>
      </c>
      <c r="L99" s="369"/>
      <c r="M99" s="407">
        <v>112.464</v>
      </c>
      <c r="N99" s="369"/>
      <c r="O99" s="406">
        <v>45300</v>
      </c>
      <c r="P99" s="414"/>
      <c r="Q99" s="361"/>
    </row>
    <row r="100" spans="1:17" ht="15" customHeight="1">
      <c r="A100" s="368">
        <v>95</v>
      </c>
      <c r="B100" s="370"/>
      <c r="C100" s="370" t="s">
        <v>508</v>
      </c>
      <c r="D100" s="370" t="s">
        <v>112</v>
      </c>
      <c r="E100" s="369"/>
      <c r="F100" s="403">
        <v>0</v>
      </c>
      <c r="G100" s="371">
        <v>0</v>
      </c>
      <c r="H100" s="371">
        <v>0</v>
      </c>
      <c r="I100" s="371">
        <v>0</v>
      </c>
      <c r="J100" s="371">
        <v>0</v>
      </c>
      <c r="K100" s="373">
        <v>326.55</v>
      </c>
      <c r="L100" s="369"/>
      <c r="M100" s="407">
        <v>334.12299999999999</v>
      </c>
      <c r="N100" s="369"/>
      <c r="O100" s="406">
        <v>45300</v>
      </c>
      <c r="P100" s="369"/>
      <c r="Q100" s="369"/>
    </row>
    <row r="101" spans="1:17" ht="15" customHeight="1">
      <c r="A101" s="375">
        <v>96</v>
      </c>
      <c r="B101" s="370"/>
      <c r="C101" s="363" t="s">
        <v>595</v>
      </c>
      <c r="D101" s="363" t="s">
        <v>596</v>
      </c>
      <c r="E101" s="376"/>
      <c r="F101" s="391"/>
      <c r="G101" s="399">
        <v>0</v>
      </c>
      <c r="H101" s="399">
        <v>0</v>
      </c>
      <c r="I101" s="399">
        <v>0</v>
      </c>
      <c r="J101" s="399">
        <v>0</v>
      </c>
      <c r="K101" s="378">
        <v>400.8</v>
      </c>
      <c r="L101" s="376"/>
      <c r="M101" s="413">
        <v>293.96699999999998</v>
      </c>
      <c r="N101" s="376"/>
      <c r="O101" s="387">
        <v>45300</v>
      </c>
      <c r="P101" s="376"/>
      <c r="Q101" s="376"/>
    </row>
    <row r="102" spans="1:17" ht="15" customHeight="1">
      <c r="A102" s="360">
        <v>97</v>
      </c>
      <c r="B102" s="370" t="s">
        <v>2049</v>
      </c>
      <c r="C102" s="370" t="s">
        <v>516</v>
      </c>
      <c r="D102" s="370" t="s">
        <v>112</v>
      </c>
      <c r="E102" s="369"/>
      <c r="F102" s="383"/>
      <c r="G102" s="371">
        <v>1</v>
      </c>
      <c r="H102" s="371">
        <v>1</v>
      </c>
      <c r="I102" s="372">
        <v>0</v>
      </c>
      <c r="J102" s="372">
        <v>0</v>
      </c>
      <c r="K102" s="373">
        <v>74.400000000000006</v>
      </c>
      <c r="L102" s="369"/>
      <c r="M102" s="407">
        <v>17.753</v>
      </c>
      <c r="N102" s="369"/>
      <c r="O102" s="406">
        <v>45300</v>
      </c>
      <c r="P102" s="361"/>
      <c r="Q102" s="361"/>
    </row>
    <row r="103" spans="1:17" ht="15" customHeight="1">
      <c r="A103" s="368">
        <v>98</v>
      </c>
      <c r="B103" s="370"/>
      <c r="C103" s="370" t="s">
        <v>532</v>
      </c>
      <c r="D103" s="370" t="s">
        <v>176</v>
      </c>
      <c r="E103" s="369"/>
      <c r="F103" s="383"/>
      <c r="G103" s="372">
        <v>0</v>
      </c>
      <c r="H103" s="372">
        <v>0</v>
      </c>
      <c r="I103" s="372">
        <v>0</v>
      </c>
      <c r="J103" s="372">
        <v>0</v>
      </c>
      <c r="K103" s="373">
        <v>105.35</v>
      </c>
      <c r="L103" s="369"/>
      <c r="M103" s="407">
        <v>63.16</v>
      </c>
      <c r="N103" s="369"/>
      <c r="O103" s="406">
        <v>45300</v>
      </c>
      <c r="P103" s="369"/>
      <c r="Q103" s="369"/>
    </row>
    <row r="104" spans="1:17" ht="15" customHeight="1">
      <c r="A104" s="375">
        <v>99</v>
      </c>
      <c r="B104" s="370" t="s">
        <v>2049</v>
      </c>
      <c r="C104" s="370" t="s">
        <v>655</v>
      </c>
      <c r="D104" s="370" t="s">
        <v>107</v>
      </c>
      <c r="E104" s="369"/>
      <c r="F104" s="383"/>
      <c r="G104" s="372">
        <v>0</v>
      </c>
      <c r="H104" s="371">
        <v>2</v>
      </c>
      <c r="I104" s="372">
        <v>0</v>
      </c>
      <c r="J104" s="372">
        <v>0</v>
      </c>
      <c r="K104" s="373">
        <v>106.517</v>
      </c>
      <c r="L104" s="369"/>
      <c r="M104" s="407">
        <v>71.292000000000002</v>
      </c>
      <c r="N104" s="369"/>
      <c r="O104" s="406">
        <v>45300</v>
      </c>
      <c r="P104" s="369"/>
      <c r="Q104" s="369"/>
    </row>
    <row r="105" spans="1:17" ht="15" customHeight="1">
      <c r="A105" s="360">
        <v>100</v>
      </c>
      <c r="B105" s="370" t="s">
        <v>2049</v>
      </c>
      <c r="C105" s="370" t="s">
        <v>665</v>
      </c>
      <c r="D105" s="370" t="s">
        <v>112</v>
      </c>
      <c r="E105" s="369"/>
      <c r="F105" s="403">
        <v>0</v>
      </c>
      <c r="G105" s="371">
        <v>1</v>
      </c>
      <c r="H105" s="371">
        <v>2</v>
      </c>
      <c r="I105" s="371">
        <v>0</v>
      </c>
      <c r="J105" s="371">
        <v>0</v>
      </c>
      <c r="K105" s="373">
        <v>264</v>
      </c>
      <c r="L105" s="369"/>
      <c r="M105" s="407">
        <v>131.15600000000001</v>
      </c>
      <c r="N105" s="369"/>
      <c r="O105" s="406">
        <v>45300</v>
      </c>
      <c r="P105" s="369"/>
      <c r="Q105" s="369"/>
    </row>
    <row r="106" spans="1:17" ht="15" customHeight="1">
      <c r="A106" s="368">
        <v>101</v>
      </c>
      <c r="B106" s="370" t="s">
        <v>2049</v>
      </c>
      <c r="C106" s="370" t="s">
        <v>725</v>
      </c>
      <c r="D106" s="370" t="s">
        <v>112</v>
      </c>
      <c r="E106" s="369"/>
      <c r="F106" s="380">
        <v>1</v>
      </c>
      <c r="G106" s="371">
        <v>1</v>
      </c>
      <c r="H106" s="371">
        <v>3</v>
      </c>
      <c r="I106" s="371">
        <v>3</v>
      </c>
      <c r="J106" s="371">
        <v>1</v>
      </c>
      <c r="K106" s="373">
        <v>210.2</v>
      </c>
      <c r="L106" s="369"/>
      <c r="M106" s="407">
        <v>91.403000000000006</v>
      </c>
      <c r="N106" s="369"/>
      <c r="O106" s="406">
        <v>45300</v>
      </c>
      <c r="P106" s="361"/>
      <c r="Q106" s="361"/>
    </row>
    <row r="107" spans="1:17" ht="15" customHeight="1">
      <c r="A107" s="375">
        <v>102</v>
      </c>
      <c r="B107" s="370" t="s">
        <v>2049</v>
      </c>
      <c r="C107" s="363" t="s">
        <v>729</v>
      </c>
      <c r="D107" s="363" t="s">
        <v>596</v>
      </c>
      <c r="E107" s="376"/>
      <c r="F107" s="391"/>
      <c r="G107" s="399">
        <v>0</v>
      </c>
      <c r="H107" s="399">
        <v>1</v>
      </c>
      <c r="I107" s="399">
        <v>1</v>
      </c>
      <c r="J107" s="399">
        <v>0</v>
      </c>
      <c r="K107" s="378">
        <v>375.87400000000002</v>
      </c>
      <c r="L107" s="376"/>
      <c r="M107" s="413">
        <v>244.465</v>
      </c>
      <c r="N107" s="376"/>
      <c r="O107" s="387">
        <v>45300</v>
      </c>
      <c r="P107" s="376"/>
      <c r="Q107" s="376"/>
    </row>
    <row r="108" spans="1:17" ht="15" customHeight="1">
      <c r="A108" s="360">
        <v>103</v>
      </c>
      <c r="B108" s="370" t="s">
        <v>2049</v>
      </c>
      <c r="C108" s="409" t="s">
        <v>265</v>
      </c>
      <c r="D108" s="409" t="s">
        <v>97</v>
      </c>
      <c r="E108" s="394"/>
      <c r="F108" s="410"/>
      <c r="G108" s="395">
        <v>0</v>
      </c>
      <c r="H108" s="395">
        <v>0</v>
      </c>
      <c r="I108" s="395">
        <v>0</v>
      </c>
      <c r="J108" s="395">
        <v>1</v>
      </c>
      <c r="K108" s="396">
        <v>248.17699999999999</v>
      </c>
      <c r="L108" s="394"/>
      <c r="M108" s="402">
        <v>98.757000000000005</v>
      </c>
      <c r="N108" s="394"/>
      <c r="O108" s="411">
        <v>45300</v>
      </c>
      <c r="P108" s="394" t="s">
        <v>2091</v>
      </c>
      <c r="Q108" s="412" t="s">
        <v>408</v>
      </c>
    </row>
    <row r="109" spans="1:17" ht="15" customHeight="1">
      <c r="A109" s="368">
        <v>104</v>
      </c>
      <c r="B109" s="370" t="s">
        <v>2049</v>
      </c>
      <c r="C109" s="409" t="s">
        <v>295</v>
      </c>
      <c r="D109" s="409" t="s">
        <v>97</v>
      </c>
      <c r="E109" s="394"/>
      <c r="F109" s="410"/>
      <c r="G109" s="395">
        <v>0</v>
      </c>
      <c r="H109" s="395">
        <v>0</v>
      </c>
      <c r="I109" s="395">
        <v>1</v>
      </c>
      <c r="J109" s="395">
        <v>3</v>
      </c>
      <c r="K109" s="396">
        <v>674.16</v>
      </c>
      <c r="L109" s="394"/>
      <c r="M109" s="402">
        <v>250.709</v>
      </c>
      <c r="N109" s="394"/>
      <c r="O109" s="411">
        <v>45300</v>
      </c>
      <c r="P109" s="394" t="s">
        <v>2092</v>
      </c>
      <c r="Q109" s="412" t="s">
        <v>408</v>
      </c>
    </row>
    <row r="110" spans="1:17" ht="15" customHeight="1">
      <c r="A110" s="375">
        <v>105</v>
      </c>
      <c r="B110" s="370" t="s">
        <v>2049</v>
      </c>
      <c r="C110" s="409" t="s">
        <v>297</v>
      </c>
      <c r="D110" s="409" t="s">
        <v>97</v>
      </c>
      <c r="E110" s="394"/>
      <c r="F110" s="410"/>
      <c r="G110" s="395">
        <v>0</v>
      </c>
      <c r="H110" s="395">
        <v>0</v>
      </c>
      <c r="I110" s="395">
        <v>1</v>
      </c>
      <c r="J110" s="395">
        <v>2</v>
      </c>
      <c r="K110" s="396">
        <v>100.95399999999999</v>
      </c>
      <c r="L110" s="394"/>
      <c r="M110" s="402">
        <v>24.027000000000001</v>
      </c>
      <c r="N110" s="394"/>
      <c r="O110" s="411">
        <v>45300</v>
      </c>
      <c r="P110" s="394" t="s">
        <v>2093</v>
      </c>
      <c r="Q110" s="412" t="s">
        <v>408</v>
      </c>
    </row>
    <row r="111" spans="1:17" ht="15" customHeight="1">
      <c r="A111" s="360">
        <v>106</v>
      </c>
      <c r="B111" s="415" t="s">
        <v>2049</v>
      </c>
      <c r="C111" s="409" t="s">
        <v>302</v>
      </c>
      <c r="D111" s="409" t="s">
        <v>97</v>
      </c>
      <c r="E111" s="394"/>
      <c r="F111" s="410"/>
      <c r="G111" s="395">
        <v>0</v>
      </c>
      <c r="H111" s="395">
        <v>0</v>
      </c>
      <c r="I111" s="395">
        <v>1</v>
      </c>
      <c r="J111" s="395">
        <v>0</v>
      </c>
      <c r="K111" s="396">
        <v>551.12599999999998</v>
      </c>
      <c r="L111" s="394"/>
      <c r="M111" s="402">
        <v>317.51799999999997</v>
      </c>
      <c r="N111" s="412"/>
      <c r="O111" s="411">
        <v>45300</v>
      </c>
      <c r="P111" s="394" t="s">
        <v>2094</v>
      </c>
      <c r="Q111" s="412" t="s">
        <v>408</v>
      </c>
    </row>
    <row r="112" spans="1:17" ht="15" customHeight="1">
      <c r="A112" s="368">
        <v>107</v>
      </c>
      <c r="B112" s="370" t="s">
        <v>2049</v>
      </c>
      <c r="C112" s="370" t="s">
        <v>714</v>
      </c>
      <c r="D112" s="370" t="s">
        <v>112</v>
      </c>
      <c r="E112" s="369"/>
      <c r="F112" s="383"/>
      <c r="G112" s="372">
        <v>0</v>
      </c>
      <c r="H112" s="372">
        <v>0</v>
      </c>
      <c r="I112" s="371">
        <v>1</v>
      </c>
      <c r="J112" s="372">
        <v>0</v>
      </c>
      <c r="K112" s="373">
        <v>480.28300000000002</v>
      </c>
      <c r="L112" s="369"/>
      <c r="M112" s="407">
        <v>241.51</v>
      </c>
      <c r="N112" s="369"/>
      <c r="O112" s="406">
        <v>45300</v>
      </c>
      <c r="P112" s="369"/>
      <c r="Q112" s="369"/>
    </row>
    <row r="113" spans="1:17" ht="15" customHeight="1">
      <c r="A113" s="375">
        <v>108</v>
      </c>
      <c r="B113" s="415" t="s">
        <v>2049</v>
      </c>
      <c r="C113" s="363" t="s">
        <v>755</v>
      </c>
      <c r="D113" s="363" t="s">
        <v>2095</v>
      </c>
      <c r="E113" s="376"/>
      <c r="F113" s="403">
        <v>4</v>
      </c>
      <c r="G113" s="371">
        <v>4</v>
      </c>
      <c r="H113" s="371">
        <v>6</v>
      </c>
      <c r="I113" s="371">
        <v>4</v>
      </c>
      <c r="J113" s="371">
        <v>4</v>
      </c>
      <c r="K113" s="378">
        <v>454.56200000000001</v>
      </c>
      <c r="L113" s="376"/>
      <c r="M113" s="413">
        <v>387.42500000000001</v>
      </c>
      <c r="N113" s="376"/>
      <c r="O113" s="387">
        <v>45300</v>
      </c>
      <c r="P113" s="376"/>
      <c r="Q113" s="376"/>
    </row>
    <row r="114" spans="1:17" ht="15" customHeight="1">
      <c r="A114" s="360">
        <v>109</v>
      </c>
      <c r="B114" s="415" t="s">
        <v>2049</v>
      </c>
      <c r="C114" s="363" t="s">
        <v>744</v>
      </c>
      <c r="D114" s="363" t="s">
        <v>2095</v>
      </c>
      <c r="E114" s="376"/>
      <c r="F114" s="403">
        <v>0</v>
      </c>
      <c r="G114" s="371">
        <v>0</v>
      </c>
      <c r="H114" s="371">
        <v>1</v>
      </c>
      <c r="I114" s="371">
        <v>1</v>
      </c>
      <c r="J114" s="371">
        <v>0</v>
      </c>
      <c r="K114" s="378">
        <v>715.03200000000004</v>
      </c>
      <c r="L114" s="376"/>
      <c r="M114" s="413">
        <v>562.65099999999995</v>
      </c>
      <c r="N114" s="376"/>
      <c r="O114" s="387">
        <v>45300</v>
      </c>
      <c r="P114" s="376"/>
      <c r="Q114" s="376"/>
    </row>
    <row r="115" spans="1:17" ht="15" customHeight="1">
      <c r="A115" s="368">
        <v>110</v>
      </c>
      <c r="B115" s="415"/>
      <c r="C115" s="370" t="s">
        <v>711</v>
      </c>
      <c r="D115" s="370" t="s">
        <v>176</v>
      </c>
      <c r="E115" s="369"/>
      <c r="F115" s="383"/>
      <c r="G115" s="372">
        <v>0</v>
      </c>
      <c r="H115" s="372">
        <v>0</v>
      </c>
      <c r="I115" s="372">
        <v>0</v>
      </c>
      <c r="J115" s="372">
        <v>0</v>
      </c>
      <c r="K115" s="373">
        <v>38.65</v>
      </c>
      <c r="L115" s="369"/>
      <c r="M115" s="407">
        <v>24.155000000000001</v>
      </c>
      <c r="N115" s="369"/>
      <c r="O115" s="406">
        <v>45300</v>
      </c>
      <c r="P115" s="369"/>
      <c r="Q115" s="369"/>
    </row>
    <row r="116" spans="1:17" ht="15" customHeight="1">
      <c r="A116" s="375">
        <v>111</v>
      </c>
      <c r="B116" s="415"/>
      <c r="C116" s="409" t="s">
        <v>250</v>
      </c>
      <c r="D116" s="409" t="s">
        <v>176</v>
      </c>
      <c r="E116" s="394"/>
      <c r="F116" s="410"/>
      <c r="G116" s="395">
        <v>0</v>
      </c>
      <c r="H116" s="395">
        <v>0</v>
      </c>
      <c r="I116" s="395">
        <v>0</v>
      </c>
      <c r="J116" s="395">
        <v>0</v>
      </c>
      <c r="K116" s="396">
        <v>64.033000000000001</v>
      </c>
      <c r="L116" s="394"/>
      <c r="M116" s="402">
        <v>20.988</v>
      </c>
      <c r="N116" s="394"/>
      <c r="O116" s="411">
        <v>45300</v>
      </c>
      <c r="P116" s="394" t="s">
        <v>2096</v>
      </c>
      <c r="Q116" s="394" t="s">
        <v>2066</v>
      </c>
    </row>
    <row r="117" spans="1:17" ht="15" customHeight="1">
      <c r="A117" s="360">
        <v>112</v>
      </c>
      <c r="B117" s="415"/>
      <c r="C117" s="409" t="s">
        <v>236</v>
      </c>
      <c r="D117" s="409" t="s">
        <v>97</v>
      </c>
      <c r="E117" s="394"/>
      <c r="F117" s="410"/>
      <c r="G117" s="395">
        <v>0</v>
      </c>
      <c r="H117" s="395">
        <v>0</v>
      </c>
      <c r="I117" s="395">
        <v>0</v>
      </c>
      <c r="J117" s="395">
        <v>0</v>
      </c>
      <c r="K117" s="396">
        <v>91.063000000000002</v>
      </c>
      <c r="L117" s="394"/>
      <c r="M117" s="402">
        <v>39.024000000000001</v>
      </c>
      <c r="N117" s="394"/>
      <c r="O117" s="411">
        <v>45300</v>
      </c>
      <c r="P117" s="394" t="s">
        <v>2097</v>
      </c>
      <c r="Q117" s="394" t="s">
        <v>2066</v>
      </c>
    </row>
    <row r="118" spans="1:17" ht="15" customHeight="1">
      <c r="A118" s="368">
        <v>113</v>
      </c>
      <c r="B118" s="415"/>
      <c r="C118" s="409" t="s">
        <v>255</v>
      </c>
      <c r="D118" s="409" t="s">
        <v>97</v>
      </c>
      <c r="E118" s="394"/>
      <c r="F118" s="410"/>
      <c r="G118" s="395">
        <v>0</v>
      </c>
      <c r="H118" s="395">
        <v>0</v>
      </c>
      <c r="I118" s="395">
        <v>0</v>
      </c>
      <c r="J118" s="395">
        <v>0</v>
      </c>
      <c r="K118" s="396">
        <v>165.446</v>
      </c>
      <c r="L118" s="394"/>
      <c r="M118" s="402">
        <v>77.471999999999994</v>
      </c>
      <c r="N118" s="394"/>
      <c r="O118" s="411">
        <v>45300</v>
      </c>
      <c r="P118" s="394" t="s">
        <v>2098</v>
      </c>
      <c r="Q118" s="394" t="s">
        <v>2066</v>
      </c>
    </row>
    <row r="119" spans="1:17" ht="15" customHeight="1">
      <c r="A119" s="375">
        <v>114</v>
      </c>
      <c r="B119" s="415" t="s">
        <v>2049</v>
      </c>
      <c r="C119" s="409" t="s">
        <v>268</v>
      </c>
      <c r="D119" s="409" t="s">
        <v>176</v>
      </c>
      <c r="E119" s="394"/>
      <c r="F119" s="410"/>
      <c r="G119" s="395">
        <v>0</v>
      </c>
      <c r="H119" s="395">
        <v>0</v>
      </c>
      <c r="I119" s="395">
        <v>0</v>
      </c>
      <c r="J119" s="395">
        <v>1</v>
      </c>
      <c r="K119" s="396">
        <v>114.81699999999999</v>
      </c>
      <c r="L119" s="394"/>
      <c r="M119" s="402">
        <v>54.628999999999998</v>
      </c>
      <c r="N119" s="394"/>
      <c r="O119" s="411">
        <v>45300</v>
      </c>
      <c r="P119" s="394" t="s">
        <v>2099</v>
      </c>
      <c r="Q119" s="394" t="s">
        <v>2066</v>
      </c>
    </row>
    <row r="120" spans="1:17" ht="15" customHeight="1">
      <c r="A120" s="360">
        <v>115</v>
      </c>
      <c r="B120" s="415" t="s">
        <v>2049</v>
      </c>
      <c r="C120" s="409" t="s">
        <v>284</v>
      </c>
      <c r="D120" s="409" t="s">
        <v>176</v>
      </c>
      <c r="E120" s="394"/>
      <c r="F120" s="410"/>
      <c r="G120" s="395">
        <v>0</v>
      </c>
      <c r="H120" s="395">
        <v>1</v>
      </c>
      <c r="I120" s="395">
        <v>0</v>
      </c>
      <c r="J120" s="395">
        <v>0</v>
      </c>
      <c r="K120" s="396">
        <v>118.95</v>
      </c>
      <c r="L120" s="394"/>
      <c r="M120" s="402">
        <v>69.341999999999999</v>
      </c>
      <c r="N120" s="394"/>
      <c r="O120" s="411">
        <v>45300</v>
      </c>
      <c r="P120" s="394" t="s">
        <v>2100</v>
      </c>
      <c r="Q120" s="394" t="s">
        <v>2066</v>
      </c>
    </row>
    <row r="121" spans="1:17" ht="15" customHeight="1">
      <c r="A121" s="368">
        <v>116</v>
      </c>
      <c r="B121" s="415"/>
      <c r="C121" s="409" t="s">
        <v>489</v>
      </c>
      <c r="D121" s="409" t="s">
        <v>490</v>
      </c>
      <c r="E121" s="394"/>
      <c r="F121" s="410"/>
      <c r="G121" s="395">
        <v>0</v>
      </c>
      <c r="H121" s="395">
        <v>0</v>
      </c>
      <c r="I121" s="395">
        <v>0</v>
      </c>
      <c r="J121" s="395">
        <v>0</v>
      </c>
      <c r="K121" s="396">
        <v>16.509</v>
      </c>
      <c r="L121" s="394"/>
      <c r="M121" s="396"/>
      <c r="N121" s="394"/>
      <c r="O121" s="411">
        <v>45282</v>
      </c>
      <c r="P121" s="394"/>
      <c r="Q121" s="394"/>
    </row>
    <row r="122" spans="1:17" ht="15" customHeight="1">
      <c r="A122" s="375">
        <v>117</v>
      </c>
      <c r="B122" s="415"/>
      <c r="C122" s="363" t="s">
        <v>566</v>
      </c>
      <c r="D122" s="363" t="s">
        <v>419</v>
      </c>
      <c r="E122" s="376"/>
      <c r="F122" s="391"/>
      <c r="G122" s="399">
        <v>0</v>
      </c>
      <c r="H122" s="399">
        <v>0</v>
      </c>
      <c r="I122" s="399">
        <v>0</v>
      </c>
      <c r="J122" s="399">
        <v>0</v>
      </c>
      <c r="K122" s="378">
        <v>97.629000000000005</v>
      </c>
      <c r="L122" s="376"/>
      <c r="M122" s="378">
        <v>97.629000000000005</v>
      </c>
      <c r="N122" s="376"/>
      <c r="O122" s="387">
        <v>45282</v>
      </c>
      <c r="P122" s="376"/>
      <c r="Q122" s="376"/>
    </row>
    <row r="123" spans="1:17" ht="15" customHeight="1">
      <c r="A123" s="360">
        <v>118</v>
      </c>
      <c r="B123" s="416" t="s">
        <v>2049</v>
      </c>
      <c r="C123" s="409" t="s">
        <v>549</v>
      </c>
      <c r="D123" s="409" t="s">
        <v>176</v>
      </c>
      <c r="E123" s="394"/>
      <c r="F123" s="410"/>
      <c r="G123" s="395">
        <v>0</v>
      </c>
      <c r="H123" s="395">
        <v>0</v>
      </c>
      <c r="I123" s="395">
        <v>0</v>
      </c>
      <c r="J123" s="395">
        <v>1</v>
      </c>
      <c r="K123" s="396">
        <v>30.167000000000002</v>
      </c>
      <c r="L123" s="394"/>
      <c r="M123" s="396"/>
      <c r="N123" s="394"/>
      <c r="O123" s="398">
        <v>45282</v>
      </c>
      <c r="P123" s="394"/>
      <c r="Q123" s="394"/>
    </row>
    <row r="124" spans="1:17" ht="15" customHeight="1">
      <c r="A124" s="368">
        <v>119</v>
      </c>
      <c r="B124" s="370"/>
      <c r="C124" s="370" t="s">
        <v>499</v>
      </c>
      <c r="D124" s="370" t="s">
        <v>176</v>
      </c>
      <c r="E124" s="369"/>
      <c r="F124" s="383"/>
      <c r="G124" s="372">
        <v>0</v>
      </c>
      <c r="H124" s="372">
        <v>0</v>
      </c>
      <c r="I124" s="372">
        <v>0</v>
      </c>
      <c r="J124" s="372">
        <v>0</v>
      </c>
      <c r="K124" s="373">
        <v>74.349999999999994</v>
      </c>
      <c r="L124" s="369"/>
      <c r="M124" s="373">
        <v>57.328000000000003</v>
      </c>
      <c r="N124" s="369"/>
      <c r="O124" s="389">
        <v>45282</v>
      </c>
      <c r="P124" s="369"/>
      <c r="Q124" s="369"/>
    </row>
    <row r="125" spans="1:17" ht="15" customHeight="1">
      <c r="A125" s="375">
        <v>120</v>
      </c>
      <c r="B125" s="416" t="s">
        <v>2049</v>
      </c>
      <c r="C125" s="409" t="s">
        <v>231</v>
      </c>
      <c r="D125" s="409" t="s">
        <v>176</v>
      </c>
      <c r="E125" s="394"/>
      <c r="F125" s="410"/>
      <c r="G125" s="395">
        <v>0</v>
      </c>
      <c r="H125" s="395">
        <v>0</v>
      </c>
      <c r="I125" s="395">
        <v>0</v>
      </c>
      <c r="J125" s="395">
        <v>1</v>
      </c>
      <c r="K125" s="396">
        <v>29.783000000000001</v>
      </c>
      <c r="L125" s="394"/>
      <c r="M125" s="396"/>
      <c r="N125" s="394"/>
      <c r="O125" s="398">
        <v>45282</v>
      </c>
      <c r="P125" s="394"/>
      <c r="Q125" s="394"/>
    </row>
    <row r="126" spans="1:17" ht="15" customHeight="1">
      <c r="A126" s="360">
        <v>121</v>
      </c>
      <c r="B126" s="415"/>
      <c r="C126" s="409" t="s">
        <v>217</v>
      </c>
      <c r="D126" s="409" t="s">
        <v>176</v>
      </c>
      <c r="E126" s="394"/>
      <c r="F126" s="410"/>
      <c r="G126" s="395">
        <v>0</v>
      </c>
      <c r="H126" s="395">
        <v>0</v>
      </c>
      <c r="I126" s="395">
        <v>0</v>
      </c>
      <c r="J126" s="395">
        <v>0</v>
      </c>
      <c r="K126" s="396">
        <v>88.917000000000002</v>
      </c>
      <c r="L126" s="394"/>
      <c r="M126" s="396">
        <v>67.301000000000002</v>
      </c>
      <c r="N126" s="394"/>
      <c r="O126" s="398">
        <v>45282</v>
      </c>
      <c r="P126" s="417" t="s">
        <v>2101</v>
      </c>
      <c r="Q126" s="394" t="s">
        <v>2066</v>
      </c>
    </row>
    <row r="127" spans="1:17" ht="15" customHeight="1">
      <c r="A127" s="368">
        <v>122</v>
      </c>
      <c r="B127" s="416"/>
      <c r="C127" s="409" t="s">
        <v>208</v>
      </c>
      <c r="D127" s="409" t="s">
        <v>1582</v>
      </c>
      <c r="E127" s="394"/>
      <c r="F127" s="410"/>
      <c r="G127" s="395">
        <v>0</v>
      </c>
      <c r="H127" s="395">
        <v>0</v>
      </c>
      <c r="I127" s="395">
        <v>0</v>
      </c>
      <c r="J127" s="395">
        <v>0</v>
      </c>
      <c r="K127" s="396">
        <v>30.925999999999998</v>
      </c>
      <c r="L127" s="394"/>
      <c r="M127" s="396"/>
      <c r="N127" s="394"/>
      <c r="O127" s="398">
        <v>45282</v>
      </c>
      <c r="P127" s="394"/>
      <c r="Q127" s="394"/>
    </row>
    <row r="128" spans="1:17" ht="15" customHeight="1">
      <c r="A128" s="375">
        <v>123</v>
      </c>
      <c r="B128" s="416"/>
      <c r="C128" s="409" t="s">
        <v>198</v>
      </c>
      <c r="D128" s="409" t="s">
        <v>176</v>
      </c>
      <c r="E128" s="394"/>
      <c r="F128" s="410"/>
      <c r="G128" s="395">
        <v>0</v>
      </c>
      <c r="H128" s="395">
        <v>0</v>
      </c>
      <c r="I128" s="395">
        <v>0</v>
      </c>
      <c r="J128" s="395">
        <v>0</v>
      </c>
      <c r="K128" s="396">
        <v>51.683</v>
      </c>
      <c r="L128" s="394"/>
      <c r="M128" s="396"/>
      <c r="N128" s="394"/>
      <c r="O128" s="398">
        <v>45282</v>
      </c>
      <c r="P128" s="394"/>
      <c r="Q128" s="394"/>
    </row>
    <row r="129" spans="1:17" ht="15" customHeight="1">
      <c r="A129" s="360">
        <v>124</v>
      </c>
      <c r="B129" s="415" t="s">
        <v>2049</v>
      </c>
      <c r="C129" s="370" t="s">
        <v>557</v>
      </c>
      <c r="D129" s="370" t="s">
        <v>107</v>
      </c>
      <c r="E129" s="369"/>
      <c r="F129" s="383"/>
      <c r="G129" s="372">
        <v>0</v>
      </c>
      <c r="H129" s="372">
        <v>0</v>
      </c>
      <c r="I129" s="371">
        <v>2</v>
      </c>
      <c r="J129" s="372">
        <v>0</v>
      </c>
      <c r="K129" s="373">
        <v>609.4</v>
      </c>
      <c r="L129" s="369"/>
      <c r="M129" s="373">
        <v>443.00200000000001</v>
      </c>
      <c r="N129" s="369"/>
      <c r="O129" s="389">
        <v>45282</v>
      </c>
      <c r="P129" s="369"/>
      <c r="Q129" s="369"/>
    </row>
    <row r="130" spans="1:17" ht="15" customHeight="1">
      <c r="A130" s="368">
        <v>125</v>
      </c>
      <c r="B130" s="415"/>
      <c r="C130" s="409" t="s">
        <v>223</v>
      </c>
      <c r="D130" s="409" t="s">
        <v>107</v>
      </c>
      <c r="E130" s="394"/>
      <c r="F130" s="410"/>
      <c r="G130" s="395">
        <v>0</v>
      </c>
      <c r="H130" s="395">
        <v>0</v>
      </c>
      <c r="I130" s="395">
        <v>0</v>
      </c>
      <c r="J130" s="395">
        <v>0</v>
      </c>
      <c r="K130" s="396">
        <v>69.983000000000004</v>
      </c>
      <c r="L130" s="394"/>
      <c r="M130" s="396"/>
      <c r="N130" s="394"/>
      <c r="O130" s="398">
        <v>45282</v>
      </c>
      <c r="P130" s="394"/>
      <c r="Q130" s="394"/>
    </row>
    <row r="131" spans="1:17" ht="15" customHeight="1">
      <c r="A131" s="375">
        <v>126</v>
      </c>
      <c r="B131" s="415" t="s">
        <v>2049</v>
      </c>
      <c r="C131" s="409" t="s">
        <v>370</v>
      </c>
      <c r="D131" s="409" t="s">
        <v>176</v>
      </c>
      <c r="E131" s="409"/>
      <c r="F131" s="418"/>
      <c r="G131" s="419">
        <v>2</v>
      </c>
      <c r="H131" s="419">
        <v>2</v>
      </c>
      <c r="I131" s="419">
        <v>0</v>
      </c>
      <c r="J131" s="419">
        <v>0</v>
      </c>
      <c r="K131" s="396">
        <v>150.11500000000001</v>
      </c>
      <c r="L131" s="409"/>
      <c r="M131" s="396">
        <v>67.989999999999995</v>
      </c>
      <c r="N131" s="394"/>
      <c r="O131" s="398">
        <v>45282</v>
      </c>
      <c r="P131" s="394" t="s">
        <v>2102</v>
      </c>
      <c r="Q131" s="394" t="s">
        <v>2066</v>
      </c>
    </row>
    <row r="132" spans="1:17" ht="15" customHeight="1">
      <c r="A132" s="360">
        <v>127</v>
      </c>
      <c r="B132" s="415"/>
      <c r="C132" s="409" t="s">
        <v>299</v>
      </c>
      <c r="D132" s="409" t="s">
        <v>107</v>
      </c>
      <c r="E132" s="409"/>
      <c r="F132" s="418"/>
      <c r="G132" s="419">
        <v>0</v>
      </c>
      <c r="H132" s="419">
        <v>0</v>
      </c>
      <c r="I132" s="419">
        <v>0</v>
      </c>
      <c r="J132" s="419">
        <v>0</v>
      </c>
      <c r="K132" s="419">
        <v>130.22800000000001</v>
      </c>
      <c r="L132" s="409"/>
      <c r="M132" s="419">
        <v>98.667000000000002</v>
      </c>
      <c r="N132" s="394"/>
      <c r="O132" s="398">
        <v>45282</v>
      </c>
      <c r="P132" s="394" t="s">
        <v>2103</v>
      </c>
      <c r="Q132" s="394" t="s">
        <v>2066</v>
      </c>
    </row>
    <row r="133" spans="1:17" ht="15" customHeight="1">
      <c r="A133" s="368">
        <v>128</v>
      </c>
      <c r="B133" s="415" t="s">
        <v>2049</v>
      </c>
      <c r="C133" s="409" t="s">
        <v>347</v>
      </c>
      <c r="D133" s="409" t="s">
        <v>112</v>
      </c>
      <c r="E133" s="409"/>
      <c r="F133" s="418"/>
      <c r="G133" s="419">
        <v>0</v>
      </c>
      <c r="H133" s="419">
        <v>0</v>
      </c>
      <c r="I133" s="419">
        <v>0</v>
      </c>
      <c r="J133" s="419">
        <v>1</v>
      </c>
      <c r="K133" s="396">
        <v>237.78</v>
      </c>
      <c r="L133" s="409"/>
      <c r="M133" s="419">
        <v>155.44900000000001</v>
      </c>
      <c r="N133" s="394"/>
      <c r="O133" s="398">
        <v>45282</v>
      </c>
      <c r="P133" s="394" t="s">
        <v>2104</v>
      </c>
      <c r="Q133" s="394" t="s">
        <v>2066</v>
      </c>
    </row>
    <row r="134" spans="1:17" ht="15" customHeight="1">
      <c r="A134" s="375">
        <v>129</v>
      </c>
      <c r="B134" s="415" t="s">
        <v>2049</v>
      </c>
      <c r="C134" s="409" t="s">
        <v>359</v>
      </c>
      <c r="D134" s="409" t="s">
        <v>107</v>
      </c>
      <c r="E134" s="409"/>
      <c r="F134" s="418"/>
      <c r="G134" s="419">
        <v>1</v>
      </c>
      <c r="H134" s="419">
        <v>2</v>
      </c>
      <c r="I134" s="419">
        <v>1</v>
      </c>
      <c r="J134" s="419">
        <v>0</v>
      </c>
      <c r="K134" s="396">
        <v>139.24199999999999</v>
      </c>
      <c r="L134" s="409"/>
      <c r="M134" s="419">
        <v>18.852</v>
      </c>
      <c r="N134" s="394"/>
      <c r="O134" s="398">
        <v>45282</v>
      </c>
      <c r="P134" s="394" t="s">
        <v>2105</v>
      </c>
      <c r="Q134" s="394" t="s">
        <v>2066</v>
      </c>
    </row>
    <row r="135" spans="1:17" ht="15" customHeight="1">
      <c r="A135" s="360">
        <v>130</v>
      </c>
      <c r="B135" s="415"/>
      <c r="C135" s="409" t="s">
        <v>385</v>
      </c>
      <c r="D135" s="409" t="s">
        <v>234</v>
      </c>
      <c r="E135" s="409"/>
      <c r="F135" s="418"/>
      <c r="G135" s="419">
        <v>0</v>
      </c>
      <c r="H135" s="419">
        <v>0</v>
      </c>
      <c r="I135" s="419">
        <v>0</v>
      </c>
      <c r="J135" s="419">
        <v>0</v>
      </c>
      <c r="K135" s="396">
        <v>50.997</v>
      </c>
      <c r="L135" s="409"/>
      <c r="M135" s="396">
        <v>36.79</v>
      </c>
      <c r="N135" s="394"/>
      <c r="O135" s="398">
        <v>45282</v>
      </c>
      <c r="P135" s="394" t="s">
        <v>2106</v>
      </c>
      <c r="Q135" s="394" t="s">
        <v>2066</v>
      </c>
    </row>
    <row r="136" spans="1:17" ht="15" customHeight="1">
      <c r="A136" s="368">
        <v>131</v>
      </c>
      <c r="B136" s="415" t="s">
        <v>2049</v>
      </c>
      <c r="C136" s="409" t="s">
        <v>362</v>
      </c>
      <c r="D136" s="409" t="s">
        <v>176</v>
      </c>
      <c r="E136" s="409"/>
      <c r="F136" s="418"/>
      <c r="G136" s="419">
        <v>0</v>
      </c>
      <c r="H136" s="419">
        <v>0</v>
      </c>
      <c r="I136" s="419">
        <v>1</v>
      </c>
      <c r="J136" s="419">
        <v>2</v>
      </c>
      <c r="K136" s="396">
        <v>200.38800000000001</v>
      </c>
      <c r="L136" s="409"/>
      <c r="M136" s="419">
        <v>135.911</v>
      </c>
      <c r="N136" s="394"/>
      <c r="O136" s="398">
        <v>45282</v>
      </c>
      <c r="P136" s="394" t="s">
        <v>2107</v>
      </c>
      <c r="Q136" s="394" t="s">
        <v>2066</v>
      </c>
    </row>
    <row r="137" spans="1:17" ht="15" customHeight="1">
      <c r="A137" s="375">
        <v>132</v>
      </c>
      <c r="B137" s="415" t="s">
        <v>2049</v>
      </c>
      <c r="C137" s="409" t="s">
        <v>228</v>
      </c>
      <c r="D137" s="409" t="s">
        <v>176</v>
      </c>
      <c r="E137" s="409"/>
      <c r="F137" s="418"/>
      <c r="G137" s="419">
        <v>0</v>
      </c>
      <c r="H137" s="419">
        <v>1</v>
      </c>
      <c r="I137" s="419">
        <v>0</v>
      </c>
      <c r="J137" s="419">
        <v>0</v>
      </c>
      <c r="K137" s="396">
        <v>22.433</v>
      </c>
      <c r="L137" s="409"/>
      <c r="M137" s="419"/>
      <c r="N137" s="394"/>
      <c r="O137" s="398">
        <v>45282</v>
      </c>
      <c r="P137" s="394"/>
      <c r="Q137" s="394"/>
    </row>
    <row r="138" spans="1:17" ht="15" customHeight="1">
      <c r="A138" s="360">
        <v>133</v>
      </c>
      <c r="B138" s="415"/>
      <c r="C138" s="409" t="s">
        <v>205</v>
      </c>
      <c r="D138" s="409" t="s">
        <v>176</v>
      </c>
      <c r="E138" s="409"/>
      <c r="F138" s="418"/>
      <c r="G138" s="419">
        <v>0</v>
      </c>
      <c r="H138" s="419">
        <v>0</v>
      </c>
      <c r="I138" s="419">
        <v>0</v>
      </c>
      <c r="J138" s="419">
        <v>0</v>
      </c>
      <c r="K138" s="396">
        <v>27.141999999999999</v>
      </c>
      <c r="L138" s="409"/>
      <c r="M138" s="419"/>
      <c r="N138" s="412"/>
      <c r="O138" s="398">
        <v>45282</v>
      </c>
      <c r="P138" s="412"/>
      <c r="Q138" s="412"/>
    </row>
    <row r="139" spans="1:17" ht="15" customHeight="1">
      <c r="A139" s="368">
        <v>134</v>
      </c>
      <c r="B139" s="370"/>
      <c r="C139" s="409" t="s">
        <v>196</v>
      </c>
      <c r="D139" s="409" t="s">
        <v>97</v>
      </c>
      <c r="E139" s="409"/>
      <c r="F139" s="418"/>
      <c r="G139" s="419">
        <v>0</v>
      </c>
      <c r="H139" s="419">
        <v>0</v>
      </c>
      <c r="I139" s="419">
        <v>0</v>
      </c>
      <c r="J139" s="419">
        <v>0</v>
      </c>
      <c r="K139" s="396">
        <v>109.34099999999999</v>
      </c>
      <c r="L139" s="409"/>
      <c r="M139" s="419">
        <v>45.234000000000002</v>
      </c>
      <c r="N139" s="412"/>
      <c r="O139" s="398">
        <v>45282</v>
      </c>
      <c r="P139" s="412" t="s">
        <v>2108</v>
      </c>
      <c r="Q139" s="394" t="s">
        <v>2066</v>
      </c>
    </row>
    <row r="140" spans="1:17" ht="15" customHeight="1">
      <c r="A140" s="375">
        <v>135</v>
      </c>
      <c r="B140" s="420"/>
      <c r="C140" s="409" t="s">
        <v>175</v>
      </c>
      <c r="D140" s="409" t="s">
        <v>176</v>
      </c>
      <c r="E140" s="409"/>
      <c r="F140" s="418"/>
      <c r="G140" s="419">
        <v>0</v>
      </c>
      <c r="H140" s="419">
        <v>0</v>
      </c>
      <c r="I140" s="419">
        <v>0</v>
      </c>
      <c r="J140" s="419">
        <v>0</v>
      </c>
      <c r="K140" s="396">
        <v>23.573</v>
      </c>
      <c r="L140" s="409"/>
      <c r="M140" s="419"/>
      <c r="N140" s="412"/>
      <c r="O140" s="398">
        <v>45282</v>
      </c>
      <c r="P140" s="412"/>
      <c r="Q140" s="412"/>
    </row>
    <row r="141" spans="1:17" ht="15" customHeight="1">
      <c r="A141" s="360">
        <v>136</v>
      </c>
      <c r="B141" s="415"/>
      <c r="C141" s="409" t="s">
        <v>342</v>
      </c>
      <c r="D141" s="409" t="s">
        <v>343</v>
      </c>
      <c r="E141" s="409"/>
      <c r="F141" s="418"/>
      <c r="G141" s="419">
        <v>0</v>
      </c>
      <c r="H141" s="419">
        <v>0</v>
      </c>
      <c r="I141" s="419">
        <v>0</v>
      </c>
      <c r="J141" s="419">
        <v>0</v>
      </c>
      <c r="K141" s="396">
        <v>199.63300000000001</v>
      </c>
      <c r="L141" s="409"/>
      <c r="M141" s="419">
        <v>199.63300000000001</v>
      </c>
      <c r="N141" s="412"/>
      <c r="O141" s="398">
        <v>45282</v>
      </c>
      <c r="P141" s="412" t="s">
        <v>2109</v>
      </c>
      <c r="Q141" s="394" t="s">
        <v>2066</v>
      </c>
    </row>
    <row r="142" spans="1:17" ht="15" customHeight="1">
      <c r="A142" s="368">
        <v>137</v>
      </c>
      <c r="B142" s="415"/>
      <c r="C142" s="409" t="s">
        <v>306</v>
      </c>
      <c r="D142" s="409" t="s">
        <v>176</v>
      </c>
      <c r="E142" s="409"/>
      <c r="F142" s="418"/>
      <c r="G142" s="419">
        <v>0</v>
      </c>
      <c r="H142" s="419">
        <v>0</v>
      </c>
      <c r="I142" s="419">
        <v>0</v>
      </c>
      <c r="J142" s="419">
        <v>0</v>
      </c>
      <c r="K142" s="396">
        <v>173.68299999999999</v>
      </c>
      <c r="L142" s="409"/>
      <c r="M142" s="419">
        <v>140.624</v>
      </c>
      <c r="N142" s="412"/>
      <c r="O142" s="398">
        <v>45282</v>
      </c>
      <c r="P142" s="412" t="s">
        <v>2110</v>
      </c>
      <c r="Q142" s="394" t="s">
        <v>2066</v>
      </c>
    </row>
    <row r="143" spans="1:17" ht="15" customHeight="1">
      <c r="A143" s="375">
        <v>138</v>
      </c>
      <c r="B143" s="416"/>
      <c r="C143" s="409" t="s">
        <v>325</v>
      </c>
      <c r="D143" s="409" t="s">
        <v>176</v>
      </c>
      <c r="E143" s="409"/>
      <c r="F143" s="418"/>
      <c r="G143" s="419">
        <v>0</v>
      </c>
      <c r="H143" s="419">
        <v>0</v>
      </c>
      <c r="I143" s="419">
        <v>0</v>
      </c>
      <c r="J143" s="419">
        <v>0</v>
      </c>
      <c r="K143" s="396">
        <v>31.908000000000001</v>
      </c>
      <c r="L143" s="409"/>
      <c r="M143" s="419"/>
      <c r="N143" s="412"/>
      <c r="O143" s="398">
        <v>45282</v>
      </c>
      <c r="P143" s="412"/>
      <c r="Q143" s="412"/>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92" t="s">
        <v>84</v>
      </c>
      <c r="B4" s="1292" t="s">
        <v>762</v>
      </c>
      <c r="C4" s="1294" t="s">
        <v>87</v>
      </c>
      <c r="D4" s="1294" t="s">
        <v>88</v>
      </c>
      <c r="E4" s="1294" t="s">
        <v>89</v>
      </c>
      <c r="F4" s="1294" t="s">
        <v>763</v>
      </c>
      <c r="G4" s="1326" t="s">
        <v>47</v>
      </c>
      <c r="H4" s="1291" t="s">
        <v>93</v>
      </c>
    </row>
    <row r="5" spans="1:8" ht="14.25" customHeight="1">
      <c r="A5" s="1279"/>
      <c r="B5" s="1279"/>
      <c r="C5" s="1279"/>
      <c r="D5" s="1279"/>
      <c r="E5" s="1279"/>
      <c r="F5" s="1279"/>
      <c r="G5" s="1279"/>
      <c r="H5" s="1279"/>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2" t="s">
        <v>2154</v>
      </c>
      <c r="E5" s="1470" t="s">
        <v>2155</v>
      </c>
      <c r="F5" s="1264"/>
      <c r="G5" s="1470" t="s">
        <v>2156</v>
      </c>
      <c r="H5" s="1264"/>
    </row>
    <row r="6" spans="4:8" ht="14.25" customHeight="1">
      <c r="D6" s="483">
        <v>1</v>
      </c>
      <c r="E6" s="78" t="s">
        <v>611</v>
      </c>
      <c r="F6" s="80" t="s">
        <v>1362</v>
      </c>
      <c r="G6" s="78" t="s">
        <v>519</v>
      </c>
      <c r="H6" s="78" t="s">
        <v>507</v>
      </c>
    </row>
    <row r="7" spans="4:8" ht="14.25" customHeight="1">
      <c r="D7" s="483">
        <v>2</v>
      </c>
      <c r="E7" s="78" t="s">
        <v>638</v>
      </c>
      <c r="F7" s="80" t="s">
        <v>1362</v>
      </c>
      <c r="G7" s="78" t="s">
        <v>526</v>
      </c>
      <c r="H7" s="78" t="s">
        <v>2157</v>
      </c>
    </row>
    <row r="8" spans="4:8" ht="14.25" customHeight="1">
      <c r="D8" s="483">
        <v>3</v>
      </c>
      <c r="E8" s="78" t="s">
        <v>1541</v>
      </c>
      <c r="F8" s="78" t="s">
        <v>1542</v>
      </c>
      <c r="G8" s="78" t="s">
        <v>529</v>
      </c>
      <c r="H8" s="78" t="s">
        <v>525</v>
      </c>
    </row>
    <row r="9" spans="4:8" ht="14.25" customHeight="1">
      <c r="D9" s="483">
        <v>4</v>
      </c>
      <c r="E9" s="78" t="s">
        <v>1552</v>
      </c>
      <c r="F9" s="78" t="s">
        <v>1542</v>
      </c>
      <c r="G9" s="78" t="s">
        <v>502</v>
      </c>
      <c r="H9" s="78" t="s">
        <v>507</v>
      </c>
    </row>
    <row r="10" spans="4:8" ht="14.25" customHeight="1">
      <c r="D10" s="483">
        <v>5</v>
      </c>
      <c r="E10" s="78" t="s">
        <v>931</v>
      </c>
      <c r="F10" s="80" t="s">
        <v>2157</v>
      </c>
      <c r="G10" s="459"/>
      <c r="H10" s="459"/>
    </row>
    <row r="11" spans="4:8" ht="14.25" customHeight="1">
      <c r="D11" s="483">
        <v>6</v>
      </c>
      <c r="E11" s="78" t="s">
        <v>524</v>
      </c>
      <c r="F11" s="80" t="s">
        <v>2158</v>
      </c>
      <c r="G11" s="459"/>
      <c r="H11" s="459"/>
    </row>
    <row r="12" spans="4:8" ht="14.25" customHeight="1">
      <c r="D12" s="483">
        <v>7</v>
      </c>
      <c r="E12" s="78" t="s">
        <v>929</v>
      </c>
      <c r="F12" s="80" t="s">
        <v>2157</v>
      </c>
      <c r="G12" s="483"/>
      <c r="H12" s="483"/>
    </row>
    <row r="13" spans="4:8" ht="14.25" customHeight="1">
      <c r="D13" s="483">
        <v>8</v>
      </c>
      <c r="E13" s="78" t="s">
        <v>926</v>
      </c>
      <c r="F13" s="80" t="s">
        <v>525</v>
      </c>
      <c r="G13" s="483"/>
      <c r="H13" s="483"/>
    </row>
    <row r="14" spans="4:8" ht="14.25" customHeight="1">
      <c r="D14" s="483">
        <v>9</v>
      </c>
      <c r="E14" s="78" t="s">
        <v>571</v>
      </c>
      <c r="F14" s="80" t="s">
        <v>2159</v>
      </c>
      <c r="G14" s="483"/>
      <c r="H14"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292" t="s">
        <v>2161</v>
      </c>
      <c r="B4" s="1292" t="s">
        <v>85</v>
      </c>
      <c r="C4" s="1293" t="s">
        <v>86</v>
      </c>
      <c r="D4" s="1294" t="s">
        <v>87</v>
      </c>
      <c r="E4" s="1294" t="s">
        <v>88</v>
      </c>
      <c r="F4" s="1294" t="s">
        <v>2162</v>
      </c>
      <c r="G4" s="1295" t="s">
        <v>91</v>
      </c>
      <c r="H4" s="1294" t="s">
        <v>2163</v>
      </c>
      <c r="I4" s="1294" t="s">
        <v>2164</v>
      </c>
      <c r="J4" s="1291" t="s">
        <v>93</v>
      </c>
      <c r="K4" s="1291" t="s">
        <v>2165</v>
      </c>
    </row>
    <row r="5" spans="1:11" s="146" customFormat="1" ht="12.75" customHeight="1">
      <c r="A5" s="1279"/>
      <c r="B5" s="1279"/>
      <c r="C5" s="1279"/>
      <c r="D5" s="1279"/>
      <c r="E5" s="1279"/>
      <c r="F5" s="1279"/>
      <c r="G5" s="1279"/>
      <c r="H5" s="1279"/>
      <c r="I5" s="1279"/>
      <c r="J5" s="1279"/>
      <c r="K5" s="1279"/>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4" t="s">
        <v>378</v>
      </c>
      <c r="H9" s="484" t="s">
        <v>378</v>
      </c>
      <c r="I9" s="157" t="s">
        <v>2166</v>
      </c>
      <c r="J9" s="157" t="s">
        <v>2167</v>
      </c>
      <c r="K9" s="157"/>
    </row>
    <row r="10" spans="1:11" s="64" customFormat="1" ht="12.75" customHeight="1">
      <c r="A10" s="78">
        <v>4</v>
      </c>
      <c r="B10" s="78">
        <v>4</v>
      </c>
      <c r="C10" s="78"/>
      <c r="D10" s="148" t="s">
        <v>215</v>
      </c>
      <c r="E10" s="78" t="s">
        <v>176</v>
      </c>
      <c r="F10" s="78"/>
      <c r="G10" s="485" t="s">
        <v>373</v>
      </c>
      <c r="H10" s="485"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6"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6" t="s">
        <v>97</v>
      </c>
      <c r="F47" s="66"/>
      <c r="G47" s="484" t="s">
        <v>2176</v>
      </c>
      <c r="H47" s="484"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7"/>
      <c r="E86" s="488"/>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9"/>
      <c r="E97" s="490"/>
      <c r="F97" s="490"/>
      <c r="G97" s="490"/>
      <c r="H97" s="490"/>
      <c r="I97" s="490"/>
      <c r="J97" s="490"/>
      <c r="K97" s="491"/>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2">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4"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2">
        <v>45713</v>
      </c>
      <c r="C144" s="66"/>
      <c r="D144" s="487"/>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8" t="s">
        <v>2166</v>
      </c>
      <c r="J157" s="328" t="s">
        <v>2167</v>
      </c>
      <c r="K157" s="78"/>
    </row>
    <row r="158" spans="1:11" s="64" customFormat="1" ht="12.75" customHeight="1">
      <c r="A158" s="78">
        <v>139</v>
      </c>
      <c r="B158" s="78">
        <v>7</v>
      </c>
      <c r="D158" s="148" t="s">
        <v>314</v>
      </c>
      <c r="E158" s="78"/>
      <c r="G158" s="79" t="s">
        <v>2203</v>
      </c>
      <c r="H158" s="79" t="s">
        <v>2203</v>
      </c>
      <c r="I158" s="328" t="s">
        <v>2166</v>
      </c>
      <c r="J158" s="328"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292" t="s">
        <v>2161</v>
      </c>
      <c r="B4" s="1292" t="s">
        <v>85</v>
      </c>
      <c r="C4" s="1293" t="s">
        <v>86</v>
      </c>
      <c r="D4" s="1294" t="s">
        <v>87</v>
      </c>
      <c r="E4" s="1294" t="s">
        <v>88</v>
      </c>
      <c r="F4" s="1294" t="s">
        <v>2162</v>
      </c>
      <c r="G4" s="1295" t="s">
        <v>91</v>
      </c>
      <c r="H4" s="1294" t="s">
        <v>2163</v>
      </c>
      <c r="I4" s="1294" t="s">
        <v>2164</v>
      </c>
      <c r="J4" s="1291" t="s">
        <v>93</v>
      </c>
      <c r="K4" s="1291" t="s">
        <v>2165</v>
      </c>
    </row>
    <row r="5" spans="1:11" ht="12.75" customHeight="1">
      <c r="A5" s="1279"/>
      <c r="B5" s="1279"/>
      <c r="C5" s="1279"/>
      <c r="D5" s="1279"/>
      <c r="E5" s="1279"/>
      <c r="F5" s="1279"/>
      <c r="G5" s="1279"/>
      <c r="H5" s="1279"/>
      <c r="I5" s="1279"/>
      <c r="J5" s="1279"/>
      <c r="K5" s="1279"/>
    </row>
    <row r="6" spans="1:11" ht="12.75" customHeight="1">
      <c r="A6" s="157">
        <v>1</v>
      </c>
      <c r="B6" s="157">
        <v>1</v>
      </c>
      <c r="C6" s="64"/>
      <c r="D6" s="182" t="s">
        <v>182</v>
      </c>
      <c r="E6" s="157" t="s">
        <v>107</v>
      </c>
      <c r="F6" s="515"/>
      <c r="G6" s="484" t="s">
        <v>772</v>
      </c>
      <c r="H6" s="484" t="s">
        <v>772</v>
      </c>
      <c r="I6" s="157" t="s">
        <v>2166</v>
      </c>
      <c r="J6" s="157" t="s">
        <v>2167</v>
      </c>
      <c r="K6" s="151"/>
    </row>
    <row r="7" spans="1:11" ht="12.75" customHeight="1">
      <c r="A7" s="78">
        <v>2</v>
      </c>
      <c r="B7" s="78">
        <v>2</v>
      </c>
      <c r="C7" s="78"/>
      <c r="D7" s="148" t="s">
        <v>215</v>
      </c>
      <c r="E7" s="78" t="s">
        <v>176</v>
      </c>
      <c r="F7" s="78"/>
      <c r="G7" s="485" t="s">
        <v>376</v>
      </c>
      <c r="H7" s="485"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5"/>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6"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4" t="s">
        <v>2327</v>
      </c>
      <c r="H92" s="484" t="s">
        <v>2327</v>
      </c>
      <c r="I92" s="157" t="s">
        <v>2166</v>
      </c>
      <c r="J92" s="157" t="s">
        <v>2167</v>
      </c>
      <c r="K92" s="157"/>
    </row>
    <row r="93" spans="1:11" ht="12.75" customHeight="1">
      <c r="A93" s="78">
        <v>82</v>
      </c>
      <c r="B93" s="78">
        <v>8</v>
      </c>
      <c r="C93" s="66"/>
      <c r="D93" s="182" t="s">
        <v>362</v>
      </c>
      <c r="E93" s="157" t="s">
        <v>176</v>
      </c>
      <c r="F93" s="66"/>
      <c r="G93" s="484" t="s">
        <v>2194</v>
      </c>
      <c r="H93" s="484"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6"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6"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6"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4"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6"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6"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8" t="s">
        <v>2166</v>
      </c>
      <c r="J153" s="328" t="s">
        <v>2167</v>
      </c>
      <c r="K153" s="78"/>
    </row>
    <row r="154" spans="1:11" ht="12.75" customHeight="1">
      <c r="A154" s="78">
        <v>137</v>
      </c>
      <c r="B154" s="78">
        <v>7</v>
      </c>
      <c r="C154" s="64"/>
      <c r="D154" s="148" t="s">
        <v>314</v>
      </c>
      <c r="E154" s="78"/>
      <c r="F154" s="64"/>
      <c r="G154" s="79" t="s">
        <v>2203</v>
      </c>
      <c r="H154" s="79" t="s">
        <v>2203</v>
      </c>
      <c r="I154" s="328" t="s">
        <v>2166</v>
      </c>
      <c r="J154" s="328"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2" workbookViewId="0">
      <selection activeCell="N354" sqref="N35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292" t="s">
        <v>2161</v>
      </c>
      <c r="B4" s="1292" t="s">
        <v>85</v>
      </c>
      <c r="C4" s="1293" t="s">
        <v>86</v>
      </c>
      <c r="D4" s="1294" t="s">
        <v>87</v>
      </c>
      <c r="E4" s="1294" t="s">
        <v>88</v>
      </c>
      <c r="F4" s="1294" t="s">
        <v>2162</v>
      </c>
      <c r="G4" s="1295" t="s">
        <v>91</v>
      </c>
      <c r="H4" s="1294" t="s">
        <v>2163</v>
      </c>
      <c r="I4" s="1294" t="s">
        <v>2164</v>
      </c>
      <c r="J4" s="1291" t="s">
        <v>93</v>
      </c>
      <c r="K4" s="1291" t="s">
        <v>2165</v>
      </c>
      <c r="L4" s="146"/>
      <c r="M4" s="146"/>
      <c r="N4" s="146"/>
      <c r="O4" s="146"/>
      <c r="P4" s="146"/>
      <c r="Q4" s="146"/>
    </row>
    <row r="5" spans="1:17" ht="12.75" customHeight="1">
      <c r="A5" s="1279"/>
      <c r="B5" s="1279"/>
      <c r="C5" s="1279"/>
      <c r="D5" s="1279"/>
      <c r="E5" s="1279"/>
      <c r="F5" s="1279"/>
      <c r="G5" s="1279"/>
      <c r="H5" s="1279"/>
      <c r="I5" s="1279"/>
      <c r="J5" s="1279"/>
      <c r="K5" s="1279"/>
      <c r="L5" s="146"/>
      <c r="M5" s="146"/>
      <c r="N5" s="146"/>
      <c r="O5" s="146"/>
      <c r="P5" s="146"/>
      <c r="Q5" s="276" t="s">
        <v>1220</v>
      </c>
    </row>
    <row r="6" spans="1:17" ht="12.75" customHeight="1">
      <c r="A6" s="78"/>
      <c r="B6" s="147">
        <v>45261</v>
      </c>
      <c r="C6" s="66"/>
      <c r="D6" s="78"/>
      <c r="E6" s="78"/>
      <c r="F6" s="78"/>
      <c r="G6" s="78"/>
      <c r="H6" s="78"/>
      <c r="I6" s="78"/>
      <c r="J6" s="80"/>
      <c r="K6" s="78"/>
      <c r="L6" s="64"/>
      <c r="M6" s="64"/>
      <c r="N6" s="64"/>
      <c r="O6" s="64"/>
      <c r="P6" s="64"/>
      <c r="Q6" s="276"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6" t="s">
        <v>1078</v>
      </c>
    </row>
    <row r="8" spans="1:17" ht="12.75" customHeight="1">
      <c r="A8" s="78">
        <v>2</v>
      </c>
      <c r="B8" s="157">
        <v>2</v>
      </c>
      <c r="C8" s="64"/>
      <c r="D8" s="182" t="s">
        <v>711</v>
      </c>
      <c r="E8" s="157" t="s">
        <v>176</v>
      </c>
      <c r="F8" s="515"/>
      <c r="G8" s="484" t="s">
        <v>1981</v>
      </c>
      <c r="H8" s="157" t="s">
        <v>2208</v>
      </c>
      <c r="I8" s="157" t="s">
        <v>2166</v>
      </c>
      <c r="J8" s="76" t="s">
        <v>2167</v>
      </c>
      <c r="K8" s="515"/>
      <c r="L8" s="64"/>
      <c r="M8" s="64"/>
      <c r="N8" s="64"/>
      <c r="O8" s="64"/>
      <c r="P8" s="64"/>
      <c r="Q8" s="276"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6"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6"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6"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6"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6"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6"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6"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5"/>
      <c r="G30" s="484" t="s">
        <v>186</v>
      </c>
      <c r="H30" s="484"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4" t="s">
        <v>289</v>
      </c>
      <c r="H49" s="484"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4"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5"/>
      <c r="G64" s="484" t="s">
        <v>305</v>
      </c>
      <c r="H64" s="484" t="s">
        <v>305</v>
      </c>
      <c r="I64" s="157" t="s">
        <v>2166</v>
      </c>
      <c r="J64" s="157" t="s">
        <v>2167</v>
      </c>
      <c r="K64" s="515"/>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4" t="s">
        <v>772</v>
      </c>
      <c r="H94" s="484"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4" t="s">
        <v>410</v>
      </c>
      <c r="H105" s="484"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2" t="s">
        <v>2173</v>
      </c>
      <c r="F123" s="79" t="s">
        <v>492</v>
      </c>
      <c r="G123" s="79" t="s">
        <v>2193</v>
      </c>
      <c r="H123" s="79" t="s">
        <v>2193</v>
      </c>
      <c r="I123" s="78" t="s">
        <v>2166</v>
      </c>
      <c r="J123" s="78" t="s">
        <v>2167</v>
      </c>
      <c r="K123" s="78"/>
    </row>
    <row r="124" spans="1:11" ht="12.75" customHeight="1">
      <c r="A124" s="78">
        <v>111</v>
      </c>
      <c r="B124" s="78">
        <v>2</v>
      </c>
      <c r="C124" s="78"/>
      <c r="D124" s="148" t="s">
        <v>1540</v>
      </c>
      <c r="E124" s="352" t="s">
        <v>97</v>
      </c>
      <c r="F124" s="79" t="s">
        <v>536</v>
      </c>
      <c r="G124" s="79" t="s">
        <v>552</v>
      </c>
      <c r="H124" s="79" t="s">
        <v>552</v>
      </c>
      <c r="I124" s="78" t="s">
        <v>2166</v>
      </c>
      <c r="J124" s="78" t="s">
        <v>2167</v>
      </c>
      <c r="K124" s="78"/>
    </row>
    <row r="125" spans="1:11" ht="12.75" customHeight="1">
      <c r="A125" s="78">
        <v>112</v>
      </c>
      <c r="B125" s="78">
        <v>3</v>
      </c>
      <c r="C125" s="78"/>
      <c r="D125" s="148" t="s">
        <v>721</v>
      </c>
      <c r="E125" s="352"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4"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7" t="s">
        <v>1747</v>
      </c>
      <c r="E185" s="328" t="s">
        <v>176</v>
      </c>
      <c r="F185" s="151"/>
      <c r="G185" s="79" t="s">
        <v>1792</v>
      </c>
      <c r="H185" s="79" t="s">
        <v>1792</v>
      </c>
      <c r="I185" s="78" t="s">
        <v>2166</v>
      </c>
      <c r="J185" s="78" t="s">
        <v>2167</v>
      </c>
      <c r="K185" s="151"/>
    </row>
    <row r="186" spans="1:11" ht="12.75" customHeight="1">
      <c r="A186" s="78">
        <v>168</v>
      </c>
      <c r="B186" s="78">
        <v>6</v>
      </c>
      <c r="C186" s="78"/>
      <c r="D186" s="517" t="s">
        <v>1742</v>
      </c>
      <c r="E186" s="328"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8" t="s">
        <v>2166</v>
      </c>
      <c r="J189" s="328" t="s">
        <v>2167</v>
      </c>
      <c r="K189" s="78"/>
    </row>
    <row r="190" spans="1:11" ht="12.75" customHeight="1">
      <c r="A190" s="78">
        <v>172</v>
      </c>
      <c r="B190" s="78">
        <v>10</v>
      </c>
      <c r="C190" s="64"/>
      <c r="D190" s="148" t="s">
        <v>1550</v>
      </c>
      <c r="E190" s="78" t="s">
        <v>176</v>
      </c>
      <c r="F190" s="79" t="s">
        <v>2224</v>
      </c>
      <c r="G190" s="79" t="s">
        <v>738</v>
      </c>
      <c r="H190" s="79" t="s">
        <v>738</v>
      </c>
      <c r="I190" s="328" t="s">
        <v>2166</v>
      </c>
      <c r="J190" s="328" t="s">
        <v>2167</v>
      </c>
      <c r="K190" s="78"/>
    </row>
    <row r="191" spans="1:11" ht="12.75" customHeight="1">
      <c r="A191" s="78">
        <v>173</v>
      </c>
      <c r="B191" s="78">
        <v>11</v>
      </c>
      <c r="C191" s="64"/>
      <c r="D191" s="148" t="s">
        <v>1553</v>
      </c>
      <c r="E191" s="78" t="s">
        <v>176</v>
      </c>
      <c r="F191" s="79" t="s">
        <v>2224</v>
      </c>
      <c r="G191" s="79" t="s">
        <v>738</v>
      </c>
      <c r="H191" s="79" t="s">
        <v>738</v>
      </c>
      <c r="I191" s="328" t="s">
        <v>2166</v>
      </c>
      <c r="J191" s="328" t="s">
        <v>2167</v>
      </c>
      <c r="K191" s="78"/>
    </row>
    <row r="192" spans="1:11" ht="12.75" customHeight="1">
      <c r="A192" s="64"/>
      <c r="B192" s="156" t="s">
        <v>720</v>
      </c>
      <c r="C192" s="64"/>
      <c r="D192" s="148"/>
      <c r="E192" s="78"/>
      <c r="F192" s="79"/>
      <c r="G192" s="79"/>
      <c r="H192" s="173"/>
      <c r="I192" s="328"/>
      <c r="J192" s="328"/>
      <c r="K192" s="78"/>
    </row>
    <row r="193" spans="1:11" ht="12.75" customHeight="1">
      <c r="A193" s="78">
        <v>174</v>
      </c>
      <c r="B193" s="78">
        <v>1</v>
      </c>
      <c r="C193" s="64"/>
      <c r="D193" s="148" t="s">
        <v>1603</v>
      </c>
      <c r="E193" s="78"/>
      <c r="F193" s="79" t="s">
        <v>802</v>
      </c>
      <c r="G193" s="79" t="s">
        <v>1800</v>
      </c>
      <c r="H193" s="79" t="s">
        <v>2335</v>
      </c>
      <c r="I193" s="328" t="s">
        <v>2166</v>
      </c>
      <c r="J193" s="328" t="s">
        <v>2167</v>
      </c>
      <c r="K193" s="78"/>
    </row>
    <row r="194" spans="1:11" ht="12.75" customHeight="1">
      <c r="A194" s="78">
        <v>175</v>
      </c>
      <c r="B194" s="78">
        <v>2</v>
      </c>
      <c r="C194" s="78"/>
      <c r="D194" s="148" t="s">
        <v>1729</v>
      </c>
      <c r="E194" s="78"/>
      <c r="F194" s="79" t="s">
        <v>803</v>
      </c>
      <c r="G194" s="79" t="s">
        <v>1800</v>
      </c>
      <c r="H194" s="79" t="s">
        <v>1800</v>
      </c>
      <c r="I194" s="328" t="s">
        <v>2166</v>
      </c>
      <c r="J194" s="328" t="s">
        <v>2167</v>
      </c>
      <c r="K194" s="78"/>
    </row>
    <row r="195" spans="1:11" ht="12.75" customHeight="1">
      <c r="A195" s="78">
        <v>176</v>
      </c>
      <c r="B195" s="78">
        <v>3</v>
      </c>
      <c r="C195" s="78"/>
      <c r="D195" s="148" t="s">
        <v>1738</v>
      </c>
      <c r="E195" s="78"/>
      <c r="F195" s="79" t="s">
        <v>1803</v>
      </c>
      <c r="G195" s="79" t="s">
        <v>1803</v>
      </c>
      <c r="H195" s="79" t="s">
        <v>1803</v>
      </c>
      <c r="I195" s="328" t="s">
        <v>2166</v>
      </c>
      <c r="J195" s="328" t="s">
        <v>2167</v>
      </c>
      <c r="K195" s="78"/>
    </row>
    <row r="196" spans="1:11" ht="12.75" customHeight="1">
      <c r="A196" s="78">
        <v>177</v>
      </c>
      <c r="B196" s="78">
        <v>4</v>
      </c>
      <c r="C196" s="64"/>
      <c r="D196" s="148" t="s">
        <v>603</v>
      </c>
      <c r="E196" s="78" t="s">
        <v>97</v>
      </c>
      <c r="F196" s="79" t="s">
        <v>737</v>
      </c>
      <c r="G196" s="79" t="s">
        <v>737</v>
      </c>
      <c r="H196" s="79" t="s">
        <v>737</v>
      </c>
      <c r="I196" s="328" t="s">
        <v>2166</v>
      </c>
      <c r="J196" s="328"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8" t="s">
        <v>2166</v>
      </c>
      <c r="J199" s="328" t="s">
        <v>2167</v>
      </c>
      <c r="K199" s="78"/>
    </row>
    <row r="200" spans="1:11" ht="12.75" customHeight="1">
      <c r="A200" s="78">
        <v>180</v>
      </c>
      <c r="B200" s="78">
        <v>2</v>
      </c>
      <c r="C200" s="78"/>
      <c r="D200" s="148" t="s">
        <v>396</v>
      </c>
      <c r="E200" s="78"/>
      <c r="F200" s="79" t="s">
        <v>2202</v>
      </c>
      <c r="G200" s="79" t="s">
        <v>806</v>
      </c>
      <c r="H200" s="79" t="s">
        <v>806</v>
      </c>
      <c r="I200" s="328" t="s">
        <v>2166</v>
      </c>
      <c r="J200" s="328" t="s">
        <v>2167</v>
      </c>
      <c r="K200" s="78"/>
    </row>
    <row r="201" spans="1:11" ht="12.75" customHeight="1">
      <c r="A201" s="78">
        <v>181</v>
      </c>
      <c r="B201" s="78">
        <v>6</v>
      </c>
      <c r="C201" s="78"/>
      <c r="D201" s="148" t="s">
        <v>1692</v>
      </c>
      <c r="E201" s="78"/>
      <c r="F201" s="79" t="s">
        <v>746</v>
      </c>
      <c r="G201" s="79" t="s">
        <v>746</v>
      </c>
      <c r="H201" s="79" t="s">
        <v>746</v>
      </c>
      <c r="I201" s="328" t="s">
        <v>2166</v>
      </c>
      <c r="J201" s="328" t="s">
        <v>2167</v>
      </c>
      <c r="K201" s="78"/>
    </row>
    <row r="202" spans="1:11" ht="12.75" customHeight="1">
      <c r="A202" s="78">
        <v>182</v>
      </c>
      <c r="B202" s="78">
        <v>7</v>
      </c>
      <c r="C202" s="78"/>
      <c r="D202" s="148" t="s">
        <v>1755</v>
      </c>
      <c r="E202" s="78"/>
      <c r="F202" s="79" t="s">
        <v>1808</v>
      </c>
      <c r="G202" s="79" t="s">
        <v>1808</v>
      </c>
      <c r="H202" s="79" t="s">
        <v>1808</v>
      </c>
      <c r="I202" s="328" t="s">
        <v>2166</v>
      </c>
      <c r="J202" s="328" t="s">
        <v>2167</v>
      </c>
      <c r="K202" s="78"/>
    </row>
    <row r="203" spans="1:11" ht="12.75" customHeight="1">
      <c r="A203" s="78">
        <v>183</v>
      </c>
      <c r="B203" s="78">
        <v>8</v>
      </c>
      <c r="C203" s="78"/>
      <c r="D203" s="148" t="s">
        <v>1757</v>
      </c>
      <c r="E203" s="78"/>
      <c r="F203" s="79" t="s">
        <v>2227</v>
      </c>
      <c r="G203" s="79" t="s">
        <v>2227</v>
      </c>
      <c r="H203" s="79" t="s">
        <v>2227</v>
      </c>
      <c r="I203" s="328" t="s">
        <v>2166</v>
      </c>
      <c r="J203" s="328" t="s">
        <v>2167</v>
      </c>
      <c r="K203" s="78"/>
    </row>
    <row r="204" spans="1:11" ht="12.75" customHeight="1">
      <c r="A204" s="78">
        <v>184</v>
      </c>
      <c r="B204" s="78">
        <v>9</v>
      </c>
      <c r="C204" s="78"/>
      <c r="D204" s="148" t="s">
        <v>1737</v>
      </c>
      <c r="E204" s="78"/>
      <c r="F204" s="79" t="s">
        <v>1801</v>
      </c>
      <c r="G204" s="79" t="s">
        <v>1801</v>
      </c>
      <c r="H204" s="79" t="s">
        <v>1801</v>
      </c>
      <c r="I204" s="328" t="s">
        <v>2166</v>
      </c>
      <c r="J204" s="328" t="s">
        <v>2167</v>
      </c>
      <c r="K204" s="78"/>
    </row>
    <row r="205" spans="1:11" ht="12.75" customHeight="1">
      <c r="A205" s="78">
        <v>185</v>
      </c>
      <c r="B205" s="78">
        <v>10</v>
      </c>
      <c r="C205" s="64"/>
      <c r="D205" s="148" t="s">
        <v>1743</v>
      </c>
      <c r="E205" s="78"/>
      <c r="F205" s="79" t="s">
        <v>2225</v>
      </c>
      <c r="G205" s="79" t="s">
        <v>2225</v>
      </c>
      <c r="H205" s="79" t="s">
        <v>2225</v>
      </c>
      <c r="I205" s="328" t="s">
        <v>2166</v>
      </c>
      <c r="J205" s="328" t="s">
        <v>2167</v>
      </c>
      <c r="K205" s="78"/>
    </row>
    <row r="206" spans="1:11" ht="12.75" customHeight="1">
      <c r="A206" s="78">
        <v>186</v>
      </c>
      <c r="B206" s="78">
        <v>11</v>
      </c>
      <c r="C206" s="64"/>
      <c r="D206" s="148" t="s">
        <v>1767</v>
      </c>
      <c r="E206" s="78"/>
      <c r="F206" s="79"/>
      <c r="G206" s="79" t="s">
        <v>1994</v>
      </c>
      <c r="H206" s="79" t="s">
        <v>1994</v>
      </c>
      <c r="I206" s="328" t="s">
        <v>2166</v>
      </c>
      <c r="J206" s="328" t="s">
        <v>2167</v>
      </c>
      <c r="K206" s="78"/>
    </row>
    <row r="207" spans="1:11" ht="12.75" customHeight="1">
      <c r="A207" s="78">
        <v>187</v>
      </c>
      <c r="B207" s="78">
        <v>12</v>
      </c>
      <c r="C207" s="78"/>
      <c r="D207" s="148" t="s">
        <v>1576</v>
      </c>
      <c r="E207" s="78"/>
      <c r="F207" s="79" t="s">
        <v>747</v>
      </c>
      <c r="G207" s="79" t="s">
        <v>747</v>
      </c>
      <c r="H207" s="79" t="s">
        <v>747</v>
      </c>
      <c r="I207" s="328" t="s">
        <v>2166</v>
      </c>
      <c r="J207" s="328" t="s">
        <v>2167</v>
      </c>
      <c r="K207" s="78"/>
    </row>
    <row r="208" spans="1:11" ht="12.75" customHeight="1">
      <c r="A208" s="78">
        <v>188</v>
      </c>
      <c r="B208" s="78">
        <v>13</v>
      </c>
      <c r="C208" s="78"/>
      <c r="D208" s="148" t="s">
        <v>1702</v>
      </c>
      <c r="E208" s="78"/>
      <c r="F208" s="79" t="s">
        <v>2228</v>
      </c>
      <c r="G208" s="79" t="s">
        <v>2228</v>
      </c>
      <c r="H208" s="79" t="s">
        <v>2228</v>
      </c>
      <c r="I208" s="328" t="s">
        <v>2166</v>
      </c>
      <c r="J208" s="328"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2">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8" t="s">
        <v>2166</v>
      </c>
      <c r="J212" s="328" t="s">
        <v>2167</v>
      </c>
      <c r="K212" s="78"/>
    </row>
    <row r="213" spans="1:11" ht="12.75" customHeight="1">
      <c r="A213" s="78">
        <v>191</v>
      </c>
      <c r="B213" s="78">
        <v>2</v>
      </c>
      <c r="C213" s="78"/>
      <c r="D213" s="78" t="s">
        <v>316</v>
      </c>
      <c r="E213" s="78"/>
      <c r="F213" s="79" t="s">
        <v>2237</v>
      </c>
      <c r="G213" s="78" t="s">
        <v>2237</v>
      </c>
      <c r="H213" s="78" t="s">
        <v>2237</v>
      </c>
      <c r="I213" s="328" t="s">
        <v>2166</v>
      </c>
      <c r="J213" s="328" t="s">
        <v>2167</v>
      </c>
      <c r="K213" s="78"/>
    </row>
    <row r="214" spans="1:11" ht="12.75" customHeight="1">
      <c r="A214" s="78">
        <v>192</v>
      </c>
      <c r="B214" s="78">
        <v>3</v>
      </c>
      <c r="C214" s="78"/>
      <c r="D214" s="78" t="s">
        <v>285</v>
      </c>
      <c r="E214" s="78"/>
      <c r="F214" s="79" t="s">
        <v>1840</v>
      </c>
      <c r="G214" s="78" t="s">
        <v>1840</v>
      </c>
      <c r="H214" s="78" t="s">
        <v>1840</v>
      </c>
      <c r="I214" s="328" t="s">
        <v>2166</v>
      </c>
      <c r="J214" s="328" t="s">
        <v>2167</v>
      </c>
      <c r="K214" s="78"/>
    </row>
    <row r="215" spans="1:11" ht="12.75" customHeight="1">
      <c r="A215" s="78">
        <v>193</v>
      </c>
      <c r="B215" s="78">
        <v>4</v>
      </c>
      <c r="C215" s="78"/>
      <c r="D215" s="78" t="s">
        <v>298</v>
      </c>
      <c r="E215" s="78"/>
      <c r="F215" s="79" t="s">
        <v>1958</v>
      </c>
      <c r="G215" s="78" t="s">
        <v>1958</v>
      </c>
      <c r="H215" s="78" t="s">
        <v>1958</v>
      </c>
      <c r="I215" s="328" t="s">
        <v>2166</v>
      </c>
      <c r="J215" s="328" t="s">
        <v>2167</v>
      </c>
      <c r="K215" s="78"/>
    </row>
    <row r="216" spans="1:11" ht="12.75" customHeight="1">
      <c r="A216" s="64"/>
      <c r="B216" s="342">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8" t="s">
        <v>2166</v>
      </c>
      <c r="J217" s="328" t="s">
        <v>2167</v>
      </c>
      <c r="K217" s="78"/>
    </row>
    <row r="218" spans="1:11" ht="12.75" customHeight="1">
      <c r="A218" s="78">
        <v>195</v>
      </c>
      <c r="B218" s="78">
        <v>2</v>
      </c>
      <c r="C218" s="64"/>
      <c r="D218" s="78" t="s">
        <v>288</v>
      </c>
      <c r="E218" s="78"/>
      <c r="F218" s="79" t="s">
        <v>1856</v>
      </c>
      <c r="G218" s="78" t="s">
        <v>1856</v>
      </c>
      <c r="H218" s="78" t="s">
        <v>1856</v>
      </c>
      <c r="I218" s="328" t="s">
        <v>2166</v>
      </c>
      <c r="J218" s="328" t="s">
        <v>2167</v>
      </c>
      <c r="K218" s="78"/>
    </row>
    <row r="219" spans="1:11" ht="12.75" customHeight="1">
      <c r="A219" s="78">
        <v>196</v>
      </c>
      <c r="B219" s="78">
        <v>3</v>
      </c>
      <c r="C219" s="78"/>
      <c r="D219" s="78" t="s">
        <v>385</v>
      </c>
      <c r="E219" s="78" t="s">
        <v>2192</v>
      </c>
      <c r="F219" s="79" t="s">
        <v>1851</v>
      </c>
      <c r="G219" s="78" t="s">
        <v>1856</v>
      </c>
      <c r="H219" s="78" t="s">
        <v>1856</v>
      </c>
      <c r="I219" s="328" t="s">
        <v>2166</v>
      </c>
      <c r="J219" s="328"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8" t="s">
        <v>2166</v>
      </c>
      <c r="J221" s="328" t="s">
        <v>2167</v>
      </c>
      <c r="K221" s="78"/>
    </row>
    <row r="222" spans="1:11" ht="12.75" customHeight="1">
      <c r="A222" s="78">
        <v>198</v>
      </c>
      <c r="B222" s="78">
        <v>2</v>
      </c>
      <c r="C222" s="151"/>
      <c r="D222" s="78" t="s">
        <v>1562</v>
      </c>
      <c r="E222" s="151"/>
      <c r="F222" s="151"/>
      <c r="G222" s="79" t="s">
        <v>2245</v>
      </c>
      <c r="H222" s="79" t="s">
        <v>2245</v>
      </c>
      <c r="I222" s="328" t="s">
        <v>2166</v>
      </c>
      <c r="J222" s="328" t="s">
        <v>2167</v>
      </c>
      <c r="K222" s="78"/>
    </row>
    <row r="223" spans="1:11" ht="12.75" customHeight="1">
      <c r="A223" s="78">
        <v>199</v>
      </c>
      <c r="B223" s="78">
        <v>3</v>
      </c>
      <c r="C223" s="151"/>
      <c r="D223" s="78" t="s">
        <v>1765</v>
      </c>
      <c r="E223" s="151"/>
      <c r="F223" s="151"/>
      <c r="G223" s="79" t="s">
        <v>2245</v>
      </c>
      <c r="H223" s="79" t="s">
        <v>2245</v>
      </c>
      <c r="I223" s="328" t="s">
        <v>2166</v>
      </c>
      <c r="J223" s="328" t="s">
        <v>2167</v>
      </c>
      <c r="K223" s="78"/>
    </row>
    <row r="224" spans="1:11" ht="12.75" customHeight="1">
      <c r="A224" s="78">
        <v>200</v>
      </c>
      <c r="B224" s="78">
        <v>4</v>
      </c>
      <c r="C224" s="151"/>
      <c r="D224" s="78" t="s">
        <v>1763</v>
      </c>
      <c r="E224" s="151"/>
      <c r="F224" s="151"/>
      <c r="G224" s="79" t="s">
        <v>2245</v>
      </c>
      <c r="H224" s="79" t="s">
        <v>2245</v>
      </c>
      <c r="I224" s="328" t="s">
        <v>2166</v>
      </c>
      <c r="J224" s="328" t="s">
        <v>2167</v>
      </c>
      <c r="K224" s="78"/>
    </row>
    <row r="225" spans="1:11" ht="12.75" customHeight="1">
      <c r="A225" s="78">
        <v>201</v>
      </c>
      <c r="B225" s="78">
        <v>5</v>
      </c>
      <c r="C225" s="151"/>
      <c r="D225" s="78" t="s">
        <v>439</v>
      </c>
      <c r="E225" s="151"/>
      <c r="F225" s="151"/>
      <c r="G225" s="79" t="s">
        <v>2245</v>
      </c>
      <c r="H225" s="79" t="s">
        <v>2245</v>
      </c>
      <c r="I225" s="328" t="s">
        <v>2166</v>
      </c>
      <c r="J225" s="328" t="s">
        <v>2167</v>
      </c>
      <c r="K225" s="78"/>
    </row>
    <row r="226" spans="1:11" ht="12.75" customHeight="1">
      <c r="A226" s="78">
        <v>202</v>
      </c>
      <c r="B226" s="78">
        <v>6</v>
      </c>
      <c r="C226" s="151"/>
      <c r="D226" s="78" t="s">
        <v>966</v>
      </c>
      <c r="E226" s="151"/>
      <c r="F226" s="151"/>
      <c r="G226" s="79" t="s">
        <v>2245</v>
      </c>
      <c r="H226" s="79" t="s">
        <v>2245</v>
      </c>
      <c r="I226" s="328" t="s">
        <v>2166</v>
      </c>
      <c r="J226" s="328" t="s">
        <v>2167</v>
      </c>
      <c r="K226" s="78"/>
    </row>
    <row r="227" spans="1:11" ht="12.75" customHeight="1">
      <c r="A227" s="78">
        <v>203</v>
      </c>
      <c r="B227" s="78">
        <v>7</v>
      </c>
      <c r="C227" s="151"/>
      <c r="D227" s="78" t="s">
        <v>1541</v>
      </c>
      <c r="E227" s="151"/>
      <c r="F227" s="151"/>
      <c r="G227" s="79" t="s">
        <v>2245</v>
      </c>
      <c r="H227" s="79" t="s">
        <v>2245</v>
      </c>
      <c r="I227" s="328" t="s">
        <v>2166</v>
      </c>
      <c r="J227" s="328" t="s">
        <v>2167</v>
      </c>
      <c r="K227" s="78"/>
    </row>
    <row r="228" spans="1:11" ht="12.75" customHeight="1">
      <c r="A228" s="78">
        <v>204</v>
      </c>
      <c r="B228" s="78">
        <v>8</v>
      </c>
      <c r="C228" s="151"/>
      <c r="D228" s="78" t="s">
        <v>1575</v>
      </c>
      <c r="E228" s="151"/>
      <c r="F228" s="151"/>
      <c r="G228" s="79" t="s">
        <v>2245</v>
      </c>
      <c r="H228" s="79" t="s">
        <v>2245</v>
      </c>
      <c r="I228" s="328" t="s">
        <v>2166</v>
      </c>
      <c r="J228" s="328" t="s">
        <v>2167</v>
      </c>
      <c r="K228" s="78"/>
    </row>
    <row r="229" spans="1:11" ht="12.75" customHeight="1">
      <c r="A229" s="78">
        <v>205</v>
      </c>
      <c r="B229" s="78">
        <v>9</v>
      </c>
      <c r="C229" s="151"/>
      <c r="D229" s="78" t="s">
        <v>1554</v>
      </c>
      <c r="E229" s="151"/>
      <c r="F229" s="151"/>
      <c r="G229" s="79" t="s">
        <v>2245</v>
      </c>
      <c r="H229" s="79" t="s">
        <v>2245</v>
      </c>
      <c r="I229" s="328" t="s">
        <v>2166</v>
      </c>
      <c r="J229" s="328" t="s">
        <v>2167</v>
      </c>
      <c r="K229" s="78"/>
    </row>
    <row r="230" spans="1:11" ht="12.75" customHeight="1">
      <c r="A230" s="78">
        <v>206</v>
      </c>
      <c r="B230" s="78">
        <v>10</v>
      </c>
      <c r="C230" s="151"/>
      <c r="D230" s="78" t="s">
        <v>1788</v>
      </c>
      <c r="E230" s="151"/>
      <c r="F230" s="151"/>
      <c r="G230" s="79" t="s">
        <v>2245</v>
      </c>
      <c r="H230" s="79" t="s">
        <v>2245</v>
      </c>
      <c r="I230" s="328" t="s">
        <v>2166</v>
      </c>
      <c r="J230" s="328" t="s">
        <v>2167</v>
      </c>
      <c r="K230" s="78"/>
    </row>
    <row r="231" spans="1:11" ht="12.75" customHeight="1">
      <c r="A231" s="78">
        <v>207</v>
      </c>
      <c r="B231" s="78">
        <v>11</v>
      </c>
      <c r="C231" s="151"/>
      <c r="D231" s="78" t="s">
        <v>1681</v>
      </c>
      <c r="E231" s="151"/>
      <c r="F231" s="151"/>
      <c r="G231" s="79" t="s">
        <v>2245</v>
      </c>
      <c r="H231" s="79" t="s">
        <v>2245</v>
      </c>
      <c r="I231" s="328" t="s">
        <v>2166</v>
      </c>
      <c r="J231" s="328" t="s">
        <v>2167</v>
      </c>
      <c r="K231" s="78"/>
    </row>
    <row r="232" spans="1:11" ht="12.75" customHeight="1">
      <c r="A232" s="78">
        <v>208</v>
      </c>
      <c r="B232" s="78">
        <v>12</v>
      </c>
      <c r="C232" s="151"/>
      <c r="D232" s="78" t="s">
        <v>1647</v>
      </c>
      <c r="E232" s="151"/>
      <c r="F232" s="151"/>
      <c r="G232" s="79" t="s">
        <v>2245</v>
      </c>
      <c r="H232" s="79" t="s">
        <v>2245</v>
      </c>
      <c r="I232" s="328" t="s">
        <v>2166</v>
      </c>
      <c r="J232" s="328" t="s">
        <v>2167</v>
      </c>
      <c r="K232" s="78"/>
    </row>
    <row r="233" spans="1:11" ht="12.75" customHeight="1">
      <c r="A233" s="78">
        <v>209</v>
      </c>
      <c r="B233" s="78">
        <v>13</v>
      </c>
      <c r="C233" s="151"/>
      <c r="D233" s="78" t="s">
        <v>275</v>
      </c>
      <c r="E233" s="151"/>
      <c r="F233" s="151"/>
      <c r="G233" s="79" t="s">
        <v>2245</v>
      </c>
      <c r="H233" s="79" t="s">
        <v>2245</v>
      </c>
      <c r="I233" s="328" t="s">
        <v>2166</v>
      </c>
      <c r="J233" s="328" t="s">
        <v>2167</v>
      </c>
      <c r="K233" s="78"/>
    </row>
    <row r="234" spans="1:11" ht="12.75" customHeight="1">
      <c r="A234" s="78">
        <v>210</v>
      </c>
      <c r="B234" s="78">
        <v>14</v>
      </c>
      <c r="C234" s="151"/>
      <c r="D234" s="78" t="s">
        <v>554</v>
      </c>
      <c r="E234" s="151"/>
      <c r="F234" s="151"/>
      <c r="G234" s="79" t="s">
        <v>2245</v>
      </c>
      <c r="H234" s="79" t="s">
        <v>2245</v>
      </c>
      <c r="I234" s="328" t="s">
        <v>2166</v>
      </c>
      <c r="J234" s="328" t="s">
        <v>2167</v>
      </c>
      <c r="K234" s="78"/>
    </row>
    <row r="235" spans="1:11" ht="12.75" customHeight="1">
      <c r="A235" s="78">
        <v>211</v>
      </c>
      <c r="B235" s="78">
        <v>15</v>
      </c>
      <c r="C235" s="151"/>
      <c r="D235" s="78" t="s">
        <v>120</v>
      </c>
      <c r="E235" s="151"/>
      <c r="F235" s="151"/>
      <c r="G235" s="79" t="s">
        <v>2245</v>
      </c>
      <c r="H235" s="79" t="s">
        <v>2245</v>
      </c>
      <c r="I235" s="328" t="s">
        <v>2166</v>
      </c>
      <c r="J235" s="328" t="s">
        <v>2167</v>
      </c>
      <c r="K235" s="78"/>
    </row>
    <row r="236" spans="1:11" ht="12.75" customHeight="1">
      <c r="A236" s="78">
        <v>212</v>
      </c>
      <c r="B236" s="78">
        <v>16</v>
      </c>
      <c r="C236" s="151"/>
      <c r="D236" s="78" t="s">
        <v>1080</v>
      </c>
      <c r="E236" s="151"/>
      <c r="F236" s="151"/>
      <c r="G236" s="79" t="s">
        <v>2245</v>
      </c>
      <c r="H236" s="79" t="s">
        <v>2245</v>
      </c>
      <c r="I236" s="328" t="s">
        <v>2166</v>
      </c>
      <c r="J236" s="328" t="s">
        <v>2167</v>
      </c>
      <c r="K236" s="78"/>
    </row>
    <row r="237" spans="1:11" ht="12.75" customHeight="1">
      <c r="A237" s="78">
        <v>213</v>
      </c>
      <c r="B237" s="78">
        <v>17</v>
      </c>
      <c r="C237" s="151"/>
      <c r="D237" s="78" t="s">
        <v>111</v>
      </c>
      <c r="E237" s="151"/>
      <c r="F237" s="151"/>
      <c r="G237" s="79" t="s">
        <v>2245</v>
      </c>
      <c r="H237" s="79" t="s">
        <v>2245</v>
      </c>
      <c r="I237" s="328" t="s">
        <v>2166</v>
      </c>
      <c r="J237" s="328" t="s">
        <v>2167</v>
      </c>
      <c r="K237" s="78"/>
    </row>
    <row r="238" spans="1:11" ht="12.75" customHeight="1">
      <c r="A238" s="78">
        <v>214</v>
      </c>
      <c r="B238" s="78">
        <v>18</v>
      </c>
      <c r="C238" s="151"/>
      <c r="D238" s="78" t="s">
        <v>306</v>
      </c>
      <c r="E238" s="151"/>
      <c r="F238" s="151"/>
      <c r="G238" s="79" t="s">
        <v>2245</v>
      </c>
      <c r="H238" s="79" t="s">
        <v>2245</v>
      </c>
      <c r="I238" s="328" t="s">
        <v>2166</v>
      </c>
      <c r="J238" s="328" t="s">
        <v>2167</v>
      </c>
      <c r="K238" s="78"/>
    </row>
    <row r="239" spans="1:11" ht="12.75" customHeight="1">
      <c r="A239" s="78">
        <v>215</v>
      </c>
      <c r="B239" s="78">
        <v>19</v>
      </c>
      <c r="C239" s="151"/>
      <c r="D239" s="78" t="s">
        <v>215</v>
      </c>
      <c r="E239" s="151"/>
      <c r="F239" s="151"/>
      <c r="G239" s="79" t="s">
        <v>2245</v>
      </c>
      <c r="H239" s="79" t="s">
        <v>2245</v>
      </c>
      <c r="I239" s="328" t="s">
        <v>2166</v>
      </c>
      <c r="J239" s="328" t="s">
        <v>2167</v>
      </c>
      <c r="K239" s="78"/>
    </row>
    <row r="240" spans="1:11" ht="12.75" customHeight="1">
      <c r="A240" s="78">
        <v>216</v>
      </c>
      <c r="B240" s="78">
        <v>20</v>
      </c>
      <c r="C240" s="151"/>
      <c r="D240" s="78" t="s">
        <v>1223</v>
      </c>
      <c r="E240" s="151"/>
      <c r="F240" s="151"/>
      <c r="G240" s="79" t="s">
        <v>2245</v>
      </c>
      <c r="H240" s="79" t="s">
        <v>2245</v>
      </c>
      <c r="I240" s="328" t="s">
        <v>2166</v>
      </c>
      <c r="J240" s="328" t="s">
        <v>2239</v>
      </c>
      <c r="K240" s="78"/>
    </row>
    <row r="241" spans="1:11" ht="12.75" customHeight="1">
      <c r="A241" s="78">
        <v>217</v>
      </c>
      <c r="B241" s="78">
        <v>21</v>
      </c>
      <c r="C241" s="151"/>
      <c r="D241" s="78" t="s">
        <v>323</v>
      </c>
      <c r="E241" s="151"/>
      <c r="F241" s="151"/>
      <c r="G241" s="79" t="s">
        <v>2245</v>
      </c>
      <c r="H241" s="79" t="s">
        <v>2245</v>
      </c>
      <c r="I241" s="328" t="s">
        <v>2166</v>
      </c>
      <c r="J241" s="328" t="s">
        <v>2167</v>
      </c>
      <c r="K241" s="78"/>
    </row>
    <row r="242" spans="1:11" ht="12.75" customHeight="1">
      <c r="A242" s="78">
        <v>218</v>
      </c>
      <c r="B242" s="78">
        <v>22</v>
      </c>
      <c r="C242" s="151"/>
      <c r="D242" s="78" t="s">
        <v>1798</v>
      </c>
      <c r="E242" s="151"/>
      <c r="F242" s="151"/>
      <c r="G242" s="79" t="s">
        <v>2245</v>
      </c>
      <c r="H242" s="79" t="s">
        <v>2245</v>
      </c>
      <c r="I242" s="328" t="s">
        <v>2166</v>
      </c>
      <c r="J242" s="328" t="s">
        <v>2167</v>
      </c>
      <c r="K242" s="78"/>
    </row>
    <row r="243" spans="1:11" ht="12.75" customHeight="1">
      <c r="A243" s="78">
        <v>219</v>
      </c>
      <c r="B243" s="78">
        <v>23</v>
      </c>
      <c r="C243" s="151"/>
      <c r="D243" s="78" t="s">
        <v>689</v>
      </c>
      <c r="E243" s="151"/>
      <c r="F243" s="151"/>
      <c r="G243" s="79" t="s">
        <v>2245</v>
      </c>
      <c r="H243" s="79" t="s">
        <v>2245</v>
      </c>
      <c r="I243" s="328" t="s">
        <v>2166</v>
      </c>
      <c r="J243" s="328" t="s">
        <v>2167</v>
      </c>
      <c r="K243" s="78"/>
    </row>
    <row r="244" spans="1:11" ht="12.75" customHeight="1">
      <c r="A244" s="78">
        <v>220</v>
      </c>
      <c r="B244" s="78">
        <v>24</v>
      </c>
      <c r="C244" s="151"/>
      <c r="D244" s="78" t="s">
        <v>1662</v>
      </c>
      <c r="E244" s="151"/>
      <c r="F244" s="151"/>
      <c r="G244" s="79" t="s">
        <v>2245</v>
      </c>
      <c r="H244" s="79" t="s">
        <v>2245</v>
      </c>
      <c r="I244" s="328" t="s">
        <v>2166</v>
      </c>
      <c r="J244" s="328" t="s">
        <v>2167</v>
      </c>
      <c r="K244" s="78"/>
    </row>
    <row r="245" spans="1:11" ht="12.75" customHeight="1">
      <c r="A245" s="78">
        <v>221</v>
      </c>
      <c r="B245" s="78">
        <v>25</v>
      </c>
      <c r="C245" s="151"/>
      <c r="D245" s="78" t="s">
        <v>1666</v>
      </c>
      <c r="E245" s="151"/>
      <c r="F245" s="151"/>
      <c r="G245" s="79" t="s">
        <v>2245</v>
      </c>
      <c r="H245" s="79" t="s">
        <v>2245</v>
      </c>
      <c r="I245" s="328" t="s">
        <v>2166</v>
      </c>
      <c r="J245" s="328" t="s">
        <v>2167</v>
      </c>
      <c r="K245" s="78"/>
    </row>
    <row r="246" spans="1:11" ht="12.75" customHeight="1">
      <c r="A246" s="78">
        <v>222</v>
      </c>
      <c r="B246" s="78">
        <v>26</v>
      </c>
      <c r="C246" s="151"/>
      <c r="D246" s="78" t="s">
        <v>1664</v>
      </c>
      <c r="E246" s="151"/>
      <c r="F246" s="151"/>
      <c r="G246" s="79" t="s">
        <v>2245</v>
      </c>
      <c r="H246" s="79" t="s">
        <v>2245</v>
      </c>
      <c r="I246" s="328" t="s">
        <v>2166</v>
      </c>
      <c r="J246" s="328" t="s">
        <v>2167</v>
      </c>
      <c r="K246" s="78"/>
    </row>
    <row r="247" spans="1:11" ht="12.75" customHeight="1">
      <c r="A247" s="78">
        <v>223</v>
      </c>
      <c r="B247" s="78">
        <v>27</v>
      </c>
      <c r="C247" s="151"/>
      <c r="D247" s="78" t="s">
        <v>1699</v>
      </c>
      <c r="E247" s="151"/>
      <c r="F247" s="151"/>
      <c r="G247" s="79" t="s">
        <v>2245</v>
      </c>
      <c r="H247" s="79" t="s">
        <v>2245</v>
      </c>
      <c r="I247" s="328" t="s">
        <v>2166</v>
      </c>
      <c r="J247" s="328" t="s">
        <v>2167</v>
      </c>
      <c r="K247" s="78"/>
    </row>
    <row r="248" spans="1:11" ht="12.75" customHeight="1">
      <c r="A248" s="78">
        <v>224</v>
      </c>
      <c r="B248" s="78">
        <v>28</v>
      </c>
      <c r="C248" s="151"/>
      <c r="D248" s="78" t="s">
        <v>1232</v>
      </c>
      <c r="E248" s="151"/>
      <c r="F248" s="151"/>
      <c r="G248" s="79" t="s">
        <v>2245</v>
      </c>
      <c r="H248" s="79" t="s">
        <v>2245</v>
      </c>
      <c r="I248" s="328" t="s">
        <v>2166</v>
      </c>
      <c r="J248" s="328" t="s">
        <v>2167</v>
      </c>
      <c r="K248" s="78"/>
    </row>
    <row r="249" spans="1:11" ht="12.75" customHeight="1">
      <c r="A249" s="78">
        <v>225</v>
      </c>
      <c r="B249" s="78">
        <v>29</v>
      </c>
      <c r="C249" s="151"/>
      <c r="D249" s="78" t="s">
        <v>1581</v>
      </c>
      <c r="E249" s="151"/>
      <c r="F249" s="151"/>
      <c r="G249" s="79" t="s">
        <v>2245</v>
      </c>
      <c r="H249" s="79" t="s">
        <v>2245</v>
      </c>
      <c r="I249" s="328" t="s">
        <v>2166</v>
      </c>
      <c r="J249" s="328" t="s">
        <v>2167</v>
      </c>
      <c r="K249" s="78"/>
    </row>
    <row r="250" spans="1:11" ht="12.75" customHeight="1">
      <c r="A250" s="78">
        <v>226</v>
      </c>
      <c r="B250" s="78">
        <v>30</v>
      </c>
      <c r="C250" s="151"/>
      <c r="D250" s="78" t="s">
        <v>1580</v>
      </c>
      <c r="E250" s="151"/>
      <c r="F250" s="151"/>
      <c r="G250" s="79" t="s">
        <v>2245</v>
      </c>
      <c r="H250" s="79" t="s">
        <v>2245</v>
      </c>
      <c r="I250" s="328" t="s">
        <v>2166</v>
      </c>
      <c r="J250" s="328" t="s">
        <v>2167</v>
      </c>
      <c r="K250" s="78"/>
    </row>
    <row r="251" spans="1:11" ht="12.75" customHeight="1">
      <c r="A251" s="78">
        <v>227</v>
      </c>
      <c r="B251" s="78">
        <v>31</v>
      </c>
      <c r="C251" s="151"/>
      <c r="D251" s="78" t="s">
        <v>1758</v>
      </c>
      <c r="E251" s="151"/>
      <c r="F251" s="151"/>
      <c r="G251" s="79" t="s">
        <v>2245</v>
      </c>
      <c r="H251" s="79" t="s">
        <v>2245</v>
      </c>
      <c r="I251" s="328" t="s">
        <v>2166</v>
      </c>
      <c r="J251" s="328" t="s">
        <v>2167</v>
      </c>
      <c r="K251" s="78"/>
    </row>
    <row r="252" spans="1:11" ht="12.75" customHeight="1">
      <c r="A252" s="78">
        <v>228</v>
      </c>
      <c r="B252" s="78">
        <v>32</v>
      </c>
      <c r="C252" s="151"/>
      <c r="D252" s="78" t="s">
        <v>1745</v>
      </c>
      <c r="E252" s="151"/>
      <c r="F252" s="151"/>
      <c r="G252" s="79" t="s">
        <v>2245</v>
      </c>
      <c r="H252" s="79" t="s">
        <v>2245</v>
      </c>
      <c r="I252" s="328" t="s">
        <v>2166</v>
      </c>
      <c r="J252" s="328" t="s">
        <v>2167</v>
      </c>
      <c r="K252" s="78"/>
    </row>
    <row r="253" spans="1:11" ht="12.75" customHeight="1">
      <c r="A253" s="78">
        <v>229</v>
      </c>
      <c r="B253" s="78">
        <v>33</v>
      </c>
      <c r="C253" s="151"/>
      <c r="D253" s="78" t="s">
        <v>1751</v>
      </c>
      <c r="E253" s="151"/>
      <c r="F253" s="151"/>
      <c r="G253" s="79" t="s">
        <v>2245</v>
      </c>
      <c r="H253" s="79" t="s">
        <v>2245</v>
      </c>
      <c r="I253" s="328" t="s">
        <v>2166</v>
      </c>
      <c r="J253" s="328" t="s">
        <v>2167</v>
      </c>
      <c r="K253" s="78"/>
    </row>
    <row r="254" spans="1:11" ht="12.75" customHeight="1">
      <c r="A254" s="78">
        <v>230</v>
      </c>
      <c r="B254" s="78">
        <v>34</v>
      </c>
      <c r="C254" s="151"/>
      <c r="D254" s="78" t="s">
        <v>1719</v>
      </c>
      <c r="E254" s="151"/>
      <c r="F254" s="151"/>
      <c r="G254" s="79" t="s">
        <v>2245</v>
      </c>
      <c r="H254" s="79" t="s">
        <v>2245</v>
      </c>
      <c r="I254" s="328" t="s">
        <v>2166</v>
      </c>
      <c r="J254" s="328" t="s">
        <v>2167</v>
      </c>
      <c r="K254" s="78"/>
    </row>
    <row r="255" spans="1:11" ht="12.75" customHeight="1">
      <c r="A255" s="78">
        <v>231</v>
      </c>
      <c r="B255" s="78">
        <v>35</v>
      </c>
      <c r="C255" s="151"/>
      <c r="D255" s="78" t="s">
        <v>1735</v>
      </c>
      <c r="E255" s="151"/>
      <c r="F255" s="151"/>
      <c r="G255" s="79" t="s">
        <v>2245</v>
      </c>
      <c r="H255" s="79" t="s">
        <v>2245</v>
      </c>
      <c r="I255" s="328" t="s">
        <v>2166</v>
      </c>
      <c r="J255" s="328"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0" t="s">
        <v>1546</v>
      </c>
      <c r="E279" s="78"/>
      <c r="F279" s="78"/>
      <c r="G279" s="79" t="s">
        <v>1931</v>
      </c>
      <c r="H279" s="79" t="s">
        <v>1931</v>
      </c>
      <c r="I279" s="78" t="s">
        <v>2166</v>
      </c>
      <c r="J279" s="78" t="s">
        <v>2167</v>
      </c>
      <c r="K279" s="78"/>
    </row>
    <row r="280" spans="1:11" ht="12.75" customHeight="1">
      <c r="A280" s="78">
        <v>256</v>
      </c>
      <c r="B280" s="78">
        <v>60</v>
      </c>
      <c r="C280" s="78"/>
      <c r="D280" s="340"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0"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0" t="s">
        <v>926</v>
      </c>
      <c r="E284" s="78"/>
      <c r="F284" s="79" t="s">
        <v>1932</v>
      </c>
      <c r="G284" s="78" t="s">
        <v>1932</v>
      </c>
      <c r="H284" s="78" t="s">
        <v>1932</v>
      </c>
      <c r="I284" s="78" t="s">
        <v>2166</v>
      </c>
      <c r="J284" s="78" t="s">
        <v>2167</v>
      </c>
      <c r="K284" s="78"/>
    </row>
    <row r="285" spans="1:11" ht="12.75" customHeight="1">
      <c r="A285" s="78">
        <v>260</v>
      </c>
      <c r="B285" s="78">
        <v>4</v>
      </c>
      <c r="C285" s="64"/>
      <c r="D285" s="340" t="s">
        <v>2254</v>
      </c>
      <c r="E285" s="78"/>
      <c r="F285" s="79" t="s">
        <v>2021</v>
      </c>
      <c r="G285" s="78" t="s">
        <v>1934</v>
      </c>
      <c r="H285" s="78" t="s">
        <v>1934</v>
      </c>
      <c r="I285" s="78" t="s">
        <v>2166</v>
      </c>
      <c r="J285" s="78" t="s">
        <v>2253</v>
      </c>
      <c r="K285" s="78"/>
    </row>
    <row r="286" spans="1:11" ht="12.75" customHeight="1">
      <c r="A286" s="78">
        <v>261</v>
      </c>
      <c r="B286" s="78">
        <v>5</v>
      </c>
      <c r="C286" s="64"/>
      <c r="D286" s="340" t="s">
        <v>1190</v>
      </c>
      <c r="E286" s="78"/>
      <c r="F286" s="79" t="s">
        <v>1936</v>
      </c>
      <c r="G286" s="78" t="s">
        <v>1936</v>
      </c>
      <c r="H286" s="78" t="s">
        <v>1936</v>
      </c>
      <c r="I286" s="78" t="s">
        <v>2166</v>
      </c>
      <c r="J286" s="78" t="s">
        <v>2253</v>
      </c>
      <c r="K286" s="78"/>
    </row>
    <row r="287" spans="1:11" ht="12.75" customHeight="1">
      <c r="A287" s="78">
        <v>262</v>
      </c>
      <c r="B287" s="78">
        <v>6</v>
      </c>
      <c r="C287" s="64"/>
      <c r="D287" s="340" t="s">
        <v>1568</v>
      </c>
      <c r="E287" s="78"/>
      <c r="F287" s="79" t="s">
        <v>1932</v>
      </c>
      <c r="G287" s="78" t="s">
        <v>1932</v>
      </c>
      <c r="H287" s="78" t="s">
        <v>1932</v>
      </c>
      <c r="I287" s="78" t="s">
        <v>2166</v>
      </c>
      <c r="J287" s="78" t="s">
        <v>2253</v>
      </c>
      <c r="K287" s="78"/>
    </row>
    <row r="288" spans="1:11" ht="12.75" customHeight="1">
      <c r="A288" s="78">
        <v>263</v>
      </c>
      <c r="B288" s="78">
        <v>7</v>
      </c>
      <c r="C288" s="64"/>
      <c r="D288" s="340" t="s">
        <v>959</v>
      </c>
      <c r="E288" s="78"/>
      <c r="F288" s="79" t="s">
        <v>1935</v>
      </c>
      <c r="G288" s="78" t="s">
        <v>1935</v>
      </c>
      <c r="H288" s="78" t="s">
        <v>1935</v>
      </c>
      <c r="I288" s="78" t="s">
        <v>2166</v>
      </c>
      <c r="J288" s="78" t="s">
        <v>2167</v>
      </c>
      <c r="K288" s="78"/>
    </row>
    <row r="289" spans="1:13" ht="12.75" customHeight="1">
      <c r="A289" s="78">
        <v>264</v>
      </c>
      <c r="B289" s="78">
        <v>8</v>
      </c>
      <c r="C289" s="64"/>
      <c r="D289" s="340"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0"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0"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0"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0"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0"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0"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0"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0"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0"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0"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0"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0"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0" t="s">
        <v>1105</v>
      </c>
      <c r="E303" s="78"/>
      <c r="F303" s="79" t="s">
        <v>2294</v>
      </c>
      <c r="G303" s="79" t="s">
        <v>2294</v>
      </c>
      <c r="H303" s="79" t="s">
        <v>2294</v>
      </c>
      <c r="I303" s="78" t="s">
        <v>2166</v>
      </c>
      <c r="J303" s="78" t="s">
        <v>2167</v>
      </c>
      <c r="K303" s="1095"/>
      <c r="L303" s="64"/>
      <c r="M303" s="64"/>
    </row>
    <row r="304" spans="1:13" ht="12.75" customHeight="1">
      <c r="A304" s="78">
        <v>278</v>
      </c>
      <c r="B304" s="78">
        <v>12</v>
      </c>
      <c r="C304" s="78"/>
      <c r="D304" s="508" t="s">
        <v>1353</v>
      </c>
      <c r="E304" s="78"/>
      <c r="F304" s="78"/>
      <c r="G304" s="78" t="s">
        <v>2341</v>
      </c>
      <c r="H304" s="78" t="s">
        <v>2306</v>
      </c>
      <c r="I304" s="78" t="s">
        <v>2166</v>
      </c>
      <c r="J304" s="1093" t="s">
        <v>2342</v>
      </c>
      <c r="K304" s="1024"/>
      <c r="L304" s="64"/>
      <c r="M304" s="64"/>
    </row>
    <row r="305" spans="1:11" ht="12.75" customHeight="1">
      <c r="A305" s="1095">
        <v>279</v>
      </c>
      <c r="B305" s="1095">
        <v>13</v>
      </c>
      <c r="C305" s="1095"/>
      <c r="D305" s="1185" t="s">
        <v>1355</v>
      </c>
      <c r="E305" s="1095"/>
      <c r="F305" s="1095"/>
      <c r="G305" s="1095" t="s">
        <v>2341</v>
      </c>
      <c r="H305" s="1095" t="s">
        <v>2306</v>
      </c>
      <c r="I305" s="1095" t="s">
        <v>2166</v>
      </c>
      <c r="J305" s="1186" t="s">
        <v>2342</v>
      </c>
      <c r="K305" s="1187"/>
    </row>
    <row r="306" spans="1:11" ht="15.75" customHeight="1">
      <c r="A306" s="1095">
        <v>280</v>
      </c>
      <c r="B306" s="1095">
        <v>14</v>
      </c>
      <c r="C306" s="1126"/>
      <c r="D306" s="1188" t="s">
        <v>1059</v>
      </c>
      <c r="E306" s="1126"/>
      <c r="F306" s="1126"/>
      <c r="G306" s="1126" t="s">
        <v>2916</v>
      </c>
      <c r="H306" s="1126" t="s">
        <v>2916</v>
      </c>
      <c r="I306" s="1095" t="s">
        <v>2166</v>
      </c>
      <c r="J306" s="78" t="s">
        <v>2167</v>
      </c>
      <c r="K306" s="1126"/>
    </row>
    <row r="307" spans="1:11" ht="15.75" customHeight="1">
      <c r="A307" s="1095">
        <v>281</v>
      </c>
      <c r="B307" s="1095">
        <v>15</v>
      </c>
      <c r="C307" s="1126"/>
      <c r="D307" s="1127" t="s">
        <v>1104</v>
      </c>
      <c r="E307" s="1126"/>
      <c r="F307" s="1126"/>
      <c r="G307" s="1126" t="s">
        <v>2914</v>
      </c>
      <c r="H307" s="1126" t="s">
        <v>2914</v>
      </c>
      <c r="I307" s="1095" t="s">
        <v>2166</v>
      </c>
      <c r="J307" s="78" t="s">
        <v>2167</v>
      </c>
      <c r="K307" s="1126"/>
    </row>
    <row r="308" spans="1:11" ht="15.75" customHeight="1">
      <c r="A308" s="1095">
        <v>282</v>
      </c>
      <c r="B308" s="1095">
        <v>16</v>
      </c>
      <c r="C308" s="1126"/>
      <c r="D308" s="1189" t="s">
        <v>1106</v>
      </c>
      <c r="E308" s="1126"/>
      <c r="F308" s="1126"/>
      <c r="G308" s="1126" t="s">
        <v>2304</v>
      </c>
      <c r="H308" s="1126" t="s">
        <v>2304</v>
      </c>
      <c r="I308" s="1095" t="s">
        <v>2166</v>
      </c>
      <c r="J308" s="78" t="s">
        <v>2167</v>
      </c>
      <c r="K308" s="1126"/>
    </row>
    <row r="309" spans="1:11" ht="15.75" customHeight="1">
      <c r="A309" s="1095">
        <v>283</v>
      </c>
      <c r="B309" s="1095">
        <v>17</v>
      </c>
      <c r="C309" s="1126"/>
      <c r="D309" s="1127" t="s">
        <v>1107</v>
      </c>
      <c r="E309" s="1126"/>
      <c r="F309" s="1126"/>
      <c r="G309" s="1126" t="s">
        <v>2915</v>
      </c>
      <c r="H309" s="1126" t="s">
        <v>2915</v>
      </c>
      <c r="I309" s="1095" t="s">
        <v>2166</v>
      </c>
      <c r="J309" s="78" t="s">
        <v>2167</v>
      </c>
      <c r="K309" s="1126"/>
    </row>
    <row r="310" spans="1:11" ht="15.75" customHeight="1">
      <c r="A310" s="1095">
        <v>284</v>
      </c>
      <c r="B310" s="1095">
        <v>18</v>
      </c>
      <c r="C310" s="1126"/>
      <c r="D310" s="1127" t="s">
        <v>1108</v>
      </c>
      <c r="E310" s="1126"/>
      <c r="F310" s="1126"/>
      <c r="G310" s="1126" t="s">
        <v>2911</v>
      </c>
      <c r="H310" s="1126" t="s">
        <v>2911</v>
      </c>
      <c r="I310" s="1095" t="s">
        <v>2166</v>
      </c>
      <c r="J310" s="78" t="s">
        <v>2167</v>
      </c>
      <c r="K310" s="1126"/>
    </row>
    <row r="311" spans="1:11" ht="15.75" customHeight="1">
      <c r="A311" s="1095">
        <v>285</v>
      </c>
      <c r="B311" s="1095">
        <v>19</v>
      </c>
      <c r="C311" s="1126"/>
      <c r="D311" s="1127" t="s">
        <v>1109</v>
      </c>
      <c r="E311" s="1126"/>
      <c r="F311" s="1126"/>
      <c r="G311" s="1126" t="s">
        <v>2305</v>
      </c>
      <c r="H311" s="1126" t="s">
        <v>2305</v>
      </c>
      <c r="I311" s="1095" t="s">
        <v>2166</v>
      </c>
      <c r="J311" s="78" t="s">
        <v>2167</v>
      </c>
      <c r="K311" s="1126"/>
    </row>
    <row r="312" spans="1:11" ht="15.75" customHeight="1">
      <c r="A312" s="1095">
        <v>286</v>
      </c>
      <c r="B312" s="1095">
        <v>20</v>
      </c>
      <c r="C312" s="1126"/>
      <c r="D312" s="1126" t="s">
        <v>1790</v>
      </c>
      <c r="E312" s="1126"/>
      <c r="F312" s="1126"/>
      <c r="G312" s="1126" t="s">
        <v>2917</v>
      </c>
      <c r="H312" s="1126" t="s">
        <v>2917</v>
      </c>
      <c r="I312" s="1095" t="s">
        <v>2166</v>
      </c>
      <c r="J312" s="78" t="s">
        <v>2167</v>
      </c>
      <c r="K312" s="1126"/>
    </row>
    <row r="313" spans="1:11" ht="15.75" customHeight="1">
      <c r="A313" s="1095">
        <v>287</v>
      </c>
      <c r="B313" s="1095">
        <v>21</v>
      </c>
      <c r="C313" s="1126"/>
      <c r="D313" s="1126" t="s">
        <v>1796</v>
      </c>
      <c r="E313" s="1126"/>
      <c r="F313" s="1126"/>
      <c r="G313" s="1126" t="s">
        <v>3766</v>
      </c>
      <c r="H313" s="1126" t="s">
        <v>3766</v>
      </c>
      <c r="I313" s="1095" t="s">
        <v>2166</v>
      </c>
      <c r="J313" s="78" t="s">
        <v>2167</v>
      </c>
      <c r="K313" s="1126"/>
    </row>
    <row r="314" spans="1:11" ht="15.75" customHeight="1">
      <c r="A314" s="1095">
        <v>288</v>
      </c>
      <c r="B314" s="1095">
        <v>22</v>
      </c>
      <c r="C314" s="1126"/>
      <c r="D314" s="1126" t="s">
        <v>1780</v>
      </c>
      <c r="E314" s="1126"/>
      <c r="F314" s="1126"/>
      <c r="G314" s="1126" t="s">
        <v>2914</v>
      </c>
      <c r="H314" s="1126" t="s">
        <v>2914</v>
      </c>
      <c r="I314" s="1095" t="s">
        <v>2166</v>
      </c>
      <c r="J314" s="78" t="s">
        <v>2167</v>
      </c>
      <c r="K314" s="1126"/>
    </row>
    <row r="315" spans="1:11" ht="15.75" customHeight="1">
      <c r="A315" s="1095">
        <v>289</v>
      </c>
      <c r="B315" s="1095">
        <v>23</v>
      </c>
      <c r="C315" s="1126"/>
      <c r="D315" s="1126" t="s">
        <v>1779</v>
      </c>
      <c r="E315" s="1126"/>
      <c r="F315" s="1126"/>
      <c r="G315" s="1126" t="s">
        <v>2916</v>
      </c>
      <c r="H315" s="1126" t="s">
        <v>2916</v>
      </c>
      <c r="I315" s="1095" t="s">
        <v>2166</v>
      </c>
      <c r="J315" s="78" t="s">
        <v>2167</v>
      </c>
      <c r="K315" s="1126"/>
    </row>
    <row r="316" spans="1:11" ht="15.75" customHeight="1">
      <c r="A316" s="1095">
        <v>290</v>
      </c>
      <c r="B316" s="1095">
        <v>24</v>
      </c>
      <c r="C316" s="1126"/>
      <c r="D316" s="1126" t="s">
        <v>1764</v>
      </c>
      <c r="E316" s="1126"/>
      <c r="F316" s="1126"/>
      <c r="G316" s="1126" t="s">
        <v>2304</v>
      </c>
      <c r="H316" s="1126" t="s">
        <v>2304</v>
      </c>
      <c r="I316" s="1095" t="s">
        <v>2166</v>
      </c>
      <c r="J316" s="78" t="s">
        <v>2167</v>
      </c>
      <c r="K316" s="1126"/>
    </row>
    <row r="317" spans="1:11" ht="15.75" customHeight="1">
      <c r="A317" s="1095">
        <v>291</v>
      </c>
      <c r="B317" s="1095">
        <v>25</v>
      </c>
      <c r="C317" s="1126"/>
      <c r="D317" s="1126" t="s">
        <v>1732</v>
      </c>
      <c r="E317" s="1126"/>
      <c r="F317" s="1126"/>
      <c r="G317" s="1126" t="s">
        <v>2915</v>
      </c>
      <c r="H317" s="1126" t="s">
        <v>2915</v>
      </c>
      <c r="I317" s="1095" t="s">
        <v>2166</v>
      </c>
      <c r="J317" s="78" t="s">
        <v>2167</v>
      </c>
      <c r="K317" s="1126"/>
    </row>
    <row r="318" spans="1:11" ht="15.75" customHeight="1">
      <c r="A318" s="1095">
        <v>292</v>
      </c>
      <c r="B318" s="1095">
        <v>26</v>
      </c>
      <c r="C318" s="1126"/>
      <c r="D318" s="1126" t="s">
        <v>1705</v>
      </c>
      <c r="E318" s="1126"/>
      <c r="F318" s="1126"/>
      <c r="G318" s="1126" t="s">
        <v>2911</v>
      </c>
      <c r="H318" s="1126" t="s">
        <v>2911</v>
      </c>
      <c r="I318" s="1095" t="s">
        <v>2166</v>
      </c>
      <c r="J318" s="78" t="s">
        <v>2167</v>
      </c>
      <c r="K318" s="1126"/>
    </row>
    <row r="319" spans="1:11" ht="15.75" customHeight="1">
      <c r="A319" s="1095">
        <v>293</v>
      </c>
      <c r="B319" s="1095">
        <v>27</v>
      </c>
      <c r="C319" s="1126"/>
      <c r="D319" s="1126" t="s">
        <v>1802</v>
      </c>
      <c r="E319" s="1126"/>
      <c r="F319" s="1126"/>
      <c r="G319" s="1126" t="s">
        <v>2914</v>
      </c>
      <c r="H319" s="1126" t="s">
        <v>2914</v>
      </c>
      <c r="I319" s="1095" t="s">
        <v>2166</v>
      </c>
      <c r="J319" s="78" t="s">
        <v>2167</v>
      </c>
      <c r="K319" s="1126" t="s">
        <v>3818</v>
      </c>
    </row>
    <row r="320" spans="1:11" ht="15.75" customHeight="1">
      <c r="A320" s="1095">
        <v>294</v>
      </c>
      <c r="B320" s="1095">
        <v>28</v>
      </c>
      <c r="C320" s="1126"/>
      <c r="D320" s="1127" t="s">
        <v>1111</v>
      </c>
      <c r="E320" s="1126"/>
      <c r="F320" s="1126"/>
      <c r="G320" s="1126" t="s">
        <v>2713</v>
      </c>
      <c r="H320" s="1126" t="s">
        <v>2713</v>
      </c>
      <c r="I320" s="1095" t="s">
        <v>2166</v>
      </c>
      <c r="J320" s="78" t="s">
        <v>2167</v>
      </c>
      <c r="K320" s="1126"/>
    </row>
    <row r="321" spans="1:11" ht="15.75" customHeight="1">
      <c r="A321" s="1095">
        <v>295</v>
      </c>
      <c r="B321" s="1095">
        <v>29</v>
      </c>
      <c r="C321" s="1126"/>
      <c r="D321" s="1127" t="s">
        <v>1112</v>
      </c>
      <c r="E321" s="1126"/>
      <c r="F321" s="1126"/>
      <c r="G321" s="1126" t="s">
        <v>2917</v>
      </c>
      <c r="H321" s="1126" t="s">
        <v>2917</v>
      </c>
      <c r="I321" s="1095" t="s">
        <v>2166</v>
      </c>
      <c r="J321" s="78" t="s">
        <v>2167</v>
      </c>
      <c r="K321" s="1126"/>
    </row>
    <row r="322" spans="1:11" ht="15.75" customHeight="1">
      <c r="A322" s="1095">
        <v>296</v>
      </c>
      <c r="B322" s="1095">
        <v>30</v>
      </c>
      <c r="C322" s="1126"/>
      <c r="D322" s="1127" t="s">
        <v>1113</v>
      </c>
      <c r="E322" s="1126"/>
      <c r="F322" s="1126"/>
      <c r="G322" s="1126" t="s">
        <v>2341</v>
      </c>
      <c r="H322" s="1126" t="s">
        <v>2341</v>
      </c>
      <c r="I322" s="1095" t="s">
        <v>2166</v>
      </c>
      <c r="J322" s="78" t="s">
        <v>2167</v>
      </c>
      <c r="K322" s="1126"/>
    </row>
    <row r="323" spans="1:11" ht="15.75" customHeight="1">
      <c r="A323" s="1095">
        <v>297</v>
      </c>
      <c r="B323" s="1095">
        <v>31</v>
      </c>
      <c r="C323" s="1126"/>
      <c r="D323" s="1127" t="s">
        <v>1114</v>
      </c>
      <c r="E323" s="1126"/>
      <c r="F323" s="1126"/>
      <c r="G323" s="1126" t="s">
        <v>2306</v>
      </c>
      <c r="H323" s="1126" t="s">
        <v>2306</v>
      </c>
      <c r="I323" s="1095" t="s">
        <v>2166</v>
      </c>
      <c r="J323" s="78" t="s">
        <v>2167</v>
      </c>
      <c r="K323" s="1126"/>
    </row>
    <row r="324" spans="1:11" ht="15.75" customHeight="1">
      <c r="A324" s="1095">
        <v>298</v>
      </c>
      <c r="B324" s="1095">
        <v>32</v>
      </c>
      <c r="C324" s="1126"/>
      <c r="D324" s="1127" t="s">
        <v>1115</v>
      </c>
      <c r="E324" s="1126"/>
      <c r="F324" s="1126"/>
      <c r="G324" s="1126" t="s">
        <v>2308</v>
      </c>
      <c r="H324" s="1126" t="s">
        <v>2308</v>
      </c>
      <c r="I324" s="1095" t="s">
        <v>2166</v>
      </c>
      <c r="J324" s="78" t="s">
        <v>2167</v>
      </c>
      <c r="K324" s="1126"/>
    </row>
    <row r="325" spans="1:11" ht="15.75" customHeight="1">
      <c r="A325" s="1095">
        <v>299</v>
      </c>
      <c r="B325" s="1095">
        <v>33</v>
      </c>
      <c r="C325" s="1126"/>
      <c r="D325" s="1127" t="s">
        <v>1116</v>
      </c>
      <c r="E325" s="1126"/>
      <c r="F325" s="1126"/>
      <c r="G325" s="1126" t="s">
        <v>2309</v>
      </c>
      <c r="H325" s="1126" t="s">
        <v>2309</v>
      </c>
      <c r="I325" s="1095" t="s">
        <v>2166</v>
      </c>
      <c r="J325" s="78" t="s">
        <v>2167</v>
      </c>
      <c r="K325" s="1126"/>
    </row>
    <row r="326" spans="1:11" ht="15.75" customHeight="1">
      <c r="A326" s="1095">
        <v>300</v>
      </c>
      <c r="B326" s="1095">
        <v>34</v>
      </c>
      <c r="C326" s="1126"/>
      <c r="D326" s="1127" t="s">
        <v>1117</v>
      </c>
      <c r="E326" s="1126"/>
      <c r="F326" s="1126"/>
      <c r="G326" s="1126" t="s">
        <v>2310</v>
      </c>
      <c r="H326" s="1126" t="s">
        <v>2310</v>
      </c>
      <c r="I326" s="1095" t="s">
        <v>2166</v>
      </c>
      <c r="J326" s="78" t="s">
        <v>2167</v>
      </c>
      <c r="K326" s="1126"/>
    </row>
    <row r="327" spans="1:11" ht="15.75" customHeight="1">
      <c r="A327" s="1095">
        <v>301</v>
      </c>
      <c r="B327" s="1095">
        <v>35</v>
      </c>
      <c r="C327" s="1126"/>
      <c r="D327" s="1127" t="s">
        <v>1119</v>
      </c>
      <c r="E327" s="1126"/>
      <c r="F327" s="1126"/>
      <c r="G327" s="1126" t="s">
        <v>2310</v>
      </c>
      <c r="H327" s="1126" t="s">
        <v>2310</v>
      </c>
      <c r="I327" s="1095" t="s">
        <v>2166</v>
      </c>
      <c r="J327" s="78" t="s">
        <v>2167</v>
      </c>
      <c r="K327" s="1126"/>
    </row>
    <row r="328" spans="1:11" ht="15.75" customHeight="1">
      <c r="A328" s="1095">
        <v>302</v>
      </c>
      <c r="B328" s="1095">
        <v>36</v>
      </c>
      <c r="C328" s="1126"/>
      <c r="D328" s="1127" t="s">
        <v>1120</v>
      </c>
      <c r="E328" s="1126"/>
      <c r="F328" s="1126"/>
      <c r="G328" s="1126" t="s">
        <v>2312</v>
      </c>
      <c r="H328" s="1126" t="s">
        <v>2312</v>
      </c>
      <c r="I328" s="1095" t="s">
        <v>2166</v>
      </c>
      <c r="J328" s="78" t="s">
        <v>2167</v>
      </c>
      <c r="K328" s="1126"/>
    </row>
    <row r="329" spans="1:11" ht="15.75" customHeight="1">
      <c r="A329" s="1095">
        <v>303</v>
      </c>
      <c r="B329" s="1095">
        <v>37</v>
      </c>
      <c r="C329" s="1126"/>
      <c r="D329" s="1127" t="s">
        <v>1121</v>
      </c>
      <c r="E329" s="1126"/>
      <c r="F329" s="1126"/>
      <c r="G329" s="1126" t="s">
        <v>2313</v>
      </c>
      <c r="H329" s="1126" t="s">
        <v>2313</v>
      </c>
      <c r="I329" s="1095" t="s">
        <v>2166</v>
      </c>
      <c r="J329" s="78" t="s">
        <v>2167</v>
      </c>
      <c r="K329" s="1126"/>
    </row>
    <row r="330" spans="1:11" ht="15.75" customHeight="1">
      <c r="A330" s="1095">
        <v>304</v>
      </c>
      <c r="B330" s="1095">
        <v>38</v>
      </c>
      <c r="C330" s="1126"/>
      <c r="D330" s="1127" t="s">
        <v>1122</v>
      </c>
      <c r="E330" s="1126"/>
      <c r="F330" s="1126"/>
      <c r="G330" s="1126" t="s">
        <v>3819</v>
      </c>
      <c r="H330" s="1126" t="s">
        <v>3819</v>
      </c>
      <c r="I330" s="1095" t="s">
        <v>2166</v>
      </c>
      <c r="J330" s="78" t="s">
        <v>2167</v>
      </c>
      <c r="K330" s="1126"/>
    </row>
    <row r="331" spans="1:11" ht="15.75" customHeight="1">
      <c r="A331" s="1095">
        <v>305</v>
      </c>
      <c r="B331" s="1095">
        <v>39</v>
      </c>
      <c r="C331" s="1126"/>
      <c r="D331" s="1127" t="s">
        <v>1123</v>
      </c>
      <c r="E331" s="1126"/>
      <c r="F331" s="1126"/>
      <c r="G331" s="1126" t="s">
        <v>2316</v>
      </c>
      <c r="H331" s="1126" t="s">
        <v>2316</v>
      </c>
      <c r="I331" s="1095" t="s">
        <v>2166</v>
      </c>
      <c r="J331" s="78" t="s">
        <v>2167</v>
      </c>
      <c r="K331" s="1126"/>
    </row>
    <row r="332" spans="1:11" ht="15.75" customHeight="1">
      <c r="A332" s="1095">
        <v>306</v>
      </c>
      <c r="B332" s="1095">
        <v>40</v>
      </c>
      <c r="C332" s="1126"/>
      <c r="D332" s="1127" t="s">
        <v>1061</v>
      </c>
      <c r="E332" s="1126"/>
      <c r="F332" s="1126"/>
      <c r="G332" s="1126" t="s">
        <v>2317</v>
      </c>
      <c r="H332" s="1126" t="s">
        <v>2317</v>
      </c>
      <c r="I332" s="1095" t="s">
        <v>2166</v>
      </c>
      <c r="J332" s="78" t="s">
        <v>2167</v>
      </c>
      <c r="K332" s="1126"/>
    </row>
    <row r="333" spans="1:11" ht="15.75" customHeight="1">
      <c r="A333" s="1095">
        <v>307</v>
      </c>
      <c r="B333" s="1095">
        <v>41</v>
      </c>
      <c r="C333" s="1126"/>
      <c r="D333" s="1127" t="s">
        <v>1063</v>
      </c>
      <c r="E333" s="1126"/>
      <c r="F333" s="1126"/>
      <c r="G333" s="1126" t="s">
        <v>2314</v>
      </c>
      <c r="H333" s="1126" t="s">
        <v>2314</v>
      </c>
      <c r="I333" s="1095" t="s">
        <v>2166</v>
      </c>
      <c r="J333" s="78" t="s">
        <v>2167</v>
      </c>
      <c r="K333" s="1126"/>
    </row>
    <row r="334" spans="1:11" ht="15.75" customHeight="1">
      <c r="A334" s="1095">
        <v>308</v>
      </c>
      <c r="B334" s="1095">
        <v>42</v>
      </c>
      <c r="C334" s="1126"/>
      <c r="D334" s="1127" t="s">
        <v>1066</v>
      </c>
      <c r="E334" s="1126"/>
      <c r="F334" s="1126"/>
      <c r="G334" s="1126" t="s">
        <v>2315</v>
      </c>
      <c r="H334" s="1126" t="s">
        <v>2315</v>
      </c>
      <c r="I334" s="1095" t="s">
        <v>2166</v>
      </c>
      <c r="J334" s="78" t="s">
        <v>2167</v>
      </c>
      <c r="K334" s="1126"/>
    </row>
    <row r="335" spans="1:11" ht="15.75" customHeight="1">
      <c r="A335" s="1095">
        <v>309</v>
      </c>
      <c r="B335" s="1095">
        <v>43</v>
      </c>
      <c r="C335" s="1126"/>
      <c r="D335" s="1127" t="s">
        <v>1068</v>
      </c>
      <c r="E335" s="1126"/>
      <c r="F335" s="1126"/>
      <c r="G335" s="1126" t="s">
        <v>2318</v>
      </c>
      <c r="H335" s="1126" t="s">
        <v>2318</v>
      </c>
      <c r="I335" s="1095" t="s">
        <v>2166</v>
      </c>
      <c r="J335" s="78" t="s">
        <v>2167</v>
      </c>
      <c r="K335" s="1126"/>
    </row>
    <row r="336" spans="1:11" ht="15.75" customHeight="1">
      <c r="A336" s="1095">
        <v>310</v>
      </c>
      <c r="B336" s="1095">
        <v>44</v>
      </c>
      <c r="C336" s="1126"/>
      <c r="D336" s="1127" t="s">
        <v>1071</v>
      </c>
      <c r="E336" s="1126"/>
      <c r="F336" s="1126"/>
      <c r="G336" s="1126" t="s">
        <v>2319</v>
      </c>
      <c r="H336" s="1126" t="s">
        <v>2319</v>
      </c>
      <c r="I336" s="1095" t="s">
        <v>2166</v>
      </c>
      <c r="J336" s="78" t="s">
        <v>2167</v>
      </c>
      <c r="K336" s="1126"/>
    </row>
    <row r="337" spans="1:11" ht="15.75" customHeight="1">
      <c r="A337" s="1095">
        <v>311</v>
      </c>
      <c r="B337" s="1095">
        <v>45</v>
      </c>
      <c r="C337" s="1126"/>
      <c r="D337" s="1127" t="s">
        <v>1073</v>
      </c>
      <c r="E337" s="1126"/>
      <c r="F337" s="1126"/>
      <c r="G337" s="1126" t="s">
        <v>2319</v>
      </c>
      <c r="H337" s="1126" t="s">
        <v>2319</v>
      </c>
      <c r="I337" s="1095" t="s">
        <v>2166</v>
      </c>
      <c r="J337" s="78" t="s">
        <v>2167</v>
      </c>
      <c r="K337" s="1126"/>
    </row>
    <row r="338" spans="1:11" ht="15.75" customHeight="1">
      <c r="A338" s="1095">
        <v>312</v>
      </c>
      <c r="B338" s="1095">
        <v>46</v>
      </c>
      <c r="C338" s="1126"/>
      <c r="D338" s="1127" t="s">
        <v>1075</v>
      </c>
      <c r="E338" s="1126"/>
      <c r="F338" s="1126"/>
      <c r="G338" s="1126" t="s">
        <v>2319</v>
      </c>
      <c r="H338" s="1126" t="s">
        <v>2319</v>
      </c>
      <c r="I338" s="1095" t="s">
        <v>2166</v>
      </c>
      <c r="J338" s="78" t="s">
        <v>2167</v>
      </c>
      <c r="K338" s="1126"/>
    </row>
    <row r="339" spans="1:11" ht="15.75" customHeight="1">
      <c r="A339" s="1095">
        <v>313</v>
      </c>
      <c r="B339" s="1095">
        <v>47</v>
      </c>
      <c r="C339" s="1126"/>
      <c r="D339" s="1127" t="s">
        <v>1532</v>
      </c>
      <c r="E339" s="1126"/>
      <c r="F339" s="1126"/>
      <c r="G339" s="1126" t="s">
        <v>2920</v>
      </c>
      <c r="H339" s="1126" t="s">
        <v>2920</v>
      </c>
      <c r="I339" s="1095" t="s">
        <v>2166</v>
      </c>
      <c r="J339" s="78" t="s">
        <v>2167</v>
      </c>
      <c r="K339" s="1126"/>
    </row>
    <row r="340" spans="1:11" ht="15.75" customHeight="1">
      <c r="A340" s="1095">
        <v>314</v>
      </c>
      <c r="B340" s="1095">
        <v>48</v>
      </c>
      <c r="C340" s="1126"/>
      <c r="D340" s="1127" t="s">
        <v>1086</v>
      </c>
      <c r="E340" s="1126"/>
      <c r="F340" s="1126"/>
      <c r="G340" s="1126" t="s">
        <v>1966</v>
      </c>
      <c r="H340" s="1126" t="s">
        <v>1966</v>
      </c>
      <c r="I340" s="1095" t="s">
        <v>2166</v>
      </c>
      <c r="J340" s="78" t="s">
        <v>2167</v>
      </c>
      <c r="K340" s="1126"/>
    </row>
    <row r="341" spans="1:11" ht="15.75" customHeight="1">
      <c r="A341" s="1095">
        <v>315</v>
      </c>
      <c r="B341" s="1095">
        <v>49</v>
      </c>
      <c r="C341" s="1126"/>
      <c r="D341" s="1127" t="s">
        <v>1534</v>
      </c>
      <c r="E341" s="1126"/>
      <c r="F341" s="1126"/>
      <c r="G341" s="1126" t="s">
        <v>3761</v>
      </c>
      <c r="H341" s="1126" t="s">
        <v>3761</v>
      </c>
      <c r="I341" s="1095" t="s">
        <v>2166</v>
      </c>
      <c r="J341" s="78" t="s">
        <v>2167</v>
      </c>
      <c r="K341" s="1126"/>
    </row>
    <row r="342" spans="1:11" ht="15.75" customHeight="1">
      <c r="A342" s="1095">
        <v>316</v>
      </c>
      <c r="B342" s="1095">
        <v>50</v>
      </c>
      <c r="C342" s="1126"/>
      <c r="D342" s="1127" t="s">
        <v>1078</v>
      </c>
      <c r="E342" s="1126"/>
      <c r="F342" s="1126"/>
      <c r="G342" s="1126" t="s">
        <v>3762</v>
      </c>
      <c r="H342" s="1126" t="s">
        <v>3762</v>
      </c>
      <c r="I342" s="1095" t="s">
        <v>2166</v>
      </c>
      <c r="J342" s="78" t="s">
        <v>2167</v>
      </c>
      <c r="K342" s="1126"/>
    </row>
    <row r="343" spans="1:11" ht="15.75" customHeight="1">
      <c r="A343" s="1095">
        <v>317</v>
      </c>
      <c r="B343" s="1095">
        <v>51</v>
      </c>
      <c r="C343" s="1126"/>
      <c r="D343" s="1127" t="s">
        <v>1533</v>
      </c>
      <c r="E343" s="1126"/>
      <c r="F343" s="1126"/>
      <c r="G343" s="1126" t="s">
        <v>3763</v>
      </c>
      <c r="H343" s="1126" t="s">
        <v>3763</v>
      </c>
      <c r="I343" s="1095" t="s">
        <v>2166</v>
      </c>
      <c r="J343" s="78" t="s">
        <v>2167</v>
      </c>
      <c r="K343" s="1126"/>
    </row>
    <row r="344" spans="1:11" ht="15.75" customHeight="1">
      <c r="A344" s="1095">
        <v>318</v>
      </c>
      <c r="B344" s="1095">
        <v>52</v>
      </c>
      <c r="C344" s="1126"/>
      <c r="D344" s="1127" t="s">
        <v>1530</v>
      </c>
      <c r="E344" s="1126"/>
      <c r="F344" s="1126"/>
      <c r="G344" s="1126" t="s">
        <v>3770</v>
      </c>
      <c r="H344" s="1126" t="s">
        <v>3770</v>
      </c>
      <c r="I344" s="1095" t="s">
        <v>2166</v>
      </c>
      <c r="J344" s="78" t="s">
        <v>2167</v>
      </c>
      <c r="K344" s="1126"/>
    </row>
    <row r="345" spans="1:11" ht="15.75" customHeight="1">
      <c r="A345" s="1095">
        <v>319</v>
      </c>
      <c r="B345" s="1095">
        <v>53</v>
      </c>
      <c r="C345" s="1126"/>
      <c r="D345" s="1127" t="s">
        <v>1082</v>
      </c>
      <c r="E345" s="1126"/>
      <c r="F345" s="1126"/>
      <c r="G345" s="1126" t="s">
        <v>3767</v>
      </c>
      <c r="H345" s="1126" t="s">
        <v>3767</v>
      </c>
      <c r="I345" s="1095" t="s">
        <v>2166</v>
      </c>
      <c r="J345" s="78" t="s">
        <v>2167</v>
      </c>
      <c r="K345" s="1126"/>
    </row>
    <row r="346" spans="1:11" ht="15.75" customHeight="1">
      <c r="A346" s="1095">
        <v>320</v>
      </c>
      <c r="B346" s="1095">
        <v>54</v>
      </c>
      <c r="C346" s="1126"/>
      <c r="D346" s="1127" t="s">
        <v>1084</v>
      </c>
      <c r="E346" s="1126"/>
      <c r="F346" s="1126"/>
      <c r="G346" s="1126" t="s">
        <v>3768</v>
      </c>
      <c r="H346" s="1126" t="s">
        <v>3768</v>
      </c>
      <c r="I346" s="1095" t="s">
        <v>2166</v>
      </c>
      <c r="J346" s="78" t="s">
        <v>2167</v>
      </c>
      <c r="K346" s="1126"/>
    </row>
    <row r="347" spans="1:11" ht="15.75" customHeight="1">
      <c r="A347" s="1095">
        <v>321</v>
      </c>
      <c r="B347" s="1095">
        <v>55</v>
      </c>
      <c r="C347" s="1126"/>
      <c r="D347" s="1127" t="s">
        <v>1087</v>
      </c>
      <c r="E347" s="1126"/>
      <c r="F347" s="1126"/>
      <c r="G347" s="1126" t="s">
        <v>3773</v>
      </c>
      <c r="H347" s="1126" t="s">
        <v>3773</v>
      </c>
      <c r="I347" s="1095" t="s">
        <v>2166</v>
      </c>
      <c r="J347" s="78" t="s">
        <v>2167</v>
      </c>
      <c r="K347" s="1126"/>
    </row>
    <row r="348" spans="1:11" ht="15.75" customHeight="1">
      <c r="A348" s="1095">
        <v>322</v>
      </c>
      <c r="B348" s="1095">
        <v>56</v>
      </c>
      <c r="C348" s="1126"/>
      <c r="D348" s="1126" t="s">
        <v>1547</v>
      </c>
      <c r="E348" s="1126"/>
      <c r="F348" s="1126"/>
      <c r="G348" s="1126" t="s">
        <v>3771</v>
      </c>
      <c r="H348" s="1126" t="s">
        <v>3771</v>
      </c>
      <c r="I348" s="1095" t="s">
        <v>2166</v>
      </c>
      <c r="J348" s="78" t="s">
        <v>2167</v>
      </c>
      <c r="K348" s="1126"/>
    </row>
    <row r="349" spans="1:11" ht="15.75" customHeight="1">
      <c r="A349" s="1095">
        <v>323</v>
      </c>
      <c r="B349" s="1095">
        <v>57</v>
      </c>
      <c r="C349" s="1126"/>
      <c r="D349" s="1126" t="s">
        <v>1549</v>
      </c>
      <c r="E349" s="1126"/>
      <c r="F349" s="1126"/>
      <c r="G349" s="1126" t="s">
        <v>3774</v>
      </c>
      <c r="H349" s="1126" t="s">
        <v>3774</v>
      </c>
      <c r="I349" s="1024" t="s">
        <v>2166</v>
      </c>
      <c r="J349" s="78" t="s">
        <v>2167</v>
      </c>
      <c r="K349" s="1126"/>
    </row>
    <row r="350" spans="1:11" ht="15.75" customHeight="1">
      <c r="A350" s="1024">
        <v>324</v>
      </c>
      <c r="B350" s="1024">
        <v>58</v>
      </c>
      <c r="C350" s="1126"/>
      <c r="D350" s="1126" t="s">
        <v>1586</v>
      </c>
      <c r="E350" s="1126"/>
      <c r="F350" s="1126"/>
      <c r="G350" s="1126" t="s">
        <v>3775</v>
      </c>
      <c r="H350" s="1126" t="s">
        <v>3775</v>
      </c>
      <c r="I350" s="1024" t="s">
        <v>2166</v>
      </c>
      <c r="J350" s="78" t="s">
        <v>2167</v>
      </c>
      <c r="K350" s="1126"/>
    </row>
    <row r="351" spans="1:11" ht="15.75" customHeight="1">
      <c r="A351" s="1253">
        <v>325</v>
      </c>
      <c r="B351" s="1253">
        <v>59</v>
      </c>
      <c r="C351" s="1254"/>
      <c r="D351" s="1254" t="s">
        <v>96</v>
      </c>
      <c r="E351" s="1254"/>
      <c r="F351" s="1254"/>
      <c r="G351" s="1254" t="s">
        <v>3776</v>
      </c>
      <c r="H351" s="1254" t="s">
        <v>3776</v>
      </c>
      <c r="I351" s="1253" t="s">
        <v>2166</v>
      </c>
      <c r="J351" s="1095" t="s">
        <v>2167</v>
      </c>
      <c r="K351" s="1254"/>
    </row>
    <row r="352" spans="1:11" ht="15.75" customHeight="1">
      <c r="A352" s="1024">
        <v>326</v>
      </c>
      <c r="B352" s="1024">
        <v>60</v>
      </c>
      <c r="C352" s="1126"/>
      <c r="D352" s="1126" t="s">
        <v>1785</v>
      </c>
      <c r="E352" s="1126"/>
      <c r="F352" s="1126"/>
      <c r="G352" s="1126" t="s">
        <v>3777</v>
      </c>
      <c r="H352" s="1126" t="s">
        <v>3777</v>
      </c>
      <c r="I352" s="1024" t="s">
        <v>2166</v>
      </c>
      <c r="J352" s="1024" t="s">
        <v>2167</v>
      </c>
      <c r="K352" s="1126"/>
    </row>
    <row r="353" spans="1:11" ht="15.75" customHeight="1">
      <c r="A353" s="1024">
        <v>327</v>
      </c>
      <c r="B353" s="1088">
        <v>61</v>
      </c>
      <c r="C353" s="1088"/>
      <c r="D353" s="1088" t="s">
        <v>1127</v>
      </c>
      <c r="E353" s="1088"/>
      <c r="F353" s="1088"/>
      <c r="G353" s="1088" t="s">
        <v>3851</v>
      </c>
      <c r="H353" s="1088" t="s">
        <v>3851</v>
      </c>
      <c r="I353" s="1024" t="s">
        <v>2166</v>
      </c>
      <c r="J353" s="1024" t="s">
        <v>2167</v>
      </c>
      <c r="K353" s="1088"/>
    </row>
    <row r="354" spans="1:11" ht="15.75" customHeight="1">
      <c r="D354" s="1022"/>
    </row>
    <row r="355" spans="1:11" ht="15.75" customHeight="1">
      <c r="D355" s="1022"/>
    </row>
    <row r="356" spans="1:11" ht="15.75" customHeight="1">
      <c r="D356" s="1022"/>
    </row>
    <row r="357" spans="1:11" ht="15.75" customHeight="1">
      <c r="D357" s="1022"/>
    </row>
    <row r="358" spans="1:11" ht="15.75" customHeight="1">
      <c r="D358" s="1022"/>
    </row>
    <row r="359" spans="1:11" ht="15.75" customHeight="1">
      <c r="D359" s="1022"/>
    </row>
    <row r="360" spans="1:11" ht="15.75" customHeight="1">
      <c r="D360" s="1022"/>
    </row>
    <row r="361" spans="1:11" ht="15.75" customHeight="1">
      <c r="D361" s="1022"/>
    </row>
    <row r="362" spans="1:11" ht="15.75" customHeight="1">
      <c r="D362" s="1022"/>
    </row>
    <row r="363" spans="1:11" ht="15.75" customHeight="1"/>
    <row r="364" spans="1:11" ht="15.75" customHeight="1"/>
    <row r="365" spans="1:11" ht="15.75" customHeight="1"/>
    <row r="366" spans="1:11" ht="15.75" customHeight="1"/>
    <row r="367" spans="1:11" ht="15.75" customHeight="1"/>
    <row r="368" spans="1:1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9"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4" workbookViewId="0">
      <selection activeCell="H68" sqref="H68"/>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483" t="s">
        <v>2343</v>
      </c>
      <c r="B1" s="1263"/>
      <c r="C1" s="1263"/>
      <c r="D1" s="1263"/>
      <c r="E1" s="1263"/>
      <c r="F1" s="1263"/>
      <c r="G1" s="1263"/>
      <c r="H1" s="1263"/>
      <c r="I1" s="1263"/>
      <c r="J1" s="1263"/>
      <c r="K1" s="1263"/>
      <c r="L1" s="1263"/>
      <c r="M1" s="1264"/>
    </row>
    <row r="2" spans="1:14" ht="14.25" customHeight="1">
      <c r="A2" s="1482" t="s">
        <v>2344</v>
      </c>
      <c r="B2" s="1482" t="s">
        <v>2345</v>
      </c>
      <c r="C2" s="1482" t="s">
        <v>22</v>
      </c>
      <c r="D2" s="1482" t="s">
        <v>2346</v>
      </c>
      <c r="E2" s="1482" t="s">
        <v>2347</v>
      </c>
      <c r="F2" s="1484" t="s">
        <v>2348</v>
      </c>
      <c r="G2" s="1263"/>
      <c r="H2" s="1264"/>
      <c r="I2" s="1484" t="s">
        <v>2</v>
      </c>
      <c r="J2" s="1263"/>
      <c r="K2" s="1264"/>
      <c r="L2" s="1482" t="s">
        <v>2349</v>
      </c>
      <c r="M2" s="1482" t="s">
        <v>2350</v>
      </c>
      <c r="N2" s="1482" t="s">
        <v>37</v>
      </c>
    </row>
    <row r="3" spans="1:14" ht="14.25" customHeight="1">
      <c r="A3" s="1279"/>
      <c r="B3" s="1279"/>
      <c r="C3" s="1279"/>
      <c r="D3" s="1279"/>
      <c r="E3" s="1279"/>
      <c r="F3" s="518" t="s">
        <v>2351</v>
      </c>
      <c r="G3" s="518" t="s">
        <v>2352</v>
      </c>
      <c r="H3" s="518" t="s">
        <v>2353</v>
      </c>
      <c r="I3" s="518" t="s">
        <v>2354</v>
      </c>
      <c r="J3" s="518" t="s">
        <v>2355</v>
      </c>
      <c r="K3" s="518" t="s">
        <v>2356</v>
      </c>
      <c r="L3" s="1279"/>
      <c r="M3" s="1279"/>
      <c r="N3" s="1279"/>
    </row>
    <row r="4" spans="1:14" ht="14.25" customHeight="1">
      <c r="A4" s="519">
        <v>1</v>
      </c>
      <c r="B4" s="520" t="s">
        <v>2357</v>
      </c>
      <c r="C4" s="483" t="s">
        <v>159</v>
      </c>
      <c r="D4" s="483" t="s">
        <v>1544</v>
      </c>
      <c r="E4" s="483" t="s">
        <v>2358</v>
      </c>
      <c r="F4" s="521">
        <v>0.52083333333333337</v>
      </c>
      <c r="G4" s="521">
        <v>0.84791666666666665</v>
      </c>
      <c r="H4" s="522">
        <f t="shared" ref="H4:H9" si="0">(G4-F4+(G4&lt;F4))*24</f>
        <v>7.8499999999999988</v>
      </c>
      <c r="I4" s="523">
        <v>45868</v>
      </c>
      <c r="J4" s="523">
        <v>45868</v>
      </c>
      <c r="K4" s="522">
        <f t="shared" ref="K4:K59" si="1">J4-I4</f>
        <v>0</v>
      </c>
      <c r="L4" s="459" t="s">
        <v>2359</v>
      </c>
      <c r="M4" s="524" t="s">
        <v>2360</v>
      </c>
      <c r="N4" s="483"/>
    </row>
    <row r="5" spans="1:14" ht="14.25" customHeight="1">
      <c r="A5" s="519">
        <v>2</v>
      </c>
      <c r="B5" s="520" t="s">
        <v>2361</v>
      </c>
      <c r="C5" s="483" t="s">
        <v>159</v>
      </c>
      <c r="D5" s="483" t="s">
        <v>1572</v>
      </c>
      <c r="E5" s="483" t="s">
        <v>2358</v>
      </c>
      <c r="F5" s="521">
        <v>0.33333333333333331</v>
      </c>
      <c r="G5" s="521">
        <v>0.5180555555555556</v>
      </c>
      <c r="H5" s="522">
        <f t="shared" si="0"/>
        <v>4.4333333333333353</v>
      </c>
      <c r="I5" s="523">
        <v>45871</v>
      </c>
      <c r="J5" s="523">
        <v>45871</v>
      </c>
      <c r="K5" s="522">
        <f t="shared" si="1"/>
        <v>0</v>
      </c>
      <c r="L5" s="459" t="s">
        <v>2362</v>
      </c>
      <c r="M5" s="524" t="s">
        <v>2363</v>
      </c>
      <c r="N5" s="483"/>
    </row>
    <row r="6" spans="1:14" ht="14.25" customHeight="1">
      <c r="A6" s="519">
        <v>3</v>
      </c>
      <c r="B6" s="520" t="s">
        <v>2364</v>
      </c>
      <c r="C6" s="483" t="s">
        <v>159</v>
      </c>
      <c r="D6" s="483" t="s">
        <v>1280</v>
      </c>
      <c r="E6" s="483" t="s">
        <v>2358</v>
      </c>
      <c r="F6" s="521">
        <v>0.52083333333333337</v>
      </c>
      <c r="G6" s="521">
        <v>0.46180555555555558</v>
      </c>
      <c r="H6" s="522">
        <f t="shared" si="0"/>
        <v>22.583333333333332</v>
      </c>
      <c r="I6" s="523">
        <v>45872</v>
      </c>
      <c r="J6" s="523">
        <v>45873</v>
      </c>
      <c r="K6" s="522">
        <f t="shared" si="1"/>
        <v>1</v>
      </c>
      <c r="L6" s="459" t="s">
        <v>2365</v>
      </c>
      <c r="M6" s="524" t="s">
        <v>2366</v>
      </c>
      <c r="N6" s="483"/>
    </row>
    <row r="7" spans="1:14" ht="14.25" customHeight="1">
      <c r="A7" s="519">
        <v>4</v>
      </c>
      <c r="B7" s="520" t="s">
        <v>2361</v>
      </c>
      <c r="C7" s="483" t="s">
        <v>159</v>
      </c>
      <c r="D7" s="483" t="s">
        <v>1572</v>
      </c>
      <c r="E7" s="483" t="s">
        <v>2358</v>
      </c>
      <c r="F7" s="521">
        <v>0.61944444444444446</v>
      </c>
      <c r="G7" s="521">
        <v>0.71250000000000002</v>
      </c>
      <c r="H7" s="522">
        <f t="shared" si="0"/>
        <v>2.2333333333333334</v>
      </c>
      <c r="I7" s="523">
        <v>45872</v>
      </c>
      <c r="J7" s="523">
        <v>45872</v>
      </c>
      <c r="K7" s="522">
        <f t="shared" si="1"/>
        <v>0</v>
      </c>
      <c r="L7" s="459" t="s">
        <v>2365</v>
      </c>
      <c r="M7" s="524" t="s">
        <v>2367</v>
      </c>
      <c r="N7" s="483"/>
    </row>
    <row r="8" spans="1:14" ht="14.25" customHeight="1">
      <c r="A8" s="519">
        <v>5</v>
      </c>
      <c r="B8" s="520" t="s">
        <v>2368</v>
      </c>
      <c r="C8" s="483" t="s">
        <v>159</v>
      </c>
      <c r="D8" s="483" t="s">
        <v>1256</v>
      </c>
      <c r="E8" s="483" t="s">
        <v>2358</v>
      </c>
      <c r="F8" s="521">
        <v>0.72986111111111107</v>
      </c>
      <c r="G8" s="521">
        <v>0.75138888888888888</v>
      </c>
      <c r="H8" s="522">
        <f t="shared" si="0"/>
        <v>0.5166666666666675</v>
      </c>
      <c r="I8" s="523">
        <v>45872</v>
      </c>
      <c r="J8" s="523">
        <v>45872</v>
      </c>
      <c r="K8" s="522">
        <f t="shared" si="1"/>
        <v>0</v>
      </c>
      <c r="L8" s="459" t="s">
        <v>2365</v>
      </c>
      <c r="M8" s="524" t="s">
        <v>2369</v>
      </c>
      <c r="N8" s="483"/>
    </row>
    <row r="9" spans="1:14" ht="14.25" customHeight="1">
      <c r="A9" s="519">
        <v>6</v>
      </c>
      <c r="B9" s="520" t="s">
        <v>2370</v>
      </c>
      <c r="C9" s="483" t="s">
        <v>159</v>
      </c>
      <c r="D9" s="483" t="s">
        <v>1255</v>
      </c>
      <c r="E9" s="483" t="s">
        <v>2358</v>
      </c>
      <c r="F9" s="521">
        <v>0.38611111111111113</v>
      </c>
      <c r="G9" s="521">
        <v>0.39374999999999999</v>
      </c>
      <c r="H9" s="522">
        <f t="shared" si="0"/>
        <v>0.18333333333333268</v>
      </c>
      <c r="I9" s="523">
        <v>45874</v>
      </c>
      <c r="J9" s="523">
        <v>45874</v>
      </c>
      <c r="K9" s="522">
        <f t="shared" si="1"/>
        <v>0</v>
      </c>
      <c r="L9" s="459" t="s">
        <v>2365</v>
      </c>
      <c r="M9" s="524" t="s">
        <v>2371</v>
      </c>
      <c r="N9" s="483"/>
    </row>
    <row r="10" spans="1:14" ht="14.25" customHeight="1">
      <c r="A10" s="519">
        <v>7</v>
      </c>
      <c r="B10" s="520" t="s">
        <v>2368</v>
      </c>
      <c r="C10" s="483" t="s">
        <v>159</v>
      </c>
      <c r="D10" s="483" t="s">
        <v>1256</v>
      </c>
      <c r="E10" s="483" t="s">
        <v>2358</v>
      </c>
      <c r="F10" s="521">
        <v>0.56388888888888888</v>
      </c>
      <c r="G10" s="521">
        <v>0.69513888888888886</v>
      </c>
      <c r="H10" s="522">
        <f>(G10-F10+(G10&lt;F10))*24+24</f>
        <v>27.15</v>
      </c>
      <c r="I10" s="523">
        <v>45873</v>
      </c>
      <c r="J10" s="523">
        <v>45874</v>
      </c>
      <c r="K10" s="522">
        <f t="shared" si="1"/>
        <v>1</v>
      </c>
      <c r="L10" s="459" t="s">
        <v>2365</v>
      </c>
      <c r="M10" s="524" t="s">
        <v>2372</v>
      </c>
      <c r="N10" s="483" t="s">
        <v>2373</v>
      </c>
    </row>
    <row r="11" spans="1:14" ht="14.25" customHeight="1">
      <c r="A11" s="519">
        <v>8</v>
      </c>
      <c r="B11" s="520" t="s">
        <v>2374</v>
      </c>
      <c r="C11" s="483" t="s">
        <v>159</v>
      </c>
      <c r="D11" s="483" t="s">
        <v>1039</v>
      </c>
      <c r="E11" s="483" t="s">
        <v>2358</v>
      </c>
      <c r="F11" s="521">
        <v>0.33333333333333331</v>
      </c>
      <c r="G11" s="521">
        <v>0.73958333333333337</v>
      </c>
      <c r="H11" s="522">
        <f t="shared" ref="H11:H18" si="2">(G11-F11+(G11&lt;F11))*24</f>
        <v>9.7500000000000018</v>
      </c>
      <c r="I11" s="523">
        <v>45874</v>
      </c>
      <c r="J11" s="523">
        <v>45874</v>
      </c>
      <c r="K11" s="522">
        <f t="shared" si="1"/>
        <v>0</v>
      </c>
      <c r="L11" s="483" t="s">
        <v>2375</v>
      </c>
      <c r="M11" s="524" t="s">
        <v>2376</v>
      </c>
      <c r="N11" s="483" t="s">
        <v>2377</v>
      </c>
    </row>
    <row r="12" spans="1:14" ht="14.25" customHeight="1">
      <c r="A12" s="519">
        <v>9</v>
      </c>
      <c r="B12" s="520" t="s">
        <v>2378</v>
      </c>
      <c r="C12" s="483" t="s">
        <v>159</v>
      </c>
      <c r="D12" s="483" t="s">
        <v>1308</v>
      </c>
      <c r="E12" s="483" t="s">
        <v>2358</v>
      </c>
      <c r="F12" s="521">
        <v>0.54027777777777775</v>
      </c>
      <c r="G12" s="521">
        <v>0.72916666666666663</v>
      </c>
      <c r="H12" s="522">
        <f t="shared" si="2"/>
        <v>4.5333333333333332</v>
      </c>
      <c r="I12" s="523">
        <v>45874</v>
      </c>
      <c r="J12" s="523">
        <v>45874</v>
      </c>
      <c r="K12" s="522">
        <f t="shared" si="1"/>
        <v>0</v>
      </c>
      <c r="L12" s="459" t="s">
        <v>2365</v>
      </c>
      <c r="M12" s="524" t="s">
        <v>2379</v>
      </c>
      <c r="N12" s="483"/>
    </row>
    <row r="13" spans="1:14" ht="14.25" customHeight="1">
      <c r="A13" s="519">
        <v>10</v>
      </c>
      <c r="B13" s="520" t="s">
        <v>2374</v>
      </c>
      <c r="C13" s="483" t="s">
        <v>159</v>
      </c>
      <c r="D13" s="483" t="s">
        <v>1815</v>
      </c>
      <c r="E13" s="483" t="s">
        <v>2358</v>
      </c>
      <c r="F13" s="521">
        <v>0.4</v>
      </c>
      <c r="G13" s="521">
        <v>0.44513888888888886</v>
      </c>
      <c r="H13" s="522">
        <f t="shared" si="2"/>
        <v>1.0833333333333321</v>
      </c>
      <c r="I13" s="523">
        <v>45875</v>
      </c>
      <c r="J13" s="523">
        <v>45875</v>
      </c>
      <c r="K13" s="522">
        <f t="shared" si="1"/>
        <v>0</v>
      </c>
      <c r="L13" s="459" t="s">
        <v>2365</v>
      </c>
      <c r="M13" s="524" t="s">
        <v>2380</v>
      </c>
      <c r="N13" s="483"/>
    </row>
    <row r="14" spans="1:14" ht="14.25" customHeight="1">
      <c r="A14" s="519">
        <v>11</v>
      </c>
      <c r="B14" s="520" t="s">
        <v>2357</v>
      </c>
      <c r="C14" s="483" t="s">
        <v>159</v>
      </c>
      <c r="D14" s="483" t="s">
        <v>1544</v>
      </c>
      <c r="E14" s="483" t="s">
        <v>2358</v>
      </c>
      <c r="F14" s="521">
        <v>0.40972222222222221</v>
      </c>
      <c r="G14" s="521">
        <v>0.57152777777777775</v>
      </c>
      <c r="H14" s="522">
        <f t="shared" si="2"/>
        <v>3.8833333333333329</v>
      </c>
      <c r="I14" s="523">
        <v>45875</v>
      </c>
      <c r="J14" s="523">
        <v>45875</v>
      </c>
      <c r="K14" s="522">
        <f t="shared" si="1"/>
        <v>0</v>
      </c>
      <c r="L14" s="459" t="s">
        <v>2365</v>
      </c>
      <c r="M14" s="524" t="s">
        <v>2360</v>
      </c>
      <c r="N14" s="483"/>
    </row>
    <row r="15" spans="1:14" ht="14.25" customHeight="1">
      <c r="A15" s="519">
        <v>12</v>
      </c>
      <c r="B15" s="520" t="s">
        <v>2381</v>
      </c>
      <c r="C15" s="483" t="s">
        <v>52</v>
      </c>
      <c r="D15" s="483" t="s">
        <v>1603</v>
      </c>
      <c r="E15" s="483" t="s">
        <v>2358</v>
      </c>
      <c r="F15" s="521">
        <v>0.4777777777777778</v>
      </c>
      <c r="G15" s="521">
        <v>0.58194444444444449</v>
      </c>
      <c r="H15" s="522">
        <f t="shared" si="2"/>
        <v>2.5000000000000004</v>
      </c>
      <c r="I15" s="523">
        <v>45875</v>
      </c>
      <c r="J15" s="523">
        <v>45875</v>
      </c>
      <c r="K15" s="522">
        <f t="shared" si="1"/>
        <v>0</v>
      </c>
      <c r="L15" s="459" t="s">
        <v>2365</v>
      </c>
      <c r="M15" s="524" t="s">
        <v>2382</v>
      </c>
      <c r="N15" s="483"/>
    </row>
    <row r="16" spans="1:14" ht="14.25" customHeight="1">
      <c r="A16" s="519">
        <v>13</v>
      </c>
      <c r="B16" s="520" t="s">
        <v>2378</v>
      </c>
      <c r="C16" s="483" t="s">
        <v>159</v>
      </c>
      <c r="D16" s="483" t="s">
        <v>1308</v>
      </c>
      <c r="E16" s="483" t="s">
        <v>2358</v>
      </c>
      <c r="F16" s="521">
        <v>0.29166666666666669</v>
      </c>
      <c r="G16" s="521">
        <v>0.8125</v>
      </c>
      <c r="H16" s="522">
        <f t="shared" si="2"/>
        <v>12.499999999999998</v>
      </c>
      <c r="I16" s="523">
        <v>45875</v>
      </c>
      <c r="J16" s="523">
        <v>45875</v>
      </c>
      <c r="K16" s="522">
        <f t="shared" si="1"/>
        <v>0</v>
      </c>
      <c r="L16" s="459" t="s">
        <v>2365</v>
      </c>
      <c r="M16" s="524" t="s">
        <v>2379</v>
      </c>
      <c r="N16" s="483"/>
    </row>
    <row r="17" spans="1:14" ht="14.25" customHeight="1">
      <c r="A17" s="519">
        <v>14</v>
      </c>
      <c r="B17" s="520" t="s">
        <v>2383</v>
      </c>
      <c r="C17" s="483" t="s">
        <v>159</v>
      </c>
      <c r="D17" s="483" t="s">
        <v>1131</v>
      </c>
      <c r="E17" s="483" t="s">
        <v>2358</v>
      </c>
      <c r="F17" s="521">
        <v>0.7680555555555556</v>
      </c>
      <c r="G17" s="521">
        <v>0.8125</v>
      </c>
      <c r="H17" s="522">
        <f t="shared" si="2"/>
        <v>1.0666666666666655</v>
      </c>
      <c r="I17" s="523">
        <v>45876</v>
      </c>
      <c r="J17" s="523">
        <v>45876</v>
      </c>
      <c r="K17" s="522">
        <f t="shared" si="1"/>
        <v>0</v>
      </c>
      <c r="L17" s="459" t="s">
        <v>2365</v>
      </c>
      <c r="M17" s="524"/>
      <c r="N17" s="483"/>
    </row>
    <row r="18" spans="1:14" ht="14.25" customHeight="1">
      <c r="A18" s="519">
        <v>15</v>
      </c>
      <c r="B18" s="520" t="s">
        <v>2384</v>
      </c>
      <c r="C18" s="483" t="s">
        <v>159</v>
      </c>
      <c r="D18" s="483" t="s">
        <v>1791</v>
      </c>
      <c r="E18" s="483" t="s">
        <v>2358</v>
      </c>
      <c r="F18" s="521">
        <v>0.3125</v>
      </c>
      <c r="G18" s="521">
        <v>0.48055555555555557</v>
      </c>
      <c r="H18" s="522">
        <f t="shared" si="2"/>
        <v>4.0333333333333332</v>
      </c>
      <c r="I18" s="523">
        <v>45877</v>
      </c>
      <c r="J18" s="523">
        <v>45877</v>
      </c>
      <c r="K18" s="522">
        <f t="shared" si="1"/>
        <v>0</v>
      </c>
      <c r="L18" s="459" t="s">
        <v>2365</v>
      </c>
      <c r="M18" s="524" t="s">
        <v>2385</v>
      </c>
      <c r="N18" s="483"/>
    </row>
    <row r="19" spans="1:14" ht="14.25" customHeight="1">
      <c r="A19" s="519">
        <v>16</v>
      </c>
      <c r="B19" s="520" t="s">
        <v>2378</v>
      </c>
      <c r="C19" s="483" t="s">
        <v>159</v>
      </c>
      <c r="D19" s="483" t="s">
        <v>1308</v>
      </c>
      <c r="E19" s="483" t="s">
        <v>2358</v>
      </c>
      <c r="F19" s="521">
        <v>0.73750000000000004</v>
      </c>
      <c r="G19" s="521">
        <v>0.3527777777777778</v>
      </c>
      <c r="H19" s="522">
        <f>(G19-F19+(G19&lt;F19))*24*K19</f>
        <v>14.766666666666667</v>
      </c>
      <c r="I19" s="523">
        <v>45877</v>
      </c>
      <c r="J19" s="523">
        <v>45878</v>
      </c>
      <c r="K19" s="522">
        <f t="shared" si="1"/>
        <v>1</v>
      </c>
      <c r="L19" s="459" t="s">
        <v>2365</v>
      </c>
      <c r="M19" s="524"/>
      <c r="N19" s="483"/>
    </row>
    <row r="20" spans="1:14" ht="14.25" customHeight="1">
      <c r="A20" s="519">
        <v>17</v>
      </c>
      <c r="B20" s="520" t="s">
        <v>2386</v>
      </c>
      <c r="C20" s="483" t="s">
        <v>159</v>
      </c>
      <c r="D20" s="483" t="s">
        <v>1326</v>
      </c>
      <c r="E20" s="483" t="s">
        <v>2358</v>
      </c>
      <c r="F20" s="521">
        <v>0.36388888888888887</v>
      </c>
      <c r="G20" s="521">
        <v>0.70625000000000004</v>
      </c>
      <c r="H20" s="522">
        <f>(G20-F20+(G20&lt;F20))*24</f>
        <v>8.2166666666666686</v>
      </c>
      <c r="I20" s="523">
        <v>45878</v>
      </c>
      <c r="J20" s="523">
        <v>45878</v>
      </c>
      <c r="K20" s="522">
        <f t="shared" si="1"/>
        <v>0</v>
      </c>
      <c r="L20" s="459" t="s">
        <v>2365</v>
      </c>
      <c r="M20" s="524" t="s">
        <v>2387</v>
      </c>
      <c r="N20" s="483"/>
    </row>
    <row r="21" spans="1:14" ht="14.25" customHeight="1">
      <c r="A21" s="519">
        <v>18</v>
      </c>
      <c r="B21" s="483" t="s">
        <v>2388</v>
      </c>
      <c r="C21" s="483" t="s">
        <v>159</v>
      </c>
      <c r="D21" s="483" t="s">
        <v>1133</v>
      </c>
      <c r="E21" s="483" t="s">
        <v>2358</v>
      </c>
      <c r="F21" s="521">
        <v>0.76111111111111107</v>
      </c>
      <c r="G21" s="521">
        <v>0.5</v>
      </c>
      <c r="H21" s="522">
        <f t="shared" ref="H21:H22" si="3">(G21-F21+(G21&lt;F21))*24*K21</f>
        <v>17.733333333333334</v>
      </c>
      <c r="I21" s="523">
        <v>45878</v>
      </c>
      <c r="J21" s="523">
        <v>45879</v>
      </c>
      <c r="K21" s="522">
        <f t="shared" si="1"/>
        <v>1</v>
      </c>
      <c r="L21" s="459" t="s">
        <v>2365</v>
      </c>
      <c r="M21" s="524" t="s">
        <v>2389</v>
      </c>
      <c r="N21" s="483"/>
    </row>
    <row r="22" spans="1:14" ht="14.25" customHeight="1">
      <c r="A22" s="519">
        <v>19</v>
      </c>
      <c r="B22" s="520" t="s">
        <v>2390</v>
      </c>
      <c r="C22" s="483" t="s">
        <v>159</v>
      </c>
      <c r="D22" s="483" t="s">
        <v>1337</v>
      </c>
      <c r="E22" s="483" t="s">
        <v>2358</v>
      </c>
      <c r="F22" s="521">
        <v>0.53125</v>
      </c>
      <c r="G22" s="521">
        <v>0.79166666666666663</v>
      </c>
      <c r="H22" s="522">
        <f t="shared" si="3"/>
        <v>162.49999999999997</v>
      </c>
      <c r="I22" s="523">
        <v>45875</v>
      </c>
      <c r="J22" s="523">
        <v>45901</v>
      </c>
      <c r="K22" s="522">
        <f t="shared" si="1"/>
        <v>26</v>
      </c>
      <c r="L22" s="459" t="s">
        <v>2365</v>
      </c>
      <c r="M22" s="524" t="s">
        <v>2391</v>
      </c>
      <c r="N22" s="483"/>
    </row>
    <row r="23" spans="1:14" ht="14.25" customHeight="1">
      <c r="A23" s="519">
        <v>20</v>
      </c>
      <c r="B23" s="520" t="s">
        <v>2370</v>
      </c>
      <c r="C23" s="483" t="s">
        <v>159</v>
      </c>
      <c r="D23" s="483" t="s">
        <v>1255</v>
      </c>
      <c r="E23" s="483" t="s">
        <v>2358</v>
      </c>
      <c r="F23" s="521">
        <v>0.45416666666666666</v>
      </c>
      <c r="G23" s="521">
        <v>0.54513888888888884</v>
      </c>
      <c r="H23" s="522">
        <f t="shared" ref="H23:H26" si="4">(G23-F23+(G23&lt;F23))*24</f>
        <v>2.1833333333333322</v>
      </c>
      <c r="I23" s="523">
        <v>45881</v>
      </c>
      <c r="J23" s="523">
        <v>45881</v>
      </c>
      <c r="K23" s="522">
        <f t="shared" si="1"/>
        <v>0</v>
      </c>
      <c r="L23" s="459" t="s">
        <v>2365</v>
      </c>
      <c r="M23" s="524" t="s">
        <v>2392</v>
      </c>
      <c r="N23" s="483"/>
    </row>
    <row r="24" spans="1:14" ht="14.25" customHeight="1">
      <c r="A24" s="519">
        <v>21</v>
      </c>
      <c r="B24" s="520" t="s">
        <v>2393</v>
      </c>
      <c r="C24" s="483" t="s">
        <v>52</v>
      </c>
      <c r="D24" s="483" t="s">
        <v>323</v>
      </c>
      <c r="E24" s="483" t="s">
        <v>2358</v>
      </c>
      <c r="F24" s="521">
        <v>0.47916666666666669</v>
      </c>
      <c r="G24" s="521">
        <v>0.54166666666666663</v>
      </c>
      <c r="H24" s="522">
        <f t="shared" si="4"/>
        <v>1.4999999999999987</v>
      </c>
      <c r="I24" s="523">
        <v>45881</v>
      </c>
      <c r="J24" s="523">
        <v>45881</v>
      </c>
      <c r="K24" s="522">
        <f t="shared" si="1"/>
        <v>0</v>
      </c>
      <c r="L24" s="459" t="s">
        <v>2365</v>
      </c>
      <c r="M24" s="524"/>
      <c r="N24" s="483"/>
    </row>
    <row r="25" spans="1:14" ht="14.25" customHeight="1">
      <c r="A25" s="519">
        <v>22</v>
      </c>
      <c r="B25" s="520" t="s">
        <v>2394</v>
      </c>
      <c r="C25" s="483" t="s">
        <v>159</v>
      </c>
      <c r="D25" s="483" t="s">
        <v>1309</v>
      </c>
      <c r="E25" s="483" t="s">
        <v>2358</v>
      </c>
      <c r="F25" s="521">
        <v>0.43819444444444444</v>
      </c>
      <c r="G25" s="521">
        <v>0.66874999999999996</v>
      </c>
      <c r="H25" s="522">
        <f t="shared" si="4"/>
        <v>5.5333333333333323</v>
      </c>
      <c r="I25" s="523">
        <v>45881</v>
      </c>
      <c r="J25" s="523">
        <v>45881</v>
      </c>
      <c r="K25" s="522">
        <f t="shared" si="1"/>
        <v>0</v>
      </c>
      <c r="L25" s="459" t="s">
        <v>2365</v>
      </c>
      <c r="M25" s="524" t="s">
        <v>2395</v>
      </c>
      <c r="N25" s="483"/>
    </row>
    <row r="26" spans="1:14" ht="14.25" customHeight="1">
      <c r="A26" s="519">
        <v>23</v>
      </c>
      <c r="B26" s="520" t="s">
        <v>2378</v>
      </c>
      <c r="C26" s="483" t="s">
        <v>159</v>
      </c>
      <c r="D26" s="483" t="s">
        <v>1308</v>
      </c>
      <c r="E26" s="483" t="s">
        <v>2358</v>
      </c>
      <c r="F26" s="521">
        <v>0.44722222222222224</v>
      </c>
      <c r="G26" s="521">
        <v>0.87152777777777779</v>
      </c>
      <c r="H26" s="522">
        <f t="shared" si="4"/>
        <v>10.183333333333334</v>
      </c>
      <c r="I26" s="523">
        <v>45881</v>
      </c>
      <c r="J26" s="523">
        <v>45881</v>
      </c>
      <c r="K26" s="522">
        <f t="shared" si="1"/>
        <v>0</v>
      </c>
      <c r="L26" s="459" t="s">
        <v>2365</v>
      </c>
      <c r="M26" s="524" t="s">
        <v>2379</v>
      </c>
      <c r="N26" s="483"/>
    </row>
    <row r="27" spans="1:14" ht="14.25" customHeight="1">
      <c r="A27" s="519">
        <v>24</v>
      </c>
      <c r="B27" s="520" t="s">
        <v>2396</v>
      </c>
      <c r="C27" s="483" t="s">
        <v>159</v>
      </c>
      <c r="D27" s="525" t="s">
        <v>1294</v>
      </c>
      <c r="E27" s="483" t="s">
        <v>2358</v>
      </c>
      <c r="F27" s="521">
        <v>0.52430555555555558</v>
      </c>
      <c r="G27" s="521">
        <v>0.82986111111111116</v>
      </c>
      <c r="H27" s="522">
        <f>(G27-F27+(G27&lt;F27))*24*K27</f>
        <v>146.66666666666669</v>
      </c>
      <c r="I27" s="523">
        <v>45881</v>
      </c>
      <c r="J27" s="523">
        <v>45901</v>
      </c>
      <c r="K27" s="522">
        <f t="shared" si="1"/>
        <v>20</v>
      </c>
      <c r="L27" s="459" t="s">
        <v>2365</v>
      </c>
      <c r="M27" s="524" t="s">
        <v>2397</v>
      </c>
      <c r="N27" s="483" t="s">
        <v>2398</v>
      </c>
    </row>
    <row r="28" spans="1:14" ht="14.25" customHeight="1">
      <c r="A28" s="519">
        <v>25</v>
      </c>
      <c r="B28" s="520" t="s">
        <v>2399</v>
      </c>
      <c r="C28" s="483" t="s">
        <v>159</v>
      </c>
      <c r="D28" s="525" t="s">
        <v>1327</v>
      </c>
      <c r="E28" s="483" t="s">
        <v>2358</v>
      </c>
      <c r="F28" s="521">
        <v>0.3125</v>
      </c>
      <c r="G28" s="521">
        <v>0.52986111111111112</v>
      </c>
      <c r="H28" s="522">
        <f t="shared" ref="H28:H33" si="5">(G28-F28+(G28&lt;F28))*24</f>
        <v>5.2166666666666668</v>
      </c>
      <c r="I28" s="523">
        <v>45883</v>
      </c>
      <c r="J28" s="523">
        <v>45883</v>
      </c>
      <c r="K28" s="522">
        <f t="shared" si="1"/>
        <v>0</v>
      </c>
      <c r="L28" s="459" t="s">
        <v>2365</v>
      </c>
      <c r="M28" s="526" t="s">
        <v>2400</v>
      </c>
      <c r="N28" s="483"/>
    </row>
    <row r="29" spans="1:14" ht="14.25" customHeight="1">
      <c r="A29" s="519">
        <v>26</v>
      </c>
      <c r="B29" s="520" t="s">
        <v>2399</v>
      </c>
      <c r="C29" s="483" t="s">
        <v>159</v>
      </c>
      <c r="D29" s="525" t="s">
        <v>1327</v>
      </c>
      <c r="E29" s="483" t="s">
        <v>2358</v>
      </c>
      <c r="F29" s="521">
        <v>0.3125</v>
      </c>
      <c r="G29" s="521">
        <v>0.8125</v>
      </c>
      <c r="H29" s="522">
        <f t="shared" si="5"/>
        <v>12</v>
      </c>
      <c r="I29" s="523">
        <v>45885</v>
      </c>
      <c r="J29" s="523">
        <v>45886</v>
      </c>
      <c r="K29" s="522">
        <f t="shared" si="1"/>
        <v>1</v>
      </c>
      <c r="L29" s="459" t="s">
        <v>2365</v>
      </c>
      <c r="M29" s="524"/>
      <c r="N29" s="483"/>
    </row>
    <row r="30" spans="1:14" ht="14.25" customHeight="1">
      <c r="A30" s="519">
        <v>27</v>
      </c>
      <c r="B30" s="527" t="s">
        <v>2401</v>
      </c>
      <c r="C30" s="483" t="s">
        <v>159</v>
      </c>
      <c r="D30" s="528" t="s">
        <v>1284</v>
      </c>
      <c r="E30" s="483" t="s">
        <v>2358</v>
      </c>
      <c r="F30" s="521">
        <v>0.47013888888888888</v>
      </c>
      <c r="G30" s="521">
        <v>0.51249999999999996</v>
      </c>
      <c r="H30" s="522">
        <f t="shared" si="5"/>
        <v>1.0166666666666657</v>
      </c>
      <c r="I30" s="523">
        <v>45888</v>
      </c>
      <c r="J30" s="523">
        <v>45888</v>
      </c>
      <c r="K30" s="522">
        <f t="shared" si="1"/>
        <v>0</v>
      </c>
      <c r="L30" s="459" t="s">
        <v>2365</v>
      </c>
      <c r="M30" s="524" t="s">
        <v>2402</v>
      </c>
      <c r="N30" s="483"/>
    </row>
    <row r="31" spans="1:14" ht="14.25" customHeight="1">
      <c r="A31" s="519">
        <v>28</v>
      </c>
      <c r="B31" s="520" t="s">
        <v>2386</v>
      </c>
      <c r="C31" s="483" t="s">
        <v>159</v>
      </c>
      <c r="D31" s="483" t="s">
        <v>1326</v>
      </c>
      <c r="E31" s="483" t="s">
        <v>2358</v>
      </c>
      <c r="F31" s="521">
        <v>0.7055555555555556</v>
      </c>
      <c r="G31" s="521">
        <v>0.8125</v>
      </c>
      <c r="H31" s="522">
        <f t="shared" si="5"/>
        <v>2.5666666666666655</v>
      </c>
      <c r="I31" s="523">
        <v>45889</v>
      </c>
      <c r="J31" s="523">
        <v>45889</v>
      </c>
      <c r="K31" s="522">
        <f t="shared" si="1"/>
        <v>0</v>
      </c>
      <c r="L31" s="459" t="s">
        <v>2365</v>
      </c>
      <c r="M31" s="526" t="s">
        <v>2403</v>
      </c>
      <c r="N31" s="483"/>
    </row>
    <row r="32" spans="1:14" ht="14.25" customHeight="1">
      <c r="A32" s="519">
        <v>29</v>
      </c>
      <c r="B32" s="520" t="s">
        <v>2404</v>
      </c>
      <c r="C32" s="483" t="s">
        <v>159</v>
      </c>
      <c r="D32" s="483" t="s">
        <v>1325</v>
      </c>
      <c r="E32" s="483" t="s">
        <v>2358</v>
      </c>
      <c r="F32" s="521">
        <v>0.7055555555555556</v>
      </c>
      <c r="G32" s="521">
        <v>0.8125</v>
      </c>
      <c r="H32" s="522">
        <f t="shared" si="5"/>
        <v>2.5666666666666655</v>
      </c>
      <c r="I32" s="523">
        <v>45889</v>
      </c>
      <c r="J32" s="523">
        <v>45889</v>
      </c>
      <c r="K32" s="522">
        <f t="shared" si="1"/>
        <v>0</v>
      </c>
      <c r="L32" s="459" t="s">
        <v>2365</v>
      </c>
      <c r="M32" s="526" t="s">
        <v>2403</v>
      </c>
      <c r="N32" s="483"/>
    </row>
    <row r="33" spans="1:14" ht="14.25" customHeight="1">
      <c r="A33" s="519">
        <v>30</v>
      </c>
      <c r="B33" s="520" t="s">
        <v>2399</v>
      </c>
      <c r="C33" s="483" t="s">
        <v>159</v>
      </c>
      <c r="D33" s="525" t="s">
        <v>1327</v>
      </c>
      <c r="E33" s="483" t="s">
        <v>2358</v>
      </c>
      <c r="F33" s="521">
        <v>0.3125</v>
      </c>
      <c r="G33" s="521">
        <v>0.6430555555555556</v>
      </c>
      <c r="H33" s="522">
        <f t="shared" si="5"/>
        <v>7.9333333333333345</v>
      </c>
      <c r="I33" s="523">
        <v>45891</v>
      </c>
      <c r="J33" s="523">
        <v>45891</v>
      </c>
      <c r="K33" s="522">
        <f t="shared" si="1"/>
        <v>0</v>
      </c>
      <c r="L33" s="459" t="s">
        <v>2365</v>
      </c>
      <c r="M33" s="526" t="s">
        <v>2405</v>
      </c>
      <c r="N33" s="483"/>
    </row>
    <row r="34" spans="1:14" ht="14.25" customHeight="1">
      <c r="A34" s="519">
        <v>31</v>
      </c>
      <c r="B34" s="520" t="s">
        <v>2399</v>
      </c>
      <c r="C34" s="483" t="s">
        <v>159</v>
      </c>
      <c r="D34" s="525" t="s">
        <v>1327</v>
      </c>
      <c r="E34" s="483" t="s">
        <v>2358</v>
      </c>
      <c r="F34" s="521">
        <v>0.14583333333333334</v>
      </c>
      <c r="G34" s="521">
        <v>0.74791666666666667</v>
      </c>
      <c r="H34" s="522">
        <f>(G34-F34+(G34&lt;F34))*24/4</f>
        <v>3.6124999999999998</v>
      </c>
      <c r="I34" s="523">
        <v>45891</v>
      </c>
      <c r="J34" s="523">
        <v>45891</v>
      </c>
      <c r="K34" s="522">
        <f t="shared" si="1"/>
        <v>0</v>
      </c>
      <c r="L34" s="459" t="s">
        <v>2365</v>
      </c>
      <c r="M34" s="524"/>
      <c r="N34" s="483"/>
    </row>
    <row r="35" spans="1:14" ht="14.25" customHeight="1">
      <c r="A35" s="519">
        <v>32</v>
      </c>
      <c r="B35" s="520" t="s">
        <v>2406</v>
      </c>
      <c r="C35" s="483" t="s">
        <v>159</v>
      </c>
      <c r="D35" s="525" t="s">
        <v>1109</v>
      </c>
      <c r="E35" s="483" t="s">
        <v>2358</v>
      </c>
      <c r="F35" s="521">
        <v>0.41249999999999998</v>
      </c>
      <c r="G35" s="521">
        <v>0.8125</v>
      </c>
      <c r="H35" s="522">
        <f>(G35-F35+(G35&lt;F35))*24</f>
        <v>9.6000000000000014</v>
      </c>
      <c r="I35" s="523">
        <v>45903</v>
      </c>
      <c r="J35" s="523">
        <v>45903</v>
      </c>
      <c r="K35" s="522">
        <f t="shared" si="1"/>
        <v>0</v>
      </c>
      <c r="L35" s="459" t="s">
        <v>2365</v>
      </c>
      <c r="M35" s="526" t="s">
        <v>2407</v>
      </c>
      <c r="N35" s="483"/>
    </row>
    <row r="36" spans="1:14" ht="14.25" customHeight="1">
      <c r="A36" s="519">
        <v>33</v>
      </c>
      <c r="B36" s="520" t="s">
        <v>2408</v>
      </c>
      <c r="C36" s="483" t="s">
        <v>159</v>
      </c>
      <c r="D36" s="525" t="s">
        <v>1063</v>
      </c>
      <c r="E36" s="483" t="s">
        <v>2358</v>
      </c>
      <c r="F36" s="521">
        <v>0.52152777777777781</v>
      </c>
      <c r="G36" s="521">
        <v>0.7583333333333333</v>
      </c>
      <c r="H36" s="522">
        <f>(G36-F36+(G36&lt;F36))*K36*100</f>
        <v>23.68055555555555</v>
      </c>
      <c r="I36" s="523">
        <v>45903</v>
      </c>
      <c r="J36" s="523">
        <v>45904</v>
      </c>
      <c r="K36" s="522">
        <f t="shared" si="1"/>
        <v>1</v>
      </c>
      <c r="L36" s="459" t="s">
        <v>2365</v>
      </c>
      <c r="M36" s="526" t="s">
        <v>2409</v>
      </c>
      <c r="N36" s="483"/>
    </row>
    <row r="37" spans="1:14" ht="14.25" customHeight="1">
      <c r="A37" s="519">
        <v>34</v>
      </c>
      <c r="B37" s="520" t="s">
        <v>2406</v>
      </c>
      <c r="C37" s="483" t="s">
        <v>159</v>
      </c>
      <c r="D37" s="525" t="s">
        <v>1108</v>
      </c>
      <c r="E37" s="483" t="s">
        <v>2358</v>
      </c>
      <c r="F37" s="521">
        <v>0.67708333333333337</v>
      </c>
      <c r="G37" s="521">
        <v>0.77708333333333335</v>
      </c>
      <c r="H37" s="522">
        <f>(G37-F37+(G37&lt;F37))*24</f>
        <v>2.3999999999999995</v>
      </c>
      <c r="I37" s="523">
        <v>45904</v>
      </c>
      <c r="J37" s="523">
        <v>45904</v>
      </c>
      <c r="K37" s="522">
        <f t="shared" si="1"/>
        <v>0</v>
      </c>
      <c r="L37" s="459" t="s">
        <v>2365</v>
      </c>
      <c r="M37" s="526" t="s">
        <v>2410</v>
      </c>
      <c r="N37" s="483"/>
    </row>
    <row r="38" spans="1:14" ht="14.25" customHeight="1">
      <c r="A38" s="519">
        <v>35</v>
      </c>
      <c r="B38" s="520" t="s">
        <v>2411</v>
      </c>
      <c r="C38" s="483" t="s">
        <v>159</v>
      </c>
      <c r="D38" s="525" t="s">
        <v>1313</v>
      </c>
      <c r="E38" s="483" t="s">
        <v>2358</v>
      </c>
      <c r="F38" s="521">
        <v>0.44097222222222221</v>
      </c>
      <c r="G38" s="521">
        <v>0.77708333333333335</v>
      </c>
      <c r="H38" s="522">
        <f>(G38-F38+(G38&lt;F38))*24*K38</f>
        <v>209.73333333333332</v>
      </c>
      <c r="I38" s="523">
        <v>45910</v>
      </c>
      <c r="J38" s="523">
        <v>45936</v>
      </c>
      <c r="K38" s="522">
        <f t="shared" si="1"/>
        <v>26</v>
      </c>
      <c r="L38" s="459" t="s">
        <v>2365</v>
      </c>
      <c r="M38" s="526" t="s">
        <v>2412</v>
      </c>
      <c r="N38" s="483"/>
    </row>
    <row r="39" spans="1:14" ht="14.25" customHeight="1">
      <c r="A39" s="519">
        <v>36</v>
      </c>
      <c r="B39" s="520" t="s">
        <v>2413</v>
      </c>
      <c r="C39" s="483" t="s">
        <v>159</v>
      </c>
      <c r="D39" s="525" t="s">
        <v>1296</v>
      </c>
      <c r="E39" s="483" t="s">
        <v>2358</v>
      </c>
      <c r="F39" s="521">
        <v>0.72152777777777777</v>
      </c>
      <c r="G39" s="521">
        <v>0.77708333333333335</v>
      </c>
      <c r="H39" s="522">
        <f>(G39-F39+(G39&lt;F39))*24</f>
        <v>1.3333333333333339</v>
      </c>
      <c r="I39" s="523">
        <v>45926</v>
      </c>
      <c r="J39" s="523">
        <v>45926</v>
      </c>
      <c r="K39" s="522">
        <f t="shared" si="1"/>
        <v>0</v>
      </c>
      <c r="L39" s="459" t="s">
        <v>2365</v>
      </c>
      <c r="M39" s="524"/>
      <c r="N39" s="483"/>
    </row>
    <row r="40" spans="1:14" ht="14.25" customHeight="1">
      <c r="A40" s="519">
        <v>37</v>
      </c>
      <c r="B40" s="527" t="s">
        <v>2414</v>
      </c>
      <c r="C40" s="483" t="s">
        <v>52</v>
      </c>
      <c r="D40" s="528" t="s">
        <v>2415</v>
      </c>
      <c r="E40" s="483" t="s">
        <v>2358</v>
      </c>
      <c r="F40" s="521">
        <v>0.3125</v>
      </c>
      <c r="G40" s="521">
        <v>0.29166666666666669</v>
      </c>
      <c r="H40" s="522">
        <f>(G40-F40+(G40&lt;F40))*24*K40</f>
        <v>117.5</v>
      </c>
      <c r="I40" s="523">
        <v>45924</v>
      </c>
      <c r="J40" s="523">
        <v>45929</v>
      </c>
      <c r="K40" s="522">
        <f t="shared" si="1"/>
        <v>5</v>
      </c>
      <c r="L40" s="459" t="s">
        <v>2416</v>
      </c>
      <c r="M40" s="524"/>
      <c r="N40" s="483"/>
    </row>
    <row r="41" spans="1:14" ht="14.25" customHeight="1">
      <c r="A41" s="519">
        <v>38</v>
      </c>
      <c r="B41" s="527" t="s">
        <v>2414</v>
      </c>
      <c r="C41" s="483" t="s">
        <v>52</v>
      </c>
      <c r="D41" s="528" t="s">
        <v>2415</v>
      </c>
      <c r="E41" s="483" t="s">
        <v>2358</v>
      </c>
      <c r="F41" s="521">
        <v>0.3125</v>
      </c>
      <c r="G41" s="521">
        <v>0.5</v>
      </c>
      <c r="H41" s="522">
        <f t="shared" ref="H41:H42" si="6">(G41-F41+(G41&lt;F41))*24</f>
        <v>4.5</v>
      </c>
      <c r="I41" s="523">
        <v>45931</v>
      </c>
      <c r="J41" s="523">
        <v>45931</v>
      </c>
      <c r="K41" s="522">
        <f t="shared" si="1"/>
        <v>0</v>
      </c>
      <c r="L41" s="459" t="s">
        <v>2365</v>
      </c>
      <c r="M41" s="524"/>
      <c r="N41" s="483"/>
    </row>
    <row r="42" spans="1:14" ht="14.25" customHeight="1">
      <c r="A42" s="519">
        <v>39</v>
      </c>
      <c r="B42" s="527" t="s">
        <v>2417</v>
      </c>
      <c r="C42" s="483" t="s">
        <v>159</v>
      </c>
      <c r="D42" s="528" t="s">
        <v>1035</v>
      </c>
      <c r="E42" s="483" t="s">
        <v>2358</v>
      </c>
      <c r="F42" s="521">
        <v>0.64583333333333337</v>
      </c>
      <c r="G42" s="521">
        <v>0.8125</v>
      </c>
      <c r="H42" s="522">
        <f t="shared" si="6"/>
        <v>3.9999999999999991</v>
      </c>
      <c r="I42" s="523">
        <v>45957</v>
      </c>
      <c r="J42" s="523">
        <v>45957</v>
      </c>
      <c r="K42" s="522">
        <f t="shared" si="1"/>
        <v>0</v>
      </c>
      <c r="L42" s="459" t="s">
        <v>2365</v>
      </c>
      <c r="M42" s="524"/>
      <c r="N42" s="483"/>
    </row>
    <row r="43" spans="1:14" ht="14.25" customHeight="1">
      <c r="A43" s="519">
        <v>40</v>
      </c>
      <c r="B43" s="529" t="s">
        <v>2418</v>
      </c>
      <c r="C43" s="530" t="s">
        <v>159</v>
      </c>
      <c r="D43" s="531" t="s">
        <v>1315</v>
      </c>
      <c r="E43" s="530" t="s">
        <v>2358</v>
      </c>
      <c r="F43" s="532">
        <v>0.5</v>
      </c>
      <c r="G43" s="521">
        <v>0.8125</v>
      </c>
      <c r="H43" s="533">
        <f>(G43-F43+(G43&lt;F43))*24*3</f>
        <v>22.5</v>
      </c>
      <c r="I43" s="534">
        <v>45951</v>
      </c>
      <c r="J43" s="523">
        <v>45982</v>
      </c>
      <c r="K43" s="533">
        <f t="shared" si="1"/>
        <v>31</v>
      </c>
      <c r="L43" s="535" t="s">
        <v>2365</v>
      </c>
      <c r="M43" s="524"/>
      <c r="N43" s="483"/>
    </row>
    <row r="44" spans="1:14" ht="14.25" customHeight="1">
      <c r="A44" s="519">
        <v>41</v>
      </c>
      <c r="B44" s="527" t="s">
        <v>2419</v>
      </c>
      <c r="C44" s="483" t="s">
        <v>159</v>
      </c>
      <c r="D44" s="528" t="s">
        <v>1319</v>
      </c>
      <c r="E44" s="483" t="s">
        <v>2358</v>
      </c>
      <c r="F44" s="521">
        <v>0.3125</v>
      </c>
      <c r="G44" s="521">
        <v>0.8125</v>
      </c>
      <c r="H44" s="522">
        <f t="shared" ref="H44:H47" si="7">(G44-F44+(G44&lt;F44))*24</f>
        <v>12</v>
      </c>
      <c r="I44" s="523">
        <v>45956</v>
      </c>
      <c r="J44" s="523">
        <v>45957</v>
      </c>
      <c r="K44" s="522">
        <f t="shared" si="1"/>
        <v>1</v>
      </c>
      <c r="L44" s="459" t="s">
        <v>2365</v>
      </c>
      <c r="M44" s="524"/>
      <c r="N44" s="483"/>
    </row>
    <row r="45" spans="1:14" ht="14.25" customHeight="1">
      <c r="A45" s="519">
        <v>42</v>
      </c>
      <c r="B45" s="527" t="s">
        <v>2420</v>
      </c>
      <c r="C45" s="483" t="s">
        <v>52</v>
      </c>
      <c r="D45" s="528" t="s">
        <v>2421</v>
      </c>
      <c r="E45" s="483" t="s">
        <v>2358</v>
      </c>
      <c r="F45" s="521">
        <v>0.5625</v>
      </c>
      <c r="G45" s="521">
        <v>0.75</v>
      </c>
      <c r="H45" s="522">
        <f t="shared" si="7"/>
        <v>4.5</v>
      </c>
      <c r="I45" s="523">
        <v>45965</v>
      </c>
      <c r="J45" s="523">
        <v>45965</v>
      </c>
      <c r="K45" s="522">
        <f t="shared" si="1"/>
        <v>0</v>
      </c>
      <c r="L45" s="459" t="s">
        <v>2359</v>
      </c>
      <c r="M45" s="524"/>
      <c r="N45" s="483"/>
    </row>
    <row r="46" spans="1:14" ht="14.25" customHeight="1">
      <c r="A46" s="519">
        <v>43</v>
      </c>
      <c r="B46" s="527" t="s">
        <v>2419</v>
      </c>
      <c r="C46" s="483" t="s">
        <v>159</v>
      </c>
      <c r="D46" s="528" t="s">
        <v>1306</v>
      </c>
      <c r="E46" s="483" t="s">
        <v>2358</v>
      </c>
      <c r="F46" s="521">
        <v>0.3125</v>
      </c>
      <c r="G46" s="521">
        <v>0.52083333333333337</v>
      </c>
      <c r="H46" s="522">
        <f t="shared" si="7"/>
        <v>5.0000000000000009</v>
      </c>
      <c r="I46" s="523">
        <v>45974</v>
      </c>
      <c r="J46" s="523">
        <v>45974</v>
      </c>
      <c r="K46" s="522">
        <f t="shared" si="1"/>
        <v>0</v>
      </c>
      <c r="L46" s="459" t="s">
        <v>2359</v>
      </c>
      <c r="M46" s="524"/>
      <c r="N46" s="483"/>
    </row>
    <row r="47" spans="1:14" ht="14.25" customHeight="1">
      <c r="A47" s="519">
        <v>44</v>
      </c>
      <c r="B47" s="527" t="s">
        <v>2422</v>
      </c>
      <c r="C47" s="483" t="s">
        <v>52</v>
      </c>
      <c r="D47" s="528" t="s">
        <v>2423</v>
      </c>
      <c r="E47" s="483" t="s">
        <v>2358</v>
      </c>
      <c r="F47" s="521">
        <v>0.66666666666666663</v>
      </c>
      <c r="G47" s="521">
        <v>0.54166666666666663</v>
      </c>
      <c r="H47" s="522">
        <f t="shared" si="7"/>
        <v>21</v>
      </c>
      <c r="I47" s="523">
        <v>45978</v>
      </c>
      <c r="J47" s="523">
        <v>45979</v>
      </c>
      <c r="K47" s="522">
        <f t="shared" si="1"/>
        <v>1</v>
      </c>
      <c r="L47" s="459" t="s">
        <v>2359</v>
      </c>
      <c r="M47" s="524"/>
      <c r="N47" s="483"/>
    </row>
    <row r="48" spans="1:14" ht="14.25" customHeight="1">
      <c r="A48" s="519">
        <v>45</v>
      </c>
      <c r="B48" s="527" t="s">
        <v>2420</v>
      </c>
      <c r="C48" s="483" t="s">
        <v>52</v>
      </c>
      <c r="D48" s="528" t="s">
        <v>2424</v>
      </c>
      <c r="E48" s="483" t="s">
        <v>2358</v>
      </c>
      <c r="F48" s="521">
        <v>0.3125</v>
      </c>
      <c r="G48" s="521">
        <v>0.8125</v>
      </c>
      <c r="H48" s="522">
        <f>(G48-F48+(G48&lt;F48))*24*K48</f>
        <v>60</v>
      </c>
      <c r="I48" s="523">
        <v>45973</v>
      </c>
      <c r="J48" s="523">
        <v>45978</v>
      </c>
      <c r="K48" s="522">
        <f t="shared" si="1"/>
        <v>5</v>
      </c>
      <c r="L48" s="459" t="s">
        <v>2359</v>
      </c>
      <c r="M48" s="524"/>
      <c r="N48" s="483"/>
    </row>
    <row r="49" spans="1:14" ht="14.25" customHeight="1">
      <c r="A49" s="519">
        <v>46</v>
      </c>
      <c r="B49" s="527" t="s">
        <v>2420</v>
      </c>
      <c r="C49" s="483" t="s">
        <v>52</v>
      </c>
      <c r="D49" s="528" t="s">
        <v>2425</v>
      </c>
      <c r="E49" s="483" t="s">
        <v>2358</v>
      </c>
      <c r="F49" s="521">
        <v>0.3125</v>
      </c>
      <c r="G49" s="521">
        <v>0.57430555555555551</v>
      </c>
      <c r="H49" s="522">
        <f>(G49-F49+(G49&lt;F49))*24</f>
        <v>6.2833333333333323</v>
      </c>
      <c r="I49" s="523">
        <v>45983</v>
      </c>
      <c r="J49" s="523">
        <v>45983</v>
      </c>
      <c r="K49" s="522">
        <f t="shared" si="1"/>
        <v>0</v>
      </c>
      <c r="L49" s="459" t="s">
        <v>2359</v>
      </c>
      <c r="M49" s="524"/>
      <c r="N49" s="483"/>
    </row>
    <row r="50" spans="1:14" ht="14.25" customHeight="1">
      <c r="A50" s="519">
        <v>47</v>
      </c>
      <c r="B50" s="527" t="s">
        <v>2420</v>
      </c>
      <c r="C50" s="483" t="s">
        <v>52</v>
      </c>
      <c r="D50" s="528" t="s">
        <v>2425</v>
      </c>
      <c r="E50" s="483" t="s">
        <v>2358</v>
      </c>
      <c r="F50" s="521">
        <v>0.3125</v>
      </c>
      <c r="G50" s="521">
        <v>0.11527777777777778</v>
      </c>
      <c r="H50" s="522">
        <f t="shared" ref="H50:H59" si="8">(G50-F50+(G50&lt;F50))*24*K50</f>
        <v>19.266666666666666</v>
      </c>
      <c r="I50" s="523">
        <v>45986</v>
      </c>
      <c r="J50" s="523">
        <v>45987</v>
      </c>
      <c r="K50" s="522">
        <f t="shared" si="1"/>
        <v>1</v>
      </c>
      <c r="L50" s="459" t="s">
        <v>2426</v>
      </c>
      <c r="M50" s="524"/>
      <c r="N50" s="483"/>
    </row>
    <row r="51" spans="1:14" ht="14.25" customHeight="1">
      <c r="A51" s="519">
        <v>48</v>
      </c>
      <c r="B51" s="527" t="s">
        <v>1261</v>
      </c>
      <c r="C51" s="483" t="s">
        <v>159</v>
      </c>
      <c r="D51" s="528" t="s">
        <v>1303</v>
      </c>
      <c r="E51" s="483" t="s">
        <v>2358</v>
      </c>
      <c r="F51" s="521">
        <v>0.3125</v>
      </c>
      <c r="G51" s="521">
        <v>0.8125</v>
      </c>
      <c r="H51" s="522">
        <f t="shared" si="8"/>
        <v>12</v>
      </c>
      <c r="I51" s="523">
        <v>45989</v>
      </c>
      <c r="J51" s="523">
        <v>45990</v>
      </c>
      <c r="K51" s="522">
        <f t="shared" si="1"/>
        <v>1</v>
      </c>
      <c r="L51" s="459" t="s">
        <v>2359</v>
      </c>
      <c r="M51" s="524"/>
      <c r="N51" s="483"/>
    </row>
    <row r="52" spans="1:14" ht="14.25" customHeight="1">
      <c r="A52" s="519">
        <v>49</v>
      </c>
      <c r="B52" s="527" t="s">
        <v>2427</v>
      </c>
      <c r="C52" s="483" t="s">
        <v>159</v>
      </c>
      <c r="D52" s="528" t="s">
        <v>1336</v>
      </c>
      <c r="E52" s="483" t="s">
        <v>2358</v>
      </c>
      <c r="F52" s="521">
        <v>0.3125</v>
      </c>
      <c r="G52" s="521">
        <v>0.8125</v>
      </c>
      <c r="H52" s="522">
        <f t="shared" si="8"/>
        <v>12</v>
      </c>
      <c r="I52" s="523">
        <v>45989</v>
      </c>
      <c r="J52" s="523">
        <v>45990</v>
      </c>
      <c r="K52" s="522">
        <f t="shared" si="1"/>
        <v>1</v>
      </c>
      <c r="L52" s="459" t="s">
        <v>2359</v>
      </c>
      <c r="M52" s="524"/>
      <c r="N52" s="483"/>
    </row>
    <row r="53" spans="1:14" ht="14.25" customHeight="1">
      <c r="A53" s="519">
        <v>50</v>
      </c>
      <c r="B53" s="527" t="s">
        <v>2428</v>
      </c>
      <c r="C53" s="483" t="s">
        <v>159</v>
      </c>
      <c r="D53" s="528" t="s">
        <v>1344</v>
      </c>
      <c r="E53" s="483" t="s">
        <v>2358</v>
      </c>
      <c r="F53" s="521">
        <v>0.3125</v>
      </c>
      <c r="G53" s="521">
        <v>0.8125</v>
      </c>
      <c r="H53" s="522">
        <f t="shared" si="8"/>
        <v>12</v>
      </c>
      <c r="I53" s="523">
        <v>45994</v>
      </c>
      <c r="J53" s="523">
        <v>45995</v>
      </c>
      <c r="K53" s="522">
        <f t="shared" si="1"/>
        <v>1</v>
      </c>
      <c r="L53" s="459" t="s">
        <v>2359</v>
      </c>
      <c r="M53" s="524"/>
      <c r="N53" s="483"/>
    </row>
    <row r="54" spans="1:14" ht="14.25" customHeight="1">
      <c r="A54" s="519">
        <v>51</v>
      </c>
      <c r="B54" s="527" t="s">
        <v>2418</v>
      </c>
      <c r="C54" s="483" t="s">
        <v>159</v>
      </c>
      <c r="D54" s="528" t="s">
        <v>1354</v>
      </c>
      <c r="E54" s="483" t="s">
        <v>2358</v>
      </c>
      <c r="F54" s="521">
        <v>0.60416666666666663</v>
      </c>
      <c r="G54" s="521">
        <v>0.59722222222222221</v>
      </c>
      <c r="H54" s="522">
        <f t="shared" si="8"/>
        <v>47.666666666666671</v>
      </c>
      <c r="I54" s="523">
        <v>45999</v>
      </c>
      <c r="J54" s="523">
        <v>46001</v>
      </c>
      <c r="K54" s="522">
        <f t="shared" si="1"/>
        <v>2</v>
      </c>
      <c r="L54" s="459" t="s">
        <v>2359</v>
      </c>
      <c r="M54" s="524"/>
      <c r="N54" s="483"/>
    </row>
    <row r="55" spans="1:14" ht="14.25" customHeight="1">
      <c r="A55" s="519">
        <v>52</v>
      </c>
      <c r="B55" s="527" t="s">
        <v>2429</v>
      </c>
      <c r="C55" s="483" t="s">
        <v>159</v>
      </c>
      <c r="D55" s="528" t="s">
        <v>1339</v>
      </c>
      <c r="E55" s="483" t="s">
        <v>2358</v>
      </c>
      <c r="F55" s="521">
        <v>0.3125</v>
      </c>
      <c r="G55" s="521">
        <v>0.59722222222222221</v>
      </c>
      <c r="H55" s="522">
        <f t="shared" si="8"/>
        <v>20.5</v>
      </c>
      <c r="I55" s="523">
        <v>46008</v>
      </c>
      <c r="J55" s="523">
        <v>46011</v>
      </c>
      <c r="K55" s="522">
        <f t="shared" si="1"/>
        <v>3</v>
      </c>
      <c r="L55" s="459" t="s">
        <v>2359</v>
      </c>
      <c r="M55" s="524"/>
      <c r="N55" s="483"/>
    </row>
    <row r="56" spans="1:14" ht="14.25" customHeight="1">
      <c r="A56" s="519">
        <v>53</v>
      </c>
      <c r="B56" s="527" t="s">
        <v>2430</v>
      </c>
      <c r="C56" s="483" t="s">
        <v>52</v>
      </c>
      <c r="D56" s="528" t="s">
        <v>2431</v>
      </c>
      <c r="E56" s="483" t="s">
        <v>2358</v>
      </c>
      <c r="F56" s="521">
        <v>0.3125</v>
      </c>
      <c r="G56" s="521">
        <v>0.59722222222222221</v>
      </c>
      <c r="H56" s="522">
        <f t="shared" si="8"/>
        <v>41</v>
      </c>
      <c r="I56" s="523">
        <v>46010</v>
      </c>
      <c r="J56" s="523">
        <v>46016</v>
      </c>
      <c r="K56" s="522">
        <f t="shared" si="1"/>
        <v>6</v>
      </c>
      <c r="L56" s="459" t="s">
        <v>2432</v>
      </c>
      <c r="M56" s="524"/>
      <c r="N56" s="483"/>
    </row>
    <row r="57" spans="1:14" ht="14.25" customHeight="1">
      <c r="A57" s="519">
        <v>54</v>
      </c>
      <c r="B57" s="527" t="s">
        <v>2433</v>
      </c>
      <c r="C57" s="483" t="s">
        <v>52</v>
      </c>
      <c r="D57" s="528" t="s">
        <v>2434</v>
      </c>
      <c r="E57" s="483" t="s">
        <v>2358</v>
      </c>
      <c r="F57" s="521">
        <v>0.3125</v>
      </c>
      <c r="G57" s="521">
        <v>0.63541666666666663</v>
      </c>
      <c r="H57" s="522">
        <f t="shared" si="8"/>
        <v>38.749999999999993</v>
      </c>
      <c r="I57" s="523">
        <v>46022</v>
      </c>
      <c r="J57" s="523">
        <v>46027</v>
      </c>
      <c r="K57" s="522">
        <f t="shared" si="1"/>
        <v>5</v>
      </c>
      <c r="L57" s="459" t="s">
        <v>2435</v>
      </c>
      <c r="M57" s="524"/>
      <c r="N57" s="483"/>
    </row>
    <row r="58" spans="1:14" ht="14.25" customHeight="1">
      <c r="A58" s="519">
        <v>55</v>
      </c>
      <c r="B58" s="527" t="s">
        <v>2427</v>
      </c>
      <c r="C58" s="483" t="s">
        <v>2436</v>
      </c>
      <c r="D58" s="525" t="s">
        <v>1312</v>
      </c>
      <c r="E58" s="483" t="s">
        <v>2358</v>
      </c>
      <c r="F58" s="521">
        <v>0.3888888888888889</v>
      </c>
      <c r="G58" s="521">
        <v>0.73611111111111116</v>
      </c>
      <c r="H58" s="522">
        <f t="shared" si="8"/>
        <v>33.333333333333336</v>
      </c>
      <c r="I58" s="523">
        <v>46029</v>
      </c>
      <c r="J58" s="523">
        <v>46033</v>
      </c>
      <c r="K58" s="522">
        <f t="shared" si="1"/>
        <v>4</v>
      </c>
      <c r="L58" s="459" t="s">
        <v>2437</v>
      </c>
      <c r="M58" s="524"/>
      <c r="N58" s="483"/>
    </row>
    <row r="59" spans="1:14" ht="14.25" customHeight="1">
      <c r="A59" s="519">
        <v>56</v>
      </c>
      <c r="B59" s="527" t="s">
        <v>2427</v>
      </c>
      <c r="C59" s="483" t="s">
        <v>2436</v>
      </c>
      <c r="D59" s="525" t="s">
        <v>1312</v>
      </c>
      <c r="E59" s="483" t="s">
        <v>2358</v>
      </c>
      <c r="F59" s="521">
        <v>0.33333333333333331</v>
      </c>
      <c r="G59" s="521">
        <v>0.75</v>
      </c>
      <c r="H59" s="522">
        <f t="shared" si="8"/>
        <v>10</v>
      </c>
      <c r="I59" s="523">
        <v>46038</v>
      </c>
      <c r="J59" s="523">
        <v>46039</v>
      </c>
      <c r="K59" s="522">
        <f t="shared" si="1"/>
        <v>1</v>
      </c>
      <c r="L59" s="459"/>
      <c r="M59" s="524"/>
      <c r="N59" s="483"/>
    </row>
    <row r="60" spans="1:14" ht="14.25" customHeight="1">
      <c r="A60" s="519"/>
      <c r="B60" s="527"/>
      <c r="C60" s="483"/>
      <c r="D60" s="536"/>
      <c r="E60" s="483"/>
      <c r="F60" s="521"/>
      <c r="G60" s="521"/>
      <c r="H60" s="522"/>
      <c r="I60" s="523"/>
      <c r="J60" s="523"/>
      <c r="K60" s="522"/>
      <c r="L60" s="459"/>
      <c r="M60" s="524"/>
      <c r="N60" s="483"/>
    </row>
    <row r="61" spans="1:14" ht="14.25" customHeight="1">
      <c r="A61" s="519"/>
      <c r="B61" s="483"/>
      <c r="C61" s="483"/>
      <c r="D61" s="483"/>
      <c r="E61" s="483"/>
      <c r="F61" s="521"/>
      <c r="G61" s="521"/>
      <c r="H61" s="483"/>
      <c r="I61" s="483"/>
      <c r="J61" s="483"/>
      <c r="K61" s="483"/>
      <c r="L61" s="483"/>
      <c r="M61" s="483"/>
      <c r="N61" s="483"/>
    </row>
    <row r="62" spans="1:14" ht="14.25" customHeight="1">
      <c r="A62" s="1470" t="s">
        <v>2438</v>
      </c>
      <c r="B62" s="1263"/>
      <c r="C62" s="1263"/>
      <c r="D62" s="1263"/>
      <c r="E62" s="1263"/>
      <c r="F62" s="1263"/>
      <c r="G62" s="1264"/>
      <c r="H62" s="537">
        <f>SUM(H4:H61)</f>
        <v>1259.0430555555556</v>
      </c>
      <c r="I62" s="482"/>
      <c r="J62" s="482"/>
      <c r="K62" s="537">
        <f>SUM(K4:K61)</f>
        <v>146</v>
      </c>
      <c r="L62" s="483"/>
      <c r="M62" s="483"/>
      <c r="N62" s="483"/>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485" t="s">
        <v>2154</v>
      </c>
      <c r="B3" s="1485" t="s">
        <v>2714</v>
      </c>
      <c r="C3" s="1485" t="s">
        <v>2715</v>
      </c>
      <c r="D3" s="1487" t="s">
        <v>2716</v>
      </c>
      <c r="E3" s="1263"/>
      <c r="F3" s="1263"/>
      <c r="G3" s="1263"/>
      <c r="H3" s="1263"/>
      <c r="I3" s="1264"/>
      <c r="J3" s="1487" t="s">
        <v>2717</v>
      </c>
      <c r="K3" s="1263"/>
      <c r="L3" s="1263"/>
      <c r="M3" s="1263"/>
      <c r="N3" s="1264"/>
      <c r="O3" s="1485" t="s">
        <v>2718</v>
      </c>
    </row>
    <row r="4" spans="1:16" ht="14.25" customHeight="1">
      <c r="A4" s="1279"/>
      <c r="B4" s="1279"/>
      <c r="C4" s="1279"/>
      <c r="D4" s="553" t="s">
        <v>2719</v>
      </c>
      <c r="E4" s="553" t="s">
        <v>2720</v>
      </c>
      <c r="F4" s="553" t="s">
        <v>2721</v>
      </c>
      <c r="G4" s="553" t="s">
        <v>2722</v>
      </c>
      <c r="H4" s="553" t="s">
        <v>2723</v>
      </c>
      <c r="I4" s="553" t="s">
        <v>2724</v>
      </c>
      <c r="J4" s="553" t="s">
        <v>2719</v>
      </c>
      <c r="K4" s="553" t="s">
        <v>2720</v>
      </c>
      <c r="L4" s="553" t="s">
        <v>2721</v>
      </c>
      <c r="M4" s="553" t="s">
        <v>2722</v>
      </c>
      <c r="N4" s="553" t="s">
        <v>2724</v>
      </c>
      <c r="O4" s="1279"/>
    </row>
    <row r="5" spans="1:16" ht="14.25" customHeight="1">
      <c r="A5" s="554">
        <v>1</v>
      </c>
      <c r="B5" s="555" t="s">
        <v>1270</v>
      </c>
      <c r="C5" s="555" t="s">
        <v>176</v>
      </c>
      <c r="D5" s="556" t="s">
        <v>1829</v>
      </c>
      <c r="E5" s="556" t="s">
        <v>1830</v>
      </c>
      <c r="F5" s="555">
        <v>5</v>
      </c>
      <c r="G5" s="557">
        <v>17.48115</v>
      </c>
      <c r="H5" s="557" t="s">
        <v>2725</v>
      </c>
      <c r="I5" s="558">
        <f t="shared" ref="I5:I9" si="0">24+18</f>
        <v>42</v>
      </c>
      <c r="J5" s="555" t="s">
        <v>2726</v>
      </c>
      <c r="K5" s="555" t="s">
        <v>2001</v>
      </c>
      <c r="L5" s="555">
        <v>5</v>
      </c>
      <c r="M5" s="557">
        <v>21.365850000000002</v>
      </c>
      <c r="N5" s="558">
        <v>30</v>
      </c>
      <c r="O5" s="555" t="s">
        <v>2513</v>
      </c>
      <c r="P5" s="559"/>
    </row>
    <row r="6" spans="1:16" ht="14.25" customHeight="1">
      <c r="A6" s="554">
        <v>2</v>
      </c>
      <c r="B6" s="555" t="s">
        <v>1269</v>
      </c>
      <c r="C6" s="555" t="s">
        <v>97</v>
      </c>
      <c r="D6" s="556" t="s">
        <v>2237</v>
      </c>
      <c r="E6" s="555" t="s">
        <v>2727</v>
      </c>
      <c r="F6" s="555">
        <v>5</v>
      </c>
      <c r="G6" s="557">
        <v>16.876799999999999</v>
      </c>
      <c r="H6" s="557" t="s">
        <v>2725</v>
      </c>
      <c r="I6" s="558">
        <f t="shared" si="0"/>
        <v>42</v>
      </c>
      <c r="J6" s="555" t="s">
        <v>2728</v>
      </c>
      <c r="K6" s="555" t="s">
        <v>1859</v>
      </c>
      <c r="L6" s="555">
        <v>4</v>
      </c>
      <c r="M6" s="557">
        <v>20.627199999999998</v>
      </c>
      <c r="N6" s="558">
        <v>30</v>
      </c>
      <c r="O6" s="555" t="s">
        <v>2513</v>
      </c>
    </row>
    <row r="7" spans="1:16" ht="14.25" customHeight="1">
      <c r="A7" s="554">
        <v>4</v>
      </c>
      <c r="B7" s="556" t="s">
        <v>1272</v>
      </c>
      <c r="C7" s="556" t="s">
        <v>97</v>
      </c>
      <c r="D7" s="556" t="s">
        <v>2726</v>
      </c>
      <c r="E7" s="555" t="s">
        <v>1851</v>
      </c>
      <c r="F7" s="555">
        <v>3</v>
      </c>
      <c r="G7" s="557">
        <v>16.876799999999999</v>
      </c>
      <c r="H7" s="557" t="s">
        <v>2725</v>
      </c>
      <c r="I7" s="558">
        <f t="shared" si="0"/>
        <v>42</v>
      </c>
      <c r="J7" s="555" t="s">
        <v>1863</v>
      </c>
      <c r="K7" s="555" t="s">
        <v>1869</v>
      </c>
      <c r="L7" s="555">
        <v>8</v>
      </c>
      <c r="M7" s="557">
        <v>20.627199999999998</v>
      </c>
      <c r="N7" s="558">
        <v>30</v>
      </c>
      <c r="O7" s="555" t="s">
        <v>2533</v>
      </c>
    </row>
    <row r="8" spans="1:16" ht="14.25" customHeight="1">
      <c r="A8" s="554">
        <v>3</v>
      </c>
      <c r="B8" s="556" t="s">
        <v>1271</v>
      </c>
      <c r="C8" s="556" t="s">
        <v>107</v>
      </c>
      <c r="D8" s="556" t="s">
        <v>2502</v>
      </c>
      <c r="E8" s="556" t="s">
        <v>2002</v>
      </c>
      <c r="F8" s="555">
        <v>9</v>
      </c>
      <c r="G8" s="557">
        <v>20.435849999999999</v>
      </c>
      <c r="H8" s="557" t="s">
        <v>2725</v>
      </c>
      <c r="I8" s="558">
        <f t="shared" si="0"/>
        <v>42</v>
      </c>
      <c r="J8" s="555" t="s">
        <v>1865</v>
      </c>
      <c r="K8" s="555" t="s">
        <v>1867</v>
      </c>
      <c r="L8" s="555">
        <v>6</v>
      </c>
      <c r="M8" s="557">
        <v>24.977149999999998</v>
      </c>
      <c r="N8" s="558">
        <v>33</v>
      </c>
      <c r="O8" s="555" t="s">
        <v>2513</v>
      </c>
      <c r="P8" s="559"/>
    </row>
    <row r="9" spans="1:16" ht="14.25" customHeight="1">
      <c r="A9" s="554">
        <v>5</v>
      </c>
      <c r="B9" s="556" t="s">
        <v>1273</v>
      </c>
      <c r="C9" s="556" t="s">
        <v>176</v>
      </c>
      <c r="D9" s="556" t="s">
        <v>2519</v>
      </c>
      <c r="E9" s="556" t="s">
        <v>2728</v>
      </c>
      <c r="F9" s="555">
        <v>4</v>
      </c>
      <c r="G9" s="557">
        <v>17.48115</v>
      </c>
      <c r="H9" s="557" t="s">
        <v>2725</v>
      </c>
      <c r="I9" s="558">
        <f t="shared" si="0"/>
        <v>42</v>
      </c>
      <c r="J9" s="555" t="s">
        <v>1881</v>
      </c>
      <c r="K9" s="555" t="s">
        <v>1882</v>
      </c>
      <c r="L9" s="555">
        <v>8</v>
      </c>
      <c r="M9" s="557">
        <v>21.365850000000002</v>
      </c>
      <c r="N9" s="558">
        <v>33</v>
      </c>
      <c r="O9" s="555" t="s">
        <v>2533</v>
      </c>
    </row>
    <row r="10" spans="1:16" ht="14.25" customHeight="1">
      <c r="A10" s="554">
        <v>6</v>
      </c>
      <c r="B10" s="556" t="s">
        <v>1266</v>
      </c>
      <c r="C10" s="556" t="s">
        <v>1685</v>
      </c>
      <c r="D10" s="556" t="s">
        <v>1860</v>
      </c>
      <c r="E10" s="555" t="s">
        <v>2187</v>
      </c>
      <c r="F10" s="555">
        <v>6</v>
      </c>
      <c r="G10" s="557">
        <v>51.667000000000002</v>
      </c>
      <c r="H10" s="557" t="s">
        <v>2725</v>
      </c>
      <c r="I10" s="558">
        <v>53</v>
      </c>
      <c r="J10" s="555" t="s">
        <v>2003</v>
      </c>
      <c r="K10" s="555" t="s">
        <v>1889</v>
      </c>
      <c r="L10" s="555">
        <v>15</v>
      </c>
      <c r="M10" s="555">
        <v>34.462000000000003</v>
      </c>
      <c r="N10" s="555">
        <v>32</v>
      </c>
      <c r="O10" s="555" t="s">
        <v>2729</v>
      </c>
    </row>
    <row r="11" spans="1:16" ht="14.25" customHeight="1">
      <c r="A11" s="554">
        <v>7</v>
      </c>
      <c r="B11" s="560" t="s">
        <v>1265</v>
      </c>
      <c r="C11" s="555" t="s">
        <v>2119</v>
      </c>
      <c r="D11" s="555" t="s">
        <v>1865</v>
      </c>
      <c r="E11" s="555" t="s">
        <v>1872</v>
      </c>
      <c r="F11" s="555">
        <v>10</v>
      </c>
      <c r="G11" s="557">
        <v>51.667000000000002</v>
      </c>
      <c r="H11" s="557" t="s">
        <v>2725</v>
      </c>
      <c r="I11" s="558">
        <v>53</v>
      </c>
      <c r="J11" s="555" t="s">
        <v>1891</v>
      </c>
      <c r="K11" s="555" t="s">
        <v>1904</v>
      </c>
      <c r="L11" s="555">
        <v>13</v>
      </c>
      <c r="M11" s="555">
        <v>34.462000000000003</v>
      </c>
      <c r="N11" s="555">
        <v>32</v>
      </c>
      <c r="O11" s="555" t="s">
        <v>2729</v>
      </c>
    </row>
    <row r="12" spans="1:16" ht="14.25" customHeight="1">
      <c r="A12" s="554">
        <v>8</v>
      </c>
      <c r="B12" s="560" t="s">
        <v>1280</v>
      </c>
      <c r="C12" s="555" t="s">
        <v>1818</v>
      </c>
      <c r="D12" s="555" t="s">
        <v>1891</v>
      </c>
      <c r="E12" s="555" t="s">
        <v>2012</v>
      </c>
      <c r="F12" s="555">
        <v>8</v>
      </c>
      <c r="G12" s="555">
        <v>35.335999999999999</v>
      </c>
      <c r="H12" s="555" t="s">
        <v>2730</v>
      </c>
      <c r="I12" s="555">
        <v>33</v>
      </c>
      <c r="J12" s="555" t="s">
        <v>1908</v>
      </c>
      <c r="K12" s="555" t="s">
        <v>2252</v>
      </c>
      <c r="L12" s="555">
        <v>10</v>
      </c>
      <c r="M12" s="555">
        <v>65.623999999999995</v>
      </c>
      <c r="N12" s="558">
        <v>33</v>
      </c>
      <c r="O12" s="555" t="s">
        <v>2513</v>
      </c>
      <c r="P12" s="188">
        <f>100.96</f>
        <v>100.96</v>
      </c>
    </row>
    <row r="13" spans="1:16" ht="14.25" customHeight="1">
      <c r="A13" s="554">
        <v>9</v>
      </c>
      <c r="B13" s="555" t="s">
        <v>1281</v>
      </c>
      <c r="C13" s="555" t="s">
        <v>97</v>
      </c>
      <c r="D13" s="555" t="s">
        <v>1924</v>
      </c>
      <c r="E13" s="555" t="s">
        <v>2247</v>
      </c>
      <c r="F13" s="555">
        <v>4</v>
      </c>
      <c r="G13" s="557">
        <v>16.876799999999999</v>
      </c>
      <c r="H13" s="555" t="s">
        <v>2730</v>
      </c>
      <c r="I13" s="555">
        <v>33</v>
      </c>
      <c r="J13" s="555" t="s">
        <v>2251</v>
      </c>
      <c r="K13" s="555" t="s">
        <v>1914</v>
      </c>
      <c r="L13" s="555">
        <v>6</v>
      </c>
      <c r="M13" s="557">
        <v>20.627199999999998</v>
      </c>
      <c r="N13" s="558">
        <v>33</v>
      </c>
      <c r="O13" s="555" t="s">
        <v>2513</v>
      </c>
    </row>
    <row r="14" spans="1:16" ht="14.25" customHeight="1">
      <c r="A14" s="554"/>
      <c r="B14" s="555"/>
      <c r="C14" s="555"/>
      <c r="D14" s="555"/>
      <c r="E14" s="555"/>
      <c r="F14" s="555"/>
      <c r="G14" s="555"/>
      <c r="H14" s="555"/>
      <c r="I14" s="555"/>
      <c r="J14" s="555"/>
      <c r="K14" s="555"/>
      <c r="L14" s="555"/>
      <c r="M14" s="555"/>
      <c r="N14" s="555"/>
      <c r="O14" s="561"/>
    </row>
    <row r="15" spans="1:16" ht="14.25" customHeight="1">
      <c r="A15" s="554"/>
      <c r="B15" s="555"/>
      <c r="C15" s="555"/>
      <c r="D15" s="555"/>
      <c r="E15" s="555"/>
      <c r="F15" s="555"/>
      <c r="G15" s="555"/>
      <c r="H15" s="555"/>
      <c r="I15" s="555"/>
      <c r="J15" s="555"/>
      <c r="K15" s="555"/>
      <c r="L15" s="555"/>
      <c r="M15" s="555"/>
      <c r="N15" s="555"/>
      <c r="O15" s="561"/>
    </row>
    <row r="16" spans="1:16" ht="14.25" customHeight="1">
      <c r="A16" s="1486" t="s">
        <v>2731</v>
      </c>
      <c r="B16" s="1263"/>
      <c r="C16" s="1263"/>
      <c r="D16" s="1263"/>
      <c r="E16" s="1264"/>
      <c r="F16" s="553">
        <f t="shared" ref="F16:G16" si="1">SUM(F5:F15)</f>
        <v>54</v>
      </c>
      <c r="G16" s="562">
        <f t="shared" si="1"/>
        <v>244.69855000000001</v>
      </c>
      <c r="H16" s="562"/>
      <c r="I16" s="562"/>
      <c r="J16" s="553"/>
      <c r="K16" s="553"/>
      <c r="L16" s="553">
        <f t="shared" ref="L16:M16" si="2">SUM(L5:L15)</f>
        <v>75</v>
      </c>
      <c r="M16" s="562">
        <f t="shared" si="2"/>
        <v>264.13844999999998</v>
      </c>
      <c r="N16" s="562"/>
      <c r="O16" s="561"/>
    </row>
    <row r="17" spans="1:13" ht="14.25" customHeight="1">
      <c r="A17" s="1486" t="s">
        <v>2732</v>
      </c>
      <c r="B17" s="1263"/>
      <c r="C17" s="1263"/>
      <c r="D17" s="1263"/>
      <c r="E17" s="1264"/>
      <c r="F17" s="563">
        <f>G16/F16</f>
        <v>4.5314546296296294</v>
      </c>
      <c r="G17" s="478"/>
      <c r="H17" s="478"/>
      <c r="I17" s="478"/>
      <c r="J17" s="200"/>
      <c r="K17" s="200"/>
      <c r="L17" s="563">
        <f>M16/L16</f>
        <v>3.5218459999999996</v>
      </c>
      <c r="M17" s="478"/>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490" t="s">
        <v>2733</v>
      </c>
      <c r="B1" s="1490" t="s">
        <v>2734</v>
      </c>
      <c r="C1" s="1490" t="s">
        <v>23</v>
      </c>
      <c r="D1" s="564" t="s">
        <v>2356</v>
      </c>
      <c r="E1" s="564" t="s">
        <v>2735</v>
      </c>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c r="AI1" s="565"/>
      <c r="AJ1" s="566"/>
      <c r="AK1" s="567"/>
      <c r="AL1" s="566"/>
      <c r="AM1" s="566"/>
      <c r="AN1" s="566"/>
      <c r="AO1" s="566"/>
    </row>
    <row r="2" spans="1:41" ht="12.75" customHeight="1">
      <c r="A2" s="1279"/>
      <c r="B2" s="1279"/>
      <c r="C2" s="1279"/>
      <c r="D2" s="564" t="s">
        <v>2736</v>
      </c>
      <c r="E2" s="564" t="s">
        <v>1848</v>
      </c>
      <c r="F2" s="565"/>
      <c r="G2" s="565"/>
      <c r="H2" s="565"/>
      <c r="I2" s="565"/>
      <c r="J2" s="565"/>
      <c r="K2" s="565"/>
      <c r="L2" s="565"/>
      <c r="M2" s="565"/>
      <c r="N2" s="565"/>
      <c r="O2" s="565"/>
      <c r="P2" s="565"/>
      <c r="Q2" s="565"/>
      <c r="R2" s="565"/>
      <c r="S2" s="565"/>
      <c r="T2" s="565"/>
      <c r="U2" s="565"/>
      <c r="V2" s="565"/>
      <c r="W2" s="565"/>
      <c r="X2" s="565"/>
      <c r="Y2" s="565"/>
      <c r="Z2" s="565"/>
      <c r="AA2" s="565"/>
      <c r="AB2" s="565"/>
      <c r="AC2" s="565"/>
      <c r="AD2" s="565"/>
      <c r="AE2" s="565"/>
      <c r="AF2" s="565"/>
      <c r="AG2" s="565"/>
      <c r="AH2" s="565"/>
      <c r="AI2" s="565"/>
      <c r="AJ2" s="566"/>
      <c r="AK2" s="567"/>
      <c r="AL2" s="566"/>
      <c r="AM2" s="566"/>
      <c r="AN2" s="566"/>
      <c r="AO2" s="566"/>
    </row>
    <row r="3" spans="1:41" ht="12.75" customHeight="1">
      <c r="A3" s="568">
        <v>1</v>
      </c>
      <c r="B3" s="569" t="s">
        <v>159</v>
      </c>
      <c r="C3" s="568" t="s">
        <v>46</v>
      </c>
      <c r="D3" s="568">
        <v>521</v>
      </c>
      <c r="E3" s="568">
        <v>292</v>
      </c>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566"/>
      <c r="AK3" s="567"/>
      <c r="AL3" s="566"/>
      <c r="AM3" s="566"/>
      <c r="AN3" s="566"/>
      <c r="AO3" s="566"/>
    </row>
    <row r="4" spans="1:41" ht="12.75" customHeight="1">
      <c r="A4" s="568">
        <v>2</v>
      </c>
      <c r="B4" s="569" t="s">
        <v>52</v>
      </c>
      <c r="C4" s="568" t="s">
        <v>2737</v>
      </c>
      <c r="D4" s="568">
        <v>202</v>
      </c>
      <c r="E4" s="568">
        <v>61.015999999999998</v>
      </c>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66"/>
      <c r="AK4" s="567"/>
      <c r="AL4" s="566"/>
      <c r="AM4" s="566"/>
      <c r="AN4" s="566"/>
      <c r="AO4" s="566"/>
    </row>
    <row r="5" spans="1:41" ht="12.75" customHeight="1">
      <c r="A5" s="566"/>
      <c r="B5" s="566"/>
      <c r="C5" s="566"/>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c r="AE5" s="566"/>
      <c r="AF5" s="566"/>
      <c r="AG5" s="566"/>
      <c r="AH5" s="566"/>
      <c r="AI5" s="566"/>
      <c r="AJ5" s="566"/>
      <c r="AK5" s="567"/>
      <c r="AL5" s="566"/>
      <c r="AM5" s="566"/>
      <c r="AN5" s="566"/>
      <c r="AO5" s="566"/>
    </row>
    <row r="6" spans="1:41" ht="12.75" customHeight="1">
      <c r="A6" s="566"/>
      <c r="B6" s="566"/>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6"/>
      <c r="AD6" s="566"/>
      <c r="AE6" s="566"/>
      <c r="AF6" s="566"/>
      <c r="AG6" s="566"/>
      <c r="AH6" s="566"/>
      <c r="AI6" s="566"/>
      <c r="AJ6" s="566"/>
      <c r="AK6" s="567"/>
      <c r="AL6" s="566"/>
      <c r="AM6" s="566"/>
      <c r="AN6" s="566"/>
      <c r="AO6" s="566"/>
    </row>
    <row r="7" spans="1:41" ht="12.75" customHeight="1">
      <c r="A7" s="1491" t="s">
        <v>2738</v>
      </c>
      <c r="B7" s="1263"/>
      <c r="C7" s="1263"/>
      <c r="D7" s="1263"/>
      <c r="E7" s="1263"/>
      <c r="F7" s="1263"/>
      <c r="G7" s="1263"/>
      <c r="H7" s="1263"/>
      <c r="I7" s="1263"/>
      <c r="J7" s="1263"/>
      <c r="K7" s="1263"/>
      <c r="L7" s="1263"/>
      <c r="M7" s="1263"/>
      <c r="N7" s="1263"/>
      <c r="O7" s="1263"/>
      <c r="P7" s="1263"/>
      <c r="Q7" s="1263"/>
      <c r="R7" s="1263"/>
      <c r="S7" s="1263"/>
      <c r="T7" s="1263"/>
      <c r="U7" s="1263"/>
      <c r="V7" s="1263"/>
      <c r="W7" s="1263"/>
      <c r="X7" s="1263"/>
      <c r="Y7" s="1263"/>
      <c r="Z7" s="1263"/>
      <c r="AA7" s="1263"/>
      <c r="AB7" s="1263"/>
      <c r="AC7" s="1263"/>
      <c r="AD7" s="1263"/>
      <c r="AE7" s="1263"/>
      <c r="AF7" s="1263"/>
      <c r="AG7" s="1263"/>
      <c r="AH7" s="1263"/>
      <c r="AI7" s="1263"/>
      <c r="AJ7" s="1263"/>
      <c r="AK7" s="1263"/>
      <c r="AL7" s="1263"/>
      <c r="AM7" s="1263"/>
      <c r="AN7" s="1264"/>
      <c r="AO7" s="566"/>
    </row>
    <row r="8" spans="1:41" ht="12.75" customHeight="1">
      <c r="A8" s="1488" t="s">
        <v>907</v>
      </c>
      <c r="B8" s="1488" t="s">
        <v>2739</v>
      </c>
      <c r="C8" s="1492" t="s">
        <v>32</v>
      </c>
      <c r="D8" s="1263"/>
      <c r="E8" s="1264"/>
      <c r="F8" s="1488" t="s">
        <v>1929</v>
      </c>
      <c r="G8" s="1488" t="s">
        <v>1930</v>
      </c>
      <c r="H8" s="1488" t="s">
        <v>1933</v>
      </c>
      <c r="I8" s="1488" t="s">
        <v>1932</v>
      </c>
      <c r="J8" s="1488" t="s">
        <v>1934</v>
      </c>
      <c r="K8" s="1488" t="s">
        <v>2740</v>
      </c>
      <c r="L8" s="1488" t="s">
        <v>2640</v>
      </c>
      <c r="M8" s="1488" t="s">
        <v>2021</v>
      </c>
      <c r="N8" s="1488" t="s">
        <v>1935</v>
      </c>
      <c r="O8" s="1488" t="s">
        <v>2646</v>
      </c>
      <c r="P8" s="1488" t="s">
        <v>1936</v>
      </c>
      <c r="Q8" s="1488" t="s">
        <v>2650</v>
      </c>
      <c r="R8" s="1488" t="s">
        <v>1937</v>
      </c>
      <c r="S8" s="1488" t="s">
        <v>2651</v>
      </c>
      <c r="T8" s="1488" t="s">
        <v>2652</v>
      </c>
      <c r="U8" s="1488" t="s">
        <v>1938</v>
      </c>
      <c r="V8" s="1488" t="s">
        <v>2741</v>
      </c>
      <c r="W8" s="1488" t="s">
        <v>1939</v>
      </c>
      <c r="X8" s="1488" t="s">
        <v>1940</v>
      </c>
      <c r="Y8" s="1488" t="s">
        <v>2654</v>
      </c>
      <c r="Z8" s="1488" t="s">
        <v>2020</v>
      </c>
      <c r="AA8" s="1488" t="s">
        <v>2742</v>
      </c>
      <c r="AB8" s="1488" t="s">
        <v>2257</v>
      </c>
      <c r="AC8" s="1488" t="s">
        <v>1947</v>
      </c>
      <c r="AD8" s="1488" t="s">
        <v>1946</v>
      </c>
      <c r="AE8" s="1488" t="s">
        <v>1948</v>
      </c>
      <c r="AF8" s="1488" t="s">
        <v>2258</v>
      </c>
      <c r="AG8" s="1488" t="s">
        <v>1949</v>
      </c>
      <c r="AH8" s="1488" t="s">
        <v>1954</v>
      </c>
      <c r="AI8" s="1488" t="s">
        <v>2659</v>
      </c>
      <c r="AJ8" s="1488" t="s">
        <v>2743</v>
      </c>
      <c r="AK8" s="1488" t="s">
        <v>65</v>
      </c>
      <c r="AL8" s="1492" t="s">
        <v>2744</v>
      </c>
      <c r="AM8" s="1263"/>
      <c r="AN8" s="1264"/>
      <c r="AO8" s="566"/>
    </row>
    <row r="9" spans="1:41" ht="12.75" customHeight="1">
      <c r="A9" s="1279"/>
      <c r="B9" s="1279"/>
      <c r="C9" s="571" t="s">
        <v>2745</v>
      </c>
      <c r="D9" s="571" t="s">
        <v>2746</v>
      </c>
      <c r="E9" s="571" t="s">
        <v>2441</v>
      </c>
      <c r="F9" s="1279"/>
      <c r="G9" s="1279"/>
      <c r="H9" s="1279"/>
      <c r="I9" s="1279"/>
      <c r="J9" s="1279"/>
      <c r="K9" s="1279"/>
      <c r="L9" s="1279"/>
      <c r="M9" s="1279"/>
      <c r="N9" s="1279"/>
      <c r="O9" s="1279"/>
      <c r="P9" s="1279"/>
      <c r="Q9" s="1279"/>
      <c r="R9" s="1279"/>
      <c r="S9" s="1279"/>
      <c r="T9" s="1279"/>
      <c r="U9" s="1279"/>
      <c r="V9" s="1279"/>
      <c r="W9" s="1279"/>
      <c r="X9" s="1279"/>
      <c r="Y9" s="1279"/>
      <c r="Z9" s="1279"/>
      <c r="AA9" s="1279"/>
      <c r="AB9" s="1279"/>
      <c r="AC9" s="1279"/>
      <c r="AD9" s="1279"/>
      <c r="AE9" s="1279"/>
      <c r="AF9" s="1279"/>
      <c r="AG9" s="1279"/>
      <c r="AH9" s="1279"/>
      <c r="AI9" s="1279"/>
      <c r="AJ9" s="1279"/>
      <c r="AK9" s="1279"/>
      <c r="AL9" s="572" t="s">
        <v>145</v>
      </c>
      <c r="AM9" s="572" t="s">
        <v>148</v>
      </c>
      <c r="AN9" s="572" t="s">
        <v>2747</v>
      </c>
      <c r="AO9" s="566"/>
    </row>
    <row r="10" spans="1:41" ht="12.75" customHeight="1">
      <c r="A10" s="573">
        <v>1</v>
      </c>
      <c r="B10" s="574" t="s">
        <v>2413</v>
      </c>
      <c r="C10" s="574" t="s">
        <v>1296</v>
      </c>
      <c r="D10" s="574" t="s">
        <v>176</v>
      </c>
      <c r="E10" s="574">
        <v>38.847000000000001</v>
      </c>
      <c r="F10" s="575"/>
      <c r="G10" s="575"/>
      <c r="H10" s="575"/>
      <c r="I10" s="576"/>
      <c r="J10" s="576"/>
      <c r="K10" s="576"/>
      <c r="L10" s="576"/>
      <c r="M10" s="576"/>
      <c r="N10" s="576"/>
      <c r="O10" s="576"/>
      <c r="P10" s="576"/>
      <c r="Q10" s="576"/>
      <c r="R10" s="576"/>
      <c r="S10" s="576"/>
      <c r="T10" s="576"/>
      <c r="U10" s="576"/>
      <c r="V10" s="576"/>
      <c r="W10" s="576"/>
      <c r="X10" s="576"/>
      <c r="Y10" s="576">
        <v>4.82</v>
      </c>
      <c r="Z10" s="576">
        <v>4.82</v>
      </c>
      <c r="AA10" s="576">
        <v>4.82</v>
      </c>
      <c r="AB10" s="576">
        <v>11.82</v>
      </c>
      <c r="AC10" s="576">
        <f>12.82-0.253</f>
        <v>12.567</v>
      </c>
      <c r="AD10" s="576"/>
      <c r="AE10" s="576"/>
      <c r="AF10" s="576"/>
      <c r="AG10" s="576"/>
      <c r="AH10" s="576"/>
      <c r="AI10" s="576"/>
      <c r="AJ10" s="577">
        <f>SUM(F10:AD10)</f>
        <v>38.847000000000001</v>
      </c>
      <c r="AK10" s="577" t="s">
        <v>105</v>
      </c>
      <c r="AL10" s="578"/>
      <c r="AM10" s="574"/>
      <c r="AN10" s="576"/>
      <c r="AO10" s="579">
        <f>E10-AJ10</f>
        <v>0</v>
      </c>
    </row>
    <row r="11" spans="1:41" ht="12.75" customHeight="1">
      <c r="A11" s="580">
        <v>2</v>
      </c>
      <c r="B11" s="574" t="s">
        <v>2658</v>
      </c>
      <c r="C11" s="574" t="s">
        <v>1351</v>
      </c>
      <c r="D11" s="574" t="s">
        <v>176</v>
      </c>
      <c r="E11" s="574">
        <v>38.847000000000001</v>
      </c>
      <c r="F11" s="575"/>
      <c r="G11" s="575"/>
      <c r="H11" s="575"/>
      <c r="I11" s="576"/>
      <c r="J11" s="576"/>
      <c r="K11" s="576"/>
      <c r="L11" s="576"/>
      <c r="M11" s="576"/>
      <c r="N11" s="576"/>
      <c r="O11" s="576"/>
      <c r="P11" s="576"/>
      <c r="Q11" s="576"/>
      <c r="R11" s="576"/>
      <c r="S11" s="576"/>
      <c r="T11" s="576"/>
      <c r="U11" s="576"/>
      <c r="V11" s="576"/>
      <c r="W11" s="576"/>
      <c r="X11" s="576"/>
      <c r="Y11" s="576"/>
      <c r="Z11" s="576"/>
      <c r="AA11" s="576"/>
      <c r="AB11" s="576">
        <v>12.82</v>
      </c>
      <c r="AC11" s="576">
        <v>12.82</v>
      </c>
      <c r="AD11" s="576">
        <v>12.82</v>
      </c>
      <c r="AE11" s="576"/>
      <c r="AF11" s="576"/>
      <c r="AG11" s="576"/>
      <c r="AH11" s="576"/>
      <c r="AI11" s="576"/>
      <c r="AJ11" s="577">
        <f>SUM(F11:AF11)</f>
        <v>38.46</v>
      </c>
      <c r="AK11" s="577" t="s">
        <v>105</v>
      </c>
      <c r="AL11" s="578"/>
      <c r="AM11" s="574"/>
      <c r="AN11" s="576"/>
      <c r="AO11" s="579"/>
    </row>
    <row r="12" spans="1:41" ht="12.75" customHeight="1">
      <c r="A12" s="580">
        <v>3</v>
      </c>
      <c r="B12" s="581" t="s">
        <v>2396</v>
      </c>
      <c r="C12" s="582" t="s">
        <v>1294</v>
      </c>
      <c r="D12" s="583" t="s">
        <v>1854</v>
      </c>
      <c r="E12" s="583">
        <v>129.11000000000001</v>
      </c>
      <c r="F12" s="584"/>
      <c r="G12" s="584"/>
      <c r="H12" s="584"/>
      <c r="I12" s="584"/>
      <c r="J12" s="584"/>
      <c r="K12" s="584"/>
      <c r="L12" s="584"/>
      <c r="M12" s="584"/>
      <c r="N12" s="584"/>
      <c r="O12" s="584"/>
      <c r="P12" s="584"/>
      <c r="Q12" s="584"/>
      <c r="R12" s="584"/>
      <c r="S12" s="584"/>
      <c r="T12" s="584"/>
      <c r="U12" s="584"/>
      <c r="V12" s="584"/>
      <c r="W12" s="584"/>
      <c r="X12" s="584"/>
      <c r="Y12" s="584"/>
      <c r="Z12" s="584"/>
      <c r="AA12" s="584">
        <v>8.82</v>
      </c>
      <c r="AB12" s="584">
        <v>8.82</v>
      </c>
      <c r="AC12" s="584">
        <v>8.82</v>
      </c>
      <c r="AD12" s="584">
        <v>8.82</v>
      </c>
      <c r="AE12" s="584">
        <v>8.82</v>
      </c>
      <c r="AF12" s="584">
        <v>8.82</v>
      </c>
      <c r="AG12" s="584">
        <v>8.82</v>
      </c>
      <c r="AH12" s="584">
        <v>8.82</v>
      </c>
      <c r="AI12" s="584"/>
      <c r="AJ12" s="585">
        <f t="shared" ref="AJ12:AJ19" si="0">SUM(F12:AI12)</f>
        <v>70.56</v>
      </c>
      <c r="AK12" s="586" t="s">
        <v>2748</v>
      </c>
      <c r="AL12" s="587"/>
      <c r="AM12" s="588"/>
      <c r="AN12" s="589"/>
      <c r="AO12" s="579">
        <f t="shared" ref="AO12:AO18" si="1">E12-AJ12</f>
        <v>58.550000000000011</v>
      </c>
    </row>
    <row r="13" spans="1:41" ht="12.75" customHeight="1">
      <c r="A13" s="573">
        <v>4</v>
      </c>
      <c r="B13" s="581" t="s">
        <v>2406</v>
      </c>
      <c r="C13" s="582" t="s">
        <v>1111</v>
      </c>
      <c r="D13" s="583" t="s">
        <v>1861</v>
      </c>
      <c r="E13" s="583">
        <v>81.944999999999993</v>
      </c>
      <c r="F13" s="584"/>
      <c r="G13" s="584"/>
      <c r="H13" s="584"/>
      <c r="I13" s="584"/>
      <c r="J13" s="584"/>
      <c r="K13" s="584"/>
      <c r="L13" s="584"/>
      <c r="M13" s="584"/>
      <c r="N13" s="584"/>
      <c r="O13" s="584"/>
      <c r="P13" s="584"/>
      <c r="Q13" s="584"/>
      <c r="R13" s="584"/>
      <c r="S13" s="584"/>
      <c r="T13" s="584"/>
      <c r="U13" s="584"/>
      <c r="V13" s="584"/>
      <c r="W13" s="584"/>
      <c r="X13" s="584"/>
      <c r="Y13" s="584"/>
      <c r="Z13" s="584"/>
      <c r="AA13" s="584">
        <v>8.82</v>
      </c>
      <c r="AB13" s="584">
        <v>8.82</v>
      </c>
      <c r="AC13" s="584">
        <v>8.82</v>
      </c>
      <c r="AD13" s="584">
        <v>8.82</v>
      </c>
      <c r="AE13" s="584">
        <v>8.82</v>
      </c>
      <c r="AF13" s="584">
        <v>8.82</v>
      </c>
      <c r="AG13" s="584">
        <v>6.82</v>
      </c>
      <c r="AH13" s="584">
        <v>6.82</v>
      </c>
      <c r="AI13" s="584"/>
      <c r="AJ13" s="585">
        <f t="shared" si="0"/>
        <v>66.56</v>
      </c>
      <c r="AK13" s="586" t="s">
        <v>2749</v>
      </c>
      <c r="AL13" s="587"/>
      <c r="AM13" s="588"/>
      <c r="AN13" s="589"/>
      <c r="AO13" s="579">
        <f t="shared" si="1"/>
        <v>15.384999999999991</v>
      </c>
    </row>
    <row r="14" spans="1:41" ht="12.75" customHeight="1">
      <c r="A14" s="580">
        <v>5</v>
      </c>
      <c r="B14" s="590" t="s">
        <v>2411</v>
      </c>
      <c r="C14" s="590" t="s">
        <v>1313</v>
      </c>
      <c r="D14" s="590" t="s">
        <v>176</v>
      </c>
      <c r="E14" s="590">
        <v>38.847000000000001</v>
      </c>
      <c r="F14" s="591"/>
      <c r="G14" s="591"/>
      <c r="H14" s="591"/>
      <c r="I14" s="591"/>
      <c r="J14" s="591"/>
      <c r="K14" s="591"/>
      <c r="L14" s="591"/>
      <c r="M14" s="591">
        <v>4.82</v>
      </c>
      <c r="N14" s="591">
        <v>4.82</v>
      </c>
      <c r="O14" s="591"/>
      <c r="P14" s="591"/>
      <c r="Q14" s="591"/>
      <c r="R14" s="591"/>
      <c r="S14" s="591"/>
      <c r="T14" s="591"/>
      <c r="U14" s="591"/>
      <c r="V14" s="591"/>
      <c r="W14" s="591"/>
      <c r="X14" s="591"/>
      <c r="Y14" s="591"/>
      <c r="Z14" s="591"/>
      <c r="AA14" s="591"/>
      <c r="AB14" s="591"/>
      <c r="AC14" s="591"/>
      <c r="AD14" s="591"/>
      <c r="AE14" s="591"/>
      <c r="AF14" s="584">
        <v>6.82</v>
      </c>
      <c r="AG14" s="584">
        <v>6.82</v>
      </c>
      <c r="AH14" s="584">
        <v>6.82</v>
      </c>
      <c r="AI14" s="584"/>
      <c r="AJ14" s="585">
        <f t="shared" si="0"/>
        <v>30.1</v>
      </c>
      <c r="AK14" s="592" t="s">
        <v>2359</v>
      </c>
      <c r="AL14" s="587"/>
      <c r="AM14" s="588"/>
      <c r="AN14" s="589"/>
      <c r="AO14" s="579">
        <f t="shared" si="1"/>
        <v>8.7469999999999999</v>
      </c>
    </row>
    <row r="15" spans="1:41" ht="12.75" customHeight="1">
      <c r="A15" s="580">
        <v>6</v>
      </c>
      <c r="B15" s="581" t="s">
        <v>2653</v>
      </c>
      <c r="C15" s="582" t="s">
        <v>1298</v>
      </c>
      <c r="D15" s="583" t="s">
        <v>176</v>
      </c>
      <c r="E15" s="583">
        <v>38.847000000000001</v>
      </c>
      <c r="F15" s="593"/>
      <c r="G15" s="593"/>
      <c r="H15" s="593"/>
      <c r="I15" s="593"/>
      <c r="J15" s="593"/>
      <c r="K15" s="593"/>
      <c r="L15" s="593"/>
      <c r="M15" s="593"/>
      <c r="N15" s="593"/>
      <c r="O15" s="593"/>
      <c r="P15" s="593"/>
      <c r="Q15" s="593"/>
      <c r="R15" s="593"/>
      <c r="S15" s="593"/>
      <c r="T15" s="593"/>
      <c r="U15" s="593"/>
      <c r="V15" s="593"/>
      <c r="W15" s="593"/>
      <c r="X15" s="593"/>
      <c r="Y15" s="593"/>
      <c r="Z15" s="593"/>
      <c r="AA15" s="593"/>
      <c r="AB15" s="593">
        <v>5.82</v>
      </c>
      <c r="AC15" s="593">
        <v>5.82</v>
      </c>
      <c r="AD15" s="593">
        <v>3.82</v>
      </c>
      <c r="AE15" s="593">
        <v>3.82</v>
      </c>
      <c r="AF15" s="593"/>
      <c r="AG15" s="593">
        <v>2.82</v>
      </c>
      <c r="AH15" s="593">
        <v>2.82</v>
      </c>
      <c r="AI15" s="593"/>
      <c r="AJ15" s="585">
        <f t="shared" si="0"/>
        <v>24.92</v>
      </c>
      <c r="AK15" s="586" t="s">
        <v>2749</v>
      </c>
      <c r="AL15" s="587"/>
      <c r="AM15" s="588"/>
      <c r="AN15" s="589"/>
      <c r="AO15" s="579">
        <f t="shared" si="1"/>
        <v>13.927</v>
      </c>
    </row>
    <row r="16" spans="1:41" ht="12.75" customHeight="1">
      <c r="A16" s="573">
        <v>7</v>
      </c>
      <c r="B16" s="574" t="s">
        <v>2429</v>
      </c>
      <c r="C16" s="574" t="s">
        <v>1061</v>
      </c>
      <c r="D16" s="574" t="s">
        <v>112</v>
      </c>
      <c r="E16" s="574">
        <v>47.183999999999997</v>
      </c>
      <c r="F16" s="575"/>
      <c r="G16" s="575"/>
      <c r="H16" s="575"/>
      <c r="I16" s="576"/>
      <c r="J16" s="576"/>
      <c r="K16" s="576"/>
      <c r="L16" s="576"/>
      <c r="M16" s="576"/>
      <c r="N16" s="576"/>
      <c r="O16" s="576"/>
      <c r="P16" s="576"/>
      <c r="Q16" s="576"/>
      <c r="R16" s="576"/>
      <c r="S16" s="576"/>
      <c r="T16" s="576"/>
      <c r="U16" s="576"/>
      <c r="V16" s="576"/>
      <c r="W16" s="576"/>
      <c r="X16" s="576"/>
      <c r="Y16" s="576"/>
      <c r="Z16" s="576"/>
      <c r="AA16" s="576"/>
      <c r="AB16" s="576">
        <v>5.82</v>
      </c>
      <c r="AC16" s="576">
        <v>5.82</v>
      </c>
      <c r="AD16" s="576">
        <v>5.82</v>
      </c>
      <c r="AE16" s="576">
        <v>5.82</v>
      </c>
      <c r="AF16" s="576">
        <v>5.82</v>
      </c>
      <c r="AG16" s="576">
        <v>5.82</v>
      </c>
      <c r="AH16" s="576">
        <v>5.82</v>
      </c>
      <c r="AI16" s="576">
        <v>6.4439999999999955</v>
      </c>
      <c r="AJ16" s="577">
        <f t="shared" si="0"/>
        <v>47.183999999999997</v>
      </c>
      <c r="AK16" s="577" t="s">
        <v>105</v>
      </c>
      <c r="AL16" s="578"/>
      <c r="AM16" s="574"/>
      <c r="AN16" s="576"/>
      <c r="AO16" s="579">
        <f t="shared" si="1"/>
        <v>0</v>
      </c>
    </row>
    <row r="17" spans="1:41" ht="12.75" customHeight="1">
      <c r="A17" s="573">
        <v>8</v>
      </c>
      <c r="B17" s="581" t="s">
        <v>2664</v>
      </c>
      <c r="C17" s="582" t="s">
        <v>1243</v>
      </c>
      <c r="D17" s="583" t="s">
        <v>176</v>
      </c>
      <c r="E17" s="583">
        <v>38.847000000000001</v>
      </c>
      <c r="F17" s="593"/>
      <c r="G17" s="593"/>
      <c r="H17" s="593"/>
      <c r="I17" s="593"/>
      <c r="J17" s="593"/>
      <c r="K17" s="593"/>
      <c r="L17" s="593"/>
      <c r="M17" s="593"/>
      <c r="N17" s="593"/>
      <c r="O17" s="593"/>
      <c r="P17" s="593"/>
      <c r="Q17" s="593"/>
      <c r="R17" s="593"/>
      <c r="S17" s="593"/>
      <c r="T17" s="593"/>
      <c r="U17" s="593"/>
      <c r="V17" s="593"/>
      <c r="W17" s="593"/>
      <c r="X17" s="593"/>
      <c r="Y17" s="593"/>
      <c r="Z17" s="593"/>
      <c r="AA17" s="593"/>
      <c r="AB17" s="593"/>
      <c r="AC17" s="593"/>
      <c r="AD17" s="593"/>
      <c r="AE17" s="593"/>
      <c r="AF17" s="593">
        <v>5.82</v>
      </c>
      <c r="AG17" s="593">
        <v>5.82</v>
      </c>
      <c r="AH17" s="593">
        <v>5.82</v>
      </c>
      <c r="AI17" s="593"/>
      <c r="AJ17" s="585">
        <f t="shared" si="0"/>
        <v>17.46</v>
      </c>
      <c r="AK17" s="586" t="s">
        <v>2749</v>
      </c>
      <c r="AL17" s="587"/>
      <c r="AM17" s="588"/>
      <c r="AN17" s="589"/>
      <c r="AO17" s="579">
        <f t="shared" si="1"/>
        <v>21.387</v>
      </c>
    </row>
    <row r="18" spans="1:41" ht="12.75" customHeight="1">
      <c r="A18" s="580">
        <v>9</v>
      </c>
      <c r="B18" s="581" t="s">
        <v>2653</v>
      </c>
      <c r="C18" s="582" t="s">
        <v>1288</v>
      </c>
      <c r="D18" s="583" t="s">
        <v>375</v>
      </c>
      <c r="E18" s="583">
        <v>57.597000000000001</v>
      </c>
      <c r="F18" s="593"/>
      <c r="G18" s="593"/>
      <c r="H18" s="593"/>
      <c r="I18" s="593"/>
      <c r="J18" s="593"/>
      <c r="K18" s="593"/>
      <c r="L18" s="593"/>
      <c r="M18" s="593"/>
      <c r="N18" s="593"/>
      <c r="O18" s="593"/>
      <c r="P18" s="593"/>
      <c r="Q18" s="593"/>
      <c r="R18" s="593"/>
      <c r="S18" s="593"/>
      <c r="T18" s="593"/>
      <c r="U18" s="593"/>
      <c r="V18" s="593"/>
      <c r="W18" s="593"/>
      <c r="X18" s="593"/>
      <c r="Y18" s="593"/>
      <c r="Z18" s="593"/>
      <c r="AA18" s="593"/>
      <c r="AB18" s="593"/>
      <c r="AC18" s="593"/>
      <c r="AD18" s="593"/>
      <c r="AE18" s="584">
        <v>8.82</v>
      </c>
      <c r="AF18" s="584">
        <v>8.82</v>
      </c>
      <c r="AG18" s="584">
        <v>8.82</v>
      </c>
      <c r="AH18" s="584">
        <v>8.82</v>
      </c>
      <c r="AI18" s="584"/>
      <c r="AJ18" s="585">
        <f t="shared" si="0"/>
        <v>35.28</v>
      </c>
      <c r="AK18" s="586" t="s">
        <v>2750</v>
      </c>
      <c r="AL18" s="587"/>
      <c r="AM18" s="588"/>
      <c r="AN18" s="589"/>
      <c r="AO18" s="579">
        <f t="shared" si="1"/>
        <v>22.317</v>
      </c>
    </row>
    <row r="19" spans="1:41" ht="12.75" customHeight="1">
      <c r="A19" s="580"/>
      <c r="B19" s="581" t="s">
        <v>2419</v>
      </c>
      <c r="C19" s="582" t="s">
        <v>1316</v>
      </c>
      <c r="D19" s="583" t="s">
        <v>107</v>
      </c>
      <c r="E19" s="583">
        <v>45.412999999999997</v>
      </c>
      <c r="F19" s="593"/>
      <c r="G19" s="593"/>
      <c r="H19" s="593"/>
      <c r="I19" s="593"/>
      <c r="J19" s="593"/>
      <c r="K19" s="593"/>
      <c r="L19" s="593"/>
      <c r="M19" s="593"/>
      <c r="N19" s="593"/>
      <c r="O19" s="593"/>
      <c r="P19" s="593"/>
      <c r="Q19" s="593"/>
      <c r="R19" s="593"/>
      <c r="S19" s="593"/>
      <c r="T19" s="593"/>
      <c r="U19" s="593"/>
      <c r="V19" s="593"/>
      <c r="W19" s="593"/>
      <c r="X19" s="593"/>
      <c r="Y19" s="593"/>
      <c r="Z19" s="593"/>
      <c r="AA19" s="593"/>
      <c r="AB19" s="593"/>
      <c r="AC19" s="593"/>
      <c r="AD19" s="593"/>
      <c r="AE19" s="593"/>
      <c r="AF19" s="593"/>
      <c r="AG19" s="593"/>
      <c r="AH19" s="593"/>
      <c r="AI19" s="593"/>
      <c r="AJ19" s="585">
        <f t="shared" si="0"/>
        <v>0</v>
      </c>
      <c r="AK19" s="586" t="s">
        <v>2751</v>
      </c>
      <c r="AL19" s="587"/>
      <c r="AM19" s="588"/>
      <c r="AN19" s="589"/>
      <c r="AO19" s="579"/>
    </row>
    <row r="20" spans="1:41" ht="12.75" customHeight="1">
      <c r="A20" s="1489" t="s">
        <v>908</v>
      </c>
      <c r="B20" s="1263"/>
      <c r="C20" s="1263"/>
      <c r="D20" s="1264"/>
      <c r="E20" s="594">
        <f>SUM(E10:E19)</f>
        <v>555.48399999999992</v>
      </c>
      <c r="F20" s="594">
        <f t="shared" ref="F20:Z20" si="2">SUM(F12:F14)</f>
        <v>0</v>
      </c>
      <c r="G20" s="594">
        <f t="shared" si="2"/>
        <v>0</v>
      </c>
      <c r="H20" s="594">
        <f t="shared" si="2"/>
        <v>0</v>
      </c>
      <c r="I20" s="594">
        <f t="shared" si="2"/>
        <v>0</v>
      </c>
      <c r="J20" s="594">
        <f t="shared" si="2"/>
        <v>0</v>
      </c>
      <c r="K20" s="594">
        <f t="shared" si="2"/>
        <v>0</v>
      </c>
      <c r="L20" s="594">
        <f t="shared" si="2"/>
        <v>0</v>
      </c>
      <c r="M20" s="594">
        <f t="shared" si="2"/>
        <v>4.82</v>
      </c>
      <c r="N20" s="594">
        <f t="shared" si="2"/>
        <v>4.82</v>
      </c>
      <c r="O20" s="594">
        <f t="shared" si="2"/>
        <v>0</v>
      </c>
      <c r="P20" s="594">
        <f t="shared" si="2"/>
        <v>0</v>
      </c>
      <c r="Q20" s="594">
        <f t="shared" si="2"/>
        <v>0</v>
      </c>
      <c r="R20" s="594">
        <f t="shared" si="2"/>
        <v>0</v>
      </c>
      <c r="S20" s="594">
        <f t="shared" si="2"/>
        <v>0</v>
      </c>
      <c r="T20" s="594">
        <f t="shared" si="2"/>
        <v>0</v>
      </c>
      <c r="U20" s="594">
        <f t="shared" si="2"/>
        <v>0</v>
      </c>
      <c r="V20" s="594">
        <f t="shared" si="2"/>
        <v>0</v>
      </c>
      <c r="W20" s="594">
        <f t="shared" si="2"/>
        <v>0</v>
      </c>
      <c r="X20" s="594">
        <f t="shared" si="2"/>
        <v>0</v>
      </c>
      <c r="Y20" s="594">
        <f t="shared" si="2"/>
        <v>0</v>
      </c>
      <c r="Z20" s="594">
        <f t="shared" si="2"/>
        <v>0</v>
      </c>
      <c r="AA20" s="594"/>
      <c r="AB20" s="594">
        <f t="shared" ref="AB20:AI20" si="3">SUM(AB12:AB18)</f>
        <v>29.28</v>
      </c>
      <c r="AC20" s="594">
        <f t="shared" si="3"/>
        <v>29.28</v>
      </c>
      <c r="AD20" s="594">
        <f t="shared" si="3"/>
        <v>27.28</v>
      </c>
      <c r="AE20" s="594">
        <f t="shared" si="3"/>
        <v>36.1</v>
      </c>
      <c r="AF20" s="594">
        <f t="shared" si="3"/>
        <v>44.92</v>
      </c>
      <c r="AG20" s="594">
        <f t="shared" si="3"/>
        <v>45.74</v>
      </c>
      <c r="AH20" s="594">
        <f t="shared" si="3"/>
        <v>45.74</v>
      </c>
      <c r="AI20" s="594">
        <f t="shared" si="3"/>
        <v>6.4439999999999955</v>
      </c>
      <c r="AJ20" s="594">
        <f>SUM(AJ10:AJ16)</f>
        <v>316.63099999999997</v>
      </c>
      <c r="AK20" s="595"/>
      <c r="AL20" s="595">
        <f t="shared" ref="AL20:AN20" si="4">SUM(AL9)</f>
        <v>0</v>
      </c>
      <c r="AM20" s="595">
        <f t="shared" si="4"/>
        <v>0</v>
      </c>
      <c r="AN20" s="595">
        <f t="shared" si="4"/>
        <v>0</v>
      </c>
      <c r="AO20" s="566"/>
    </row>
    <row r="21" spans="1:41" ht="12.75" customHeight="1">
      <c r="A21" s="566"/>
      <c r="B21" s="566"/>
      <c r="C21" s="566"/>
      <c r="D21" s="566"/>
      <c r="E21" s="566"/>
      <c r="F21" s="570">
        <v>14</v>
      </c>
      <c r="G21" s="570">
        <v>6</v>
      </c>
      <c r="H21" s="570">
        <v>7</v>
      </c>
      <c r="I21" s="570">
        <v>8</v>
      </c>
      <c r="J21" s="570">
        <v>7</v>
      </c>
      <c r="K21" s="570">
        <v>7</v>
      </c>
      <c r="L21" s="570">
        <v>6</v>
      </c>
      <c r="M21" s="570">
        <v>7</v>
      </c>
      <c r="N21" s="570">
        <v>5</v>
      </c>
      <c r="O21" s="570">
        <v>5</v>
      </c>
      <c r="P21" s="570">
        <v>5</v>
      </c>
      <c r="Q21" s="570">
        <v>5</v>
      </c>
      <c r="R21" s="570">
        <v>5</v>
      </c>
      <c r="S21" s="570">
        <v>5</v>
      </c>
      <c r="T21" s="570">
        <v>4</v>
      </c>
      <c r="U21" s="570">
        <v>4</v>
      </c>
      <c r="V21" s="570">
        <v>4</v>
      </c>
      <c r="W21" s="570">
        <v>4</v>
      </c>
      <c r="X21" s="570">
        <v>4</v>
      </c>
      <c r="Y21" s="570">
        <v>4</v>
      </c>
      <c r="Z21" s="570">
        <v>4</v>
      </c>
      <c r="AA21" s="570"/>
      <c r="AB21" s="570">
        <v>6</v>
      </c>
      <c r="AC21" s="570">
        <v>6</v>
      </c>
      <c r="AD21" s="570">
        <v>6</v>
      </c>
      <c r="AE21" s="570">
        <v>6</v>
      </c>
      <c r="AF21" s="570">
        <v>7</v>
      </c>
      <c r="AG21" s="570">
        <v>7</v>
      </c>
      <c r="AH21" s="570">
        <v>7</v>
      </c>
      <c r="AI21" s="570">
        <v>7</v>
      </c>
      <c r="AJ21" s="566"/>
      <c r="AK21" s="566"/>
      <c r="AL21" s="566"/>
      <c r="AM21" s="566"/>
      <c r="AN21" s="566"/>
      <c r="AO21" s="566"/>
    </row>
    <row r="22" spans="1:41" ht="12.75" customHeight="1">
      <c r="A22" s="566"/>
      <c r="B22" s="566"/>
      <c r="C22" s="566"/>
      <c r="D22" s="566"/>
      <c r="E22" s="579"/>
      <c r="F22" s="596">
        <f t="shared" ref="F22:Z22" si="5">F20/F21</f>
        <v>0</v>
      </c>
      <c r="G22" s="596">
        <f t="shared" si="5"/>
        <v>0</v>
      </c>
      <c r="H22" s="596">
        <f t="shared" si="5"/>
        <v>0</v>
      </c>
      <c r="I22" s="596">
        <f t="shared" si="5"/>
        <v>0</v>
      </c>
      <c r="J22" s="596">
        <f t="shared" si="5"/>
        <v>0</v>
      </c>
      <c r="K22" s="596">
        <f t="shared" si="5"/>
        <v>0</v>
      </c>
      <c r="L22" s="596">
        <f t="shared" si="5"/>
        <v>0</v>
      </c>
      <c r="M22" s="596">
        <f t="shared" si="5"/>
        <v>0.68857142857142861</v>
      </c>
      <c r="N22" s="596">
        <f t="shared" si="5"/>
        <v>0.96400000000000008</v>
      </c>
      <c r="O22" s="596">
        <f t="shared" si="5"/>
        <v>0</v>
      </c>
      <c r="P22" s="596">
        <f t="shared" si="5"/>
        <v>0</v>
      </c>
      <c r="Q22" s="596">
        <f t="shared" si="5"/>
        <v>0</v>
      </c>
      <c r="R22" s="596">
        <f t="shared" si="5"/>
        <v>0</v>
      </c>
      <c r="S22" s="596">
        <f t="shared" si="5"/>
        <v>0</v>
      </c>
      <c r="T22" s="596">
        <f t="shared" si="5"/>
        <v>0</v>
      </c>
      <c r="U22" s="596">
        <f t="shared" si="5"/>
        <v>0</v>
      </c>
      <c r="V22" s="596">
        <f t="shared" si="5"/>
        <v>0</v>
      </c>
      <c r="W22" s="596">
        <f t="shared" si="5"/>
        <v>0</v>
      </c>
      <c r="X22" s="596">
        <f t="shared" si="5"/>
        <v>0</v>
      </c>
      <c r="Y22" s="596">
        <f t="shared" si="5"/>
        <v>0</v>
      </c>
      <c r="Z22" s="596">
        <f t="shared" si="5"/>
        <v>0</v>
      </c>
      <c r="AA22" s="596"/>
      <c r="AB22" s="596">
        <f t="shared" ref="AB22:AI22" si="6">AB20/AB21</f>
        <v>4.88</v>
      </c>
      <c r="AC22" s="596">
        <f t="shared" si="6"/>
        <v>4.88</v>
      </c>
      <c r="AD22" s="596">
        <f t="shared" si="6"/>
        <v>4.5466666666666669</v>
      </c>
      <c r="AE22" s="596">
        <f t="shared" si="6"/>
        <v>6.0166666666666666</v>
      </c>
      <c r="AF22" s="596">
        <f t="shared" si="6"/>
        <v>6.4171428571428573</v>
      </c>
      <c r="AG22" s="596">
        <f t="shared" si="6"/>
        <v>6.5342857142857147</v>
      </c>
      <c r="AH22" s="596">
        <f t="shared" si="6"/>
        <v>6.5342857142857147</v>
      </c>
      <c r="AI22" s="596">
        <f t="shared" si="6"/>
        <v>0.92057142857142793</v>
      </c>
      <c r="AJ22" s="597"/>
      <c r="AK22" s="566"/>
      <c r="AL22" s="566"/>
      <c r="AM22" s="566"/>
      <c r="AN22" s="566"/>
      <c r="AO22" s="566"/>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C8:AC9"/>
    <mergeCell ref="AD8:AD9"/>
    <mergeCell ref="AE8:AE9"/>
    <mergeCell ref="AF8:AF9"/>
    <mergeCell ref="AG8:AG9"/>
    <mergeCell ref="X8:X9"/>
    <mergeCell ref="Y8:Y9"/>
    <mergeCell ref="Z8:Z9"/>
    <mergeCell ref="AA8:AA9"/>
    <mergeCell ref="AB8:AB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O8:O9"/>
    <mergeCell ref="P8:P9"/>
    <mergeCell ref="Q8:Q9"/>
    <mergeCell ref="R8:R9"/>
    <mergeCell ref="S8:S9"/>
    <mergeCell ref="J8:J9"/>
    <mergeCell ref="K8:K9"/>
    <mergeCell ref="L8:L9"/>
    <mergeCell ref="M8:M9"/>
    <mergeCell ref="N8:N9"/>
    <mergeCell ref="F8:F9"/>
    <mergeCell ref="G8:G9"/>
    <mergeCell ref="A20:D20"/>
    <mergeCell ref="H8:H9"/>
    <mergeCell ref="I8:I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292" t="s">
        <v>2161</v>
      </c>
      <c r="B4" s="1292" t="s">
        <v>85</v>
      </c>
      <c r="C4" s="1293" t="s">
        <v>86</v>
      </c>
      <c r="D4" s="1294" t="s">
        <v>87</v>
      </c>
      <c r="E4" s="1294" t="s">
        <v>88</v>
      </c>
      <c r="F4" s="1294" t="s">
        <v>2162</v>
      </c>
      <c r="G4" s="1295" t="s">
        <v>91</v>
      </c>
      <c r="H4" s="1294" t="s">
        <v>2163</v>
      </c>
      <c r="I4" s="1291" t="s">
        <v>93</v>
      </c>
      <c r="J4" s="1291" t="s">
        <v>2165</v>
      </c>
      <c r="K4" s="146"/>
      <c r="L4" s="146"/>
      <c r="M4" s="146"/>
      <c r="N4" s="146"/>
      <c r="O4" s="146"/>
    </row>
    <row r="5" spans="1:15" ht="12.75" customHeight="1">
      <c r="A5" s="1279"/>
      <c r="B5" s="1279"/>
      <c r="C5" s="1279"/>
      <c r="D5" s="1279"/>
      <c r="E5" s="1279"/>
      <c r="F5" s="1279"/>
      <c r="G5" s="1279"/>
      <c r="H5" s="1279"/>
      <c r="I5" s="1279"/>
      <c r="J5" s="1279"/>
      <c r="K5" s="146"/>
      <c r="L5" s="146"/>
      <c r="M5" s="146"/>
      <c r="N5" s="146"/>
    </row>
    <row r="6" spans="1:15" ht="12.75" customHeight="1">
      <c r="A6" s="77"/>
      <c r="B6" s="598" t="s">
        <v>310</v>
      </c>
      <c r="C6" s="599"/>
      <c r="D6" s="149"/>
      <c r="E6" s="149"/>
      <c r="F6" s="149"/>
      <c r="G6" s="283"/>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0"/>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1"/>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2"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1"/>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6"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3"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3"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3"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3"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5"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5"/>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4"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3" t="s">
        <v>2780</v>
      </c>
      <c r="N105" s="64">
        <v>37.503999999999998</v>
      </c>
      <c r="O105" s="64"/>
    </row>
    <row r="106" spans="1:15" ht="12.75" customHeight="1">
      <c r="A106" s="78">
        <v>92</v>
      </c>
      <c r="B106" s="78">
        <v>3</v>
      </c>
      <c r="C106" s="78">
        <v>3</v>
      </c>
      <c r="D106" s="182" t="s">
        <v>484</v>
      </c>
      <c r="E106" s="605" t="s">
        <v>234</v>
      </c>
      <c r="F106" s="151"/>
      <c r="G106" s="78" t="s">
        <v>2781</v>
      </c>
      <c r="H106" s="78" t="s">
        <v>575</v>
      </c>
      <c r="I106" s="78" t="s">
        <v>2473</v>
      </c>
      <c r="J106" s="182" t="s">
        <v>105</v>
      </c>
      <c r="K106" s="78">
        <v>57.597000000000001</v>
      </c>
      <c r="L106" s="64" t="s">
        <v>2779</v>
      </c>
      <c r="M106" s="604" t="s">
        <v>2166</v>
      </c>
      <c r="N106" s="64">
        <v>57.597999999999999</v>
      </c>
      <c r="O106" s="64"/>
    </row>
    <row r="107" spans="1:15" ht="12.75" customHeight="1">
      <c r="A107" s="78">
        <v>93</v>
      </c>
      <c r="B107" s="78">
        <v>4</v>
      </c>
      <c r="C107" s="64"/>
      <c r="D107" s="182" t="s">
        <v>336</v>
      </c>
      <c r="E107" s="315" t="s">
        <v>176</v>
      </c>
      <c r="F107" s="151"/>
      <c r="G107" s="78" t="s">
        <v>565</v>
      </c>
      <c r="H107" s="78" t="s">
        <v>575</v>
      </c>
      <c r="I107" s="78" t="s">
        <v>2429</v>
      </c>
      <c r="J107" s="182" t="s">
        <v>105</v>
      </c>
      <c r="K107" s="78">
        <v>38.847000000000001</v>
      </c>
      <c r="L107" s="64" t="s">
        <v>1971</v>
      </c>
      <c r="M107" s="483"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6"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3"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6" t="s">
        <v>2166</v>
      </c>
      <c r="N110" s="64">
        <v>45.412999999999997</v>
      </c>
      <c r="O110" s="64"/>
    </row>
    <row r="111" spans="1:15" ht="12.75" customHeight="1">
      <c r="A111" s="78">
        <v>97</v>
      </c>
      <c r="B111" s="78">
        <v>8</v>
      </c>
      <c r="C111" s="64"/>
      <c r="D111" s="148" t="s">
        <v>418</v>
      </c>
      <c r="E111" s="170" t="s">
        <v>419</v>
      </c>
      <c r="F111" s="515"/>
      <c r="G111" s="157" t="s">
        <v>572</v>
      </c>
      <c r="H111" s="157" t="s">
        <v>589</v>
      </c>
      <c r="I111" s="157" t="s">
        <v>2775</v>
      </c>
      <c r="J111" s="148" t="s">
        <v>105</v>
      </c>
      <c r="K111" s="78">
        <v>66.381</v>
      </c>
      <c r="L111" s="64" t="s">
        <v>1971</v>
      </c>
      <c r="M111" s="483"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3"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3"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3"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3"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7"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8"/>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8"/>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8"/>
      <c r="D146" s="157"/>
      <c r="E146" s="78"/>
      <c r="F146" s="78"/>
      <c r="G146" s="78"/>
      <c r="H146" s="78"/>
      <c r="I146" s="78"/>
      <c r="J146" s="78"/>
      <c r="K146" s="64"/>
      <c r="L146" s="64"/>
      <c r="M146" s="64"/>
      <c r="N146" s="64"/>
      <c r="O146" s="64">
        <f>SUM(N139:N145)</f>
        <v>295.43399999999997</v>
      </c>
    </row>
    <row r="147" spans="1:15" ht="12.75" customHeight="1">
      <c r="A147" s="157">
        <v>130</v>
      </c>
      <c r="B147" s="157">
        <v>1</v>
      </c>
      <c r="C147" s="608"/>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8"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7"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9" t="s">
        <v>1368</v>
      </c>
      <c r="C3" s="609" t="s">
        <v>97</v>
      </c>
      <c r="D3" s="78" t="s">
        <v>169</v>
      </c>
    </row>
    <row r="4" spans="1:4" ht="14.25" customHeight="1">
      <c r="A4" s="160">
        <v>2</v>
      </c>
      <c r="B4" s="493" t="s">
        <v>1383</v>
      </c>
      <c r="C4" s="149" t="s">
        <v>176</v>
      </c>
      <c r="D4" s="149" t="s">
        <v>212</v>
      </c>
    </row>
    <row r="5" spans="1:4" ht="14.25" customHeight="1">
      <c r="A5" s="160">
        <v>3</v>
      </c>
      <c r="B5" s="493" t="s">
        <v>1398</v>
      </c>
      <c r="C5" s="149" t="s">
        <v>97</v>
      </c>
      <c r="D5" s="149" t="s">
        <v>169</v>
      </c>
    </row>
    <row r="6" spans="1:4" ht="14.25" customHeight="1">
      <c r="A6" s="160">
        <v>4</v>
      </c>
      <c r="B6" s="493" t="s">
        <v>466</v>
      </c>
      <c r="C6" s="149" t="s">
        <v>97</v>
      </c>
      <c r="D6" s="149" t="s">
        <v>169</v>
      </c>
    </row>
    <row r="7" spans="1:4" ht="14.25" customHeight="1">
      <c r="A7" s="160">
        <v>5</v>
      </c>
      <c r="B7" s="493" t="s">
        <v>642</v>
      </c>
      <c r="C7" s="149" t="s">
        <v>176</v>
      </c>
      <c r="D7" s="149" t="s">
        <v>212</v>
      </c>
    </row>
    <row r="8" spans="1:4" ht="14.25" customHeight="1">
      <c r="A8" s="160">
        <v>6</v>
      </c>
      <c r="B8" s="78" t="s">
        <v>495</v>
      </c>
      <c r="C8" s="149" t="s">
        <v>176</v>
      </c>
      <c r="D8" s="149" t="s">
        <v>169</v>
      </c>
    </row>
    <row r="9" spans="1:4" ht="14.25" customHeight="1">
      <c r="A9" s="160">
        <v>7</v>
      </c>
      <c r="B9" s="493" t="s">
        <v>255</v>
      </c>
      <c r="C9" s="149" t="s">
        <v>97</v>
      </c>
      <c r="D9" s="149" t="s">
        <v>169</v>
      </c>
    </row>
    <row r="10" spans="1:4" ht="14.25" customHeight="1">
      <c r="A10" s="160">
        <v>8</v>
      </c>
      <c r="B10" s="493" t="s">
        <v>302</v>
      </c>
      <c r="C10" s="149" t="s">
        <v>97</v>
      </c>
      <c r="D10" s="149" t="s">
        <v>169</v>
      </c>
    </row>
    <row r="11" spans="1:4" ht="14.25" customHeight="1">
      <c r="A11" s="160">
        <v>9</v>
      </c>
      <c r="B11" s="493" t="s">
        <v>268</v>
      </c>
      <c r="C11" s="149" t="s">
        <v>176</v>
      </c>
      <c r="D11" s="149" t="s">
        <v>169</v>
      </c>
    </row>
    <row r="12" spans="1:4" ht="14.25" customHeight="1">
      <c r="A12" s="160">
        <v>10</v>
      </c>
      <c r="B12" s="493" t="s">
        <v>735</v>
      </c>
      <c r="C12" s="149" t="s">
        <v>176</v>
      </c>
      <c r="D12" s="149" t="s">
        <v>169</v>
      </c>
    </row>
    <row r="13" spans="1:4" ht="14.25" customHeight="1">
      <c r="A13" s="160">
        <v>11</v>
      </c>
      <c r="B13" s="78" t="s">
        <v>714</v>
      </c>
      <c r="C13" s="149" t="s">
        <v>176</v>
      </c>
      <c r="D13" s="149" t="s">
        <v>169</v>
      </c>
    </row>
    <row r="14" spans="1:4" ht="14.25" customHeight="1">
      <c r="A14" s="160">
        <v>12</v>
      </c>
      <c r="B14" s="78" t="s">
        <v>250</v>
      </c>
      <c r="C14" s="493" t="s">
        <v>97</v>
      </c>
      <c r="D14" s="149" t="s">
        <v>169</v>
      </c>
    </row>
    <row r="15" spans="1:4" ht="14.25" customHeight="1">
      <c r="A15" s="160">
        <v>13</v>
      </c>
      <c r="B15" s="78" t="s">
        <v>1442</v>
      </c>
      <c r="C15" s="149" t="s">
        <v>97</v>
      </c>
      <c r="D15" s="149" t="s">
        <v>169</v>
      </c>
    </row>
    <row r="16" spans="1:4" ht="14.25" customHeight="1">
      <c r="A16" s="160">
        <v>14</v>
      </c>
      <c r="B16" s="78" t="s">
        <v>711</v>
      </c>
      <c r="C16" s="493"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3" t="s">
        <v>2154</v>
      </c>
      <c r="D2" s="483" t="s">
        <v>2790</v>
      </c>
      <c r="E2" s="483" t="s">
        <v>2715</v>
      </c>
      <c r="F2" s="483" t="s">
        <v>89</v>
      </c>
    </row>
    <row r="3" spans="3:15" ht="15" customHeight="1">
      <c r="C3" s="77">
        <v>1</v>
      </c>
      <c r="D3" s="78" t="s">
        <v>1469</v>
      </c>
      <c r="E3" s="149" t="s">
        <v>97</v>
      </c>
      <c r="F3" s="149" t="s">
        <v>212</v>
      </c>
      <c r="G3" s="610" t="s">
        <v>1450</v>
      </c>
      <c r="H3" s="611" t="s">
        <v>1467</v>
      </c>
      <c r="I3" s="611" t="s">
        <v>1470</v>
      </c>
      <c r="J3" s="612" t="s">
        <v>1386</v>
      </c>
      <c r="K3" s="612" t="s">
        <v>2791</v>
      </c>
    </row>
    <row r="4" spans="3:15" ht="15" customHeight="1">
      <c r="C4" s="77">
        <v>2</v>
      </c>
      <c r="D4" s="78" t="s">
        <v>657</v>
      </c>
      <c r="E4" s="149" t="s">
        <v>97</v>
      </c>
      <c r="F4" s="149" t="s">
        <v>699</v>
      </c>
      <c r="G4" s="610" t="s">
        <v>1455</v>
      </c>
      <c r="H4" s="613" t="s">
        <v>1459</v>
      </c>
      <c r="I4" s="155" t="s">
        <v>1470</v>
      </c>
      <c r="J4" s="612" t="s">
        <v>102</v>
      </c>
      <c r="K4" s="612" t="s">
        <v>2791</v>
      </c>
    </row>
    <row r="5" spans="3:15" ht="15" customHeight="1">
      <c r="C5" s="77">
        <v>3</v>
      </c>
      <c r="D5" s="78" t="s">
        <v>963</v>
      </c>
      <c r="E5" s="149" t="s">
        <v>97</v>
      </c>
      <c r="F5" s="149" t="s">
        <v>169</v>
      </c>
      <c r="G5" s="610" t="s">
        <v>1464</v>
      </c>
      <c r="H5" s="613" t="s">
        <v>1468</v>
      </c>
      <c r="I5" s="155" t="s">
        <v>1470</v>
      </c>
      <c r="J5" s="612" t="s">
        <v>1362</v>
      </c>
      <c r="K5" s="612" t="s">
        <v>2791</v>
      </c>
    </row>
    <row r="6" spans="3:15" ht="15" customHeight="1">
      <c r="C6" s="77">
        <v>4</v>
      </c>
      <c r="D6" s="78" t="s">
        <v>1471</v>
      </c>
      <c r="E6" s="149" t="s">
        <v>176</v>
      </c>
      <c r="F6" s="149" t="s">
        <v>98</v>
      </c>
      <c r="G6" s="610" t="s">
        <v>1464</v>
      </c>
      <c r="H6" s="613" t="s">
        <v>1462</v>
      </c>
      <c r="I6" s="155" t="s">
        <v>1470</v>
      </c>
      <c r="J6" s="612" t="s">
        <v>754</v>
      </c>
      <c r="K6" s="612" t="s">
        <v>2791</v>
      </c>
    </row>
    <row r="7" spans="3:15" ht="15" customHeight="1">
      <c r="C7" s="77">
        <v>5</v>
      </c>
      <c r="D7" s="78" t="s">
        <v>1472</v>
      </c>
      <c r="E7" s="149" t="s">
        <v>176</v>
      </c>
      <c r="F7" s="149" t="s">
        <v>169</v>
      </c>
      <c r="G7" s="610" t="s">
        <v>1461</v>
      </c>
      <c r="H7" s="613" t="s">
        <v>1468</v>
      </c>
      <c r="I7" s="155" t="s">
        <v>1470</v>
      </c>
      <c r="J7" s="612" t="s">
        <v>173</v>
      </c>
      <c r="K7" s="612" t="s">
        <v>2791</v>
      </c>
    </row>
    <row r="8" spans="3:15" ht="15" customHeight="1">
      <c r="C8" s="77">
        <v>6</v>
      </c>
      <c r="D8" s="78" t="s">
        <v>551</v>
      </c>
      <c r="E8" s="149" t="s">
        <v>97</v>
      </c>
      <c r="F8" s="149" t="s">
        <v>169</v>
      </c>
      <c r="G8" s="610" t="s">
        <v>1454</v>
      </c>
      <c r="H8" s="613" t="s">
        <v>1459</v>
      </c>
      <c r="I8" s="155" t="s">
        <v>1473</v>
      </c>
      <c r="J8" s="612" t="s">
        <v>1362</v>
      </c>
      <c r="K8" s="612" t="s">
        <v>2791</v>
      </c>
    </row>
    <row r="9" spans="3:15" ht="15" customHeight="1">
      <c r="C9" s="77">
        <v>7</v>
      </c>
      <c r="D9" s="78" t="s">
        <v>424</v>
      </c>
      <c r="E9" s="149" t="s">
        <v>97</v>
      </c>
      <c r="F9" s="149" t="s">
        <v>212</v>
      </c>
      <c r="G9" s="610" t="s">
        <v>1447</v>
      </c>
      <c r="H9" s="613"/>
      <c r="I9" s="155"/>
      <c r="J9" s="155" t="s">
        <v>1430</v>
      </c>
      <c r="K9" s="155" t="s">
        <v>2792</v>
      </c>
    </row>
    <row r="10" spans="3:15" ht="15" customHeight="1">
      <c r="C10" s="77">
        <v>8</v>
      </c>
      <c r="D10" s="78" t="s">
        <v>519</v>
      </c>
      <c r="E10" s="149" t="s">
        <v>97</v>
      </c>
      <c r="F10" s="149" t="s">
        <v>212</v>
      </c>
      <c r="G10" s="610" t="s">
        <v>1456</v>
      </c>
      <c r="H10" s="613" t="s">
        <v>1461</v>
      </c>
      <c r="I10" s="155"/>
      <c r="J10" s="155" t="s">
        <v>1441</v>
      </c>
      <c r="K10" s="155" t="s">
        <v>2793</v>
      </c>
    </row>
    <row r="11" spans="3:15" ht="15" customHeight="1">
      <c r="C11" s="77">
        <v>9</v>
      </c>
      <c r="D11" s="78" t="s">
        <v>1484</v>
      </c>
      <c r="E11" s="149" t="s">
        <v>176</v>
      </c>
      <c r="F11" s="149" t="s">
        <v>212</v>
      </c>
      <c r="G11" s="610" t="s">
        <v>1461</v>
      </c>
      <c r="H11" s="613"/>
      <c r="I11" s="155"/>
      <c r="J11" s="612" t="s">
        <v>1386</v>
      </c>
      <c r="K11" s="155" t="s">
        <v>2794</v>
      </c>
    </row>
    <row r="12" spans="3:15" ht="15" customHeight="1">
      <c r="C12" s="77">
        <v>10</v>
      </c>
      <c r="D12" s="78" t="s">
        <v>676</v>
      </c>
      <c r="E12" s="149" t="s">
        <v>97</v>
      </c>
      <c r="F12" s="149" t="s">
        <v>699</v>
      </c>
      <c r="G12" s="610" t="s">
        <v>1464</v>
      </c>
      <c r="H12" s="613" t="s">
        <v>1467</v>
      </c>
      <c r="I12" s="155"/>
      <c r="J12" s="612" t="s">
        <v>1409</v>
      </c>
      <c r="K12" s="155" t="s">
        <v>2793</v>
      </c>
    </row>
    <row r="13" spans="3:15" ht="15" customHeight="1">
      <c r="C13" s="77">
        <v>11</v>
      </c>
      <c r="D13" s="78" t="s">
        <v>295</v>
      </c>
      <c r="E13" s="149" t="s">
        <v>97</v>
      </c>
      <c r="F13" s="149" t="s">
        <v>212</v>
      </c>
      <c r="G13" s="610" t="s">
        <v>1462</v>
      </c>
      <c r="H13" s="613"/>
      <c r="I13" s="155"/>
      <c r="J13" s="155" t="s">
        <v>1430</v>
      </c>
      <c r="K13" s="155" t="s">
        <v>2795</v>
      </c>
      <c r="L13" s="614" t="s">
        <v>2724</v>
      </c>
      <c r="M13" s="188">
        <v>6</v>
      </c>
    </row>
    <row r="14" spans="3:15" ht="15" customHeight="1">
      <c r="C14" s="77">
        <v>12</v>
      </c>
      <c r="D14" s="78" t="s">
        <v>644</v>
      </c>
      <c r="E14" s="149" t="s">
        <v>97</v>
      </c>
      <c r="F14" s="149" t="s">
        <v>169</v>
      </c>
      <c r="G14" s="610" t="s">
        <v>1461</v>
      </c>
      <c r="H14" s="613"/>
      <c r="I14" s="155"/>
      <c r="J14" s="612" t="s">
        <v>1362</v>
      </c>
      <c r="K14" s="155" t="s">
        <v>2796</v>
      </c>
    </row>
    <row r="15" spans="3:15" ht="15" customHeight="1">
      <c r="C15" s="77">
        <v>13</v>
      </c>
      <c r="D15" s="78" t="s">
        <v>632</v>
      </c>
      <c r="E15" s="149" t="s">
        <v>97</v>
      </c>
      <c r="F15" s="149" t="s">
        <v>169</v>
      </c>
      <c r="G15" s="610" t="s">
        <v>1467</v>
      </c>
      <c r="H15" s="613"/>
      <c r="I15" s="155"/>
      <c r="J15" s="612" t="s">
        <v>1362</v>
      </c>
      <c r="K15" s="155" t="s">
        <v>2797</v>
      </c>
      <c r="O15" s="188">
        <f>9+25+17</f>
        <v>51</v>
      </c>
    </row>
    <row r="16" spans="3:15" ht="15" customHeight="1">
      <c r="C16" s="77">
        <v>14</v>
      </c>
      <c r="D16" s="78" t="s">
        <v>1481</v>
      </c>
      <c r="E16" s="149" t="s">
        <v>176</v>
      </c>
      <c r="F16" s="149" t="s">
        <v>212</v>
      </c>
      <c r="G16" s="610" t="s">
        <v>1462</v>
      </c>
      <c r="H16" s="613"/>
      <c r="I16" s="155"/>
      <c r="J16" s="612" t="s">
        <v>1425</v>
      </c>
      <c r="K16" s="155" t="s">
        <v>2792</v>
      </c>
      <c r="O16" s="188">
        <v>32</v>
      </c>
    </row>
    <row r="17" spans="3:11" ht="15" customHeight="1">
      <c r="C17" s="77">
        <v>15</v>
      </c>
      <c r="D17" s="78" t="s">
        <v>658</v>
      </c>
      <c r="E17" s="78" t="s">
        <v>97</v>
      </c>
      <c r="F17" s="78" t="s">
        <v>98</v>
      </c>
      <c r="G17" s="615" t="s">
        <v>1477</v>
      </c>
      <c r="H17" s="613"/>
      <c r="I17" s="155"/>
      <c r="J17" s="612" t="s">
        <v>102</v>
      </c>
      <c r="K17" s="155" t="s">
        <v>2798</v>
      </c>
    </row>
    <row r="18" spans="3:11" ht="15" customHeight="1">
      <c r="C18" s="77">
        <v>16</v>
      </c>
      <c r="D18" s="78" t="s">
        <v>1478</v>
      </c>
      <c r="E18" s="149" t="s">
        <v>176</v>
      </c>
      <c r="F18" s="149" t="s">
        <v>212</v>
      </c>
      <c r="G18" s="615" t="s">
        <v>1477</v>
      </c>
      <c r="H18" s="613"/>
      <c r="I18" s="155"/>
      <c r="J18" s="612" t="s">
        <v>173</v>
      </c>
      <c r="K18" s="155" t="s">
        <v>945</v>
      </c>
    </row>
    <row r="19" spans="3:11" ht="15" customHeight="1">
      <c r="C19" s="77">
        <v>17</v>
      </c>
      <c r="D19" s="78" t="s">
        <v>1480</v>
      </c>
      <c r="E19" s="78" t="s">
        <v>176</v>
      </c>
      <c r="F19" s="78" t="s">
        <v>98</v>
      </c>
      <c r="G19" s="616" t="s">
        <v>1467</v>
      </c>
      <c r="H19" s="613"/>
      <c r="I19" s="155"/>
      <c r="J19" s="612" t="s">
        <v>754</v>
      </c>
      <c r="K19" s="155" t="s">
        <v>2798</v>
      </c>
    </row>
    <row r="20" spans="3:11" ht="15" customHeight="1">
      <c r="C20" s="617">
        <v>18</v>
      </c>
      <c r="D20" s="618" t="s">
        <v>952</v>
      </c>
      <c r="E20" s="619" t="s">
        <v>176</v>
      </c>
      <c r="F20" s="619" t="s">
        <v>169</v>
      </c>
      <c r="G20" s="619"/>
      <c r="H20" s="620"/>
      <c r="I20" s="618"/>
      <c r="J20" s="621" t="s">
        <v>173</v>
      </c>
      <c r="K20" s="618" t="s">
        <v>2799</v>
      </c>
    </row>
    <row r="21" spans="3:11" ht="15" customHeight="1">
      <c r="C21" s="617">
        <v>19</v>
      </c>
      <c r="D21" s="618" t="s">
        <v>638</v>
      </c>
      <c r="E21" s="619" t="s">
        <v>97</v>
      </c>
      <c r="F21" s="619"/>
      <c r="G21" s="619" t="s">
        <v>1473</v>
      </c>
      <c r="H21" s="620"/>
      <c r="I21" s="618"/>
      <c r="J21" s="621" t="s">
        <v>1362</v>
      </c>
      <c r="K21" s="618" t="s">
        <v>2792</v>
      </c>
    </row>
    <row r="22" spans="3:11" ht="15" customHeight="1">
      <c r="C22" s="617">
        <v>20</v>
      </c>
      <c r="D22" s="618" t="s">
        <v>1507</v>
      </c>
      <c r="E22" s="619" t="s">
        <v>97</v>
      </c>
      <c r="F22" s="619" t="s">
        <v>169</v>
      </c>
      <c r="G22" s="619"/>
      <c r="H22" s="620"/>
      <c r="I22" s="618"/>
      <c r="J22" s="618" t="s">
        <v>1441</v>
      </c>
      <c r="K22" s="618" t="s">
        <v>2792</v>
      </c>
    </row>
    <row r="23" spans="3:11" ht="15" customHeight="1">
      <c r="C23" s="617">
        <v>21</v>
      </c>
      <c r="D23" s="618" t="s">
        <v>297</v>
      </c>
      <c r="E23" s="619" t="s">
        <v>176</v>
      </c>
      <c r="F23" s="619"/>
      <c r="G23" s="619"/>
      <c r="H23" s="620"/>
      <c r="I23" s="618"/>
      <c r="J23" s="618" t="s">
        <v>1430</v>
      </c>
      <c r="K23" s="618"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292" t="s">
        <v>2161</v>
      </c>
      <c r="B4" s="1292" t="s">
        <v>85</v>
      </c>
      <c r="C4" s="1294" t="s">
        <v>87</v>
      </c>
      <c r="D4" s="1294" t="s">
        <v>88</v>
      </c>
      <c r="E4" s="1295" t="s">
        <v>2801</v>
      </c>
      <c r="F4" s="1291" t="s">
        <v>93</v>
      </c>
      <c r="G4" s="1291" t="s">
        <v>2165</v>
      </c>
    </row>
    <row r="5" spans="1:7" ht="14.25" customHeight="1">
      <c r="A5" s="1279"/>
      <c r="B5" s="1279"/>
      <c r="C5" s="1279"/>
      <c r="D5" s="1279"/>
      <c r="E5" s="1279"/>
      <c r="F5" s="1279"/>
      <c r="G5" s="1279"/>
    </row>
    <row r="6" spans="1:7" ht="14.25" customHeight="1">
      <c r="A6" s="483">
        <v>1</v>
      </c>
      <c r="B6" s="483">
        <v>1</v>
      </c>
      <c r="C6" s="604" t="s">
        <v>284</v>
      </c>
      <c r="D6" s="483" t="s">
        <v>2173</v>
      </c>
      <c r="E6" s="483" t="s">
        <v>475</v>
      </c>
      <c r="F6" s="483" t="s">
        <v>2802</v>
      </c>
      <c r="G6" s="604" t="s">
        <v>2166</v>
      </c>
    </row>
    <row r="7" spans="1:7" ht="14.25" customHeight="1">
      <c r="A7" s="483">
        <v>2</v>
      </c>
      <c r="B7" s="483">
        <v>2</v>
      </c>
      <c r="C7" s="604" t="s">
        <v>744</v>
      </c>
      <c r="D7" s="483" t="s">
        <v>234</v>
      </c>
      <c r="E7" s="483" t="s">
        <v>2773</v>
      </c>
      <c r="F7" s="483" t="s">
        <v>2802</v>
      </c>
      <c r="G7" s="604" t="s">
        <v>2166</v>
      </c>
    </row>
    <row r="8" spans="1:7" ht="14.25" customHeight="1">
      <c r="A8" s="483">
        <v>3</v>
      </c>
      <c r="B8" s="483">
        <v>3</v>
      </c>
      <c r="C8" s="604" t="s">
        <v>755</v>
      </c>
      <c r="D8" s="483" t="s">
        <v>375</v>
      </c>
      <c r="E8" s="483" t="s">
        <v>1609</v>
      </c>
      <c r="F8" s="483" t="s">
        <v>2802</v>
      </c>
      <c r="G8" s="604" t="s">
        <v>2166</v>
      </c>
    </row>
    <row r="9" spans="1:7" ht="14.25" customHeight="1">
      <c r="A9" s="483">
        <v>4</v>
      </c>
      <c r="B9" s="483">
        <v>4</v>
      </c>
      <c r="C9" s="604" t="s">
        <v>729</v>
      </c>
      <c r="D9" s="483" t="s">
        <v>343</v>
      </c>
      <c r="E9" s="483"/>
      <c r="F9" s="483" t="s">
        <v>2802</v>
      </c>
      <c r="G9" s="604" t="s">
        <v>2166</v>
      </c>
    </row>
    <row r="10" spans="1:7" ht="14.25" customHeight="1">
      <c r="A10" s="483">
        <v>5</v>
      </c>
      <c r="B10" s="483">
        <v>5</v>
      </c>
      <c r="C10" s="483" t="s">
        <v>688</v>
      </c>
      <c r="D10" s="170" t="s">
        <v>234</v>
      </c>
      <c r="E10" s="483" t="s">
        <v>1688</v>
      </c>
      <c r="F10" s="483" t="s">
        <v>2802</v>
      </c>
      <c r="G10" s="604" t="s">
        <v>2166</v>
      </c>
    </row>
    <row r="11" spans="1:7" ht="14.25" customHeight="1">
      <c r="A11" s="483">
        <v>6</v>
      </c>
      <c r="B11" s="483">
        <v>6</v>
      </c>
      <c r="C11" s="604" t="s">
        <v>670</v>
      </c>
      <c r="D11" s="483" t="s">
        <v>1551</v>
      </c>
      <c r="E11" s="483" t="s">
        <v>535</v>
      </c>
      <c r="F11" s="483" t="s">
        <v>2802</v>
      </c>
      <c r="G11" s="604" t="s">
        <v>2166</v>
      </c>
    </row>
    <row r="12" spans="1:7" ht="14.25" customHeight="1">
      <c r="A12" s="483">
        <v>7</v>
      </c>
      <c r="B12" s="483">
        <v>7</v>
      </c>
      <c r="C12" s="604" t="s">
        <v>478</v>
      </c>
      <c r="D12" s="170" t="s">
        <v>234</v>
      </c>
      <c r="E12" s="483" t="s">
        <v>589</v>
      </c>
      <c r="F12" s="483" t="s">
        <v>2802</v>
      </c>
      <c r="G12" s="604" t="s">
        <v>2166</v>
      </c>
    </row>
    <row r="13" spans="1:7" ht="14.25" customHeight="1">
      <c r="A13" s="483">
        <v>8</v>
      </c>
      <c r="B13" s="483">
        <v>8</v>
      </c>
      <c r="C13" s="604" t="s">
        <v>1495</v>
      </c>
      <c r="D13" s="170" t="s">
        <v>375</v>
      </c>
      <c r="E13" s="483" t="s">
        <v>608</v>
      </c>
      <c r="F13" s="483" t="s">
        <v>2803</v>
      </c>
      <c r="G13" s="604" t="s">
        <v>2166</v>
      </c>
    </row>
    <row r="14" spans="1:7" ht="14.25" customHeight="1">
      <c r="A14" s="483">
        <v>9</v>
      </c>
      <c r="B14" s="483">
        <v>9</v>
      </c>
      <c r="C14" s="604" t="s">
        <v>1633</v>
      </c>
      <c r="D14" s="170" t="s">
        <v>1555</v>
      </c>
      <c r="E14" s="483" t="s">
        <v>629</v>
      </c>
      <c r="F14" s="483" t="s">
        <v>2804</v>
      </c>
      <c r="G14" s="604" t="s">
        <v>2166</v>
      </c>
    </row>
    <row r="15" spans="1:7" ht="14.25" customHeight="1">
      <c r="A15" s="483">
        <v>10</v>
      </c>
      <c r="B15" s="483">
        <v>10</v>
      </c>
      <c r="C15" s="604" t="s">
        <v>928</v>
      </c>
      <c r="D15" s="170" t="s">
        <v>440</v>
      </c>
      <c r="E15" s="483" t="s">
        <v>664</v>
      </c>
      <c r="F15" s="483" t="s">
        <v>2805</v>
      </c>
      <c r="G15" s="604" t="s">
        <v>2166</v>
      </c>
    </row>
    <row r="16" spans="1:7" ht="14.25" customHeight="1">
      <c r="A16" s="483">
        <v>11</v>
      </c>
      <c r="B16" s="483">
        <v>11</v>
      </c>
      <c r="C16" s="604" t="s">
        <v>330</v>
      </c>
      <c r="D16" s="170" t="s">
        <v>1555</v>
      </c>
      <c r="E16" s="483" t="s">
        <v>702</v>
      </c>
      <c r="F16" s="483" t="s">
        <v>2805</v>
      </c>
      <c r="G16" s="604" t="s">
        <v>2166</v>
      </c>
    </row>
    <row r="17" spans="1:7" ht="14.25" customHeight="1">
      <c r="A17" s="483">
        <v>12</v>
      </c>
      <c r="B17" s="483">
        <v>12</v>
      </c>
      <c r="C17" s="604" t="s">
        <v>571</v>
      </c>
      <c r="D17" s="170" t="s">
        <v>375</v>
      </c>
      <c r="E17" s="483" t="s">
        <v>1792</v>
      </c>
      <c r="F17" s="483" t="s">
        <v>2805</v>
      </c>
      <c r="G17" s="604" t="s">
        <v>2166</v>
      </c>
    </row>
    <row r="18" spans="1:7" ht="14.25" customHeight="1">
      <c r="A18" s="483">
        <v>13</v>
      </c>
      <c r="B18" s="483">
        <v>13</v>
      </c>
      <c r="C18" s="604" t="s">
        <v>626</v>
      </c>
      <c r="D18" s="170" t="s">
        <v>375</v>
      </c>
      <c r="E18" s="483" t="s">
        <v>727</v>
      </c>
      <c r="F18" s="483" t="s">
        <v>2804</v>
      </c>
      <c r="G18" s="604" t="s">
        <v>2166</v>
      </c>
    </row>
    <row r="19" spans="1:7" ht="14.25" customHeight="1">
      <c r="A19" s="483">
        <v>14</v>
      </c>
      <c r="B19" s="483">
        <v>14</v>
      </c>
      <c r="C19" s="604" t="s">
        <v>566</v>
      </c>
      <c r="D19" s="170"/>
      <c r="E19" s="483" t="s">
        <v>2501</v>
      </c>
      <c r="F19" s="483" t="s">
        <v>2804</v>
      </c>
      <c r="G19" s="604" t="s">
        <v>2166</v>
      </c>
    </row>
    <row r="20" spans="1:7" ht="14.25" customHeight="1">
      <c r="A20" s="483">
        <v>15</v>
      </c>
      <c r="B20" s="483">
        <v>15</v>
      </c>
      <c r="C20" s="604" t="s">
        <v>418</v>
      </c>
      <c r="D20" s="170"/>
      <c r="E20" s="483" t="s">
        <v>2001</v>
      </c>
      <c r="F20" s="483" t="s">
        <v>2806</v>
      </c>
      <c r="G20" s="604" t="s">
        <v>2166</v>
      </c>
    </row>
    <row r="21" spans="1:7" ht="14.25" customHeight="1">
      <c r="A21" s="483">
        <v>16</v>
      </c>
      <c r="B21" s="483">
        <v>16</v>
      </c>
      <c r="C21" s="604" t="s">
        <v>439</v>
      </c>
      <c r="D21" s="170"/>
      <c r="E21" s="483" t="s">
        <v>2523</v>
      </c>
      <c r="F21" s="483" t="s">
        <v>2806</v>
      </c>
      <c r="G21" s="604" t="s">
        <v>2166</v>
      </c>
    </row>
    <row r="22" spans="1:7" ht="14.25" customHeight="1">
      <c r="A22" s="483">
        <v>17</v>
      </c>
      <c r="B22" s="483">
        <v>17</v>
      </c>
      <c r="C22" s="604" t="s">
        <v>484</v>
      </c>
      <c r="D22" s="170"/>
      <c r="E22" s="483" t="s">
        <v>2519</v>
      </c>
      <c r="F22" s="483" t="s">
        <v>2806</v>
      </c>
      <c r="G22" s="604"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2" t="s">
        <v>80</v>
      </c>
    </row>
    <row r="2" spans="1:8" ht="14.25" customHeight="1">
      <c r="A2" s="188" t="s">
        <v>82</v>
      </c>
    </row>
    <row r="3" spans="1:8" ht="14.25" customHeight="1">
      <c r="A3" s="188" t="s">
        <v>2800</v>
      </c>
    </row>
    <row r="4" spans="1:8" ht="14.25" customHeight="1">
      <c r="A4" s="1292" t="s">
        <v>2161</v>
      </c>
      <c r="B4" s="1292" t="s">
        <v>85</v>
      </c>
      <c r="C4" s="1294" t="s">
        <v>87</v>
      </c>
      <c r="D4" s="1294" t="s">
        <v>88</v>
      </c>
      <c r="E4" s="1295" t="s">
        <v>91</v>
      </c>
      <c r="F4" s="1294" t="s">
        <v>2163</v>
      </c>
      <c r="G4" s="1291" t="s">
        <v>93</v>
      </c>
      <c r="H4" s="1291" t="s">
        <v>2165</v>
      </c>
    </row>
    <row r="5" spans="1:8" ht="14.25" customHeight="1">
      <c r="A5" s="1279"/>
      <c r="B5" s="1279"/>
      <c r="C5" s="1279"/>
      <c r="D5" s="1279"/>
      <c r="E5" s="1279"/>
      <c r="F5" s="1279"/>
      <c r="G5" s="1279"/>
      <c r="H5" s="1279"/>
    </row>
    <row r="6" spans="1:8" ht="14.25" customHeight="1">
      <c r="A6" s="483"/>
      <c r="B6" s="604" t="s">
        <v>483</v>
      </c>
      <c r="C6" s="170"/>
      <c r="D6" s="170"/>
      <c r="E6" s="483"/>
      <c r="F6" s="483"/>
      <c r="G6" s="483"/>
      <c r="H6" s="483"/>
    </row>
    <row r="7" spans="1:8" ht="14.25" customHeight="1">
      <c r="A7" s="483">
        <v>1</v>
      </c>
      <c r="B7" s="483">
        <v>1</v>
      </c>
      <c r="C7" s="148" t="s">
        <v>291</v>
      </c>
      <c r="D7" s="78" t="s">
        <v>176</v>
      </c>
      <c r="E7" s="483" t="s">
        <v>1609</v>
      </c>
      <c r="F7" s="483" t="s">
        <v>1609</v>
      </c>
      <c r="G7" s="483" t="s">
        <v>2807</v>
      </c>
      <c r="H7" s="604" t="s">
        <v>105</v>
      </c>
    </row>
    <row r="8" spans="1:8" ht="14.25" customHeight="1">
      <c r="A8" s="483">
        <v>2</v>
      </c>
      <c r="B8" s="483">
        <v>2</v>
      </c>
      <c r="C8" s="148" t="s">
        <v>200</v>
      </c>
      <c r="D8" s="78" t="s">
        <v>176</v>
      </c>
      <c r="E8" s="483" t="s">
        <v>488</v>
      </c>
      <c r="F8" s="483" t="s">
        <v>488</v>
      </c>
      <c r="G8" s="483" t="s">
        <v>2807</v>
      </c>
      <c r="H8" s="604" t="s">
        <v>105</v>
      </c>
    </row>
    <row r="9" spans="1:8" ht="14.25" customHeight="1">
      <c r="A9" s="483">
        <v>3</v>
      </c>
      <c r="B9" s="483">
        <v>3</v>
      </c>
      <c r="C9" s="148" t="s">
        <v>261</v>
      </c>
      <c r="D9" s="78" t="s">
        <v>97</v>
      </c>
      <c r="E9" s="483" t="s">
        <v>488</v>
      </c>
      <c r="F9" s="483" t="s">
        <v>488</v>
      </c>
      <c r="G9" s="483" t="s">
        <v>2807</v>
      </c>
      <c r="H9" s="604" t="s">
        <v>105</v>
      </c>
    </row>
    <row r="10" spans="1:8" ht="14.25" customHeight="1">
      <c r="A10" s="623">
        <v>4</v>
      </c>
      <c r="B10" s="623">
        <v>4</v>
      </c>
      <c r="C10" s="624" t="s">
        <v>216</v>
      </c>
      <c r="D10" s="157" t="s">
        <v>97</v>
      </c>
      <c r="E10" s="623" t="s">
        <v>492</v>
      </c>
      <c r="F10" s="623" t="s">
        <v>492</v>
      </c>
      <c r="G10" s="623" t="s">
        <v>2807</v>
      </c>
      <c r="H10" s="625" t="s">
        <v>105</v>
      </c>
    </row>
    <row r="11" spans="1:8" ht="14.25" customHeight="1">
      <c r="A11" s="483">
        <v>5</v>
      </c>
      <c r="B11" s="483">
        <v>5</v>
      </c>
      <c r="C11" s="148" t="s">
        <v>226</v>
      </c>
      <c r="D11" s="78" t="s">
        <v>176</v>
      </c>
      <c r="E11" s="483" t="s">
        <v>492</v>
      </c>
      <c r="F11" s="483" t="s">
        <v>492</v>
      </c>
      <c r="G11" s="483" t="s">
        <v>2807</v>
      </c>
      <c r="H11" s="604" t="s">
        <v>105</v>
      </c>
    </row>
    <row r="12" spans="1:8" ht="14.25" customHeight="1">
      <c r="A12" s="483">
        <v>6</v>
      </c>
      <c r="B12" s="483">
        <v>6</v>
      </c>
      <c r="C12" s="148" t="s">
        <v>248</v>
      </c>
      <c r="D12" s="78" t="s">
        <v>97</v>
      </c>
      <c r="E12" s="483" t="s">
        <v>2193</v>
      </c>
      <c r="F12" s="483" t="s">
        <v>2193</v>
      </c>
      <c r="G12" s="483" t="s">
        <v>2807</v>
      </c>
      <c r="H12" s="604" t="s">
        <v>105</v>
      </c>
    </row>
    <row r="13" spans="1:8" ht="14.25" customHeight="1">
      <c r="A13" s="483">
        <v>7</v>
      </c>
      <c r="B13" s="483">
        <v>7</v>
      </c>
      <c r="C13" s="148" t="s">
        <v>238</v>
      </c>
      <c r="D13" s="78" t="s">
        <v>176</v>
      </c>
      <c r="E13" s="483" t="s">
        <v>2193</v>
      </c>
      <c r="F13" s="483" t="s">
        <v>2193</v>
      </c>
      <c r="G13" s="483" t="s">
        <v>2807</v>
      </c>
      <c r="H13" s="604" t="s">
        <v>105</v>
      </c>
    </row>
    <row r="14" spans="1:8" ht="14.25" customHeight="1">
      <c r="A14" s="623">
        <v>8</v>
      </c>
      <c r="B14" s="623">
        <v>8</v>
      </c>
      <c r="C14" s="148" t="s">
        <v>371</v>
      </c>
      <c r="D14" s="78" t="s">
        <v>176</v>
      </c>
      <c r="E14" s="483" t="s">
        <v>1610</v>
      </c>
      <c r="F14" s="483"/>
      <c r="G14" s="483" t="s">
        <v>2807</v>
      </c>
      <c r="H14" s="604" t="s">
        <v>2808</v>
      </c>
    </row>
    <row r="15" spans="1:8" ht="14.25" customHeight="1">
      <c r="A15" s="483">
        <v>9</v>
      </c>
      <c r="B15" s="483">
        <v>9</v>
      </c>
      <c r="C15" s="148" t="s">
        <v>377</v>
      </c>
      <c r="D15" s="78" t="s">
        <v>176</v>
      </c>
      <c r="E15" s="483" t="s">
        <v>1610</v>
      </c>
      <c r="F15" s="483" t="s">
        <v>1610</v>
      </c>
      <c r="G15" s="483" t="s">
        <v>2807</v>
      </c>
      <c r="H15" s="604" t="s">
        <v>105</v>
      </c>
    </row>
    <row r="16" spans="1:8" ht="14.25" customHeight="1">
      <c r="A16" s="483">
        <v>10</v>
      </c>
      <c r="B16" s="483">
        <v>10</v>
      </c>
      <c r="C16" s="148" t="s">
        <v>275</v>
      </c>
      <c r="D16" s="78" t="s">
        <v>234</v>
      </c>
      <c r="E16" s="483" t="s">
        <v>1613</v>
      </c>
      <c r="F16" s="483" t="s">
        <v>1613</v>
      </c>
      <c r="G16" s="483" t="s">
        <v>2807</v>
      </c>
      <c r="H16" s="604" t="s">
        <v>105</v>
      </c>
    </row>
    <row r="17" spans="1:8" ht="14.25" customHeight="1">
      <c r="A17" s="483">
        <v>11</v>
      </c>
      <c r="B17" s="483">
        <v>11</v>
      </c>
      <c r="C17" s="148" t="s">
        <v>299</v>
      </c>
      <c r="D17" s="78" t="s">
        <v>107</v>
      </c>
      <c r="E17" s="483" t="s">
        <v>1612</v>
      </c>
      <c r="F17" s="483" t="s">
        <v>1612</v>
      </c>
      <c r="G17" s="483" t="s">
        <v>2807</v>
      </c>
      <c r="H17" s="604" t="s">
        <v>105</v>
      </c>
    </row>
    <row r="18" spans="1:8" ht="14.25" customHeight="1">
      <c r="A18" s="483">
        <v>12</v>
      </c>
      <c r="B18" s="623">
        <v>12</v>
      </c>
      <c r="C18" s="148" t="s">
        <v>309</v>
      </c>
      <c r="D18" s="78" t="s">
        <v>107</v>
      </c>
      <c r="E18" s="483" t="s">
        <v>1612</v>
      </c>
      <c r="F18" s="483" t="s">
        <v>1612</v>
      </c>
      <c r="G18" s="483" t="s">
        <v>2807</v>
      </c>
      <c r="H18" s="604" t="s">
        <v>105</v>
      </c>
    </row>
    <row r="19" spans="1:8" ht="14.25" customHeight="1">
      <c r="A19" s="483">
        <v>13</v>
      </c>
      <c r="B19" s="483">
        <v>13</v>
      </c>
      <c r="C19" s="148" t="s">
        <v>168</v>
      </c>
      <c r="D19" s="78" t="s">
        <v>107</v>
      </c>
      <c r="E19" s="483" t="s">
        <v>1612</v>
      </c>
      <c r="F19" s="483" t="s">
        <v>1612</v>
      </c>
      <c r="G19" s="483" t="s">
        <v>2807</v>
      </c>
      <c r="H19" s="604" t="s">
        <v>105</v>
      </c>
    </row>
    <row r="20" spans="1:8" ht="14.25" customHeight="1">
      <c r="A20" s="483">
        <v>14</v>
      </c>
      <c r="B20" s="483">
        <v>14</v>
      </c>
      <c r="C20" s="148" t="s">
        <v>388</v>
      </c>
      <c r="D20" s="78" t="s">
        <v>176</v>
      </c>
      <c r="E20" s="483" t="s">
        <v>493</v>
      </c>
      <c r="F20" s="483" t="s">
        <v>493</v>
      </c>
      <c r="G20" s="483" t="s">
        <v>2807</v>
      </c>
      <c r="H20" s="604" t="s">
        <v>105</v>
      </c>
    </row>
    <row r="21" spans="1:8" ht="14.25" customHeight="1">
      <c r="A21" s="483">
        <v>15</v>
      </c>
      <c r="B21" s="483">
        <v>15</v>
      </c>
      <c r="C21" s="148" t="s">
        <v>328</v>
      </c>
      <c r="D21" s="78" t="s">
        <v>176</v>
      </c>
      <c r="E21" s="483" t="s">
        <v>493</v>
      </c>
      <c r="F21" s="483" t="s">
        <v>493</v>
      </c>
      <c r="G21" s="483" t="s">
        <v>2807</v>
      </c>
      <c r="H21" s="604" t="s">
        <v>105</v>
      </c>
    </row>
    <row r="22" spans="1:8" ht="14.25" customHeight="1">
      <c r="A22" s="483">
        <v>16</v>
      </c>
      <c r="B22" s="483">
        <v>16</v>
      </c>
      <c r="C22" s="148" t="s">
        <v>334</v>
      </c>
      <c r="D22" s="78" t="s">
        <v>176</v>
      </c>
      <c r="E22" s="483" t="s">
        <v>493</v>
      </c>
      <c r="F22" s="483" t="s">
        <v>493</v>
      </c>
      <c r="G22" s="483" t="s">
        <v>2807</v>
      </c>
      <c r="H22" s="604" t="s">
        <v>105</v>
      </c>
    </row>
    <row r="23" spans="1:8" ht="14.25" customHeight="1">
      <c r="A23" s="483">
        <v>17</v>
      </c>
      <c r="B23" s="483">
        <v>17</v>
      </c>
      <c r="C23" s="148" t="s">
        <v>380</v>
      </c>
      <c r="D23" s="78" t="s">
        <v>112</v>
      </c>
      <c r="E23" s="483" t="s">
        <v>781</v>
      </c>
      <c r="F23" s="483" t="s">
        <v>781</v>
      </c>
      <c r="G23" s="483" t="s">
        <v>2807</v>
      </c>
      <c r="H23" s="604" t="s">
        <v>105</v>
      </c>
    </row>
    <row r="24" spans="1:8" ht="14.25" customHeight="1">
      <c r="A24" s="483">
        <v>18</v>
      </c>
      <c r="B24" s="483">
        <v>18</v>
      </c>
      <c r="C24" s="148" t="s">
        <v>359</v>
      </c>
      <c r="D24" s="78" t="s">
        <v>107</v>
      </c>
      <c r="E24" s="483" t="s">
        <v>1614</v>
      </c>
      <c r="F24" s="483" t="s">
        <v>1614</v>
      </c>
      <c r="G24" s="483" t="s">
        <v>2807</v>
      </c>
      <c r="H24" s="604" t="s">
        <v>105</v>
      </c>
    </row>
    <row r="25" spans="1:8" ht="14.25" customHeight="1">
      <c r="A25" s="483">
        <v>19</v>
      </c>
      <c r="B25" s="483">
        <v>19</v>
      </c>
      <c r="C25" s="148" t="s">
        <v>348</v>
      </c>
      <c r="D25" s="78" t="s">
        <v>97</v>
      </c>
      <c r="E25" s="483" t="s">
        <v>1614</v>
      </c>
      <c r="F25" s="483" t="s">
        <v>1614</v>
      </c>
      <c r="G25" s="483" t="s">
        <v>2807</v>
      </c>
      <c r="H25" s="604" t="s">
        <v>105</v>
      </c>
    </row>
    <row r="26" spans="1:8" ht="14.25" customHeight="1">
      <c r="B26" s="606" t="s">
        <v>494</v>
      </c>
    </row>
    <row r="27" spans="1:8" ht="14.25" customHeight="1">
      <c r="A27" s="483">
        <v>20</v>
      </c>
      <c r="B27" s="483">
        <v>1</v>
      </c>
      <c r="C27" s="148" t="s">
        <v>347</v>
      </c>
      <c r="D27" s="169" t="s">
        <v>112</v>
      </c>
      <c r="E27" s="483" t="s">
        <v>1629</v>
      </c>
      <c r="F27" s="483" t="s">
        <v>1629</v>
      </c>
      <c r="G27" s="483" t="s">
        <v>2807</v>
      </c>
      <c r="H27" s="604" t="s">
        <v>105</v>
      </c>
    </row>
    <row r="28" spans="1:8" ht="14.25" customHeight="1">
      <c r="A28" s="483">
        <v>21</v>
      </c>
      <c r="B28" s="483">
        <v>2</v>
      </c>
      <c r="C28" s="148" t="s">
        <v>351</v>
      </c>
      <c r="D28" s="169" t="s">
        <v>107</v>
      </c>
      <c r="E28" s="483" t="s">
        <v>782</v>
      </c>
      <c r="F28" s="483" t="s">
        <v>782</v>
      </c>
      <c r="G28" s="483" t="s">
        <v>2807</v>
      </c>
      <c r="H28" s="604" t="s">
        <v>105</v>
      </c>
    </row>
    <row r="29" spans="1:8" ht="14.25" customHeight="1">
      <c r="A29" s="483">
        <v>22</v>
      </c>
      <c r="B29" s="483">
        <v>3</v>
      </c>
      <c r="C29" s="148" t="s">
        <v>370</v>
      </c>
      <c r="D29" s="169" t="s">
        <v>176</v>
      </c>
      <c r="E29" s="483" t="s">
        <v>782</v>
      </c>
      <c r="F29" s="483" t="s">
        <v>782</v>
      </c>
      <c r="G29" s="483" t="s">
        <v>2807</v>
      </c>
      <c r="H29" s="604" t="s">
        <v>105</v>
      </c>
    </row>
    <row r="30" spans="1:8" ht="14.25" customHeight="1">
      <c r="B30" s="626" t="s">
        <v>512</v>
      </c>
    </row>
    <row r="31" spans="1:8" ht="14.25" customHeight="1">
      <c r="A31" s="483">
        <v>23</v>
      </c>
      <c r="B31" s="483">
        <v>1</v>
      </c>
      <c r="C31" s="483" t="s">
        <v>362</v>
      </c>
      <c r="D31" s="459" t="s">
        <v>176</v>
      </c>
      <c r="E31" s="483" t="s">
        <v>784</v>
      </c>
      <c r="F31" s="483" t="s">
        <v>784</v>
      </c>
      <c r="G31" s="483" t="s">
        <v>2807</v>
      </c>
      <c r="H31" s="604" t="s">
        <v>105</v>
      </c>
    </row>
    <row r="32" spans="1:8" ht="14.25" customHeight="1">
      <c r="A32" s="483">
        <v>24</v>
      </c>
      <c r="B32" s="483">
        <v>2</v>
      </c>
      <c r="C32" s="483" t="s">
        <v>228</v>
      </c>
      <c r="D32" s="459" t="s">
        <v>176</v>
      </c>
      <c r="E32" s="483" t="s">
        <v>784</v>
      </c>
      <c r="F32" s="483" t="s">
        <v>784</v>
      </c>
      <c r="G32" s="483" t="s">
        <v>2807</v>
      </c>
      <c r="H32" s="604" t="s">
        <v>105</v>
      </c>
    </row>
    <row r="33" spans="1:8" ht="14.25" customHeight="1">
      <c r="A33" s="483">
        <v>25</v>
      </c>
      <c r="B33" s="483">
        <v>3</v>
      </c>
      <c r="C33" s="483" t="s">
        <v>205</v>
      </c>
      <c r="D33" s="459" t="s">
        <v>176</v>
      </c>
      <c r="E33" s="483" t="s">
        <v>1661</v>
      </c>
      <c r="F33" s="483" t="s">
        <v>1661</v>
      </c>
      <c r="G33" s="483" t="s">
        <v>2807</v>
      </c>
      <c r="H33" s="604" t="s">
        <v>105</v>
      </c>
    </row>
    <row r="34" spans="1:8" ht="14.25" customHeight="1">
      <c r="A34" s="483">
        <v>26</v>
      </c>
      <c r="B34" s="483">
        <v>4</v>
      </c>
      <c r="C34" s="483" t="s">
        <v>222</v>
      </c>
      <c r="D34" s="459" t="s">
        <v>97</v>
      </c>
      <c r="E34" s="483" t="s">
        <v>515</v>
      </c>
      <c r="F34" s="483" t="s">
        <v>515</v>
      </c>
      <c r="G34" s="483" t="s">
        <v>2807</v>
      </c>
      <c r="H34" s="604" t="s">
        <v>105</v>
      </c>
    </row>
    <row r="35" spans="1:8" ht="14.25" customHeight="1">
      <c r="A35" s="483">
        <v>27</v>
      </c>
      <c r="B35" s="483">
        <v>5</v>
      </c>
      <c r="C35" s="483" t="s">
        <v>196</v>
      </c>
      <c r="D35" s="459" t="s">
        <v>97</v>
      </c>
      <c r="E35" s="483" t="s">
        <v>518</v>
      </c>
      <c r="F35" s="483" t="s">
        <v>518</v>
      </c>
      <c r="G35" s="483" t="s">
        <v>2807</v>
      </c>
      <c r="H35" s="604" t="s">
        <v>105</v>
      </c>
    </row>
    <row r="36" spans="1:8" ht="14.25" customHeight="1">
      <c r="A36" s="483">
        <v>28</v>
      </c>
      <c r="B36" s="483">
        <v>6</v>
      </c>
      <c r="C36" s="483" t="s">
        <v>175</v>
      </c>
      <c r="D36" s="459" t="s">
        <v>176</v>
      </c>
      <c r="E36" s="483" t="s">
        <v>530</v>
      </c>
      <c r="F36" s="483" t="s">
        <v>530</v>
      </c>
      <c r="G36" s="483" t="s">
        <v>2807</v>
      </c>
      <c r="H36" s="604" t="s">
        <v>105</v>
      </c>
    </row>
    <row r="37" spans="1:8" ht="14.25" customHeight="1">
      <c r="A37" s="483">
        <v>29</v>
      </c>
      <c r="B37" s="483">
        <v>7</v>
      </c>
      <c r="C37" s="483" t="s">
        <v>184</v>
      </c>
      <c r="D37" s="459" t="s">
        <v>176</v>
      </c>
      <c r="E37" s="483" t="s">
        <v>530</v>
      </c>
      <c r="F37" s="483" t="s">
        <v>530</v>
      </c>
      <c r="G37" s="483" t="s">
        <v>2807</v>
      </c>
      <c r="H37" s="604" t="s">
        <v>105</v>
      </c>
    </row>
    <row r="38" spans="1:8" ht="14.25" customHeight="1">
      <c r="A38" s="483">
        <v>30</v>
      </c>
      <c r="B38" s="483">
        <v>8</v>
      </c>
      <c r="C38" s="483" t="s">
        <v>263</v>
      </c>
      <c r="D38" s="169" t="s">
        <v>97</v>
      </c>
      <c r="E38" s="483" t="s">
        <v>533</v>
      </c>
      <c r="F38" s="483" t="s">
        <v>533</v>
      </c>
      <c r="G38" s="483" t="s">
        <v>2807</v>
      </c>
      <c r="H38" s="604" t="s">
        <v>105</v>
      </c>
    </row>
    <row r="39" spans="1:8" ht="14.25" customHeight="1">
      <c r="A39" s="483">
        <v>31</v>
      </c>
      <c r="B39" s="483">
        <v>9</v>
      </c>
      <c r="C39" s="483" t="s">
        <v>252</v>
      </c>
      <c r="D39" s="169" t="s">
        <v>97</v>
      </c>
      <c r="E39" s="483" t="s">
        <v>535</v>
      </c>
      <c r="F39" s="483" t="s">
        <v>535</v>
      </c>
      <c r="G39" s="483" t="s">
        <v>2807</v>
      </c>
      <c r="H39" s="604" t="s">
        <v>105</v>
      </c>
    </row>
    <row r="40" spans="1:8" ht="14.25" customHeight="1">
      <c r="A40" s="483">
        <v>32</v>
      </c>
      <c r="B40" s="483">
        <v>10</v>
      </c>
      <c r="C40" s="483" t="s">
        <v>243</v>
      </c>
      <c r="D40" s="169" t="s">
        <v>176</v>
      </c>
      <c r="E40" s="483" t="s">
        <v>535</v>
      </c>
      <c r="F40" s="483" t="s">
        <v>535</v>
      </c>
      <c r="G40" s="483" t="s">
        <v>2807</v>
      </c>
      <c r="H40" s="604" t="s">
        <v>105</v>
      </c>
    </row>
    <row r="41" spans="1:8" ht="14.25" customHeight="1">
      <c r="A41" s="483">
        <v>33</v>
      </c>
      <c r="B41" s="483">
        <v>11</v>
      </c>
      <c r="C41" s="483" t="s">
        <v>278</v>
      </c>
      <c r="D41" s="169"/>
      <c r="E41" s="483" t="s">
        <v>536</v>
      </c>
      <c r="F41" s="483" t="s">
        <v>536</v>
      </c>
      <c r="G41" s="483" t="s">
        <v>2807</v>
      </c>
      <c r="H41" s="604" t="s">
        <v>105</v>
      </c>
    </row>
    <row r="42" spans="1:8" ht="14.25" customHeight="1">
      <c r="A42" s="160"/>
      <c r="B42" s="160"/>
      <c r="C42" s="160"/>
      <c r="D42" s="170"/>
      <c r="E42" s="160"/>
      <c r="F42" s="160"/>
      <c r="G42" s="160"/>
      <c r="H42" s="163"/>
    </row>
    <row r="43" spans="1:8" ht="14.25" customHeight="1">
      <c r="A43" s="160">
        <v>34</v>
      </c>
      <c r="B43" s="160">
        <v>1</v>
      </c>
      <c r="C43" s="160" t="s">
        <v>316</v>
      </c>
      <c r="D43" s="561"/>
      <c r="E43" s="160" t="s">
        <v>570</v>
      </c>
      <c r="F43" s="160" t="s">
        <v>570</v>
      </c>
      <c r="G43" s="160" t="s">
        <v>2807</v>
      </c>
      <c r="H43" s="163" t="s">
        <v>105</v>
      </c>
    </row>
    <row r="44" spans="1:8" ht="14.25" customHeight="1">
      <c r="A44" s="160">
        <v>35</v>
      </c>
      <c r="B44" s="160">
        <v>2</v>
      </c>
      <c r="C44" s="160" t="s">
        <v>293</v>
      </c>
      <c r="D44" s="561"/>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2" t="s">
        <v>80</v>
      </c>
    </row>
    <row r="2" spans="1:8" ht="14.25" customHeight="1">
      <c r="A2" s="188" t="s">
        <v>82</v>
      </c>
    </row>
    <row r="3" spans="1:8" ht="14.25" customHeight="1">
      <c r="A3" s="188" t="s">
        <v>2800</v>
      </c>
    </row>
    <row r="4" spans="1:8" ht="14.25" customHeight="1">
      <c r="A4" s="1292" t="s">
        <v>2161</v>
      </c>
      <c r="B4" s="1292" t="s">
        <v>85</v>
      </c>
      <c r="C4" s="1294" t="s">
        <v>87</v>
      </c>
      <c r="D4" s="1294" t="s">
        <v>88</v>
      </c>
      <c r="E4" s="1295" t="s">
        <v>91</v>
      </c>
      <c r="F4" s="1294" t="s">
        <v>2163</v>
      </c>
      <c r="G4" s="1291" t="s">
        <v>93</v>
      </c>
      <c r="H4" s="1291" t="s">
        <v>2165</v>
      </c>
    </row>
    <row r="5" spans="1:8" ht="14.25" customHeight="1">
      <c r="A5" s="1279"/>
      <c r="B5" s="1279"/>
      <c r="C5" s="1279"/>
      <c r="D5" s="1279"/>
      <c r="E5" s="1279"/>
      <c r="F5" s="1279"/>
      <c r="G5" s="1279"/>
      <c r="H5" s="1279"/>
    </row>
    <row r="6" spans="1:8" ht="14.25" customHeight="1">
      <c r="A6" s="483"/>
      <c r="B6" s="604" t="s">
        <v>2809</v>
      </c>
      <c r="C6" s="483"/>
      <c r="D6" s="483"/>
      <c r="E6" s="483"/>
      <c r="F6" s="483"/>
      <c r="G6" s="483"/>
      <c r="H6" s="483"/>
    </row>
    <row r="7" spans="1:8" ht="14.25" customHeight="1">
      <c r="A7" s="483">
        <v>1</v>
      </c>
      <c r="B7" s="483">
        <v>1</v>
      </c>
      <c r="C7" s="604" t="s">
        <v>268</v>
      </c>
      <c r="D7" s="483" t="s">
        <v>176</v>
      </c>
      <c r="E7" s="483" t="s">
        <v>225</v>
      </c>
      <c r="F7" s="483" t="s">
        <v>225</v>
      </c>
      <c r="G7" s="483" t="s">
        <v>2810</v>
      </c>
      <c r="H7" s="604" t="s">
        <v>105</v>
      </c>
    </row>
    <row r="8" spans="1:8" ht="14.25" customHeight="1">
      <c r="A8" s="483">
        <v>2</v>
      </c>
      <c r="B8" s="483">
        <v>2</v>
      </c>
      <c r="C8" s="604" t="s">
        <v>255</v>
      </c>
      <c r="D8" s="483" t="s">
        <v>97</v>
      </c>
      <c r="E8" s="483" t="s">
        <v>237</v>
      </c>
      <c r="F8" s="483" t="s">
        <v>237</v>
      </c>
      <c r="G8" s="483" t="s">
        <v>2810</v>
      </c>
      <c r="H8" s="604" t="s">
        <v>105</v>
      </c>
    </row>
    <row r="9" spans="1:8" ht="14.25" customHeight="1">
      <c r="A9" s="483">
        <v>3</v>
      </c>
      <c r="B9" s="483">
        <v>3</v>
      </c>
      <c r="C9" s="604" t="s">
        <v>236</v>
      </c>
      <c r="D9" s="483" t="s">
        <v>97</v>
      </c>
      <c r="E9" s="483" t="s">
        <v>251</v>
      </c>
      <c r="F9" s="483" t="s">
        <v>251</v>
      </c>
      <c r="G9" s="483" t="s">
        <v>2810</v>
      </c>
      <c r="H9" s="604" t="s">
        <v>105</v>
      </c>
    </row>
    <row r="10" spans="1:8" ht="14.25" customHeight="1">
      <c r="A10" s="483">
        <v>4</v>
      </c>
      <c r="B10" s="483">
        <v>4</v>
      </c>
      <c r="C10" s="604" t="s">
        <v>250</v>
      </c>
      <c r="D10" s="483" t="s">
        <v>97</v>
      </c>
      <c r="E10" s="483" t="s">
        <v>251</v>
      </c>
      <c r="F10" s="483" t="s">
        <v>251</v>
      </c>
      <c r="G10" s="483" t="s">
        <v>2810</v>
      </c>
      <c r="H10" s="604" t="s">
        <v>105</v>
      </c>
    </row>
    <row r="11" spans="1:8" ht="14.25" customHeight="1">
      <c r="A11" s="483"/>
      <c r="B11" s="604" t="s">
        <v>777</v>
      </c>
      <c r="C11" s="483"/>
      <c r="D11" s="483"/>
      <c r="E11" s="483"/>
      <c r="F11" s="483"/>
      <c r="G11" s="483"/>
      <c r="H11" s="483"/>
    </row>
    <row r="12" spans="1:8" ht="14.25" customHeight="1">
      <c r="A12" s="483">
        <v>5</v>
      </c>
      <c r="B12" s="483">
        <v>1</v>
      </c>
      <c r="C12" s="604" t="s">
        <v>495</v>
      </c>
      <c r="D12" s="483" t="s">
        <v>176</v>
      </c>
      <c r="E12" s="483" t="s">
        <v>423</v>
      </c>
      <c r="F12" s="483" t="s">
        <v>423</v>
      </c>
      <c r="G12" s="483" t="s">
        <v>2802</v>
      </c>
      <c r="H12" s="604" t="s">
        <v>105</v>
      </c>
    </row>
    <row r="13" spans="1:8" ht="14.25" customHeight="1">
      <c r="A13" s="483">
        <v>6</v>
      </c>
      <c r="B13" s="483">
        <v>2</v>
      </c>
      <c r="C13" s="604" t="s">
        <v>1391</v>
      </c>
      <c r="D13" s="483" t="s">
        <v>97</v>
      </c>
      <c r="E13" s="483" t="s">
        <v>2811</v>
      </c>
      <c r="F13" s="483" t="s">
        <v>2811</v>
      </c>
      <c r="G13" s="483" t="s">
        <v>2802</v>
      </c>
      <c r="H13" s="604" t="s">
        <v>105</v>
      </c>
    </row>
    <row r="14" spans="1:8" ht="14.25" customHeight="1">
      <c r="A14" s="483">
        <v>7</v>
      </c>
      <c r="B14" s="483">
        <v>3</v>
      </c>
      <c r="C14" s="604" t="s">
        <v>1406</v>
      </c>
      <c r="D14" s="483" t="s">
        <v>97</v>
      </c>
      <c r="E14" s="483" t="s">
        <v>2811</v>
      </c>
      <c r="F14" s="483" t="s">
        <v>2811</v>
      </c>
      <c r="G14" s="483" t="s">
        <v>2802</v>
      </c>
      <c r="H14" s="604" t="s">
        <v>105</v>
      </c>
    </row>
    <row r="15" spans="1:8" ht="14.25" customHeight="1">
      <c r="A15" s="483">
        <v>8</v>
      </c>
      <c r="B15" s="483">
        <v>4</v>
      </c>
      <c r="C15" s="148" t="s">
        <v>1412</v>
      </c>
      <c r="D15" s="79" t="s">
        <v>176</v>
      </c>
      <c r="E15" s="483" t="s">
        <v>2760</v>
      </c>
      <c r="F15" s="483" t="s">
        <v>2760</v>
      </c>
      <c r="G15" s="483" t="s">
        <v>2802</v>
      </c>
      <c r="H15" s="604" t="s">
        <v>105</v>
      </c>
    </row>
    <row r="16" spans="1:8" ht="14.25" customHeight="1">
      <c r="A16" s="483">
        <v>9</v>
      </c>
      <c r="B16" s="483">
        <v>5</v>
      </c>
      <c r="C16" s="148" t="s">
        <v>1403</v>
      </c>
      <c r="D16" s="79" t="s">
        <v>97</v>
      </c>
      <c r="E16" s="483" t="s">
        <v>2760</v>
      </c>
      <c r="F16" s="483" t="s">
        <v>2760</v>
      </c>
      <c r="G16" s="483" t="s">
        <v>2802</v>
      </c>
      <c r="H16" s="604" t="s">
        <v>105</v>
      </c>
    </row>
    <row r="17" spans="1:8" ht="14.25" customHeight="1">
      <c r="A17" s="483">
        <v>10</v>
      </c>
      <c r="B17" s="483">
        <v>6</v>
      </c>
      <c r="C17" s="148" t="s">
        <v>711</v>
      </c>
      <c r="D17" s="78" t="s">
        <v>176</v>
      </c>
      <c r="E17" s="483" t="s">
        <v>2761</v>
      </c>
      <c r="F17" s="483" t="s">
        <v>2761</v>
      </c>
      <c r="G17" s="483" t="s">
        <v>2802</v>
      </c>
      <c r="H17" s="604" t="s">
        <v>105</v>
      </c>
    </row>
    <row r="18" spans="1:8" ht="14.25" customHeight="1">
      <c r="A18" s="483">
        <v>11</v>
      </c>
      <c r="B18" s="483">
        <v>7</v>
      </c>
      <c r="C18" s="148" t="s">
        <v>1396</v>
      </c>
      <c r="D18" s="79" t="s">
        <v>97</v>
      </c>
      <c r="E18" s="483" t="s">
        <v>2761</v>
      </c>
      <c r="F18" s="483" t="s">
        <v>2761</v>
      </c>
      <c r="G18" s="483" t="s">
        <v>2802</v>
      </c>
      <c r="H18" s="604" t="s">
        <v>105</v>
      </c>
    </row>
    <row r="19" spans="1:8" ht="14.25" customHeight="1">
      <c r="A19" s="483">
        <v>12</v>
      </c>
      <c r="B19" s="483">
        <v>8</v>
      </c>
      <c r="C19" s="148" t="s">
        <v>1463</v>
      </c>
      <c r="D19" s="79" t="s">
        <v>176</v>
      </c>
      <c r="E19" s="483" t="s">
        <v>2469</v>
      </c>
      <c r="F19" s="483" t="s">
        <v>2469</v>
      </c>
      <c r="G19" s="483" t="s">
        <v>2802</v>
      </c>
      <c r="H19" s="604" t="s">
        <v>105</v>
      </c>
    </row>
    <row r="20" spans="1:8" ht="14.25" customHeight="1">
      <c r="A20" s="483">
        <v>13</v>
      </c>
      <c r="B20" s="483">
        <v>9</v>
      </c>
      <c r="C20" s="148" t="s">
        <v>1460</v>
      </c>
      <c r="D20" s="79" t="s">
        <v>176</v>
      </c>
      <c r="E20" s="483" t="s">
        <v>2469</v>
      </c>
      <c r="F20" s="483" t="s">
        <v>2469</v>
      </c>
      <c r="G20" s="483" t="s">
        <v>2802</v>
      </c>
      <c r="H20" s="604" t="s">
        <v>105</v>
      </c>
    </row>
    <row r="21" spans="1:8" ht="14.25" customHeight="1">
      <c r="A21" s="483">
        <v>14</v>
      </c>
      <c r="B21" s="483">
        <v>10</v>
      </c>
      <c r="C21" s="148" t="s">
        <v>1472</v>
      </c>
      <c r="D21" s="78" t="s">
        <v>176</v>
      </c>
      <c r="E21" s="483" t="s">
        <v>425</v>
      </c>
      <c r="F21" s="483" t="s">
        <v>425</v>
      </c>
      <c r="G21" s="483" t="s">
        <v>2802</v>
      </c>
      <c r="H21" s="604" t="s">
        <v>105</v>
      </c>
    </row>
    <row r="22" spans="1:8" ht="14.25" customHeight="1">
      <c r="A22" s="483">
        <v>15</v>
      </c>
      <c r="B22" s="483">
        <v>11</v>
      </c>
      <c r="C22" s="148" t="s">
        <v>1466</v>
      </c>
      <c r="D22" s="78" t="s">
        <v>176</v>
      </c>
      <c r="E22" s="483" t="s">
        <v>425</v>
      </c>
      <c r="F22" s="483" t="s">
        <v>425</v>
      </c>
      <c r="G22" s="483" t="s">
        <v>2802</v>
      </c>
      <c r="H22" s="604" t="s">
        <v>105</v>
      </c>
    </row>
    <row r="23" spans="1:8" ht="14.25" customHeight="1">
      <c r="A23" s="483">
        <v>16</v>
      </c>
      <c r="B23" s="483">
        <v>12</v>
      </c>
      <c r="C23" s="148" t="s">
        <v>1478</v>
      </c>
      <c r="D23" s="78" t="s">
        <v>176</v>
      </c>
      <c r="E23" s="483" t="s">
        <v>431</v>
      </c>
      <c r="F23" s="483" t="s">
        <v>431</v>
      </c>
      <c r="G23" s="483" t="s">
        <v>2802</v>
      </c>
      <c r="H23" s="604" t="s">
        <v>105</v>
      </c>
    </row>
    <row r="24" spans="1:8" ht="14.25" customHeight="1">
      <c r="A24" s="483">
        <v>17</v>
      </c>
      <c r="B24" s="483">
        <v>13</v>
      </c>
      <c r="C24" s="148" t="s">
        <v>952</v>
      </c>
      <c r="D24" s="78" t="s">
        <v>97</v>
      </c>
      <c r="E24" s="483" t="s">
        <v>431</v>
      </c>
      <c r="F24" s="483" t="s">
        <v>431</v>
      </c>
      <c r="G24" s="483" t="s">
        <v>2802</v>
      </c>
      <c r="H24" s="604" t="s">
        <v>105</v>
      </c>
    </row>
    <row r="25" spans="1:8" ht="14.25" customHeight="1">
      <c r="A25" s="483">
        <v>18</v>
      </c>
      <c r="B25" s="483">
        <v>14</v>
      </c>
      <c r="C25" s="604" t="s">
        <v>1469</v>
      </c>
      <c r="D25" s="483" t="s">
        <v>97</v>
      </c>
      <c r="E25" s="483" t="s">
        <v>428</v>
      </c>
      <c r="F25" s="483" t="s">
        <v>428</v>
      </c>
      <c r="G25" s="483" t="s">
        <v>2802</v>
      </c>
      <c r="H25" s="604" t="s">
        <v>105</v>
      </c>
    </row>
    <row r="26" spans="1:8" ht="14.25" customHeight="1">
      <c r="A26" s="483">
        <v>19</v>
      </c>
      <c r="B26" s="483">
        <v>15</v>
      </c>
      <c r="C26" s="604" t="s">
        <v>951</v>
      </c>
      <c r="D26" s="483" t="s">
        <v>176</v>
      </c>
      <c r="E26" s="483" t="s">
        <v>428</v>
      </c>
      <c r="F26" s="483" t="s">
        <v>428</v>
      </c>
      <c r="G26" s="483" t="s">
        <v>2802</v>
      </c>
      <c r="H26" s="604" t="s">
        <v>105</v>
      </c>
    </row>
    <row r="27" spans="1:8" ht="14.25" customHeight="1">
      <c r="A27" s="483">
        <v>20</v>
      </c>
      <c r="B27" s="483">
        <v>16</v>
      </c>
      <c r="C27" s="604" t="s">
        <v>1465</v>
      </c>
      <c r="D27" s="483" t="s">
        <v>176</v>
      </c>
      <c r="E27" s="483" t="s">
        <v>435</v>
      </c>
      <c r="F27" s="483" t="s">
        <v>435</v>
      </c>
      <c r="G27" s="483" t="s">
        <v>2802</v>
      </c>
      <c r="H27" s="604" t="s">
        <v>105</v>
      </c>
    </row>
    <row r="28" spans="1:8" ht="14.25" customHeight="1">
      <c r="A28" s="483">
        <v>21</v>
      </c>
      <c r="B28" s="483">
        <v>17</v>
      </c>
      <c r="C28" s="604" t="s">
        <v>1481</v>
      </c>
      <c r="D28" s="483" t="s">
        <v>176</v>
      </c>
      <c r="E28" s="483" t="s">
        <v>435</v>
      </c>
      <c r="F28" s="483" t="s">
        <v>435</v>
      </c>
      <c r="G28" s="483" t="s">
        <v>2802</v>
      </c>
      <c r="H28" s="604" t="s">
        <v>105</v>
      </c>
    </row>
    <row r="29" spans="1:8" ht="14.25" customHeight="1">
      <c r="A29" s="483">
        <v>22</v>
      </c>
      <c r="B29" s="483">
        <v>18</v>
      </c>
      <c r="C29" s="604" t="s">
        <v>1442</v>
      </c>
      <c r="D29" s="483" t="s">
        <v>176</v>
      </c>
      <c r="E29" s="483" t="s">
        <v>2762</v>
      </c>
      <c r="F29" s="483" t="s">
        <v>2762</v>
      </c>
      <c r="G29" s="483" t="s">
        <v>2802</v>
      </c>
      <c r="H29" s="604" t="s">
        <v>105</v>
      </c>
    </row>
    <row r="30" spans="1:8" ht="14.25" customHeight="1">
      <c r="A30" s="483">
        <v>23</v>
      </c>
      <c r="B30" s="483">
        <v>19</v>
      </c>
      <c r="C30" s="604" t="s">
        <v>302</v>
      </c>
      <c r="D30" s="483" t="s">
        <v>97</v>
      </c>
      <c r="E30" s="483" t="s">
        <v>2762</v>
      </c>
      <c r="F30" s="483" t="s">
        <v>2762</v>
      </c>
      <c r="G30" s="483" t="s">
        <v>2802</v>
      </c>
      <c r="H30" s="604" t="s">
        <v>105</v>
      </c>
    </row>
    <row r="31" spans="1:8" ht="14.25" customHeight="1">
      <c r="A31" s="483">
        <v>24</v>
      </c>
      <c r="B31" s="483">
        <v>20</v>
      </c>
      <c r="C31" s="604" t="s">
        <v>297</v>
      </c>
      <c r="D31" s="483" t="s">
        <v>176</v>
      </c>
      <c r="E31" s="483" t="s">
        <v>2762</v>
      </c>
      <c r="F31" s="483" t="s">
        <v>2762</v>
      </c>
      <c r="G31" s="483" t="s">
        <v>2802</v>
      </c>
      <c r="H31" s="604" t="s">
        <v>105</v>
      </c>
    </row>
    <row r="32" spans="1:8" ht="14.25" customHeight="1">
      <c r="A32" s="483">
        <v>25</v>
      </c>
      <c r="B32" s="483">
        <v>21</v>
      </c>
      <c r="C32" s="148" t="s">
        <v>735</v>
      </c>
      <c r="D32" s="78" t="s">
        <v>176</v>
      </c>
      <c r="E32" s="483" t="s">
        <v>2470</v>
      </c>
      <c r="F32" s="483" t="s">
        <v>2470</v>
      </c>
      <c r="G32" s="483" t="s">
        <v>2802</v>
      </c>
      <c r="H32" s="604" t="s">
        <v>105</v>
      </c>
    </row>
    <row r="33" spans="1:8" ht="14.25" customHeight="1">
      <c r="A33" s="483">
        <v>26</v>
      </c>
      <c r="B33" s="483">
        <v>22</v>
      </c>
      <c r="C33" s="148" t="s">
        <v>698</v>
      </c>
      <c r="D33" s="78" t="s">
        <v>176</v>
      </c>
      <c r="E33" s="483" t="s">
        <v>2470</v>
      </c>
      <c r="F33" s="483" t="s">
        <v>2470</v>
      </c>
      <c r="G33" s="483" t="s">
        <v>2802</v>
      </c>
      <c r="H33" s="604" t="s">
        <v>105</v>
      </c>
    </row>
    <row r="34" spans="1:8" ht="14.25" customHeight="1">
      <c r="A34" s="483">
        <v>27</v>
      </c>
      <c r="B34" s="483">
        <v>23</v>
      </c>
      <c r="C34" s="148" t="s">
        <v>260</v>
      </c>
      <c r="D34" s="78" t="s">
        <v>97</v>
      </c>
      <c r="E34" s="483" t="s">
        <v>2470</v>
      </c>
      <c r="F34" s="483" t="s">
        <v>2470</v>
      </c>
      <c r="G34" s="483" t="s">
        <v>2802</v>
      </c>
      <c r="H34" s="604" t="s">
        <v>105</v>
      </c>
    </row>
    <row r="35" spans="1:8" ht="14.25" customHeight="1">
      <c r="A35" s="483">
        <v>28</v>
      </c>
      <c r="B35" s="483">
        <v>24</v>
      </c>
      <c r="C35" s="148" t="s">
        <v>295</v>
      </c>
      <c r="D35" s="78" t="s">
        <v>97</v>
      </c>
      <c r="E35" s="483" t="s">
        <v>2470</v>
      </c>
      <c r="F35" s="483" t="s">
        <v>2470</v>
      </c>
      <c r="G35" s="483" t="s">
        <v>2802</v>
      </c>
      <c r="H35" s="604" t="s">
        <v>105</v>
      </c>
    </row>
    <row r="36" spans="1:8" ht="14.25" customHeight="1">
      <c r="A36" s="483">
        <v>29</v>
      </c>
      <c r="B36" s="483">
        <v>25</v>
      </c>
      <c r="C36" s="148" t="s">
        <v>714</v>
      </c>
      <c r="D36" s="78" t="s">
        <v>176</v>
      </c>
      <c r="E36" s="483" t="s">
        <v>432</v>
      </c>
      <c r="F36" s="483" t="s">
        <v>432</v>
      </c>
      <c r="G36" s="483" t="s">
        <v>2802</v>
      </c>
      <c r="H36" s="604" t="s">
        <v>105</v>
      </c>
    </row>
    <row r="37" spans="1:8" ht="14.25" customHeight="1">
      <c r="A37" s="483">
        <v>30</v>
      </c>
      <c r="B37" s="483">
        <v>26</v>
      </c>
      <c r="C37" s="148" t="s">
        <v>642</v>
      </c>
      <c r="D37" s="78" t="s">
        <v>176</v>
      </c>
      <c r="E37" s="483" t="s">
        <v>437</v>
      </c>
      <c r="F37" s="483" t="s">
        <v>437</v>
      </c>
      <c r="G37" s="483" t="s">
        <v>2802</v>
      </c>
      <c r="H37" s="604" t="s">
        <v>105</v>
      </c>
    </row>
    <row r="38" spans="1:8" ht="14.25" customHeight="1">
      <c r="A38" s="483">
        <v>31</v>
      </c>
      <c r="B38" s="483">
        <v>27</v>
      </c>
      <c r="C38" s="148" t="s">
        <v>681</v>
      </c>
      <c r="D38" s="78" t="s">
        <v>176</v>
      </c>
      <c r="E38" s="483" t="s">
        <v>437</v>
      </c>
      <c r="F38" s="483" t="s">
        <v>437</v>
      </c>
      <c r="G38" s="483" t="s">
        <v>2802</v>
      </c>
      <c r="H38" s="604" t="s">
        <v>105</v>
      </c>
    </row>
    <row r="39" spans="1:8" ht="14.25" customHeight="1">
      <c r="A39" s="483">
        <v>32</v>
      </c>
      <c r="B39" s="483">
        <v>28</v>
      </c>
      <c r="C39" s="148" t="s">
        <v>685</v>
      </c>
      <c r="D39" s="78" t="s">
        <v>176</v>
      </c>
      <c r="E39" s="483" t="s">
        <v>437</v>
      </c>
      <c r="F39" s="483" t="s">
        <v>437</v>
      </c>
      <c r="G39" s="483" t="s">
        <v>2802</v>
      </c>
      <c r="H39" s="604" t="s">
        <v>105</v>
      </c>
    </row>
    <row r="40" spans="1:8" ht="14.25" customHeight="1">
      <c r="A40" s="483">
        <v>33</v>
      </c>
      <c r="B40" s="483">
        <v>29</v>
      </c>
      <c r="C40" s="604" t="s">
        <v>284</v>
      </c>
      <c r="D40" s="483" t="s">
        <v>2173</v>
      </c>
      <c r="E40" s="483" t="s">
        <v>441</v>
      </c>
      <c r="F40" s="483" t="s">
        <v>441</v>
      </c>
      <c r="G40" s="483" t="s">
        <v>2802</v>
      </c>
      <c r="H40" s="604" t="s">
        <v>105</v>
      </c>
    </row>
    <row r="41" spans="1:8" ht="14.25" customHeight="1">
      <c r="A41" s="483">
        <v>34</v>
      </c>
      <c r="B41" s="483">
        <v>30</v>
      </c>
      <c r="C41" s="604" t="s">
        <v>744</v>
      </c>
      <c r="D41" s="483" t="s">
        <v>2173</v>
      </c>
      <c r="E41" s="483" t="s">
        <v>442</v>
      </c>
      <c r="F41" s="483" t="s">
        <v>442</v>
      </c>
      <c r="G41" s="483" t="s">
        <v>2802</v>
      </c>
      <c r="H41" s="604" t="s">
        <v>105</v>
      </c>
    </row>
    <row r="42" spans="1:8" ht="14.25" customHeight="1">
      <c r="A42" s="483">
        <v>35</v>
      </c>
      <c r="B42" s="483">
        <v>31</v>
      </c>
      <c r="C42" s="148" t="s">
        <v>953</v>
      </c>
      <c r="D42" s="78" t="s">
        <v>176</v>
      </c>
      <c r="E42" s="483" t="s">
        <v>2333</v>
      </c>
      <c r="F42" s="483" t="s">
        <v>2333</v>
      </c>
      <c r="G42" s="483" t="s">
        <v>2802</v>
      </c>
      <c r="H42" s="604" t="s">
        <v>105</v>
      </c>
    </row>
    <row r="43" spans="1:8" ht="14.25" customHeight="1">
      <c r="A43" s="483">
        <v>36</v>
      </c>
      <c r="B43" s="483">
        <v>32</v>
      </c>
      <c r="C43" s="148" t="s">
        <v>954</v>
      </c>
      <c r="D43" s="78" t="s">
        <v>176</v>
      </c>
      <c r="E43" s="483" t="s">
        <v>2333</v>
      </c>
      <c r="F43" s="483" t="s">
        <v>2333</v>
      </c>
      <c r="G43" s="483" t="s">
        <v>2802</v>
      </c>
      <c r="H43" s="604" t="s">
        <v>105</v>
      </c>
    </row>
    <row r="44" spans="1:8" ht="14.25" customHeight="1">
      <c r="A44" s="483">
        <v>37</v>
      </c>
      <c r="B44" s="483">
        <v>33</v>
      </c>
      <c r="C44" s="148" t="s">
        <v>1484</v>
      </c>
      <c r="D44" s="78" t="s">
        <v>176</v>
      </c>
      <c r="E44" s="483" t="s">
        <v>2172</v>
      </c>
      <c r="F44" s="483" t="s">
        <v>2172</v>
      </c>
      <c r="G44" s="483" t="s">
        <v>2802</v>
      </c>
      <c r="H44" s="604" t="s">
        <v>105</v>
      </c>
    </row>
    <row r="45" spans="1:8" ht="14.25" customHeight="1">
      <c r="A45" s="483">
        <v>38</v>
      </c>
      <c r="B45" s="483">
        <v>34</v>
      </c>
      <c r="C45" s="148" t="s">
        <v>755</v>
      </c>
      <c r="D45" s="78" t="s">
        <v>2173</v>
      </c>
      <c r="E45" s="483" t="s">
        <v>2471</v>
      </c>
      <c r="F45" s="483" t="s">
        <v>2471</v>
      </c>
      <c r="G45" s="483" t="s">
        <v>2802</v>
      </c>
      <c r="H45" s="604" t="s">
        <v>105</v>
      </c>
    </row>
    <row r="46" spans="1:8" ht="14.25" customHeight="1">
      <c r="A46" s="483">
        <v>39</v>
      </c>
      <c r="B46" s="483">
        <v>35</v>
      </c>
      <c r="C46" s="148" t="s">
        <v>1514</v>
      </c>
      <c r="D46" s="352" t="s">
        <v>97</v>
      </c>
      <c r="E46" s="483" t="s">
        <v>2175</v>
      </c>
      <c r="F46" s="483" t="s">
        <v>2175</v>
      </c>
      <c r="G46" s="483" t="s">
        <v>2802</v>
      </c>
      <c r="H46" s="604" t="s">
        <v>105</v>
      </c>
    </row>
    <row r="47" spans="1:8" ht="14.25" customHeight="1">
      <c r="A47" s="483">
        <v>40</v>
      </c>
      <c r="B47" s="483">
        <v>36</v>
      </c>
      <c r="C47" s="148" t="s">
        <v>1383</v>
      </c>
      <c r="D47" s="78" t="s">
        <v>176</v>
      </c>
      <c r="E47" s="483" t="s">
        <v>2175</v>
      </c>
      <c r="F47" s="483" t="s">
        <v>2175</v>
      </c>
      <c r="G47" s="483" t="s">
        <v>2802</v>
      </c>
      <c r="H47" s="604" t="s">
        <v>105</v>
      </c>
    </row>
    <row r="48" spans="1:8" ht="14.25" customHeight="1">
      <c r="A48" s="483" t="s">
        <v>2812</v>
      </c>
      <c r="B48" s="483">
        <v>37</v>
      </c>
      <c r="C48" s="148" t="s">
        <v>1416</v>
      </c>
      <c r="D48" s="78" t="s">
        <v>176</v>
      </c>
      <c r="E48" s="483" t="s">
        <v>2176</v>
      </c>
      <c r="F48" s="483" t="s">
        <v>2176</v>
      </c>
      <c r="G48" s="483" t="s">
        <v>2802</v>
      </c>
      <c r="H48" s="604" t="s">
        <v>105</v>
      </c>
    </row>
    <row r="49" spans="1:9" ht="14.25" customHeight="1">
      <c r="B49" s="604" t="s">
        <v>438</v>
      </c>
    </row>
    <row r="50" spans="1:9" ht="14.25" customHeight="1">
      <c r="A50" s="483">
        <v>42</v>
      </c>
      <c r="B50" s="483">
        <v>1</v>
      </c>
      <c r="C50" s="148" t="s">
        <v>489</v>
      </c>
      <c r="D50" s="78" t="s">
        <v>419</v>
      </c>
      <c r="E50" s="483" t="s">
        <v>445</v>
      </c>
      <c r="F50" s="483" t="s">
        <v>540</v>
      </c>
      <c r="G50" s="483" t="s">
        <v>2802</v>
      </c>
      <c r="H50" s="604" t="s">
        <v>105</v>
      </c>
    </row>
    <row r="51" spans="1:9" ht="14.25" customHeight="1">
      <c r="A51" s="627"/>
      <c r="B51" s="604" t="s">
        <v>473</v>
      </c>
      <c r="C51" s="627"/>
      <c r="D51" s="627"/>
      <c r="E51" s="627"/>
      <c r="F51" s="627"/>
      <c r="G51" s="627"/>
      <c r="H51" s="627"/>
    </row>
    <row r="52" spans="1:9" ht="14.25" customHeight="1">
      <c r="A52" s="483">
        <v>43</v>
      </c>
      <c r="B52" s="483">
        <v>1</v>
      </c>
      <c r="C52" s="148" t="s">
        <v>729</v>
      </c>
      <c r="D52" s="170" t="s">
        <v>343</v>
      </c>
      <c r="E52" s="483" t="s">
        <v>475</v>
      </c>
      <c r="F52" s="483" t="s">
        <v>475</v>
      </c>
      <c r="G52" s="483" t="s">
        <v>2802</v>
      </c>
      <c r="H52" s="604" t="s">
        <v>105</v>
      </c>
      <c r="I52" s="188" t="s">
        <v>2327</v>
      </c>
    </row>
    <row r="53" spans="1:9" ht="14.25" customHeight="1">
      <c r="A53" s="483"/>
      <c r="B53" s="604" t="s">
        <v>483</v>
      </c>
      <c r="C53" s="170"/>
      <c r="D53" s="170"/>
      <c r="E53" s="483"/>
      <c r="F53" s="483"/>
      <c r="G53" s="483"/>
      <c r="H53" s="483"/>
    </row>
    <row r="54" spans="1:9" ht="14.25" customHeight="1">
      <c r="A54" s="483">
        <v>44</v>
      </c>
      <c r="B54" s="483">
        <v>1</v>
      </c>
      <c r="C54" s="483" t="s">
        <v>661</v>
      </c>
      <c r="D54" s="601" t="s">
        <v>97</v>
      </c>
      <c r="E54" s="483" t="s">
        <v>1606</v>
      </c>
      <c r="F54" s="483" t="s">
        <v>1606</v>
      </c>
      <c r="G54" s="483" t="s">
        <v>2802</v>
      </c>
      <c r="H54" s="604" t="s">
        <v>105</v>
      </c>
    </row>
    <row r="55" spans="1:9" ht="14.25" customHeight="1">
      <c r="A55" s="483">
        <v>45</v>
      </c>
      <c r="B55" s="483">
        <v>2</v>
      </c>
      <c r="C55" s="483" t="s">
        <v>670</v>
      </c>
      <c r="D55" s="483" t="s">
        <v>1551</v>
      </c>
      <c r="E55" s="483" t="s">
        <v>487</v>
      </c>
      <c r="F55" s="483" t="s">
        <v>1614</v>
      </c>
      <c r="G55" s="483" t="s">
        <v>2802</v>
      </c>
      <c r="H55" s="604" t="s">
        <v>105</v>
      </c>
    </row>
    <row r="56" spans="1:9" ht="14.25" customHeight="1">
      <c r="A56" s="483">
        <v>46</v>
      </c>
      <c r="B56" s="483">
        <v>3</v>
      </c>
      <c r="C56" s="170" t="s">
        <v>621</v>
      </c>
      <c r="D56" s="170" t="s">
        <v>97</v>
      </c>
      <c r="E56" s="483" t="s">
        <v>493</v>
      </c>
      <c r="F56" s="483" t="s">
        <v>493</v>
      </c>
      <c r="G56" s="483" t="s">
        <v>2802</v>
      </c>
      <c r="H56" s="604" t="s">
        <v>105</v>
      </c>
    </row>
    <row r="57" spans="1:9" ht="14.25" customHeight="1">
      <c r="A57" s="483">
        <v>47</v>
      </c>
      <c r="B57" s="483">
        <v>4</v>
      </c>
      <c r="C57" s="170" t="s">
        <v>636</v>
      </c>
      <c r="D57" s="170" t="s">
        <v>176</v>
      </c>
      <c r="E57" s="483" t="s">
        <v>493</v>
      </c>
      <c r="F57" s="483" t="s">
        <v>493</v>
      </c>
      <c r="G57" s="483" t="s">
        <v>2802</v>
      </c>
      <c r="H57" s="604" t="s">
        <v>105</v>
      </c>
    </row>
    <row r="58" spans="1:9" ht="14.25" customHeight="1">
      <c r="A58" s="483">
        <v>48</v>
      </c>
      <c r="B58" s="483">
        <v>5</v>
      </c>
      <c r="C58" s="170" t="s">
        <v>455</v>
      </c>
      <c r="D58" s="170" t="s">
        <v>97</v>
      </c>
      <c r="E58" s="483" t="s">
        <v>781</v>
      </c>
      <c r="F58" s="483" t="s">
        <v>781</v>
      </c>
      <c r="G58" s="483" t="s">
        <v>2802</v>
      </c>
      <c r="H58" s="604" t="s">
        <v>105</v>
      </c>
    </row>
    <row r="59" spans="1:9" ht="14.25" customHeight="1">
      <c r="A59" s="483"/>
      <c r="B59" s="604" t="s">
        <v>494</v>
      </c>
      <c r="C59" s="170"/>
      <c r="D59" s="170"/>
      <c r="E59" s="483"/>
      <c r="F59" s="483"/>
      <c r="G59" s="483"/>
      <c r="H59" s="604"/>
    </row>
    <row r="60" spans="1:9" ht="14.25" customHeight="1">
      <c r="A60" s="483">
        <v>49</v>
      </c>
      <c r="B60" s="483">
        <v>1</v>
      </c>
      <c r="C60" s="170" t="s">
        <v>688</v>
      </c>
      <c r="D60" s="170" t="s">
        <v>234</v>
      </c>
      <c r="E60" s="483" t="s">
        <v>505</v>
      </c>
      <c r="F60" s="483" t="s">
        <v>505</v>
      </c>
      <c r="G60" s="483" t="s">
        <v>2802</v>
      </c>
      <c r="H60" s="604" t="s">
        <v>105</v>
      </c>
    </row>
    <row r="61" spans="1:9" ht="14.25" customHeight="1">
      <c r="A61" s="483">
        <v>50</v>
      </c>
      <c r="B61" s="483">
        <v>2</v>
      </c>
      <c r="C61" s="170" t="s">
        <v>1448</v>
      </c>
      <c r="D61" s="170" t="s">
        <v>176</v>
      </c>
      <c r="E61" s="483" t="s">
        <v>505</v>
      </c>
      <c r="F61" s="483" t="s">
        <v>505</v>
      </c>
      <c r="G61" s="483" t="s">
        <v>2802</v>
      </c>
      <c r="H61" s="604" t="s">
        <v>105</v>
      </c>
    </row>
    <row r="62" spans="1:9" ht="14.25" customHeight="1">
      <c r="A62" s="483">
        <v>51</v>
      </c>
      <c r="B62" s="483">
        <v>3</v>
      </c>
      <c r="C62" s="170" t="s">
        <v>424</v>
      </c>
      <c r="D62" s="170" t="s">
        <v>97</v>
      </c>
      <c r="E62" s="483" t="s">
        <v>501</v>
      </c>
      <c r="F62" s="483" t="s">
        <v>501</v>
      </c>
      <c r="G62" s="483" t="s">
        <v>2802</v>
      </c>
      <c r="H62" s="604" t="s">
        <v>105</v>
      </c>
    </row>
    <row r="63" spans="1:9" ht="14.25" customHeight="1">
      <c r="A63" s="483">
        <v>52</v>
      </c>
      <c r="B63" s="483">
        <v>4</v>
      </c>
      <c r="C63" s="170" t="s">
        <v>1431</v>
      </c>
      <c r="D63" s="170" t="s">
        <v>97</v>
      </c>
      <c r="E63" s="483" t="s">
        <v>1643</v>
      </c>
      <c r="F63" s="483" t="s">
        <v>1643</v>
      </c>
      <c r="G63" s="483" t="s">
        <v>2802</v>
      </c>
      <c r="H63" s="604" t="s">
        <v>105</v>
      </c>
    </row>
    <row r="64" spans="1:9" ht="14.25" customHeight="1">
      <c r="A64" s="483">
        <v>53</v>
      </c>
      <c r="B64" s="483">
        <v>5</v>
      </c>
      <c r="C64" s="170" t="s">
        <v>1423</v>
      </c>
      <c r="D64" s="170" t="s">
        <v>176</v>
      </c>
      <c r="E64" s="483" t="s">
        <v>1643</v>
      </c>
      <c r="F64" s="483" t="s">
        <v>1643</v>
      </c>
      <c r="G64" s="483" t="s">
        <v>2802</v>
      </c>
      <c r="H64" s="604" t="s">
        <v>105</v>
      </c>
    </row>
    <row r="65" spans="1:8" ht="14.25" customHeight="1">
      <c r="A65" s="483">
        <v>54</v>
      </c>
      <c r="B65" s="483">
        <v>6</v>
      </c>
      <c r="C65" s="170" t="s">
        <v>1398</v>
      </c>
      <c r="D65" s="170" t="s">
        <v>97</v>
      </c>
      <c r="E65" s="483" t="s">
        <v>1643</v>
      </c>
      <c r="F65" s="483" t="s">
        <v>1643</v>
      </c>
      <c r="G65" s="483" t="s">
        <v>2802</v>
      </c>
      <c r="H65" s="604" t="s">
        <v>105</v>
      </c>
    </row>
    <row r="66" spans="1:8" ht="14.25" customHeight="1">
      <c r="A66" s="483">
        <v>55</v>
      </c>
      <c r="B66" s="483">
        <v>7</v>
      </c>
      <c r="C66" s="170" t="s">
        <v>478</v>
      </c>
      <c r="D66" s="170" t="s">
        <v>234</v>
      </c>
      <c r="E66" s="483" t="s">
        <v>1648</v>
      </c>
      <c r="F66" s="483" t="s">
        <v>1648</v>
      </c>
      <c r="G66" s="483" t="s">
        <v>2802</v>
      </c>
      <c r="H66" s="604" t="s">
        <v>105</v>
      </c>
    </row>
    <row r="67" spans="1:8" ht="14.25" customHeight="1">
      <c r="A67" s="483">
        <v>56</v>
      </c>
      <c r="B67" s="483">
        <v>8</v>
      </c>
      <c r="C67" s="170" t="s">
        <v>466</v>
      </c>
      <c r="D67" s="170" t="s">
        <v>97</v>
      </c>
      <c r="E67" s="483" t="s">
        <v>1648</v>
      </c>
      <c r="F67" s="483" t="s">
        <v>1648</v>
      </c>
      <c r="G67" s="483" t="s">
        <v>2802</v>
      </c>
      <c r="H67" s="604" t="s">
        <v>105</v>
      </c>
    </row>
    <row r="68" spans="1:8" ht="14.25" customHeight="1">
      <c r="B68" s="604" t="s">
        <v>512</v>
      </c>
      <c r="D68" s="170"/>
    </row>
    <row r="69" spans="1:8" ht="14.25" customHeight="1">
      <c r="A69" s="483">
        <v>57</v>
      </c>
      <c r="B69" s="483">
        <v>1</v>
      </c>
      <c r="C69" s="170" t="s">
        <v>2813</v>
      </c>
      <c r="D69" s="170" t="s">
        <v>176</v>
      </c>
      <c r="E69" s="483" t="s">
        <v>535</v>
      </c>
      <c r="F69" s="483" t="s">
        <v>535</v>
      </c>
      <c r="G69" s="483" t="s">
        <v>2802</v>
      </c>
      <c r="H69" s="604" t="s">
        <v>105</v>
      </c>
    </row>
    <row r="70" spans="1:8" ht="14.25" customHeight="1">
      <c r="A70" s="483">
        <v>58</v>
      </c>
      <c r="B70" s="483">
        <v>2</v>
      </c>
      <c r="C70" s="170" t="s">
        <v>519</v>
      </c>
      <c r="D70" s="170" t="s">
        <v>97</v>
      </c>
      <c r="E70" s="483" t="s">
        <v>536</v>
      </c>
      <c r="F70" s="483" t="s">
        <v>536</v>
      </c>
      <c r="G70" s="483" t="s">
        <v>2802</v>
      </c>
      <c r="H70" s="604" t="s">
        <v>105</v>
      </c>
    </row>
    <row r="71" spans="1:8" ht="14.25" customHeight="1">
      <c r="A71" s="483">
        <v>59</v>
      </c>
      <c r="B71" s="483">
        <v>3</v>
      </c>
      <c r="C71" s="170" t="s">
        <v>1377</v>
      </c>
      <c r="D71" s="170" t="s">
        <v>97</v>
      </c>
      <c r="E71" s="483" t="s">
        <v>540</v>
      </c>
      <c r="F71" s="483" t="s">
        <v>540</v>
      </c>
      <c r="G71" s="483" t="s">
        <v>2802</v>
      </c>
      <c r="H71" s="604" t="s">
        <v>105</v>
      </c>
    </row>
    <row r="72" spans="1:8" ht="14.25" customHeight="1">
      <c r="A72" s="483">
        <v>60</v>
      </c>
      <c r="B72" s="483">
        <v>4</v>
      </c>
      <c r="C72" s="170" t="s">
        <v>471</v>
      </c>
      <c r="D72" s="170" t="s">
        <v>97</v>
      </c>
      <c r="E72" s="483" t="s">
        <v>552</v>
      </c>
      <c r="F72" s="483" t="s">
        <v>552</v>
      </c>
      <c r="G72" s="483" t="s">
        <v>2802</v>
      </c>
      <c r="H72" s="604" t="s">
        <v>105</v>
      </c>
    </row>
    <row r="73" spans="1:8" ht="14.25" customHeight="1">
      <c r="A73" s="483">
        <v>61</v>
      </c>
      <c r="B73" s="483">
        <v>5</v>
      </c>
      <c r="C73" s="483" t="s">
        <v>484</v>
      </c>
      <c r="D73" s="483" t="s">
        <v>1551</v>
      </c>
      <c r="E73" s="483" t="s">
        <v>575</v>
      </c>
      <c r="F73" s="483" t="s">
        <v>575</v>
      </c>
      <c r="G73" s="483" t="s">
        <v>2802</v>
      </c>
      <c r="H73" s="604"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292" t="s">
        <v>2161</v>
      </c>
      <c r="B4" s="1292" t="s">
        <v>85</v>
      </c>
      <c r="C4" s="1294" t="s">
        <v>87</v>
      </c>
      <c r="D4" s="1294" t="s">
        <v>88</v>
      </c>
      <c r="E4" s="1295" t="s">
        <v>2801</v>
      </c>
      <c r="F4" s="1291" t="s">
        <v>93</v>
      </c>
      <c r="G4" s="1291" t="s">
        <v>2165</v>
      </c>
    </row>
    <row r="5" spans="1:7" ht="14.25" customHeight="1">
      <c r="A5" s="1279"/>
      <c r="B5" s="1279"/>
      <c r="C5" s="1279"/>
      <c r="D5" s="1279"/>
      <c r="E5" s="1279"/>
      <c r="F5" s="1279"/>
      <c r="G5" s="1279"/>
    </row>
    <row r="6" spans="1:7" ht="14.25" customHeight="1">
      <c r="A6" s="483">
        <v>1</v>
      </c>
      <c r="B6" s="483">
        <v>1</v>
      </c>
      <c r="C6" s="483" t="s">
        <v>275</v>
      </c>
      <c r="D6" s="483"/>
      <c r="E6" s="483" t="s">
        <v>789</v>
      </c>
      <c r="F6" s="483" t="s">
        <v>2814</v>
      </c>
      <c r="G6" s="483"/>
    </row>
    <row r="7" spans="1:7" ht="14.25" customHeight="1">
      <c r="A7" s="483">
        <v>2</v>
      </c>
      <c r="B7" s="483">
        <v>2</v>
      </c>
      <c r="C7" s="483" t="s">
        <v>385</v>
      </c>
      <c r="D7" s="483"/>
      <c r="E7" s="483" t="s">
        <v>2197</v>
      </c>
      <c r="F7" s="483" t="s">
        <v>2814</v>
      </c>
      <c r="G7"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8" t="s">
        <v>80</v>
      </c>
      <c r="B1" s="188"/>
      <c r="C1" s="188"/>
      <c r="D1" s="188"/>
      <c r="E1" s="188"/>
      <c r="F1" s="188"/>
      <c r="G1" s="188"/>
      <c r="H1" s="188"/>
      <c r="I1" s="188"/>
      <c r="J1" s="188"/>
      <c r="K1" s="188"/>
      <c r="L1" s="188"/>
      <c r="M1" s="188"/>
      <c r="N1" s="188"/>
      <c r="O1" s="188"/>
      <c r="P1" s="188"/>
      <c r="Q1" s="188"/>
      <c r="R1" s="188"/>
      <c r="S1" s="188"/>
    </row>
    <row r="2" spans="1:19" ht="14.25" customHeight="1">
      <c r="A2" s="628" t="s">
        <v>82</v>
      </c>
      <c r="B2" s="188"/>
      <c r="C2" s="188"/>
      <c r="D2" s="188"/>
      <c r="E2" s="188"/>
      <c r="F2" s="188"/>
      <c r="G2" s="188"/>
      <c r="H2" s="188"/>
      <c r="I2" s="188"/>
      <c r="J2" s="188"/>
      <c r="K2" s="188"/>
      <c r="L2" s="188"/>
      <c r="M2" s="188"/>
      <c r="N2" s="188"/>
      <c r="O2" s="188"/>
      <c r="P2" s="188"/>
      <c r="Q2" s="188"/>
      <c r="R2" s="188"/>
      <c r="S2" s="188"/>
    </row>
    <row r="3" spans="1:19" ht="16.5" customHeight="1">
      <c r="A3" s="1493" t="s">
        <v>2815</v>
      </c>
      <c r="B3" s="1339"/>
      <c r="C3" s="1339"/>
      <c r="D3" s="1339"/>
      <c r="E3" s="1339"/>
      <c r="F3" s="188"/>
      <c r="G3" s="629"/>
      <c r="H3" s="188"/>
      <c r="I3" s="188"/>
      <c r="J3" s="188"/>
      <c r="K3" s="188"/>
      <c r="L3" s="188"/>
      <c r="M3" s="630"/>
      <c r="N3" s="277"/>
      <c r="O3" s="277"/>
      <c r="P3" s="277"/>
      <c r="Q3" s="277"/>
      <c r="R3" s="277"/>
      <c r="S3" s="277"/>
    </row>
    <row r="4" spans="1:19" ht="14.25" customHeight="1">
      <c r="A4" s="1470" t="s">
        <v>2816</v>
      </c>
      <c r="B4" s="1263"/>
      <c r="C4" s="1263"/>
      <c r="D4" s="1263"/>
      <c r="E4" s="1263"/>
      <c r="F4" s="1263"/>
      <c r="G4" s="1263"/>
      <c r="H4" s="1263"/>
      <c r="I4" s="1263"/>
      <c r="J4" s="1263"/>
      <c r="K4" s="1263"/>
      <c r="L4" s="1263"/>
      <c r="M4" s="1264"/>
      <c r="N4" s="277"/>
      <c r="O4" s="277"/>
      <c r="P4" s="277"/>
      <c r="Q4" s="277"/>
      <c r="R4" s="277"/>
      <c r="S4" s="277"/>
    </row>
    <row r="5" spans="1:19" ht="18" customHeight="1">
      <c r="A5" s="1494" t="s">
        <v>2817</v>
      </c>
      <c r="B5" s="1495" t="s">
        <v>2818</v>
      </c>
      <c r="C5" s="1263"/>
      <c r="D5" s="1263"/>
      <c r="E5" s="1264"/>
      <c r="F5" s="1495" t="s">
        <v>2819</v>
      </c>
      <c r="G5" s="1263"/>
      <c r="H5" s="1264"/>
      <c r="I5" s="1495" t="s">
        <v>2820</v>
      </c>
      <c r="J5" s="1263"/>
      <c r="K5" s="1264"/>
      <c r="L5" s="1494" t="s">
        <v>2821</v>
      </c>
      <c r="M5" s="1496" t="s">
        <v>37</v>
      </c>
      <c r="N5" s="277"/>
      <c r="O5" s="277"/>
      <c r="P5" s="277"/>
      <c r="Q5" s="277"/>
      <c r="R5" s="277"/>
      <c r="S5" s="277"/>
    </row>
    <row r="6" spans="1:19" ht="18" customHeight="1">
      <c r="A6" s="1279"/>
      <c r="B6" s="631" t="s">
        <v>2822</v>
      </c>
      <c r="C6" s="631" t="s">
        <v>2823</v>
      </c>
      <c r="D6" s="631" t="s">
        <v>2824</v>
      </c>
      <c r="E6" s="631" t="s">
        <v>2825</v>
      </c>
      <c r="F6" s="631" t="s">
        <v>2719</v>
      </c>
      <c r="G6" s="631" t="s">
        <v>2826</v>
      </c>
      <c r="H6" s="631" t="s">
        <v>2827</v>
      </c>
      <c r="I6" s="631" t="s">
        <v>2719</v>
      </c>
      <c r="J6" s="631" t="s">
        <v>2826</v>
      </c>
      <c r="K6" s="631" t="s">
        <v>2827</v>
      </c>
      <c r="L6" s="1279"/>
      <c r="M6" s="1279"/>
      <c r="N6" s="277"/>
      <c r="O6" s="277"/>
      <c r="P6" s="277"/>
      <c r="Q6" s="277"/>
      <c r="R6" s="277"/>
      <c r="S6" s="277"/>
    </row>
    <row r="7" spans="1:19" ht="18" customHeight="1">
      <c r="A7" s="483">
        <v>1</v>
      </c>
      <c r="B7" s="483" t="s">
        <v>396</v>
      </c>
      <c r="C7" s="483" t="s">
        <v>275</v>
      </c>
      <c r="D7" s="483">
        <v>4.8769999999999998</v>
      </c>
      <c r="E7" s="483">
        <f>D7</f>
        <v>4.8769999999999998</v>
      </c>
      <c r="F7" s="483" t="s">
        <v>509</v>
      </c>
      <c r="G7" s="483" t="s">
        <v>506</v>
      </c>
      <c r="H7" s="632">
        <v>45528</v>
      </c>
      <c r="I7" s="483" t="s">
        <v>518</v>
      </c>
      <c r="J7" s="483" t="s">
        <v>536</v>
      </c>
      <c r="K7" s="632">
        <v>45559</v>
      </c>
      <c r="L7" s="459" t="s">
        <v>2828</v>
      </c>
      <c r="M7" s="633" t="s">
        <v>2829</v>
      </c>
      <c r="N7" s="277"/>
      <c r="O7" s="277"/>
      <c r="P7" s="277"/>
      <c r="Q7" s="277"/>
      <c r="R7" s="277"/>
      <c r="S7" s="277"/>
    </row>
    <row r="8" spans="1:19" ht="18" customHeight="1">
      <c r="A8" s="483">
        <v>2</v>
      </c>
      <c r="B8" s="483" t="s">
        <v>275</v>
      </c>
      <c r="C8" s="483" t="s">
        <v>385</v>
      </c>
      <c r="D8" s="634">
        <v>4.5679999999999996</v>
      </c>
      <c r="E8" s="635">
        <f t="shared" ref="E8:E18" si="0">D8+E7</f>
        <v>9.4450000000000003</v>
      </c>
      <c r="F8" s="483" t="s">
        <v>2326</v>
      </c>
      <c r="G8" s="483" t="s">
        <v>536</v>
      </c>
      <c r="H8" s="632">
        <v>45559</v>
      </c>
      <c r="I8" s="483" t="s">
        <v>553</v>
      </c>
      <c r="J8" s="483" t="s">
        <v>578</v>
      </c>
      <c r="K8" s="632">
        <v>45589</v>
      </c>
      <c r="L8" s="459" t="s">
        <v>2828</v>
      </c>
      <c r="M8" s="633" t="s">
        <v>2829</v>
      </c>
      <c r="N8" s="277"/>
      <c r="O8" s="277"/>
      <c r="P8" s="277"/>
      <c r="Q8" s="277"/>
      <c r="R8" s="277"/>
      <c r="S8" s="277"/>
    </row>
    <row r="9" spans="1:19" ht="18" customHeight="1">
      <c r="A9" s="483">
        <v>3</v>
      </c>
      <c r="B9" s="483" t="s">
        <v>385</v>
      </c>
      <c r="C9" s="483" t="s">
        <v>342</v>
      </c>
      <c r="D9" s="483">
        <v>4.8630000000000004</v>
      </c>
      <c r="E9" s="635">
        <f t="shared" si="0"/>
        <v>14.308</v>
      </c>
      <c r="F9" s="483" t="s">
        <v>546</v>
      </c>
      <c r="G9" s="483" t="s">
        <v>2781</v>
      </c>
      <c r="H9" s="632">
        <v>45589</v>
      </c>
      <c r="I9" s="483" t="s">
        <v>585</v>
      </c>
      <c r="J9" s="483" t="s">
        <v>788</v>
      </c>
      <c r="K9" s="632">
        <v>45589</v>
      </c>
      <c r="L9" s="459" t="s">
        <v>2828</v>
      </c>
      <c r="M9" s="633" t="s">
        <v>2829</v>
      </c>
      <c r="N9" s="277"/>
      <c r="O9" s="277"/>
      <c r="P9" s="277"/>
      <c r="Q9" s="277"/>
      <c r="R9" s="277"/>
      <c r="S9" s="277"/>
    </row>
    <row r="10" spans="1:19" ht="18" customHeight="1">
      <c r="A10" s="483">
        <v>4</v>
      </c>
      <c r="B10" s="483" t="s">
        <v>342</v>
      </c>
      <c r="C10" s="483" t="s">
        <v>233</v>
      </c>
      <c r="D10" s="483">
        <v>3.7109999999999999</v>
      </c>
      <c r="E10" s="635">
        <f t="shared" si="0"/>
        <v>18.018999999999998</v>
      </c>
      <c r="F10" s="483" t="s">
        <v>582</v>
      </c>
      <c r="G10" s="483" t="s">
        <v>592</v>
      </c>
      <c r="H10" s="632">
        <v>45589</v>
      </c>
      <c r="I10" s="483" t="s">
        <v>2483</v>
      </c>
      <c r="J10" s="483" t="s">
        <v>1988</v>
      </c>
      <c r="K10" s="632">
        <v>45620</v>
      </c>
      <c r="L10" s="459" t="s">
        <v>2828</v>
      </c>
      <c r="M10" s="633" t="s">
        <v>2829</v>
      </c>
      <c r="N10" s="277"/>
      <c r="O10" s="277"/>
      <c r="P10" s="277"/>
      <c r="Q10" s="277"/>
      <c r="R10" s="277"/>
      <c r="S10" s="277"/>
    </row>
    <row r="11" spans="1:19" ht="18" customHeight="1">
      <c r="A11" s="483">
        <v>5</v>
      </c>
      <c r="B11" s="483" t="s">
        <v>233</v>
      </c>
      <c r="C11" s="483" t="s">
        <v>374</v>
      </c>
      <c r="D11" s="483">
        <v>4.9180000000000001</v>
      </c>
      <c r="E11" s="635">
        <f t="shared" si="0"/>
        <v>22.936999999999998</v>
      </c>
      <c r="F11" s="483" t="s">
        <v>1694</v>
      </c>
      <c r="G11" s="483" t="s">
        <v>2485</v>
      </c>
      <c r="H11" s="632">
        <v>45620</v>
      </c>
      <c r="I11" s="483" t="s">
        <v>2486</v>
      </c>
      <c r="J11" s="483" t="s">
        <v>2830</v>
      </c>
      <c r="K11" s="632">
        <v>45620</v>
      </c>
      <c r="L11" s="459" t="s">
        <v>2828</v>
      </c>
      <c r="M11" s="633" t="s">
        <v>2829</v>
      </c>
      <c r="N11" s="277"/>
      <c r="O11" s="277"/>
      <c r="P11" s="277"/>
      <c r="Q11" s="277"/>
      <c r="R11" s="277"/>
      <c r="S11" s="277"/>
    </row>
    <row r="12" spans="1:19" ht="18" customHeight="1">
      <c r="A12" s="483">
        <v>6</v>
      </c>
      <c r="B12" s="483" t="s">
        <v>208</v>
      </c>
      <c r="C12" s="483" t="s">
        <v>396</v>
      </c>
      <c r="D12" s="483">
        <v>3.778</v>
      </c>
      <c r="E12" s="635">
        <f t="shared" si="0"/>
        <v>26.714999999999996</v>
      </c>
      <c r="F12" s="483" t="s">
        <v>628</v>
      </c>
      <c r="G12" s="483" t="s">
        <v>640</v>
      </c>
      <c r="H12" s="632">
        <v>45650</v>
      </c>
      <c r="I12" s="483" t="s">
        <v>651</v>
      </c>
      <c r="J12" s="483" t="s">
        <v>664</v>
      </c>
      <c r="K12" s="632">
        <v>45682</v>
      </c>
      <c r="L12" s="459" t="s">
        <v>2831</v>
      </c>
      <c r="M12" s="633" t="s">
        <v>2829</v>
      </c>
      <c r="N12" s="277"/>
      <c r="O12" s="277"/>
      <c r="P12" s="277"/>
      <c r="Q12" s="277"/>
      <c r="R12" s="277"/>
      <c r="S12" s="277"/>
    </row>
    <row r="13" spans="1:19" ht="18" customHeight="1">
      <c r="A13" s="483">
        <v>7</v>
      </c>
      <c r="B13" s="483" t="s">
        <v>566</v>
      </c>
      <c r="C13" s="483" t="s">
        <v>208</v>
      </c>
      <c r="D13" s="483">
        <v>3.3370000000000002</v>
      </c>
      <c r="E13" s="635">
        <f t="shared" si="0"/>
        <v>30.051999999999996</v>
      </c>
      <c r="F13" s="483" t="s">
        <v>656</v>
      </c>
      <c r="G13" s="483" t="s">
        <v>662</v>
      </c>
      <c r="H13" s="632">
        <v>45682</v>
      </c>
      <c r="I13" s="483" t="s">
        <v>672</v>
      </c>
      <c r="J13" s="483" t="s">
        <v>680</v>
      </c>
      <c r="K13" s="632">
        <v>45682</v>
      </c>
      <c r="L13" s="459" t="s">
        <v>2831</v>
      </c>
      <c r="M13" s="633" t="s">
        <v>2829</v>
      </c>
      <c r="N13" s="636"/>
      <c r="O13" s="277"/>
      <c r="P13" s="277"/>
      <c r="Q13" s="277"/>
      <c r="R13" s="277"/>
      <c r="S13" s="277"/>
    </row>
    <row r="14" spans="1:19" ht="14.25" customHeight="1">
      <c r="A14" s="483">
        <v>8</v>
      </c>
      <c r="B14" s="483" t="s">
        <v>374</v>
      </c>
      <c r="C14" s="483" t="s">
        <v>554</v>
      </c>
      <c r="D14" s="483">
        <v>4.7359999999999998</v>
      </c>
      <c r="E14" s="635">
        <f t="shared" si="0"/>
        <v>34.787999999999997</v>
      </c>
      <c r="F14" s="483" t="s">
        <v>2832</v>
      </c>
      <c r="G14" s="483" t="s">
        <v>747</v>
      </c>
      <c r="H14" s="632">
        <v>45741</v>
      </c>
      <c r="I14" s="483" t="s">
        <v>1810</v>
      </c>
      <c r="J14" s="536" t="s">
        <v>2228</v>
      </c>
      <c r="K14" s="632">
        <v>45741</v>
      </c>
      <c r="L14" s="459" t="s">
        <v>2804</v>
      </c>
      <c r="M14" s="633" t="s">
        <v>2829</v>
      </c>
      <c r="N14" s="188"/>
      <c r="O14" s="188"/>
      <c r="P14" s="188"/>
      <c r="Q14" s="188"/>
      <c r="R14" s="188"/>
      <c r="S14" s="188"/>
    </row>
    <row r="15" spans="1:19" ht="18" customHeight="1">
      <c r="A15" s="483">
        <v>9</v>
      </c>
      <c r="B15" s="483" t="s">
        <v>2833</v>
      </c>
      <c r="C15" s="483" t="s">
        <v>478</v>
      </c>
      <c r="D15" s="483">
        <v>4.444</v>
      </c>
      <c r="E15" s="635">
        <f t="shared" si="0"/>
        <v>39.231999999999999</v>
      </c>
      <c r="F15" s="483" t="s">
        <v>2201</v>
      </c>
      <c r="G15" s="536" t="s">
        <v>2228</v>
      </c>
      <c r="H15" s="632">
        <v>45741</v>
      </c>
      <c r="I15" s="483" t="s">
        <v>1804</v>
      </c>
      <c r="J15" s="483" t="s">
        <v>2834</v>
      </c>
      <c r="K15" s="632">
        <v>45741</v>
      </c>
      <c r="L15" s="459" t="s">
        <v>2831</v>
      </c>
      <c r="M15" s="633" t="s">
        <v>2835</v>
      </c>
      <c r="N15" s="637" t="s">
        <v>2836</v>
      </c>
      <c r="O15" s="277"/>
      <c r="P15" s="277" t="s">
        <v>2837</v>
      </c>
      <c r="Q15" s="277"/>
      <c r="R15" s="277"/>
      <c r="S15" s="277" t="s">
        <v>2838</v>
      </c>
    </row>
    <row r="16" spans="1:19" ht="18" customHeight="1">
      <c r="A16" s="483">
        <v>10</v>
      </c>
      <c r="B16" s="483" t="s">
        <v>478</v>
      </c>
      <c r="C16" s="483" t="s">
        <v>688</v>
      </c>
      <c r="D16" s="483">
        <v>1.0489999999999999</v>
      </c>
      <c r="E16" s="635">
        <f t="shared" si="0"/>
        <v>40.280999999999999</v>
      </c>
      <c r="F16" s="483" t="s">
        <v>1816</v>
      </c>
      <c r="G16" s="536" t="s">
        <v>1817</v>
      </c>
      <c r="H16" s="632">
        <v>45772</v>
      </c>
      <c r="I16" s="483" t="s">
        <v>759</v>
      </c>
      <c r="J16" s="483" t="s">
        <v>753</v>
      </c>
      <c r="K16" s="632">
        <v>45772</v>
      </c>
      <c r="L16" s="459" t="s">
        <v>2831</v>
      </c>
      <c r="M16" s="633" t="s">
        <v>2829</v>
      </c>
      <c r="N16" s="277">
        <v>35</v>
      </c>
      <c r="O16" s="277"/>
      <c r="P16" s="277"/>
      <c r="Q16" s="277"/>
      <c r="R16" s="277"/>
      <c r="S16" s="277"/>
    </row>
    <row r="17" spans="1:14" ht="18" customHeight="1">
      <c r="A17" s="483">
        <v>11</v>
      </c>
      <c r="B17" s="483" t="s">
        <v>439</v>
      </c>
      <c r="C17" s="483" t="s">
        <v>484</v>
      </c>
      <c r="D17" s="483">
        <v>3.2269999999999999</v>
      </c>
      <c r="E17" s="635">
        <f t="shared" si="0"/>
        <v>43.507999999999996</v>
      </c>
      <c r="F17" s="483" t="s">
        <v>727</v>
      </c>
      <c r="G17" s="536" t="s">
        <v>736</v>
      </c>
      <c r="H17" s="632">
        <v>45741</v>
      </c>
      <c r="I17" s="482"/>
      <c r="J17" s="482"/>
      <c r="K17" s="482"/>
      <c r="L17" s="459" t="s">
        <v>2831</v>
      </c>
      <c r="M17" s="459" t="s">
        <v>2839</v>
      </c>
      <c r="N17" s="277"/>
    </row>
    <row r="18" spans="1:14" ht="18" customHeight="1">
      <c r="A18" s="483">
        <v>12</v>
      </c>
      <c r="B18" s="483" t="s">
        <v>418</v>
      </c>
      <c r="C18" s="483" t="s">
        <v>439</v>
      </c>
      <c r="D18" s="483">
        <v>0.83199999999999996</v>
      </c>
      <c r="E18" s="635">
        <f t="shared" si="0"/>
        <v>44.339999999999996</v>
      </c>
      <c r="F18" s="483"/>
      <c r="G18" s="536"/>
      <c r="H18" s="632">
        <v>45741</v>
      </c>
      <c r="I18" s="482"/>
      <c r="J18" s="482"/>
      <c r="K18" s="482"/>
      <c r="L18" s="459" t="s">
        <v>2831</v>
      </c>
      <c r="M18" s="483"/>
      <c r="N18" s="277"/>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8" t="s">
        <v>2840</v>
      </c>
      <c r="B1" s="639"/>
      <c r="C1" s="639"/>
      <c r="D1" s="639"/>
      <c r="E1" s="639"/>
      <c r="F1" s="639"/>
      <c r="G1" s="639"/>
      <c r="H1" s="639"/>
      <c r="I1" s="639"/>
      <c r="J1" s="639"/>
      <c r="K1" s="639"/>
      <c r="L1" s="639"/>
      <c r="M1" s="639" t="s">
        <v>2841</v>
      </c>
      <c r="N1" s="640"/>
    </row>
    <row r="2" spans="1:14" ht="14.25" customHeight="1">
      <c r="A2" s="1497" t="s">
        <v>907</v>
      </c>
      <c r="B2" s="1497" t="s">
        <v>2739</v>
      </c>
      <c r="C2" s="1499" t="s">
        <v>2842</v>
      </c>
      <c r="D2" s="1263"/>
      <c r="E2" s="1264"/>
      <c r="F2" s="1500" t="s">
        <v>2843</v>
      </c>
      <c r="G2" s="1263"/>
      <c r="H2" s="1263"/>
      <c r="I2" s="1497" t="s">
        <v>2844</v>
      </c>
      <c r="J2" s="1497" t="s">
        <v>2845</v>
      </c>
      <c r="K2" s="1501" t="s">
        <v>2719</v>
      </c>
      <c r="L2" s="1497" t="s">
        <v>2846</v>
      </c>
      <c r="M2" s="1498" t="s">
        <v>65</v>
      </c>
      <c r="N2" s="641" t="s">
        <v>2847</v>
      </c>
    </row>
    <row r="3" spans="1:14" ht="14.25" customHeight="1">
      <c r="A3" s="1279"/>
      <c r="B3" s="1279"/>
      <c r="C3" s="641" t="s">
        <v>2848</v>
      </c>
      <c r="D3" s="641" t="s">
        <v>2823</v>
      </c>
      <c r="E3" s="641" t="s">
        <v>2849</v>
      </c>
      <c r="F3" s="641" t="s">
        <v>2848</v>
      </c>
      <c r="G3" s="641" t="s">
        <v>2823</v>
      </c>
      <c r="H3" s="641" t="s">
        <v>2850</v>
      </c>
      <c r="I3" s="1279"/>
      <c r="J3" s="1279"/>
      <c r="K3" s="1279"/>
      <c r="L3" s="1279"/>
      <c r="M3" s="1279"/>
      <c r="N3" s="641"/>
    </row>
    <row r="4" spans="1:14" ht="14.25" customHeight="1">
      <c r="A4" s="642">
        <v>1</v>
      </c>
      <c r="B4" s="554" t="s">
        <v>2804</v>
      </c>
      <c r="C4" s="642"/>
      <c r="D4" s="642"/>
      <c r="E4" s="642"/>
      <c r="F4" s="554" t="s">
        <v>566</v>
      </c>
      <c r="G4" s="554" t="s">
        <v>396</v>
      </c>
      <c r="H4" s="554">
        <v>2.581</v>
      </c>
      <c r="I4" s="642"/>
      <c r="J4" s="642"/>
      <c r="K4" s="554" t="s">
        <v>1829</v>
      </c>
      <c r="L4" s="643"/>
      <c r="M4" s="644" t="s">
        <v>2851</v>
      </c>
      <c r="N4" s="642"/>
    </row>
    <row r="5" spans="1:14" ht="14.25" customHeight="1">
      <c r="A5" s="642">
        <v>2</v>
      </c>
      <c r="B5" s="554" t="s">
        <v>2806</v>
      </c>
      <c r="C5" s="642"/>
      <c r="D5" s="642"/>
      <c r="E5" s="642"/>
      <c r="F5" s="554" t="s">
        <v>1634</v>
      </c>
      <c r="G5" s="554" t="s">
        <v>1647</v>
      </c>
      <c r="H5" s="554">
        <v>0.48899999999999999</v>
      </c>
      <c r="I5" s="642"/>
      <c r="J5" s="642"/>
      <c r="K5" s="554" t="s">
        <v>2495</v>
      </c>
      <c r="L5" s="643"/>
      <c r="M5" s="644" t="s">
        <v>2851</v>
      </c>
      <c r="N5" s="642"/>
    </row>
    <row r="6" spans="1:14" ht="14.25" customHeight="1">
      <c r="A6" s="642">
        <v>3</v>
      </c>
      <c r="B6" s="554" t="s">
        <v>2806</v>
      </c>
      <c r="C6" s="645"/>
      <c r="D6" s="645"/>
      <c r="E6" s="645"/>
      <c r="F6" s="554" t="s">
        <v>439</v>
      </c>
      <c r="G6" s="554" t="s">
        <v>484</v>
      </c>
      <c r="H6" s="554">
        <v>0.24099999999999999</v>
      </c>
      <c r="I6" s="642"/>
      <c r="J6" s="642"/>
      <c r="K6" s="554" t="s">
        <v>2501</v>
      </c>
      <c r="L6" s="643"/>
      <c r="M6" s="644" t="s">
        <v>2851</v>
      </c>
      <c r="N6" s="642"/>
    </row>
    <row r="7" spans="1:14" ht="14.25" customHeight="1">
      <c r="A7" s="642">
        <v>4</v>
      </c>
      <c r="B7" s="554" t="s">
        <v>2806</v>
      </c>
      <c r="C7" s="645"/>
      <c r="D7" s="645"/>
      <c r="E7" s="645"/>
      <c r="F7" s="554" t="s">
        <v>418</v>
      </c>
      <c r="G7" s="554" t="s">
        <v>439</v>
      </c>
      <c r="H7" s="554">
        <v>1.1619999999999999</v>
      </c>
      <c r="I7" s="642"/>
      <c r="J7" s="642"/>
      <c r="K7" s="554" t="s">
        <v>2852</v>
      </c>
      <c r="L7" s="643"/>
      <c r="M7" s="644" t="s">
        <v>2851</v>
      </c>
      <c r="N7" s="642"/>
    </row>
    <row r="8" spans="1:14" ht="14.25" customHeight="1">
      <c r="A8" s="642">
        <v>5</v>
      </c>
      <c r="B8" s="554" t="s">
        <v>2806</v>
      </c>
      <c r="C8" s="645"/>
      <c r="D8" s="645"/>
      <c r="E8" s="645"/>
      <c r="F8" s="554" t="s">
        <v>1647</v>
      </c>
      <c r="G8" s="554" t="s">
        <v>734</v>
      </c>
      <c r="H8" s="554">
        <v>2.8559999999999999</v>
      </c>
      <c r="I8" s="642"/>
      <c r="J8" s="642"/>
      <c r="K8" s="554"/>
      <c r="L8" s="643"/>
      <c r="M8" s="646" t="s">
        <v>2853</v>
      </c>
      <c r="N8" s="642"/>
    </row>
    <row r="9" spans="1:14" ht="14.25" customHeight="1">
      <c r="A9" s="642">
        <v>6</v>
      </c>
      <c r="B9" s="554" t="s">
        <v>2806</v>
      </c>
      <c r="C9" s="645"/>
      <c r="D9" s="645"/>
      <c r="E9" s="645"/>
      <c r="F9" s="554" t="s">
        <v>758</v>
      </c>
      <c r="G9" s="554" t="s">
        <v>418</v>
      </c>
      <c r="H9" s="554">
        <v>1.274</v>
      </c>
      <c r="I9" s="642"/>
      <c r="J9" s="642"/>
      <c r="K9" s="643"/>
      <c r="L9" s="643"/>
      <c r="M9" s="646" t="s">
        <v>2854</v>
      </c>
      <c r="N9" s="642"/>
    </row>
    <row r="10" spans="1:14" ht="14.25" customHeight="1">
      <c r="A10" s="642">
        <v>7</v>
      </c>
      <c r="B10" s="554" t="s">
        <v>2806</v>
      </c>
      <c r="C10" s="645"/>
      <c r="D10" s="645"/>
      <c r="E10" s="645"/>
      <c r="F10" s="554" t="s">
        <v>1560</v>
      </c>
      <c r="G10" s="554" t="s">
        <v>1743</v>
      </c>
      <c r="H10" s="554">
        <v>2.71</v>
      </c>
      <c r="I10" s="642"/>
      <c r="J10" s="642"/>
      <c r="K10" s="643"/>
      <c r="L10" s="643"/>
      <c r="M10" s="646" t="s">
        <v>2855</v>
      </c>
      <c r="N10" s="642"/>
    </row>
    <row r="11" spans="1:14" ht="14.25" customHeight="1">
      <c r="A11" s="642">
        <v>8</v>
      </c>
      <c r="B11" s="554"/>
      <c r="C11" s="645"/>
      <c r="D11" s="645"/>
      <c r="E11" s="645"/>
      <c r="F11" s="647"/>
      <c r="G11" s="648"/>
      <c r="H11" s="554"/>
      <c r="I11" s="642"/>
      <c r="J11" s="642"/>
      <c r="K11" s="643"/>
      <c r="L11" s="643"/>
      <c r="M11" s="649"/>
      <c r="N11" s="642"/>
    </row>
    <row r="12" spans="1:14" ht="14.25" customHeight="1">
      <c r="A12" s="642"/>
      <c r="B12" s="554"/>
      <c r="C12" s="645"/>
      <c r="D12" s="645"/>
      <c r="E12" s="645"/>
      <c r="F12" s="647"/>
      <c r="G12" s="648"/>
      <c r="H12" s="554"/>
      <c r="I12" s="642"/>
      <c r="J12" s="642"/>
      <c r="K12" s="643"/>
      <c r="L12" s="643"/>
      <c r="M12" s="649"/>
      <c r="N12" s="642"/>
    </row>
    <row r="13" spans="1:14" ht="14.25" customHeight="1">
      <c r="A13" s="642"/>
      <c r="B13" s="642"/>
      <c r="C13" s="645">
        <f t="shared" ref="C13:D13" si="0">SUM(C4:C5)</f>
        <v>0</v>
      </c>
      <c r="D13" s="645">
        <f t="shared" si="0"/>
        <v>0</v>
      </c>
      <c r="E13" s="645"/>
      <c r="F13" s="650" t="s">
        <v>908</v>
      </c>
      <c r="G13" s="651"/>
      <c r="H13" s="642">
        <f t="shared" ref="H13:J13" si="1">SUM(H4:H5)</f>
        <v>3.07</v>
      </c>
      <c r="I13" s="642">
        <f t="shared" si="1"/>
        <v>0</v>
      </c>
      <c r="J13" s="642">
        <f t="shared" si="1"/>
        <v>0</v>
      </c>
      <c r="K13" s="643"/>
      <c r="L13" s="642"/>
      <c r="M13" s="652"/>
      <c r="N13" s="642">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50" t="s">
        <v>2923</v>
      </c>
      <c r="B1" s="1328"/>
      <c r="C1" s="1328"/>
      <c r="D1" s="1328"/>
      <c r="E1" s="1328"/>
      <c r="F1" s="1328"/>
      <c r="G1" s="1328"/>
      <c r="H1" s="1328"/>
      <c r="I1" s="1328"/>
      <c r="J1" s="1328"/>
      <c r="K1" s="1328"/>
      <c r="L1" s="1328"/>
      <c r="M1" s="188"/>
    </row>
    <row r="2" spans="1:13" ht="15.75" customHeight="1">
      <c r="A2" s="1351" t="s">
        <v>82</v>
      </c>
      <c r="B2" s="1328"/>
      <c r="C2" s="1328"/>
      <c r="D2" s="1328"/>
      <c r="E2" s="1328"/>
      <c r="F2" s="1328"/>
      <c r="G2" s="1328"/>
      <c r="H2" s="1328"/>
      <c r="I2" s="1328"/>
      <c r="J2" s="1328"/>
      <c r="K2" s="1328"/>
      <c r="L2" s="1328"/>
      <c r="M2" s="188"/>
    </row>
    <row r="3" spans="1:13" ht="14.25" customHeight="1">
      <c r="A3" s="1352" t="s">
        <v>2949</v>
      </c>
      <c r="B3" s="1328"/>
      <c r="C3" s="1328"/>
      <c r="D3" s="1328"/>
      <c r="E3" s="1328"/>
      <c r="F3" s="1328"/>
      <c r="G3" s="1328"/>
      <c r="H3" s="1328"/>
      <c r="I3" s="1328"/>
      <c r="J3" s="1328"/>
      <c r="K3" s="1328"/>
      <c r="L3" s="1328"/>
      <c r="M3" s="188"/>
    </row>
    <row r="4" spans="1:13" ht="60.75" customHeight="1">
      <c r="A4" s="686" t="s">
        <v>2925</v>
      </c>
      <c r="B4" s="1353" t="s">
        <v>2818</v>
      </c>
      <c r="C4" s="1354"/>
      <c r="D4" s="688" t="s">
        <v>2926</v>
      </c>
      <c r="E4" s="688" t="s">
        <v>2927</v>
      </c>
      <c r="F4" s="688" t="s">
        <v>2928</v>
      </c>
      <c r="G4" s="688" t="s">
        <v>2929</v>
      </c>
      <c r="H4" s="687" t="s">
        <v>2930</v>
      </c>
      <c r="I4" s="689" t="s">
        <v>2931</v>
      </c>
      <c r="J4" s="690" t="s">
        <v>2932</v>
      </c>
      <c r="K4" s="691" t="s">
        <v>2933</v>
      </c>
      <c r="L4" s="692" t="s">
        <v>2934</v>
      </c>
      <c r="M4" s="693" t="s">
        <v>37</v>
      </c>
    </row>
    <row r="5" spans="1:13" ht="15.75" customHeight="1">
      <c r="A5" s="701">
        <v>1</v>
      </c>
      <c r="B5" s="483" t="s">
        <v>566</v>
      </c>
      <c r="C5" s="483" t="s">
        <v>208</v>
      </c>
      <c r="D5" s="483">
        <v>3.3370000000000002</v>
      </c>
      <c r="E5" s="200"/>
      <c r="F5" s="162" t="s">
        <v>728</v>
      </c>
      <c r="G5" s="162" t="s">
        <v>732</v>
      </c>
      <c r="H5" s="698" t="s">
        <v>2200</v>
      </c>
      <c r="I5" s="698"/>
      <c r="J5" s="699" t="s">
        <v>2935</v>
      </c>
      <c r="K5" s="707"/>
      <c r="L5" s="737" t="s">
        <v>2950</v>
      </c>
      <c r="M5" s="704" t="s">
        <v>2951</v>
      </c>
    </row>
    <row r="6" spans="1:13" ht="15.75" customHeight="1">
      <c r="A6" s="701">
        <f t="shared" ref="A6:A11" si="0">A5+1</f>
        <v>2</v>
      </c>
      <c r="B6" s="483" t="s">
        <v>208</v>
      </c>
      <c r="C6" s="483" t="s">
        <v>396</v>
      </c>
      <c r="D6" s="483">
        <v>3.778</v>
      </c>
      <c r="E6" s="200"/>
      <c r="F6" s="162" t="s">
        <v>2952</v>
      </c>
      <c r="G6" s="162" t="s">
        <v>1795</v>
      </c>
      <c r="H6" s="698" t="s">
        <v>802</v>
      </c>
      <c r="I6" s="698"/>
      <c r="J6" s="699" t="s">
        <v>2935</v>
      </c>
      <c r="K6" s="707"/>
      <c r="L6" s="737" t="s">
        <v>2950</v>
      </c>
      <c r="M6" s="704" t="s">
        <v>2951</v>
      </c>
    </row>
    <row r="7" spans="1:13" ht="15.75" customHeight="1">
      <c r="A7" s="701">
        <f t="shared" si="0"/>
        <v>3</v>
      </c>
      <c r="B7" s="483" t="s">
        <v>396</v>
      </c>
      <c r="C7" s="483" t="s">
        <v>275</v>
      </c>
      <c r="D7" s="483">
        <v>4.8769999999999998</v>
      </c>
      <c r="E7" s="200"/>
      <c r="F7" s="697" t="s">
        <v>742</v>
      </c>
      <c r="G7" s="697" t="s">
        <v>733</v>
      </c>
      <c r="H7" s="698"/>
      <c r="I7" s="698"/>
      <c r="J7" s="699" t="s">
        <v>2935</v>
      </c>
      <c r="K7" s="699"/>
      <c r="L7" s="700"/>
      <c r="M7" s="704" t="s">
        <v>2951</v>
      </c>
    </row>
    <row r="8" spans="1:13" ht="15.75" customHeight="1">
      <c r="A8" s="701">
        <f t="shared" si="0"/>
        <v>4</v>
      </c>
      <c r="B8" s="483" t="s">
        <v>275</v>
      </c>
      <c r="C8" s="483" t="s">
        <v>385</v>
      </c>
      <c r="D8" s="738">
        <v>4.5679999999999996</v>
      </c>
      <c r="E8" s="200"/>
      <c r="F8" s="536" t="s">
        <v>736</v>
      </c>
      <c r="G8" s="536" t="s">
        <v>736</v>
      </c>
      <c r="H8" s="698" t="s">
        <v>803</v>
      </c>
      <c r="I8" s="698"/>
      <c r="J8" s="699" t="s">
        <v>2935</v>
      </c>
      <c r="K8" s="699"/>
      <c r="L8" s="737" t="s">
        <v>2950</v>
      </c>
      <c r="M8" s="704" t="s">
        <v>2951</v>
      </c>
    </row>
    <row r="9" spans="1:13" ht="15.75" customHeight="1">
      <c r="A9" s="701">
        <f t="shared" si="0"/>
        <v>5</v>
      </c>
      <c r="B9" s="483" t="s">
        <v>385</v>
      </c>
      <c r="C9" s="483" t="s">
        <v>342</v>
      </c>
      <c r="D9" s="483">
        <v>4.8630000000000004</v>
      </c>
      <c r="E9" s="200"/>
      <c r="F9" s="162" t="s">
        <v>801</v>
      </c>
      <c r="G9" s="162" t="s">
        <v>2224</v>
      </c>
      <c r="H9" s="698"/>
      <c r="I9" s="698"/>
      <c r="J9" s="699" t="s">
        <v>2935</v>
      </c>
      <c r="K9" s="707"/>
      <c r="L9" s="700"/>
      <c r="M9" s="704" t="s">
        <v>2951</v>
      </c>
    </row>
    <row r="10" spans="1:13" ht="15.75" customHeight="1">
      <c r="A10" s="701">
        <f t="shared" si="0"/>
        <v>6</v>
      </c>
      <c r="B10" s="483" t="s">
        <v>342</v>
      </c>
      <c r="C10" s="483" t="s">
        <v>233</v>
      </c>
      <c r="D10" s="483">
        <v>3.7109999999999999</v>
      </c>
      <c r="E10" s="200"/>
      <c r="F10" s="162" t="s">
        <v>1800</v>
      </c>
      <c r="G10" s="162" t="s">
        <v>805</v>
      </c>
      <c r="H10" s="698"/>
      <c r="I10" s="698"/>
      <c r="J10" s="699" t="s">
        <v>2935</v>
      </c>
      <c r="K10" s="707"/>
      <c r="L10" s="737"/>
      <c r="M10" s="704" t="s">
        <v>2951</v>
      </c>
    </row>
    <row r="11" spans="1:13" ht="15.75" customHeight="1">
      <c r="A11" s="701">
        <f t="shared" si="0"/>
        <v>7</v>
      </c>
      <c r="B11" s="483" t="s">
        <v>233</v>
      </c>
      <c r="C11" s="483" t="s">
        <v>374</v>
      </c>
      <c r="D11" s="483">
        <v>4.9180000000000001</v>
      </c>
      <c r="E11" s="200"/>
      <c r="F11" s="162" t="s">
        <v>1803</v>
      </c>
      <c r="G11" s="162" t="s">
        <v>1803</v>
      </c>
      <c r="H11" s="698"/>
      <c r="I11" s="698"/>
      <c r="J11" s="699" t="s">
        <v>2935</v>
      </c>
      <c r="K11" s="707"/>
      <c r="L11" s="737"/>
      <c r="M11" s="704" t="s">
        <v>2951</v>
      </c>
    </row>
    <row r="12" spans="1:13" ht="15.75" customHeight="1">
      <c r="A12" s="701"/>
      <c r="B12" s="200"/>
      <c r="C12" s="200"/>
      <c r="D12" s="702"/>
      <c r="E12" s="200"/>
      <c r="F12" s="162"/>
      <c r="G12" s="162"/>
      <c r="H12" s="698"/>
      <c r="I12" s="698"/>
      <c r="J12" s="699"/>
      <c r="K12" s="707"/>
      <c r="L12" s="737"/>
      <c r="M12" s="704"/>
    </row>
    <row r="13" spans="1:13" ht="15.75" customHeight="1">
      <c r="A13" s="714"/>
      <c r="B13" s="715"/>
      <c r="C13" s="715"/>
      <c r="D13" s="719"/>
      <c r="E13" s="719"/>
      <c r="F13" s="739"/>
      <c r="G13" s="715"/>
      <c r="H13" s="711"/>
      <c r="I13" s="711"/>
      <c r="J13" s="712"/>
      <c r="K13" s="712"/>
      <c r="L13" s="703"/>
      <c r="M13" s="725"/>
    </row>
    <row r="14" spans="1:13" ht="17.25" customHeight="1">
      <c r="A14" s="1355" t="s">
        <v>2947</v>
      </c>
      <c r="B14" s="1260"/>
      <c r="C14" s="1261"/>
      <c r="D14" s="726">
        <f>SUM(D5:D13)</f>
        <v>30.052</v>
      </c>
      <c r="E14" s="726">
        <f>SUM(E7:E13)</f>
        <v>0</v>
      </c>
      <c r="F14" s="727"/>
      <c r="G14" s="728"/>
      <c r="H14" s="728"/>
      <c r="I14" s="728"/>
      <c r="J14" s="729"/>
      <c r="K14" s="729"/>
      <c r="L14" s="730"/>
      <c r="M14" s="731"/>
    </row>
    <row r="15" spans="1:13" ht="16.5" customHeight="1">
      <c r="A15" s="1347" t="s">
        <v>2948</v>
      </c>
      <c r="B15" s="1348"/>
      <c r="C15" s="1424"/>
      <c r="D15" s="732">
        <f t="shared" ref="D15:E15" si="1">D14</f>
        <v>30.052</v>
      </c>
      <c r="E15" s="732">
        <f t="shared" si="1"/>
        <v>0</v>
      </c>
      <c r="F15" s="732"/>
      <c r="G15" s="733"/>
      <c r="H15" s="733"/>
      <c r="I15" s="733"/>
      <c r="J15" s="734"/>
      <c r="K15" s="734"/>
      <c r="L15" s="735"/>
      <c r="M15" s="736"/>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09" t="s">
        <v>2953</v>
      </c>
      <c r="B1" s="1299"/>
      <c r="C1" s="1299"/>
      <c r="D1" s="1299"/>
      <c r="E1" s="1299"/>
      <c r="F1" s="1299"/>
      <c r="G1" s="1299"/>
      <c r="H1" s="1299"/>
      <c r="I1" s="1299"/>
      <c r="J1" s="1299"/>
      <c r="K1" s="1299"/>
      <c r="L1" s="1299"/>
      <c r="M1" s="1299"/>
      <c r="N1" s="1299"/>
      <c r="O1" s="1299"/>
      <c r="P1" s="1299"/>
      <c r="Q1" s="1300"/>
    </row>
    <row r="2" spans="1:19" ht="14.25" customHeight="1">
      <c r="A2" s="1510" t="s">
        <v>2954</v>
      </c>
      <c r="B2" s="1511" t="s">
        <v>2955</v>
      </c>
      <c r="C2" s="1513" t="s">
        <v>2956</v>
      </c>
      <c r="D2" s="1332"/>
      <c r="E2" s="1332"/>
      <c r="F2" s="1332"/>
      <c r="G2" s="1332"/>
      <c r="H2" s="1332"/>
      <c r="I2" s="1439"/>
      <c r="J2" s="740"/>
      <c r="K2" s="1513" t="s">
        <v>2957</v>
      </c>
      <c r="L2" s="1332"/>
      <c r="M2" s="1332"/>
      <c r="N2" s="1332"/>
      <c r="O2" s="1332"/>
      <c r="P2" s="1332"/>
      <c r="Q2" s="1439"/>
    </row>
    <row r="3" spans="1:19" ht="29.25" customHeight="1">
      <c r="A3" s="1334"/>
      <c r="B3" s="1465"/>
      <c r="C3" s="1514" t="s">
        <v>2818</v>
      </c>
      <c r="D3" s="1290"/>
      <c r="E3" s="1503" t="s">
        <v>2958</v>
      </c>
      <c r="F3" s="1503" t="s">
        <v>2959</v>
      </c>
      <c r="G3" s="1503" t="s">
        <v>2960</v>
      </c>
      <c r="H3" s="1503" t="s">
        <v>2961</v>
      </c>
      <c r="I3" s="1504" t="s">
        <v>37</v>
      </c>
      <c r="J3" s="741"/>
      <c r="K3" s="1355" t="s">
        <v>2818</v>
      </c>
      <c r="L3" s="1261"/>
      <c r="M3" s="1515" t="s">
        <v>2958</v>
      </c>
      <c r="N3" s="1515" t="s">
        <v>2959</v>
      </c>
      <c r="O3" s="1515" t="s">
        <v>2960</v>
      </c>
      <c r="P3" s="1515" t="s">
        <v>2961</v>
      </c>
      <c r="Q3" s="1516" t="s">
        <v>37</v>
      </c>
    </row>
    <row r="4" spans="1:19" ht="14.25" customHeight="1">
      <c r="A4" s="1335"/>
      <c r="B4" s="1512"/>
      <c r="C4" s="742" t="s">
        <v>2822</v>
      </c>
      <c r="D4" s="743" t="s">
        <v>2823</v>
      </c>
      <c r="E4" s="1330"/>
      <c r="F4" s="1330"/>
      <c r="G4" s="1330"/>
      <c r="H4" s="1330"/>
      <c r="I4" s="1505"/>
      <c r="J4" s="744"/>
      <c r="K4" s="742" t="s">
        <v>2822</v>
      </c>
      <c r="L4" s="743" t="s">
        <v>2823</v>
      </c>
      <c r="M4" s="1330"/>
      <c r="N4" s="1330"/>
      <c r="O4" s="1330"/>
      <c r="P4" s="1330"/>
      <c r="Q4" s="1505"/>
    </row>
    <row r="5" spans="1:19" ht="14.25" customHeight="1">
      <c r="A5" s="745" t="s">
        <v>2043</v>
      </c>
      <c r="B5" s="746" t="s">
        <v>2962</v>
      </c>
      <c r="C5" s="1507"/>
      <c r="D5" s="1508"/>
      <c r="E5" s="747"/>
      <c r="F5" s="747"/>
      <c r="G5" s="747"/>
      <c r="H5" s="747"/>
      <c r="I5" s="748"/>
      <c r="J5" s="749"/>
      <c r="K5" s="750"/>
      <c r="L5" s="751"/>
      <c r="M5" s="751"/>
      <c r="N5" s="751"/>
      <c r="O5" s="751"/>
      <c r="P5" s="751"/>
      <c r="Q5" s="752"/>
    </row>
    <row r="6" spans="1:19" ht="14.25" customHeight="1">
      <c r="A6" s="701">
        <v>1</v>
      </c>
      <c r="B6" s="753" t="s">
        <v>2963</v>
      </c>
      <c r="C6" s="701" t="s">
        <v>2964</v>
      </c>
      <c r="D6" s="160" t="s">
        <v>2965</v>
      </c>
      <c r="E6" s="160" t="s">
        <v>2966</v>
      </c>
      <c r="F6" s="160"/>
      <c r="G6" s="160"/>
      <c r="H6" s="754" t="s">
        <v>2967</v>
      </c>
      <c r="I6" s="755"/>
      <c r="J6" s="756"/>
      <c r="K6" s="701" t="s">
        <v>2968</v>
      </c>
      <c r="L6" s="160" t="s">
        <v>2969</v>
      </c>
      <c r="M6" s="757" t="s">
        <v>2966</v>
      </c>
      <c r="N6" s="459"/>
      <c r="O6" s="160" t="s">
        <v>2970</v>
      </c>
      <c r="P6" s="758"/>
      <c r="Q6" s="759"/>
      <c r="S6" s="188" t="s">
        <v>2971</v>
      </c>
    </row>
    <row r="7" spans="1:19" ht="14.25" customHeight="1">
      <c r="A7" s="701">
        <v>2</v>
      </c>
      <c r="B7" s="753" t="s">
        <v>2972</v>
      </c>
      <c r="C7" s="701" t="s">
        <v>2973</v>
      </c>
      <c r="D7" s="160" t="s">
        <v>2968</v>
      </c>
      <c r="E7" s="160" t="s">
        <v>2966</v>
      </c>
      <c r="F7" s="760">
        <v>45285</v>
      </c>
      <c r="G7" s="760"/>
      <c r="H7" s="754" t="s">
        <v>2974</v>
      </c>
      <c r="I7" s="761"/>
      <c r="J7" s="762"/>
      <c r="K7" s="694" t="s">
        <v>2975</v>
      </c>
      <c r="L7" s="763" t="s">
        <v>2976</v>
      </c>
      <c r="M7" s="160" t="s">
        <v>2966</v>
      </c>
      <c r="N7" s="459"/>
      <c r="O7" s="160" t="s">
        <v>2977</v>
      </c>
      <c r="P7" s="561"/>
      <c r="Q7" s="759"/>
    </row>
    <row r="8" spans="1:19" ht="14.25" customHeight="1">
      <c r="A8" s="714">
        <v>3</v>
      </c>
      <c r="B8" s="764" t="s">
        <v>2978</v>
      </c>
      <c r="C8" s="714" t="s">
        <v>2979</v>
      </c>
      <c r="D8" s="715" t="s">
        <v>2980</v>
      </c>
      <c r="E8" s="715" t="s">
        <v>2966</v>
      </c>
      <c r="F8" s="765">
        <v>45243</v>
      </c>
      <c r="G8" s="765"/>
      <c r="H8" s="766" t="s">
        <v>2981</v>
      </c>
      <c r="I8" s="767"/>
      <c r="J8" s="768"/>
      <c r="K8" s="769" t="s">
        <v>2982</v>
      </c>
      <c r="L8" s="770" t="s">
        <v>2983</v>
      </c>
      <c r="M8" s="715" t="s">
        <v>2966</v>
      </c>
      <c r="N8" s="710">
        <v>45335</v>
      </c>
      <c r="O8" s="771"/>
      <c r="P8" s="766" t="s">
        <v>2981</v>
      </c>
      <c r="Q8" s="772"/>
    </row>
    <row r="9" spans="1:19" ht="14.25" customHeight="1">
      <c r="A9" s="773" t="s">
        <v>2044</v>
      </c>
      <c r="B9" s="774" t="s">
        <v>2984</v>
      </c>
      <c r="C9" s="1502"/>
      <c r="D9" s="1354"/>
      <c r="E9" s="775"/>
      <c r="F9" s="775"/>
      <c r="G9" s="775"/>
      <c r="H9" s="776"/>
      <c r="I9" s="777"/>
      <c r="J9" s="778"/>
      <c r="K9" s="779"/>
      <c r="L9" s="780"/>
      <c r="M9" s="780"/>
      <c r="N9" s="780"/>
      <c r="O9" s="780"/>
      <c r="P9" s="780"/>
      <c r="Q9" s="781"/>
    </row>
    <row r="10" spans="1:19" ht="14.25" customHeight="1">
      <c r="A10" s="782">
        <v>1</v>
      </c>
      <c r="B10" s="783" t="s">
        <v>2985</v>
      </c>
      <c r="C10" s="782" t="s">
        <v>2986</v>
      </c>
      <c r="D10" s="784" t="s">
        <v>2987</v>
      </c>
      <c r="E10" s="784" t="s">
        <v>2988</v>
      </c>
      <c r="F10" s="785"/>
      <c r="G10" s="785"/>
      <c r="H10" s="754" t="s">
        <v>2989</v>
      </c>
      <c r="I10" s="786"/>
      <c r="J10" s="787"/>
      <c r="K10" s="788"/>
      <c r="L10" s="789"/>
      <c r="M10" s="789"/>
      <c r="N10" s="789"/>
      <c r="O10" s="789"/>
      <c r="P10" s="789"/>
      <c r="Q10" s="790"/>
    </row>
    <row r="11" spans="1:19" ht="14.25" customHeight="1">
      <c r="A11" s="773" t="s">
        <v>2045</v>
      </c>
      <c r="B11" s="774" t="s">
        <v>2990</v>
      </c>
      <c r="C11" s="1502"/>
      <c r="D11" s="1354"/>
      <c r="E11" s="775"/>
      <c r="F11" s="775"/>
      <c r="G11" s="775"/>
      <c r="H11" s="791"/>
      <c r="I11" s="777"/>
      <c r="J11" s="778"/>
      <c r="K11" s="779"/>
      <c r="L11" s="780"/>
      <c r="M11" s="780"/>
      <c r="N11" s="780"/>
      <c r="O11" s="780"/>
      <c r="P11" s="780"/>
      <c r="Q11" s="781"/>
    </row>
    <row r="12" spans="1:19" ht="14.25" customHeight="1">
      <c r="A12" s="701">
        <v>1</v>
      </c>
      <c r="B12" s="753" t="s">
        <v>2991</v>
      </c>
      <c r="C12" s="701" t="s">
        <v>2992</v>
      </c>
      <c r="D12" s="160" t="s">
        <v>657</v>
      </c>
      <c r="E12" s="160" t="s">
        <v>2993</v>
      </c>
      <c r="F12" s="162"/>
      <c r="G12" s="160"/>
      <c r="H12" s="707" t="s">
        <v>2994</v>
      </c>
      <c r="I12" s="707"/>
      <c r="J12" s="792"/>
      <c r="K12" s="694" t="s">
        <v>2995</v>
      </c>
      <c r="L12" s="763" t="s">
        <v>735</v>
      </c>
      <c r="M12" s="160" t="s">
        <v>2993</v>
      </c>
      <c r="N12" s="459"/>
      <c r="O12" s="459"/>
      <c r="P12" s="459"/>
      <c r="Q12" s="759"/>
    </row>
    <row r="13" spans="1:19" ht="14.25" customHeight="1">
      <c r="A13" s="701">
        <v>2</v>
      </c>
      <c r="B13" s="753" t="s">
        <v>2996</v>
      </c>
      <c r="C13" s="701" t="s">
        <v>2997</v>
      </c>
      <c r="D13" s="160" t="s">
        <v>2998</v>
      </c>
      <c r="E13" s="160" t="s">
        <v>2999</v>
      </c>
      <c r="F13" s="760">
        <v>45243</v>
      </c>
      <c r="G13" s="162"/>
      <c r="H13" s="793" t="s">
        <v>3000</v>
      </c>
      <c r="I13" s="761"/>
      <c r="J13" s="794"/>
      <c r="K13" s="701" t="s">
        <v>3001</v>
      </c>
      <c r="L13" s="160" t="s">
        <v>3002</v>
      </c>
      <c r="M13" s="160" t="s">
        <v>2999</v>
      </c>
      <c r="N13" s="162">
        <v>45312</v>
      </c>
      <c r="O13" s="160"/>
      <c r="P13" s="793" t="s">
        <v>3000</v>
      </c>
      <c r="Q13" s="755"/>
    </row>
    <row r="14" spans="1:19" ht="14.25" customHeight="1">
      <c r="A14" s="701">
        <v>3</v>
      </c>
      <c r="B14" s="753" t="s">
        <v>3003</v>
      </c>
      <c r="C14" s="701" t="s">
        <v>1383</v>
      </c>
      <c r="D14" s="160" t="s">
        <v>953</v>
      </c>
      <c r="E14" s="160" t="s">
        <v>2993</v>
      </c>
      <c r="F14" s="162"/>
      <c r="G14" s="162"/>
      <c r="H14" s="707" t="s">
        <v>2994</v>
      </c>
      <c r="I14" s="707"/>
      <c r="J14" s="795"/>
      <c r="K14" s="714" t="s">
        <v>182</v>
      </c>
      <c r="L14" s="715" t="s">
        <v>326</v>
      </c>
      <c r="M14" s="160" t="s">
        <v>2993</v>
      </c>
      <c r="N14" s="796"/>
      <c r="O14" s="459"/>
      <c r="P14" s="459"/>
      <c r="Q14" s="759"/>
    </row>
    <row r="15" spans="1:19" ht="14.25" customHeight="1">
      <c r="A15" s="701">
        <v>4</v>
      </c>
      <c r="B15" s="753" t="s">
        <v>3004</v>
      </c>
      <c r="C15" s="701" t="s">
        <v>3005</v>
      </c>
      <c r="D15" s="160" t="s">
        <v>3006</v>
      </c>
      <c r="E15" s="160" t="s">
        <v>2999</v>
      </c>
      <c r="F15" s="162">
        <v>45266</v>
      </c>
      <c r="G15" s="162"/>
      <c r="H15" s="793" t="s">
        <v>3007</v>
      </c>
      <c r="I15" s="707"/>
      <c r="J15" s="795"/>
      <c r="K15" s="714" t="s">
        <v>3008</v>
      </c>
      <c r="L15" s="715" t="s">
        <v>3009</v>
      </c>
      <c r="M15" s="160" t="s">
        <v>2999</v>
      </c>
      <c r="N15" s="710">
        <v>45335</v>
      </c>
      <c r="O15" s="715"/>
      <c r="P15" s="793" t="s">
        <v>3007</v>
      </c>
      <c r="Q15" s="759"/>
    </row>
    <row r="16" spans="1:19" ht="14.25" customHeight="1">
      <c r="A16" s="714">
        <v>5</v>
      </c>
      <c r="B16" s="764" t="s">
        <v>3010</v>
      </c>
      <c r="C16" s="714" t="s">
        <v>611</v>
      </c>
      <c r="D16" s="715" t="s">
        <v>551</v>
      </c>
      <c r="E16" s="715" t="s">
        <v>2993</v>
      </c>
      <c r="F16" s="710"/>
      <c r="G16" s="710"/>
      <c r="H16" s="707" t="s">
        <v>2994</v>
      </c>
      <c r="I16" s="712"/>
      <c r="J16" s="795"/>
      <c r="K16" s="714"/>
      <c r="L16" s="715"/>
      <c r="M16" s="715"/>
      <c r="N16" s="771"/>
      <c r="O16" s="771"/>
      <c r="P16" s="771"/>
      <c r="Q16" s="772"/>
    </row>
    <row r="17" spans="1:17" ht="14.25" customHeight="1">
      <c r="A17" s="773" t="s">
        <v>2046</v>
      </c>
      <c r="B17" s="774" t="s">
        <v>3011</v>
      </c>
      <c r="C17" s="773"/>
      <c r="D17" s="775"/>
      <c r="E17" s="775"/>
      <c r="F17" s="775"/>
      <c r="G17" s="775"/>
      <c r="H17" s="775"/>
      <c r="I17" s="777"/>
      <c r="J17" s="778"/>
      <c r="K17" s="779"/>
      <c r="L17" s="780"/>
      <c r="M17" s="780"/>
      <c r="N17" s="780"/>
      <c r="O17" s="780"/>
      <c r="P17" s="780"/>
      <c r="Q17" s="781"/>
    </row>
    <row r="18" spans="1:17" ht="14.25" customHeight="1">
      <c r="A18" s="782">
        <v>1</v>
      </c>
      <c r="B18" s="783" t="s">
        <v>3012</v>
      </c>
      <c r="C18" s="782" t="s">
        <v>1633</v>
      </c>
      <c r="D18" s="784" t="s">
        <v>3013</v>
      </c>
      <c r="E18" s="784"/>
      <c r="F18" s="785"/>
      <c r="G18" s="785"/>
      <c r="H18" s="707" t="s">
        <v>2994</v>
      </c>
      <c r="I18" s="797" t="s">
        <v>2994</v>
      </c>
      <c r="J18" s="798"/>
      <c r="K18" s="788"/>
      <c r="L18" s="789"/>
      <c r="M18" s="789"/>
      <c r="N18" s="789"/>
      <c r="O18" s="789"/>
      <c r="P18" s="789"/>
      <c r="Q18" s="790"/>
    </row>
    <row r="19" spans="1:17" ht="14.25" customHeight="1">
      <c r="A19" s="773" t="s">
        <v>3014</v>
      </c>
      <c r="B19" s="774" t="s">
        <v>3015</v>
      </c>
      <c r="C19" s="1502"/>
      <c r="D19" s="1332"/>
      <c r="E19" s="1354"/>
      <c r="F19" s="775"/>
      <c r="G19" s="775"/>
      <c r="H19" s="775"/>
      <c r="I19" s="777"/>
      <c r="J19" s="778"/>
      <c r="K19" s="779"/>
      <c r="L19" s="780"/>
      <c r="M19" s="780"/>
      <c r="N19" s="780"/>
      <c r="O19" s="780"/>
      <c r="P19" s="780"/>
      <c r="Q19" s="781"/>
    </row>
    <row r="20" spans="1:17" ht="14.25" customHeight="1">
      <c r="A20" s="701">
        <v>1</v>
      </c>
      <c r="B20" s="753" t="s">
        <v>3016</v>
      </c>
      <c r="C20" s="701" t="s">
        <v>499</v>
      </c>
      <c r="D20" s="160" t="s">
        <v>231</v>
      </c>
      <c r="E20" s="160" t="s">
        <v>3017</v>
      </c>
      <c r="F20" s="160"/>
      <c r="G20" s="160"/>
      <c r="H20" s="160"/>
      <c r="I20" s="1506" t="s">
        <v>3018</v>
      </c>
      <c r="J20" s="799"/>
      <c r="K20" s="701" t="s">
        <v>603</v>
      </c>
      <c r="L20" s="160" t="s">
        <v>599</v>
      </c>
      <c r="M20" s="160" t="s">
        <v>3017</v>
      </c>
      <c r="N20" s="459"/>
      <c r="O20" s="459"/>
      <c r="P20" s="459"/>
      <c r="Q20" s="759"/>
    </row>
    <row r="21" spans="1:17" ht="14.25" customHeight="1">
      <c r="A21" s="769">
        <v>2</v>
      </c>
      <c r="B21" s="800" t="s">
        <v>3019</v>
      </c>
      <c r="C21" s="769" t="s">
        <v>580</v>
      </c>
      <c r="D21" s="770" t="s">
        <v>962</v>
      </c>
      <c r="E21" s="770" t="s">
        <v>3020</v>
      </c>
      <c r="F21" s="770"/>
      <c r="G21" s="770"/>
      <c r="H21" s="770"/>
      <c r="I21" s="1505"/>
      <c r="J21" s="801"/>
      <c r="K21" s="802"/>
      <c r="L21" s="803"/>
      <c r="M21" s="803"/>
      <c r="N21" s="803"/>
      <c r="O21" s="803"/>
      <c r="P21" s="803"/>
      <c r="Q21" s="804"/>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Q1"/>
    <mergeCell ref="A2:A4"/>
    <mergeCell ref="B2:B4"/>
    <mergeCell ref="C2:I2"/>
    <mergeCell ref="K2:Q2"/>
    <mergeCell ref="C3:D3"/>
    <mergeCell ref="E3:E4"/>
    <mergeCell ref="M3:M4"/>
    <mergeCell ref="N3:N4"/>
    <mergeCell ref="O3:O4"/>
    <mergeCell ref="P3:P4"/>
    <mergeCell ref="Q3:Q4"/>
    <mergeCell ref="C19:E19"/>
    <mergeCell ref="H3:H4"/>
    <mergeCell ref="I3:I4"/>
    <mergeCell ref="I20:I21"/>
    <mergeCell ref="K3:L3"/>
    <mergeCell ref="F3:F4"/>
    <mergeCell ref="G3:G4"/>
    <mergeCell ref="C5:D5"/>
    <mergeCell ref="C9:D9"/>
    <mergeCell ref="C11:D11"/>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17" t="s">
        <v>3021</v>
      </c>
      <c r="B1" s="1332"/>
      <c r="C1" s="1332"/>
      <c r="D1" s="1332"/>
      <c r="E1" s="1332"/>
      <c r="F1" s="1332"/>
      <c r="G1" s="1332"/>
      <c r="H1" s="1332"/>
      <c r="I1" s="1332"/>
      <c r="J1" s="1332"/>
      <c r="K1" s="1332"/>
      <c r="L1" s="1332"/>
      <c r="M1" s="1332"/>
      <c r="N1" s="1332"/>
      <c r="O1" s="1332"/>
      <c r="P1" s="1332"/>
      <c r="Q1" s="1332"/>
      <c r="R1" s="1332"/>
      <c r="S1" s="1332"/>
      <c r="T1" s="1332"/>
      <c r="U1" s="1332"/>
      <c r="V1" s="1332"/>
      <c r="W1" s="1332"/>
      <c r="X1" s="1332"/>
      <c r="Y1" s="1332"/>
      <c r="Z1" s="1332"/>
      <c r="AA1" s="1332"/>
      <c r="AB1" s="1332"/>
      <c r="AC1" s="1439"/>
      <c r="AD1" s="627"/>
    </row>
    <row r="2" spans="1:37" ht="14.25" customHeight="1">
      <c r="A2" s="1440" t="s">
        <v>3022</v>
      </c>
      <c r="B2" s="1441"/>
      <c r="C2" s="1442" t="s">
        <v>3023</v>
      </c>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4"/>
      <c r="AD2" s="805"/>
    </row>
    <row r="3" spans="1:37" ht="13.5" customHeight="1">
      <c r="A3" s="1445" t="s">
        <v>3024</v>
      </c>
      <c r="B3" s="1446"/>
      <c r="C3" s="1518" t="s">
        <v>3025</v>
      </c>
      <c r="D3" s="1519"/>
      <c r="E3" s="1519"/>
      <c r="F3" s="1519"/>
      <c r="G3" s="1519"/>
      <c r="H3" s="1519"/>
      <c r="I3" s="1519"/>
      <c r="J3" s="1519"/>
      <c r="K3" s="1519"/>
      <c r="L3" s="1519"/>
      <c r="M3" s="1519"/>
      <c r="N3" s="1519"/>
      <c r="O3" s="1519"/>
      <c r="P3" s="1519"/>
      <c r="Q3" s="1519"/>
      <c r="R3" s="1519"/>
      <c r="S3" s="1519"/>
      <c r="T3" s="1519"/>
      <c r="U3" s="1519"/>
      <c r="V3" s="1519"/>
      <c r="W3" s="1519"/>
      <c r="X3" s="1519"/>
      <c r="Y3" s="1519"/>
      <c r="Z3" s="1519"/>
      <c r="AA3" s="1519"/>
      <c r="AB3" s="1519"/>
      <c r="AC3" s="1520"/>
      <c r="AD3" s="806"/>
    </row>
    <row r="4" spans="1:37" ht="13.5" customHeight="1">
      <c r="A4" s="1461" t="s">
        <v>3026</v>
      </c>
      <c r="B4" s="1462"/>
      <c r="C4" s="1462"/>
      <c r="D4" s="1462"/>
      <c r="E4" s="1462"/>
      <c r="F4" s="1462"/>
      <c r="G4" s="1462"/>
      <c r="H4" s="1462"/>
      <c r="I4" s="1462"/>
      <c r="J4" s="1462"/>
      <c r="K4" s="1462"/>
      <c r="L4" s="1462"/>
      <c r="M4" s="1462"/>
      <c r="N4" s="1462"/>
      <c r="O4" s="1462"/>
      <c r="P4" s="1462"/>
      <c r="Q4" s="1463"/>
      <c r="R4" s="1451" t="s">
        <v>3027</v>
      </c>
      <c r="S4" s="1263"/>
      <c r="T4" s="1263"/>
      <c r="U4" s="1263"/>
      <c r="V4" s="1263"/>
      <c r="W4" s="1263"/>
      <c r="X4" s="1263"/>
      <c r="Y4" s="1264"/>
      <c r="Z4" s="1521">
        <f ca="1">TODAY()</f>
        <v>46095</v>
      </c>
      <c r="AA4" s="1339"/>
      <c r="AB4" s="1339"/>
      <c r="AC4" s="1312"/>
      <c r="AD4" s="807"/>
    </row>
    <row r="5" spans="1:37" ht="13.5" customHeight="1">
      <c r="A5" s="808"/>
      <c r="B5" s="809"/>
      <c r="C5" s="809"/>
      <c r="D5" s="810"/>
      <c r="E5" s="809"/>
      <c r="F5" s="809"/>
      <c r="G5" s="809"/>
      <c r="H5" s="809"/>
      <c r="I5" s="809"/>
      <c r="J5" s="809"/>
      <c r="K5" s="809"/>
      <c r="L5" s="809"/>
      <c r="M5" s="809"/>
      <c r="N5" s="1452" t="s">
        <v>3028</v>
      </c>
      <c r="O5" s="1453"/>
      <c r="P5" s="1453"/>
      <c r="Q5" s="1454"/>
      <c r="R5" s="1418" t="s">
        <v>3029</v>
      </c>
      <c r="S5" s="1288"/>
      <c r="T5" s="1418" t="s">
        <v>3030</v>
      </c>
      <c r="U5" s="1421"/>
      <c r="V5" s="1288"/>
      <c r="W5" s="1422" t="s">
        <v>3031</v>
      </c>
      <c r="X5" s="1460" t="s">
        <v>3032</v>
      </c>
      <c r="Y5" s="1288"/>
      <c r="Z5" s="1460" t="s">
        <v>3033</v>
      </c>
      <c r="AA5" s="1288"/>
      <c r="AB5" s="1460" t="s">
        <v>3034</v>
      </c>
      <c r="AC5" s="1311"/>
      <c r="AD5" s="812"/>
      <c r="AE5" s="1466" t="s">
        <v>3035</v>
      </c>
      <c r="AF5" s="1418" t="s">
        <v>45</v>
      </c>
      <c r="AG5" s="1421"/>
      <c r="AH5" s="1288"/>
      <c r="AI5" s="1418" t="s">
        <v>159</v>
      </c>
      <c r="AJ5" s="1421"/>
      <c r="AK5" s="1288"/>
    </row>
    <row r="6" spans="1:37" ht="13.5" customHeight="1">
      <c r="A6" s="808"/>
      <c r="B6" s="809"/>
      <c r="C6" s="809"/>
      <c r="D6" s="809"/>
      <c r="E6" s="809" t="s">
        <v>3036</v>
      </c>
      <c r="F6" s="810"/>
      <c r="G6" s="809"/>
      <c r="H6" s="813" t="s">
        <v>3037</v>
      </c>
      <c r="I6" s="809"/>
      <c r="J6" s="809"/>
      <c r="K6" s="809"/>
      <c r="L6" s="814"/>
      <c r="M6" s="809"/>
      <c r="N6" s="1455"/>
      <c r="O6" s="1328"/>
      <c r="P6" s="1328"/>
      <c r="Q6" s="1456"/>
      <c r="R6" s="1325"/>
      <c r="S6" s="1450"/>
      <c r="T6" s="1325"/>
      <c r="U6" s="1328"/>
      <c r="V6" s="1450"/>
      <c r="W6" s="1278"/>
      <c r="X6" s="1325"/>
      <c r="Y6" s="1450"/>
      <c r="Z6" s="1325"/>
      <c r="AA6" s="1450"/>
      <c r="AB6" s="1325"/>
      <c r="AC6" s="1465"/>
      <c r="AD6" s="812"/>
      <c r="AE6" s="1278"/>
      <c r="AF6" s="1325"/>
      <c r="AG6" s="1328"/>
      <c r="AH6" s="1450"/>
      <c r="AI6" s="1325"/>
      <c r="AJ6" s="1328"/>
      <c r="AK6" s="1450"/>
    </row>
    <row r="7" spans="1:37" ht="13.5" customHeight="1">
      <c r="A7" s="808"/>
      <c r="B7" s="809"/>
      <c r="C7" s="809"/>
      <c r="D7" s="809"/>
      <c r="E7" s="809"/>
      <c r="F7" s="809"/>
      <c r="G7" s="809" t="s">
        <v>2113</v>
      </c>
      <c r="H7" s="809" t="s">
        <v>3038</v>
      </c>
      <c r="I7" s="809"/>
      <c r="J7" s="809"/>
      <c r="K7" s="809"/>
      <c r="L7" s="809"/>
      <c r="M7" s="809"/>
      <c r="N7" s="1457"/>
      <c r="O7" s="1458"/>
      <c r="P7" s="1458"/>
      <c r="Q7" s="1459"/>
      <c r="R7" s="1325"/>
      <c r="S7" s="1450"/>
      <c r="T7" s="1325"/>
      <c r="U7" s="1328"/>
      <c r="V7" s="1450"/>
      <c r="W7" s="1278"/>
      <c r="X7" s="1325"/>
      <c r="Y7" s="1450"/>
      <c r="Z7" s="1325"/>
      <c r="AA7" s="1450"/>
      <c r="AB7" s="1325"/>
      <c r="AC7" s="1465"/>
      <c r="AD7" s="812"/>
      <c r="AE7" s="1278"/>
      <c r="AF7" s="1325"/>
      <c r="AG7" s="1328"/>
      <c r="AH7" s="1450"/>
      <c r="AI7" s="1325"/>
      <c r="AJ7" s="1328"/>
      <c r="AK7" s="1450"/>
    </row>
    <row r="8" spans="1:37" ht="13.5" customHeight="1">
      <c r="A8" s="815"/>
      <c r="B8" s="816"/>
      <c r="C8" s="816"/>
      <c r="D8" s="809"/>
      <c r="E8" s="809"/>
      <c r="F8" s="809"/>
      <c r="G8" s="809"/>
      <c r="H8" s="809"/>
      <c r="I8" s="809"/>
      <c r="J8" s="809"/>
      <c r="K8" s="809"/>
      <c r="L8" s="809"/>
      <c r="M8" s="809"/>
      <c r="N8" s="809"/>
      <c r="O8" s="809"/>
      <c r="P8" s="809"/>
      <c r="Q8" s="809"/>
      <c r="R8" s="1325"/>
      <c r="S8" s="1450"/>
      <c r="T8" s="1325"/>
      <c r="U8" s="1328"/>
      <c r="V8" s="1450"/>
      <c r="W8" s="1278"/>
      <c r="X8" s="1325"/>
      <c r="Y8" s="1450"/>
      <c r="Z8" s="1325"/>
      <c r="AA8" s="1450"/>
      <c r="AB8" s="1325"/>
      <c r="AC8" s="1465"/>
      <c r="AD8" s="812"/>
      <c r="AE8" s="1278"/>
      <c r="AF8" s="1289"/>
      <c r="AG8" s="1339"/>
      <c r="AH8" s="1290"/>
      <c r="AI8" s="1289"/>
      <c r="AJ8" s="1339"/>
      <c r="AK8" s="1290"/>
    </row>
    <row r="9" spans="1:37" ht="13.5" customHeight="1">
      <c r="A9" s="808"/>
      <c r="B9" s="809"/>
      <c r="C9" s="809"/>
      <c r="D9" s="817"/>
      <c r="E9" s="816"/>
      <c r="F9" s="809"/>
      <c r="G9" s="809"/>
      <c r="H9" s="809"/>
      <c r="I9" s="809"/>
      <c r="J9" s="809"/>
      <c r="K9" s="809"/>
      <c r="L9" s="809"/>
      <c r="M9" s="813" t="s">
        <v>3039</v>
      </c>
      <c r="N9" s="809"/>
      <c r="O9" s="809"/>
      <c r="P9" s="809"/>
      <c r="Q9" s="809"/>
      <c r="R9" s="1289"/>
      <c r="S9" s="1290"/>
      <c r="T9" s="1289"/>
      <c r="U9" s="1339"/>
      <c r="V9" s="1290"/>
      <c r="W9" s="1279"/>
      <c r="X9" s="1289"/>
      <c r="Y9" s="1290"/>
      <c r="Z9" s="1289"/>
      <c r="AA9" s="1290"/>
      <c r="AB9" s="1289"/>
      <c r="AC9" s="1312"/>
      <c r="AD9" s="812"/>
      <c r="AE9" s="1279"/>
      <c r="AF9" s="482" t="s">
        <v>908</v>
      </c>
      <c r="AG9" s="482" t="s">
        <v>3040</v>
      </c>
      <c r="AH9" s="482" t="s">
        <v>27</v>
      </c>
      <c r="AI9" s="482" t="s">
        <v>908</v>
      </c>
      <c r="AJ9" s="482" t="s">
        <v>105</v>
      </c>
      <c r="AK9" s="482" t="s">
        <v>27</v>
      </c>
    </row>
    <row r="10" spans="1:37" ht="13.5" customHeight="1">
      <c r="A10" s="808"/>
      <c r="B10" s="809"/>
      <c r="C10" s="809"/>
      <c r="D10" s="813" t="s">
        <v>3041</v>
      </c>
      <c r="E10" s="809"/>
      <c r="F10" s="818"/>
      <c r="G10" s="818"/>
      <c r="H10" s="810" t="s">
        <v>3042</v>
      </c>
      <c r="I10" s="818"/>
      <c r="J10" s="810" t="s">
        <v>3042</v>
      </c>
      <c r="K10" s="818"/>
      <c r="L10" s="818"/>
      <c r="M10" s="813" t="s">
        <v>3043</v>
      </c>
      <c r="N10" s="809"/>
      <c r="O10" s="809"/>
      <c r="P10" s="809"/>
      <c r="Q10" s="809"/>
      <c r="R10" s="1418">
        <v>1</v>
      </c>
      <c r="S10" s="1288"/>
      <c r="T10" s="1418" t="s">
        <v>45</v>
      </c>
      <c r="U10" s="1421"/>
      <c r="V10" s="1288"/>
      <c r="W10" s="1422" t="s">
        <v>3044</v>
      </c>
      <c r="X10" s="1418">
        <f>AF167</f>
        <v>223</v>
      </c>
      <c r="Y10" s="1288"/>
      <c r="Z10" s="1416">
        <f>AG167</f>
        <v>221</v>
      </c>
      <c r="AA10" s="1288"/>
      <c r="AB10" s="1416">
        <f>X10-Z10</f>
        <v>2</v>
      </c>
      <c r="AC10" s="1311"/>
      <c r="AD10" s="819"/>
      <c r="AE10" s="820"/>
      <c r="AF10" s="483"/>
      <c r="AG10" s="483"/>
      <c r="AH10" s="483"/>
      <c r="AI10" s="483"/>
      <c r="AJ10" s="483"/>
      <c r="AK10" s="483"/>
    </row>
    <row r="11" spans="1:37" ht="13.5" customHeight="1">
      <c r="A11" s="808"/>
      <c r="B11" s="809"/>
      <c r="C11" s="809"/>
      <c r="D11" s="813" t="s">
        <v>3045</v>
      </c>
      <c r="E11" s="809"/>
      <c r="F11" s="809"/>
      <c r="G11" s="809"/>
      <c r="H11" s="809"/>
      <c r="I11" s="809"/>
      <c r="J11" s="809"/>
      <c r="K11" s="809"/>
      <c r="L11" s="809"/>
      <c r="M11" s="809"/>
      <c r="N11" s="809"/>
      <c r="O11" s="809"/>
      <c r="P11" s="809"/>
      <c r="Q11" s="809"/>
      <c r="R11" s="1289"/>
      <c r="S11" s="1290"/>
      <c r="T11" s="1289"/>
      <c r="U11" s="1339"/>
      <c r="V11" s="1290"/>
      <c r="W11" s="1279"/>
      <c r="X11" s="1289"/>
      <c r="Y11" s="1290"/>
      <c r="Z11" s="1289"/>
      <c r="AA11" s="1290"/>
      <c r="AB11" s="1289"/>
      <c r="AC11" s="1312"/>
      <c r="AD11" s="819"/>
      <c r="AE11" s="820"/>
      <c r="AF11" s="483"/>
      <c r="AG11" s="483"/>
      <c r="AH11" s="483"/>
      <c r="AI11" s="483"/>
      <c r="AJ11" s="483"/>
      <c r="AK11" s="483"/>
    </row>
    <row r="12" spans="1:37" ht="13.5" customHeight="1">
      <c r="A12" s="808"/>
      <c r="B12" s="809"/>
      <c r="C12" s="1467" t="s">
        <v>2160</v>
      </c>
      <c r="D12" s="1468"/>
      <c r="E12" s="1469"/>
      <c r="F12" s="821"/>
      <c r="G12" s="821"/>
      <c r="H12" s="821"/>
      <c r="I12" s="821"/>
      <c r="J12" s="821"/>
      <c r="K12" s="821"/>
      <c r="L12" s="821"/>
      <c r="M12" s="813" t="s">
        <v>3046</v>
      </c>
      <c r="N12" s="809"/>
      <c r="O12" s="809"/>
      <c r="P12" s="809"/>
      <c r="Q12" s="809"/>
      <c r="R12" s="1420">
        <v>2</v>
      </c>
      <c r="S12" s="1264"/>
      <c r="T12" s="1470" t="s">
        <v>47</v>
      </c>
      <c r="U12" s="1263"/>
      <c r="V12" s="1264"/>
      <c r="W12" s="482" t="s">
        <v>3044</v>
      </c>
      <c r="X12" s="1522">
        <f>AF167</f>
        <v>223</v>
      </c>
      <c r="Y12" s="1264"/>
      <c r="Z12" s="1428">
        <f>AE167</f>
        <v>219</v>
      </c>
      <c r="AA12" s="1264"/>
      <c r="AB12" s="1428">
        <f t="shared" ref="AB12:AB13" si="0">X12-Z12</f>
        <v>4</v>
      </c>
      <c r="AC12" s="1267"/>
      <c r="AD12" s="819"/>
      <c r="AE12" s="820"/>
      <c r="AF12" s="483"/>
      <c r="AG12" s="483"/>
      <c r="AH12" s="483"/>
      <c r="AI12" s="483"/>
      <c r="AJ12" s="483"/>
      <c r="AK12" s="483"/>
    </row>
    <row r="13" spans="1:37" ht="13.5" customHeight="1">
      <c r="A13" s="815"/>
      <c r="B13" s="809"/>
      <c r="C13" s="809"/>
      <c r="D13" s="809" t="s">
        <v>3047</v>
      </c>
      <c r="E13" s="809" t="s">
        <v>3048</v>
      </c>
      <c r="F13" s="816"/>
      <c r="G13" s="809"/>
      <c r="H13" s="809" t="s">
        <v>3049</v>
      </c>
      <c r="I13" s="809"/>
      <c r="J13" s="813" t="s">
        <v>3050</v>
      </c>
      <c r="K13" s="809"/>
      <c r="L13" s="809"/>
      <c r="M13" s="809"/>
      <c r="N13" s="809"/>
      <c r="O13" s="809"/>
      <c r="P13" s="809"/>
      <c r="Q13" s="809"/>
      <c r="R13" s="1418">
        <v>3</v>
      </c>
      <c r="S13" s="1288"/>
      <c r="T13" s="1418" t="s">
        <v>159</v>
      </c>
      <c r="U13" s="1421"/>
      <c r="V13" s="1288"/>
      <c r="W13" s="1422" t="s">
        <v>3044</v>
      </c>
      <c r="X13" s="1418">
        <f>AF167</f>
        <v>223</v>
      </c>
      <c r="Y13" s="1288"/>
      <c r="Z13" s="1418">
        <f>AJ167</f>
        <v>167</v>
      </c>
      <c r="AA13" s="1288"/>
      <c r="AB13" s="1418">
        <f t="shared" si="0"/>
        <v>56</v>
      </c>
      <c r="AC13" s="1311"/>
      <c r="AD13" s="819"/>
      <c r="AE13" s="820"/>
      <c r="AF13" s="483"/>
      <c r="AG13" s="483"/>
      <c r="AH13" s="483"/>
      <c r="AI13" s="483"/>
      <c r="AJ13" s="483"/>
      <c r="AK13" s="483"/>
    </row>
    <row r="14" spans="1:37" ht="13.5" customHeight="1">
      <c r="A14" s="808"/>
      <c r="B14" s="809"/>
      <c r="C14" s="809"/>
      <c r="D14" s="809" t="s">
        <v>2033</v>
      </c>
      <c r="E14" s="809" t="s">
        <v>3051</v>
      </c>
      <c r="F14" s="816"/>
      <c r="G14" s="816"/>
      <c r="H14" s="822"/>
      <c r="I14" s="822"/>
      <c r="J14" s="809"/>
      <c r="K14" s="809"/>
      <c r="L14" s="809"/>
      <c r="M14" s="809"/>
      <c r="N14" s="809"/>
      <c r="O14" s="809"/>
      <c r="P14" s="809" t="s">
        <v>1880</v>
      </c>
      <c r="Q14" s="809"/>
      <c r="R14" s="1289"/>
      <c r="S14" s="1290"/>
      <c r="T14" s="1289"/>
      <c r="U14" s="1339"/>
      <c r="V14" s="1290"/>
      <c r="W14" s="1279"/>
      <c r="X14" s="1289"/>
      <c r="Y14" s="1290"/>
      <c r="Z14" s="1289"/>
      <c r="AA14" s="1290"/>
      <c r="AB14" s="1289"/>
      <c r="AC14" s="1312"/>
      <c r="AD14" s="819"/>
      <c r="AE14" s="820"/>
      <c r="AF14" s="483"/>
      <c r="AG14" s="483"/>
      <c r="AH14" s="483"/>
      <c r="AI14" s="483"/>
      <c r="AJ14" s="483"/>
      <c r="AK14" s="483"/>
    </row>
    <row r="15" spans="1:37" ht="13.5" customHeight="1">
      <c r="A15" s="808"/>
      <c r="B15" s="809"/>
      <c r="C15" s="809"/>
      <c r="D15" s="809"/>
      <c r="E15" s="822"/>
      <c r="F15" s="822"/>
      <c r="G15" s="809"/>
      <c r="H15" s="822"/>
      <c r="I15" s="822"/>
      <c r="J15" s="809"/>
      <c r="K15" s="809"/>
      <c r="L15" s="809"/>
      <c r="M15" s="809"/>
      <c r="N15" s="809"/>
      <c r="O15" s="809"/>
      <c r="P15" s="809"/>
      <c r="Q15" s="809"/>
      <c r="R15" s="1419">
        <v>4</v>
      </c>
      <c r="S15" s="1264"/>
      <c r="T15" s="1419" t="s">
        <v>3052</v>
      </c>
      <c r="U15" s="1263"/>
      <c r="V15" s="1264"/>
      <c r="W15" s="200" t="s">
        <v>3044</v>
      </c>
      <c r="X15" s="1419">
        <f>AF167</f>
        <v>223</v>
      </c>
      <c r="Y15" s="1264"/>
      <c r="Z15" s="1419">
        <f>COUNTA('Tack Welding - PKG-F'!I6:I235)</f>
        <v>139</v>
      </c>
      <c r="AA15" s="1264"/>
      <c r="AB15" s="1419">
        <f t="shared" ref="AB15:AB17" si="1">X15-Z15</f>
        <v>84</v>
      </c>
      <c r="AC15" s="1267"/>
      <c r="AD15" s="823"/>
      <c r="AE15" s="820"/>
      <c r="AF15" s="483"/>
      <c r="AG15" s="483"/>
      <c r="AH15" s="483"/>
      <c r="AI15" s="483"/>
      <c r="AJ15" s="483"/>
      <c r="AK15" s="483"/>
    </row>
    <row r="16" spans="1:37" ht="23.25" customHeight="1">
      <c r="A16" s="808"/>
      <c r="B16" s="809"/>
      <c r="C16" s="809"/>
      <c r="D16" s="809"/>
      <c r="E16" s="822"/>
      <c r="F16" s="822"/>
      <c r="G16" s="809"/>
      <c r="H16" s="809"/>
      <c r="I16" s="809"/>
      <c r="J16" s="809"/>
      <c r="K16" s="809"/>
      <c r="L16" s="809"/>
      <c r="M16" s="809"/>
      <c r="N16" s="809"/>
      <c r="O16" s="809"/>
      <c r="P16" s="809"/>
      <c r="Q16" s="809"/>
      <c r="R16" s="1420">
        <v>5</v>
      </c>
      <c r="S16" s="1264"/>
      <c r="T16" s="1420" t="s">
        <v>3053</v>
      </c>
      <c r="U16" s="1263"/>
      <c r="V16" s="1264"/>
      <c r="W16" s="811" t="s">
        <v>3054</v>
      </c>
      <c r="X16" s="1428">
        <v>88.4</v>
      </c>
      <c r="Y16" s="1264"/>
      <c r="Z16" s="1427">
        <f>SUM('Stringing - PKG-F'!D5:D12)</f>
        <v>26.714999999999996</v>
      </c>
      <c r="AA16" s="1264"/>
      <c r="AB16" s="1428">
        <f t="shared" si="1"/>
        <v>61.685000000000009</v>
      </c>
      <c r="AC16" s="1267"/>
      <c r="AD16" s="823"/>
      <c r="AE16" s="820"/>
      <c r="AF16" s="483"/>
      <c r="AG16" s="483"/>
      <c r="AH16" s="483"/>
      <c r="AI16" s="483"/>
      <c r="AJ16" s="483"/>
      <c r="AK16" s="483"/>
    </row>
    <row r="17" spans="1:37" ht="13.5" customHeight="1">
      <c r="A17" s="824"/>
      <c r="B17" s="816"/>
      <c r="C17" s="816"/>
      <c r="D17" s="809"/>
      <c r="E17" s="825"/>
      <c r="F17" s="816"/>
      <c r="G17" s="825"/>
      <c r="H17" s="816"/>
      <c r="I17" s="816"/>
      <c r="J17" s="816"/>
      <c r="K17" s="816"/>
      <c r="L17" s="816"/>
      <c r="M17" s="825"/>
      <c r="N17" s="825"/>
      <c r="O17" s="816"/>
      <c r="P17" s="825"/>
      <c r="Q17" s="825"/>
      <c r="R17" s="1418">
        <v>6</v>
      </c>
      <c r="S17" s="1288"/>
      <c r="T17" s="1418" t="s">
        <v>3055</v>
      </c>
      <c r="U17" s="1421"/>
      <c r="V17" s="1288"/>
      <c r="W17" s="1422" t="s">
        <v>3054</v>
      </c>
      <c r="X17" s="1416">
        <v>88.4</v>
      </c>
      <c r="Y17" s="1288"/>
      <c r="Z17" s="1418">
        <f>SUM('Stringing - PKG-F'!D2:D15)</f>
        <v>39.231999999999999</v>
      </c>
      <c r="AA17" s="1288"/>
      <c r="AB17" s="1416">
        <f t="shared" si="1"/>
        <v>49.168000000000006</v>
      </c>
      <c r="AC17" s="1311"/>
      <c r="AD17" s="823"/>
      <c r="AE17" s="820"/>
      <c r="AF17" s="483"/>
      <c r="AG17" s="483"/>
      <c r="AH17" s="483"/>
      <c r="AI17" s="483"/>
      <c r="AJ17" s="483"/>
      <c r="AK17" s="483"/>
    </row>
    <row r="18" spans="1:37" ht="13.5" customHeight="1">
      <c r="A18" s="826"/>
      <c r="B18" s="827"/>
      <c r="C18" s="825"/>
      <c r="D18" s="825"/>
      <c r="E18" s="825"/>
      <c r="F18" s="825"/>
      <c r="G18" s="825"/>
      <c r="H18" s="828"/>
      <c r="I18" s="828"/>
      <c r="J18" s="828"/>
      <c r="K18" s="828"/>
      <c r="L18" s="825"/>
      <c r="M18" s="825"/>
      <c r="N18" s="825"/>
      <c r="O18" s="825"/>
      <c r="P18" s="825"/>
      <c r="Q18" s="825"/>
      <c r="R18" s="1289"/>
      <c r="S18" s="1290"/>
      <c r="T18" s="1289"/>
      <c r="U18" s="1339"/>
      <c r="V18" s="1290"/>
      <c r="W18" s="1279"/>
      <c r="X18" s="1289"/>
      <c r="Y18" s="1290"/>
      <c r="Z18" s="1289"/>
      <c r="AA18" s="1290"/>
      <c r="AB18" s="1289"/>
      <c r="AC18" s="1312"/>
      <c r="AD18" s="823"/>
      <c r="AE18" s="820"/>
      <c r="AF18" s="483"/>
      <c r="AG18" s="483"/>
      <c r="AH18" s="483"/>
      <c r="AI18" s="483"/>
      <c r="AJ18" s="483"/>
      <c r="AK18" s="483"/>
    </row>
    <row r="19" spans="1:37" ht="13.5" customHeight="1">
      <c r="A19" s="829"/>
      <c r="B19" s="830"/>
      <c r="C19" s="1429" t="s">
        <v>3056</v>
      </c>
      <c r="D19" s="1430"/>
      <c r="E19" s="1429" t="s">
        <v>3057</v>
      </c>
      <c r="F19" s="1430"/>
      <c r="G19" s="1431" t="s">
        <v>3058</v>
      </c>
      <c r="H19" s="1430"/>
      <c r="I19" s="1432" t="s">
        <v>3059</v>
      </c>
      <c r="J19" s="1433"/>
      <c r="K19" s="1430"/>
      <c r="L19" s="831" t="s">
        <v>3060</v>
      </c>
      <c r="M19" s="832"/>
      <c r="N19" s="832"/>
      <c r="O19" s="831" t="s">
        <v>3061</v>
      </c>
      <c r="P19" s="832"/>
      <c r="Q19" s="832"/>
      <c r="R19" s="1420">
        <v>7</v>
      </c>
      <c r="S19" s="1264"/>
      <c r="T19" s="1420" t="s">
        <v>3062</v>
      </c>
      <c r="U19" s="1263"/>
      <c r="V19" s="1264"/>
      <c r="W19" s="833" t="s">
        <v>3054</v>
      </c>
      <c r="X19" s="1428">
        <v>88.4</v>
      </c>
      <c r="Y19" s="1264"/>
      <c r="Z19" s="1420"/>
      <c r="AA19" s="1264"/>
      <c r="AB19" s="1428">
        <f>X19-Z19</f>
        <v>88.4</v>
      </c>
      <c r="AC19" s="1267"/>
      <c r="AD19" s="819"/>
      <c r="AE19" s="820"/>
      <c r="AF19" s="483"/>
      <c r="AG19" s="483"/>
      <c r="AH19" s="483"/>
      <c r="AI19" s="483"/>
      <c r="AJ19" s="483"/>
      <c r="AK19" s="483"/>
    </row>
    <row r="20" spans="1:37" ht="13.5" customHeight="1">
      <c r="A20" s="818"/>
      <c r="B20" s="818"/>
      <c r="C20" s="818"/>
      <c r="D20" s="818"/>
      <c r="E20" s="818"/>
      <c r="F20" s="827"/>
      <c r="G20" s="818"/>
      <c r="H20" s="818"/>
      <c r="I20" s="834"/>
      <c r="J20" s="834"/>
      <c r="K20" s="834"/>
      <c r="L20" s="825"/>
      <c r="M20" s="835"/>
      <c r="N20" s="835"/>
      <c r="O20" s="825"/>
      <c r="P20" s="835"/>
      <c r="Q20" s="835"/>
      <c r="R20" s="836"/>
      <c r="S20" s="836"/>
      <c r="T20" s="837"/>
      <c r="U20" s="837"/>
      <c r="V20" s="837"/>
      <c r="W20" s="506"/>
      <c r="X20" s="836"/>
      <c r="Y20" s="836"/>
      <c r="Z20" s="506"/>
      <c r="AA20" s="506"/>
      <c r="AB20" s="836"/>
      <c r="AC20" s="838"/>
      <c r="AD20" s="839"/>
      <c r="AE20" s="820"/>
      <c r="AF20" s="483"/>
      <c r="AG20" s="483"/>
      <c r="AH20" s="483"/>
      <c r="AI20" s="483"/>
      <c r="AJ20" s="483"/>
      <c r="AK20" s="483"/>
    </row>
    <row r="21" spans="1:37" ht="13.5" customHeight="1">
      <c r="A21" s="818"/>
      <c r="B21" s="818"/>
      <c r="C21" s="818"/>
      <c r="D21" s="818"/>
      <c r="E21" s="818"/>
      <c r="F21" s="827"/>
      <c r="G21" s="818"/>
      <c r="H21" s="818"/>
      <c r="I21" s="834"/>
      <c r="J21" s="834"/>
      <c r="K21" s="834"/>
      <c r="L21" s="825"/>
      <c r="M21" s="835"/>
      <c r="N21" s="835"/>
      <c r="O21" s="825"/>
      <c r="P21" s="835"/>
      <c r="Q21" s="835"/>
      <c r="R21" s="836"/>
      <c r="S21" s="836"/>
      <c r="T21" s="837"/>
      <c r="U21" s="837"/>
      <c r="V21" s="837"/>
      <c r="W21" s="506"/>
      <c r="X21" s="836"/>
      <c r="Y21" s="836"/>
      <c r="Z21" s="506"/>
      <c r="AA21" s="506"/>
      <c r="AB21" s="836"/>
      <c r="AC21" s="838"/>
      <c r="AD21" s="839"/>
      <c r="AE21" s="820"/>
      <c r="AF21" s="483"/>
      <c r="AG21" s="483"/>
      <c r="AH21" s="483"/>
      <c r="AI21" s="483"/>
      <c r="AJ21" s="483"/>
      <c r="AK21" s="483"/>
    </row>
    <row r="22" spans="1:37" ht="13.5" customHeight="1">
      <c r="A22" s="818"/>
      <c r="B22" s="818"/>
      <c r="C22" s="818"/>
      <c r="D22" s="818"/>
      <c r="E22" s="818"/>
      <c r="F22" s="827"/>
      <c r="G22" s="818"/>
      <c r="H22" s="818"/>
      <c r="I22" s="834"/>
      <c r="J22" s="834"/>
      <c r="K22" s="834"/>
      <c r="L22" s="825"/>
      <c r="M22" s="835"/>
      <c r="N22" s="835"/>
      <c r="O22" s="825"/>
      <c r="P22" s="835"/>
      <c r="Q22" s="835"/>
      <c r="R22" s="836"/>
      <c r="S22" s="836"/>
      <c r="T22" s="837"/>
      <c r="U22" s="837"/>
      <c r="V22" s="837"/>
      <c r="W22" s="506"/>
      <c r="X22" s="836"/>
      <c r="Y22" s="836"/>
      <c r="Z22" s="506"/>
      <c r="AA22" s="506"/>
      <c r="AB22" s="836"/>
      <c r="AC22" s="838"/>
      <c r="AD22" s="839"/>
      <c r="AE22" s="820"/>
      <c r="AF22" s="483"/>
      <c r="AG22" s="483"/>
      <c r="AH22" s="483"/>
      <c r="AI22" s="483"/>
      <c r="AJ22" s="601"/>
      <c r="AK22" s="483"/>
    </row>
    <row r="23" spans="1:37" ht="13.5" customHeight="1">
      <c r="A23" s="818"/>
      <c r="B23" s="818"/>
      <c r="C23" s="818"/>
      <c r="D23" s="818"/>
      <c r="E23" s="818"/>
      <c r="F23" s="840"/>
      <c r="G23" s="840"/>
      <c r="H23" s="840"/>
      <c r="I23" s="840"/>
      <c r="J23" s="840"/>
      <c r="K23" s="840"/>
      <c r="L23" s="840"/>
      <c r="M23" s="840"/>
      <c r="N23" s="840"/>
      <c r="O23" s="840"/>
      <c r="P23" s="840"/>
      <c r="Q23" s="840"/>
      <c r="R23" s="840"/>
      <c r="S23" s="840"/>
      <c r="T23" s="840"/>
      <c r="U23" s="840"/>
      <c r="V23" s="840"/>
      <c r="W23" s="840"/>
      <c r="X23" s="840"/>
      <c r="Y23" s="840"/>
      <c r="Z23" s="840"/>
      <c r="AA23" s="840"/>
      <c r="AB23" s="840"/>
      <c r="AC23" s="841"/>
      <c r="AD23" s="842"/>
      <c r="AE23" s="820"/>
      <c r="AF23" s="483"/>
      <c r="AG23" s="483"/>
      <c r="AH23" s="483"/>
      <c r="AI23" s="601"/>
      <c r="AJ23" s="601"/>
      <c r="AK23" s="483"/>
    </row>
    <row r="24" spans="1:37" ht="13.5" customHeight="1">
      <c r="A24" s="843"/>
      <c r="B24" s="844"/>
      <c r="C24" s="845"/>
      <c r="D24" s="845"/>
      <c r="E24" s="845"/>
      <c r="F24" s="845"/>
      <c r="G24" s="846"/>
      <c r="H24" s="846"/>
      <c r="I24" s="847"/>
      <c r="J24" s="847"/>
      <c r="K24" s="847"/>
      <c r="L24" s="848"/>
      <c r="M24" s="849"/>
      <c r="N24" s="849"/>
      <c r="O24" s="848"/>
      <c r="P24" s="849"/>
      <c r="Q24" s="849"/>
      <c r="R24" s="850"/>
      <c r="S24" s="850"/>
      <c r="T24" s="851"/>
      <c r="U24" s="851"/>
      <c r="V24" s="851"/>
      <c r="W24" s="852"/>
      <c r="X24" s="850"/>
      <c r="Y24" s="850"/>
      <c r="Z24" s="852"/>
      <c r="AA24" s="852"/>
      <c r="AB24" s="850"/>
      <c r="AC24" s="853"/>
      <c r="AD24" s="601"/>
      <c r="AE24" s="820"/>
      <c r="AF24" s="483"/>
      <c r="AG24" s="483"/>
      <c r="AH24" s="483"/>
      <c r="AI24" s="483"/>
      <c r="AJ24" s="601">
        <f>COUNTA(A24:AC24)</f>
        <v>0</v>
      </c>
      <c r="AK24" s="483">
        <f>AI25-AJ24</f>
        <v>12</v>
      </c>
    </row>
    <row r="25" spans="1:37" ht="13.5" customHeight="1">
      <c r="A25" s="815"/>
      <c r="B25" s="315" t="s">
        <v>734</v>
      </c>
      <c r="C25" s="315"/>
      <c r="D25" s="315" t="s">
        <v>657</v>
      </c>
      <c r="E25" s="315"/>
      <c r="F25" s="315" t="s">
        <v>658</v>
      </c>
      <c r="G25" s="315"/>
      <c r="H25" s="315" t="s">
        <v>712</v>
      </c>
      <c r="I25" s="315"/>
      <c r="J25" s="315" t="s">
        <v>676</v>
      </c>
      <c r="K25" s="315"/>
      <c r="L25" s="315" t="s">
        <v>689</v>
      </c>
      <c r="M25" s="315"/>
      <c r="N25" s="315" t="s">
        <v>696</v>
      </c>
      <c r="O25" s="315"/>
      <c r="P25" s="315" t="s">
        <v>707</v>
      </c>
      <c r="Q25" s="315"/>
      <c r="R25" s="315" t="s">
        <v>717</v>
      </c>
      <c r="S25" s="315"/>
      <c r="T25" s="315" t="s">
        <v>691</v>
      </c>
      <c r="U25" s="315"/>
      <c r="V25" s="315" t="s">
        <v>673</v>
      </c>
      <c r="W25" s="315"/>
      <c r="X25" s="315" t="s">
        <v>669</v>
      </c>
      <c r="Y25" s="315"/>
      <c r="Z25" s="315" t="s">
        <v>666</v>
      </c>
      <c r="AA25" s="552"/>
      <c r="AB25" s="315" t="s">
        <v>723</v>
      </c>
      <c r="AC25" s="838"/>
      <c r="AD25" s="601"/>
      <c r="AE25" s="820"/>
      <c r="AF25" s="483"/>
      <c r="AG25" s="483"/>
      <c r="AH25" s="483"/>
      <c r="AI25" s="601">
        <f>COUNTA(E25:AC25)</f>
        <v>12</v>
      </c>
      <c r="AJ25" s="483"/>
      <c r="AK25" s="483"/>
    </row>
    <row r="26" spans="1:37" ht="13.5" customHeight="1">
      <c r="A26" s="815"/>
      <c r="B26" s="315"/>
      <c r="C26" s="315"/>
      <c r="D26" s="315"/>
      <c r="E26" s="605"/>
      <c r="F26" s="315"/>
      <c r="G26" s="854"/>
      <c r="H26" s="315"/>
      <c r="I26" s="315"/>
      <c r="J26" s="315"/>
      <c r="K26" s="315"/>
      <c r="L26" s="315"/>
      <c r="M26" s="315"/>
      <c r="N26" s="315"/>
      <c r="O26" s="315"/>
      <c r="P26" s="315"/>
      <c r="Q26" s="488"/>
      <c r="R26" s="315"/>
      <c r="S26" s="315"/>
      <c r="T26" s="315"/>
      <c r="U26" s="315"/>
      <c r="V26" s="315"/>
      <c r="W26" s="315"/>
      <c r="X26" s="315"/>
      <c r="Y26" s="315"/>
      <c r="Z26" s="315"/>
      <c r="AA26" s="315"/>
      <c r="AB26" s="315"/>
      <c r="AC26" s="855"/>
      <c r="AD26" s="601"/>
      <c r="AE26" s="820"/>
      <c r="AF26" s="483"/>
      <c r="AG26" s="483"/>
      <c r="AH26" s="483"/>
      <c r="AI26" s="483"/>
      <c r="AJ26" s="483"/>
      <c r="AK26" s="483"/>
    </row>
    <row r="27" spans="1:37" ht="13.5" customHeight="1">
      <c r="A27" s="815"/>
      <c r="B27" s="315"/>
      <c r="C27" s="315"/>
      <c r="D27" s="315"/>
      <c r="E27" s="605"/>
      <c r="F27" s="315"/>
      <c r="G27" s="854"/>
      <c r="H27" s="315"/>
      <c r="I27" s="315"/>
      <c r="J27" s="315"/>
      <c r="K27" s="315"/>
      <c r="L27" s="315"/>
      <c r="M27" s="315"/>
      <c r="N27" s="315"/>
      <c r="O27" s="315"/>
      <c r="P27" s="315"/>
      <c r="Q27" s="488"/>
      <c r="R27" s="315"/>
      <c r="S27" s="315"/>
      <c r="T27" s="315"/>
      <c r="U27" s="315"/>
      <c r="V27" s="315"/>
      <c r="W27" s="315"/>
      <c r="X27" s="315"/>
      <c r="Y27" s="315"/>
      <c r="Z27" s="315"/>
      <c r="AA27" s="315"/>
      <c r="AB27" s="315"/>
      <c r="AC27" s="855"/>
      <c r="AD27" s="601"/>
      <c r="AE27" s="820"/>
      <c r="AF27" s="483"/>
      <c r="AG27" s="483"/>
      <c r="AH27" s="483"/>
      <c r="AI27" s="483"/>
      <c r="AJ27" s="483"/>
      <c r="AK27" s="483"/>
    </row>
    <row r="28" spans="1:37" ht="13.5" customHeight="1">
      <c r="A28" s="815"/>
      <c r="B28" s="856" t="s">
        <v>733</v>
      </c>
      <c r="C28" s="857">
        <v>384.3</v>
      </c>
      <c r="D28" s="856" t="s">
        <v>654</v>
      </c>
      <c r="E28" s="857">
        <v>410</v>
      </c>
      <c r="F28" s="858" t="s">
        <v>660</v>
      </c>
      <c r="G28" s="859">
        <v>420.3</v>
      </c>
      <c r="H28" s="858" t="s">
        <v>713</v>
      </c>
      <c r="I28" s="860">
        <v>488.9</v>
      </c>
      <c r="J28" s="856" t="s">
        <v>678</v>
      </c>
      <c r="K28" s="857">
        <v>311.5</v>
      </c>
      <c r="L28" s="858" t="s">
        <v>690</v>
      </c>
      <c r="M28" s="857">
        <v>360.3</v>
      </c>
      <c r="N28" s="858" t="s">
        <v>695</v>
      </c>
      <c r="O28" s="857">
        <v>475</v>
      </c>
      <c r="P28" s="858" t="s">
        <v>706</v>
      </c>
      <c r="Q28" s="857">
        <v>359.8</v>
      </c>
      <c r="R28" s="858" t="s">
        <v>719</v>
      </c>
      <c r="S28" s="857">
        <v>408</v>
      </c>
      <c r="T28" s="858" t="s">
        <v>692</v>
      </c>
      <c r="U28" s="857">
        <v>427</v>
      </c>
      <c r="V28" s="856" t="s">
        <v>678</v>
      </c>
      <c r="W28" s="857">
        <v>352</v>
      </c>
      <c r="X28" s="858" t="s">
        <v>664</v>
      </c>
      <c r="Y28" s="861">
        <v>260.5</v>
      </c>
      <c r="Z28" s="858" t="s">
        <v>664</v>
      </c>
      <c r="AA28" s="857">
        <v>319</v>
      </c>
      <c r="AB28" s="858" t="s">
        <v>724</v>
      </c>
      <c r="AC28" s="862"/>
      <c r="AD28" s="842">
        <f>SUM(A28:AC28)/1000</f>
        <v>4.9766000000000004</v>
      </c>
      <c r="AE28" s="820"/>
      <c r="AF28" s="483"/>
      <c r="AG28" s="483"/>
      <c r="AH28" s="483"/>
      <c r="AI28" s="483"/>
      <c r="AJ28" s="483"/>
      <c r="AK28" s="483"/>
    </row>
    <row r="29" spans="1:37" ht="13.5" customHeight="1">
      <c r="A29" s="815"/>
      <c r="B29" s="863" t="s">
        <v>503</v>
      </c>
      <c r="C29" s="315"/>
      <c r="D29" s="863" t="s">
        <v>503</v>
      </c>
      <c r="E29" s="605"/>
      <c r="F29" s="864" t="s">
        <v>98</v>
      </c>
      <c r="G29" s="854"/>
      <c r="H29" s="864" t="s">
        <v>98</v>
      </c>
      <c r="I29" s="315"/>
      <c r="J29" s="863" t="s">
        <v>503</v>
      </c>
      <c r="K29" s="315"/>
      <c r="L29" s="864" t="s">
        <v>98</v>
      </c>
      <c r="M29" s="315"/>
      <c r="N29" s="864" t="s">
        <v>98</v>
      </c>
      <c r="O29" s="315"/>
      <c r="P29" s="864" t="s">
        <v>98</v>
      </c>
      <c r="Q29" s="488"/>
      <c r="R29" s="864" t="s">
        <v>98</v>
      </c>
      <c r="S29" s="315"/>
      <c r="T29" s="864" t="s">
        <v>98</v>
      </c>
      <c r="U29" s="315"/>
      <c r="V29" s="863" t="s">
        <v>503</v>
      </c>
      <c r="W29" s="315"/>
      <c r="X29" s="864" t="s">
        <v>98</v>
      </c>
      <c r="Y29" s="315"/>
      <c r="Z29" s="864" t="s">
        <v>98</v>
      </c>
      <c r="AA29" s="315"/>
      <c r="AB29" s="864" t="s">
        <v>98</v>
      </c>
      <c r="AC29" s="855"/>
      <c r="AD29" s="601"/>
      <c r="AE29" s="820"/>
      <c r="AF29" s="483"/>
      <c r="AG29" s="601">
        <f>COUNTA(B29:AC29)</f>
        <v>14</v>
      </c>
      <c r="AH29" s="483"/>
      <c r="AI29" s="483"/>
      <c r="AJ29" s="483"/>
      <c r="AK29" s="483"/>
    </row>
    <row r="30" spans="1:37" ht="13.5" customHeight="1">
      <c r="A30" s="815"/>
      <c r="B30" s="865" t="s">
        <v>2166</v>
      </c>
      <c r="C30" s="315"/>
      <c r="D30" s="865" t="s">
        <v>2166</v>
      </c>
      <c r="E30" s="605"/>
      <c r="F30" s="865" t="s">
        <v>2166</v>
      </c>
      <c r="G30" s="854"/>
      <c r="H30" s="865" t="s">
        <v>2166</v>
      </c>
      <c r="I30" s="315"/>
      <c r="J30" s="865" t="s">
        <v>2166</v>
      </c>
      <c r="K30" s="315"/>
      <c r="L30" s="865" t="s">
        <v>2166</v>
      </c>
      <c r="M30" s="315"/>
      <c r="N30" s="865" t="s">
        <v>2166</v>
      </c>
      <c r="O30" s="315"/>
      <c r="P30" s="865" t="s">
        <v>2166</v>
      </c>
      <c r="Q30" s="488"/>
      <c r="R30" s="865" t="s">
        <v>2166</v>
      </c>
      <c r="S30" s="315"/>
      <c r="T30" s="865" t="s">
        <v>2166</v>
      </c>
      <c r="U30" s="315"/>
      <c r="V30" s="865" t="s">
        <v>2166</v>
      </c>
      <c r="W30" s="315"/>
      <c r="X30" s="865" t="s">
        <v>2166</v>
      </c>
      <c r="Y30" s="315"/>
      <c r="Z30" s="865" t="s">
        <v>2166</v>
      </c>
      <c r="AA30" s="315"/>
      <c r="AB30" s="865" t="s">
        <v>2166</v>
      </c>
      <c r="AC30" s="855"/>
      <c r="AD30" s="601"/>
      <c r="AE30" s="866">
        <f>COUNTA(B30:AB30)</f>
        <v>14</v>
      </c>
      <c r="AF30" s="483"/>
      <c r="AG30" s="483"/>
      <c r="AH30" s="483"/>
      <c r="AI30" s="483"/>
      <c r="AJ30" s="483"/>
      <c r="AK30" s="483"/>
    </row>
    <row r="31" spans="1:37" ht="13.5" customHeight="1">
      <c r="A31" s="815"/>
      <c r="B31" s="315" t="s">
        <v>1582</v>
      </c>
      <c r="C31" s="607"/>
      <c r="D31" s="315" t="s">
        <v>97</v>
      </c>
      <c r="E31" s="605"/>
      <c r="F31" s="315" t="s">
        <v>97</v>
      </c>
      <c r="G31" s="854"/>
      <c r="H31" s="602" t="s">
        <v>97</v>
      </c>
      <c r="I31" s="488"/>
      <c r="J31" s="488" t="s">
        <v>112</v>
      </c>
      <c r="K31" s="488"/>
      <c r="L31" s="488" t="s">
        <v>112</v>
      </c>
      <c r="M31" s="488"/>
      <c r="N31" s="488" t="s">
        <v>1582</v>
      </c>
      <c r="O31" s="607"/>
      <c r="P31" s="101" t="s">
        <v>112</v>
      </c>
      <c r="Q31" s="488"/>
      <c r="R31" s="867" t="s">
        <v>718</v>
      </c>
      <c r="S31" s="605"/>
      <c r="T31" s="605" t="s">
        <v>112</v>
      </c>
      <c r="U31" s="605"/>
      <c r="V31" s="605" t="s">
        <v>1555</v>
      </c>
      <c r="W31" s="605"/>
      <c r="X31" s="607" t="s">
        <v>97</v>
      </c>
      <c r="Y31" s="607"/>
      <c r="Z31" s="868" t="s">
        <v>419</v>
      </c>
      <c r="AA31" s="868"/>
      <c r="AB31" s="868" t="s">
        <v>112</v>
      </c>
      <c r="AC31" s="855"/>
      <c r="AD31" s="601"/>
      <c r="AE31" s="820"/>
      <c r="AF31" s="601">
        <f>COUNTA(B31:AC31)</f>
        <v>14</v>
      </c>
      <c r="AG31" s="483"/>
      <c r="AH31" s="483"/>
      <c r="AI31" s="601"/>
      <c r="AJ31" s="483"/>
      <c r="AK31" s="483"/>
    </row>
    <row r="32" spans="1:37" ht="13.5" customHeight="1">
      <c r="A32" s="815"/>
      <c r="B32" s="315" t="s">
        <v>3063</v>
      </c>
      <c r="C32" s="315"/>
      <c r="D32" s="869" t="s">
        <v>3064</v>
      </c>
      <c r="E32" s="870"/>
      <c r="F32" s="854"/>
      <c r="G32" s="854"/>
      <c r="H32" s="854" t="s">
        <v>3065</v>
      </c>
      <c r="I32" s="854"/>
      <c r="J32" s="854" t="s">
        <v>3066</v>
      </c>
      <c r="K32" s="854"/>
      <c r="L32" s="854" t="s">
        <v>3067</v>
      </c>
      <c r="M32" s="854"/>
      <c r="N32" s="854" t="s">
        <v>3068</v>
      </c>
      <c r="O32" s="854"/>
      <c r="P32" s="854"/>
      <c r="Q32" s="854"/>
      <c r="R32" s="854" t="s">
        <v>3069</v>
      </c>
      <c r="S32" s="854"/>
      <c r="T32" s="854" t="s">
        <v>3070</v>
      </c>
      <c r="U32" s="854"/>
      <c r="V32" s="854" t="s">
        <v>3071</v>
      </c>
      <c r="W32" s="854"/>
      <c r="X32" s="854" t="s">
        <v>3071</v>
      </c>
      <c r="Y32" s="854"/>
      <c r="Z32" s="854" t="s">
        <v>3071</v>
      </c>
      <c r="AA32" s="854"/>
      <c r="AB32" s="868" t="s">
        <v>3072</v>
      </c>
      <c r="AC32" s="855"/>
      <c r="AD32" s="601"/>
      <c r="AE32" s="820"/>
      <c r="AF32" s="601"/>
      <c r="AG32" s="483"/>
      <c r="AH32" s="483"/>
      <c r="AI32" s="601"/>
      <c r="AJ32" s="483"/>
      <c r="AK32" s="483"/>
    </row>
    <row r="33" spans="1:37" ht="13.5" customHeight="1">
      <c r="A33" s="871"/>
      <c r="B33" s="872"/>
      <c r="C33" s="827"/>
      <c r="D33" s="827"/>
      <c r="E33" s="827"/>
      <c r="F33" s="827"/>
      <c r="G33" s="818"/>
      <c r="H33" s="818"/>
      <c r="I33" s="834"/>
      <c r="J33" s="834"/>
      <c r="K33" s="834"/>
      <c r="L33" s="825"/>
      <c r="M33" s="835"/>
      <c r="N33" s="835"/>
      <c r="O33" s="825"/>
      <c r="P33" s="835"/>
      <c r="Q33" s="835"/>
      <c r="R33" s="836"/>
      <c r="S33" s="836"/>
      <c r="T33" s="837" t="s">
        <v>3073</v>
      </c>
      <c r="U33" s="837"/>
      <c r="V33" s="837" t="s">
        <v>3074</v>
      </c>
      <c r="W33" s="506"/>
      <c r="X33" s="836" t="s">
        <v>1718</v>
      </c>
      <c r="Y33" s="836"/>
      <c r="Z33" s="552" t="s">
        <v>589</v>
      </c>
      <c r="AA33" s="506"/>
      <c r="AB33" s="607" t="s">
        <v>548</v>
      </c>
      <c r="AC33" s="838"/>
      <c r="AD33" s="601"/>
      <c r="AE33" s="820"/>
      <c r="AF33" s="483"/>
      <c r="AG33" s="483"/>
      <c r="AH33" s="483"/>
      <c r="AI33" s="483"/>
      <c r="AJ33" s="601">
        <f>COUNTA(A33:AC33)</f>
        <v>5</v>
      </c>
      <c r="AK33" s="483">
        <f>AI34-AJ33</f>
        <v>7</v>
      </c>
    </row>
    <row r="34" spans="1:37" ht="13.5" customHeight="1">
      <c r="A34" s="873"/>
      <c r="B34" s="552" t="s">
        <v>750</v>
      </c>
      <c r="C34" s="552"/>
      <c r="D34" s="607" t="s">
        <v>758</v>
      </c>
      <c r="E34" s="607"/>
      <c r="F34" s="607" t="s">
        <v>721</v>
      </c>
      <c r="G34" s="607"/>
      <c r="H34" s="607" t="s">
        <v>458</v>
      </c>
      <c r="I34" s="607"/>
      <c r="J34" s="607" t="s">
        <v>474</v>
      </c>
      <c r="K34" s="607"/>
      <c r="L34" s="607" t="s">
        <v>701</v>
      </c>
      <c r="M34" s="607"/>
      <c r="N34" s="607" t="s">
        <v>469</v>
      </c>
      <c r="O34" s="607"/>
      <c r="P34" s="607" t="s">
        <v>452</v>
      </c>
      <c r="Q34" s="607"/>
      <c r="R34" s="607" t="s">
        <v>411</v>
      </c>
      <c r="S34" s="607"/>
      <c r="T34" s="607" t="s">
        <v>407</v>
      </c>
      <c r="U34" s="607"/>
      <c r="V34" s="607" t="s">
        <v>404</v>
      </c>
      <c r="W34" s="607"/>
      <c r="X34" s="315" t="s">
        <v>402</v>
      </c>
      <c r="Y34" s="607"/>
      <c r="Z34" s="607" t="s">
        <v>418</v>
      </c>
      <c r="AA34" s="607"/>
      <c r="AB34" s="607" t="s">
        <v>426</v>
      </c>
      <c r="AC34" s="838"/>
      <c r="AD34" s="601"/>
      <c r="AE34" s="820"/>
      <c r="AF34" s="483"/>
      <c r="AG34" s="483"/>
      <c r="AH34" s="483"/>
      <c r="AI34" s="601">
        <f>COUNTA(E34:AC34)</f>
        <v>12</v>
      </c>
      <c r="AJ34" s="483"/>
      <c r="AK34" s="483"/>
    </row>
    <row r="35" spans="1:37" ht="13.5" customHeight="1">
      <c r="A35" s="874"/>
      <c r="B35" s="315"/>
      <c r="C35" s="315"/>
      <c r="D35" s="315"/>
      <c r="E35" s="605"/>
      <c r="F35" s="315"/>
      <c r="G35" s="854"/>
      <c r="H35" s="315"/>
      <c r="I35" s="315"/>
      <c r="J35" s="315"/>
      <c r="K35" s="315"/>
      <c r="L35" s="315"/>
      <c r="M35" s="315"/>
      <c r="N35" s="315"/>
      <c r="O35" s="315"/>
      <c r="P35" s="315"/>
      <c r="Q35" s="488"/>
      <c r="R35" s="315"/>
      <c r="S35" s="315"/>
      <c r="T35" s="315"/>
      <c r="U35" s="315"/>
      <c r="V35" s="315"/>
      <c r="W35" s="315"/>
      <c r="X35" s="315"/>
      <c r="Y35" s="315"/>
      <c r="Z35" s="315"/>
      <c r="AA35" s="315"/>
      <c r="AB35" s="315"/>
      <c r="AC35" s="855"/>
      <c r="AD35" s="601"/>
      <c r="AE35" s="820"/>
      <c r="AF35" s="483"/>
      <c r="AG35" s="483"/>
      <c r="AH35" s="483"/>
      <c r="AI35" s="483"/>
      <c r="AJ35" s="483"/>
      <c r="AK35" s="483"/>
    </row>
    <row r="36" spans="1:37" ht="13.5" customHeight="1">
      <c r="A36" s="874"/>
      <c r="B36" s="315"/>
      <c r="C36" s="315"/>
      <c r="D36" s="315"/>
      <c r="E36" s="605"/>
      <c r="F36" s="315"/>
      <c r="G36" s="854"/>
      <c r="H36" s="315"/>
      <c r="I36" s="315"/>
      <c r="J36" s="315"/>
      <c r="K36" s="315"/>
      <c r="L36" s="315"/>
      <c r="M36" s="315"/>
      <c r="N36" s="315"/>
      <c r="O36" s="315"/>
      <c r="P36" s="315"/>
      <c r="Q36" s="488"/>
      <c r="R36" s="315"/>
      <c r="S36" s="315"/>
      <c r="T36" s="315"/>
      <c r="U36" s="315"/>
      <c r="V36" s="315"/>
      <c r="W36" s="315"/>
      <c r="X36" s="315"/>
      <c r="Y36" s="315"/>
      <c r="Z36" s="315"/>
      <c r="AA36" s="315"/>
      <c r="AB36" s="315"/>
      <c r="AC36" s="855"/>
      <c r="AD36" s="601"/>
      <c r="AE36" s="820"/>
      <c r="AF36" s="483"/>
      <c r="AG36" s="483"/>
      <c r="AH36" s="483"/>
      <c r="AI36" s="483"/>
      <c r="AJ36" s="483"/>
      <c r="AK36" s="483"/>
    </row>
    <row r="37" spans="1:37" ht="13.5" customHeight="1">
      <c r="A37" s="875">
        <v>381</v>
      </c>
      <c r="B37" s="858" t="s">
        <v>3075</v>
      </c>
      <c r="C37" s="857">
        <v>197.7</v>
      </c>
      <c r="D37" s="876"/>
      <c r="E37" s="877">
        <v>413.2</v>
      </c>
      <c r="F37" s="858" t="s">
        <v>722</v>
      </c>
      <c r="G37" s="878">
        <v>395.9</v>
      </c>
      <c r="H37" s="858" t="s">
        <v>3076</v>
      </c>
      <c r="I37" s="860">
        <v>417.4</v>
      </c>
      <c r="J37" s="858" t="s">
        <v>3077</v>
      </c>
      <c r="K37" s="857">
        <v>358.4</v>
      </c>
      <c r="L37" s="858" t="s">
        <v>702</v>
      </c>
      <c r="M37" s="857">
        <v>461</v>
      </c>
      <c r="N37" s="858" t="s">
        <v>3078</v>
      </c>
      <c r="O37" s="857">
        <v>377.3</v>
      </c>
      <c r="P37" s="858" t="s">
        <v>3079</v>
      </c>
      <c r="Q37" s="857">
        <v>431.5</v>
      </c>
      <c r="R37" s="858" t="s">
        <v>3080</v>
      </c>
      <c r="S37" s="857">
        <v>398.8</v>
      </c>
      <c r="T37" s="858" t="s">
        <v>3081</v>
      </c>
      <c r="U37" s="857">
        <v>405.9</v>
      </c>
      <c r="V37" s="858" t="s">
        <v>3082</v>
      </c>
      <c r="W37" s="857">
        <v>433.7</v>
      </c>
      <c r="X37" s="858" t="s">
        <v>3083</v>
      </c>
      <c r="Y37" s="861">
        <v>386.2</v>
      </c>
      <c r="Z37" s="858" t="s">
        <v>3084</v>
      </c>
      <c r="AA37" s="857">
        <v>428.9</v>
      </c>
      <c r="AB37" s="858" t="s">
        <v>3085</v>
      </c>
      <c r="AC37" s="862"/>
      <c r="AD37" s="842">
        <f>SUM(A37:AC37)/1000</f>
        <v>5.4868999999999994</v>
      </c>
      <c r="AE37" s="820"/>
      <c r="AF37" s="483"/>
      <c r="AG37" s="483"/>
      <c r="AH37" s="483"/>
      <c r="AI37" s="483"/>
      <c r="AJ37" s="483"/>
      <c r="AK37" s="483"/>
    </row>
    <row r="38" spans="1:37" ht="13.5" customHeight="1">
      <c r="A38" s="874"/>
      <c r="B38" s="864" t="s">
        <v>98</v>
      </c>
      <c r="C38" s="315"/>
      <c r="D38" s="879"/>
      <c r="E38" s="605"/>
      <c r="F38" s="864" t="s">
        <v>98</v>
      </c>
      <c r="G38" s="854"/>
      <c r="H38" s="864" t="s">
        <v>98</v>
      </c>
      <c r="I38" s="315"/>
      <c r="J38" s="864" t="s">
        <v>98</v>
      </c>
      <c r="K38" s="315"/>
      <c r="L38" s="864" t="s">
        <v>98</v>
      </c>
      <c r="M38" s="315"/>
      <c r="N38" s="864" t="s">
        <v>98</v>
      </c>
      <c r="O38" s="315"/>
      <c r="P38" s="864" t="s">
        <v>98</v>
      </c>
      <c r="Q38" s="488"/>
      <c r="R38" s="864" t="s">
        <v>98</v>
      </c>
      <c r="S38" s="315"/>
      <c r="T38" s="864" t="s">
        <v>98</v>
      </c>
      <c r="U38" s="315"/>
      <c r="V38" s="864" t="s">
        <v>98</v>
      </c>
      <c r="W38" s="315"/>
      <c r="X38" s="864" t="s">
        <v>98</v>
      </c>
      <c r="Y38" s="315"/>
      <c r="Z38" s="864" t="s">
        <v>98</v>
      </c>
      <c r="AA38" s="315"/>
      <c r="AB38" s="864" t="s">
        <v>98</v>
      </c>
      <c r="AC38" s="855"/>
      <c r="AD38" s="601"/>
      <c r="AE38" s="820"/>
      <c r="AF38" s="483"/>
      <c r="AG38" s="601">
        <f>COUNTA(B38:AC38)</f>
        <v>13</v>
      </c>
      <c r="AH38" s="483"/>
      <c r="AI38" s="483"/>
      <c r="AJ38" s="483"/>
      <c r="AK38" s="483"/>
    </row>
    <row r="39" spans="1:37" ht="13.5" customHeight="1">
      <c r="A39" s="874"/>
      <c r="B39" s="170"/>
      <c r="C39" s="315"/>
      <c r="D39" s="170"/>
      <c r="E39" s="605"/>
      <c r="F39" s="865" t="s">
        <v>2166</v>
      </c>
      <c r="G39" s="854"/>
      <c r="H39" s="865" t="s">
        <v>2166</v>
      </c>
      <c r="I39" s="315"/>
      <c r="J39" s="865" t="s">
        <v>2166</v>
      </c>
      <c r="K39" s="315"/>
      <c r="L39" s="865" t="s">
        <v>2166</v>
      </c>
      <c r="M39" s="315"/>
      <c r="N39" s="865" t="s">
        <v>2166</v>
      </c>
      <c r="O39" s="315"/>
      <c r="P39" s="865" t="s">
        <v>2166</v>
      </c>
      <c r="Q39" s="488"/>
      <c r="R39" s="865" t="s">
        <v>2166</v>
      </c>
      <c r="S39" s="315"/>
      <c r="T39" s="865" t="s">
        <v>2166</v>
      </c>
      <c r="U39" s="315"/>
      <c r="V39" s="865" t="s">
        <v>2166</v>
      </c>
      <c r="W39" s="315"/>
      <c r="X39" s="865" t="s">
        <v>2166</v>
      </c>
      <c r="Y39" s="315"/>
      <c r="Z39" s="865" t="s">
        <v>2166</v>
      </c>
      <c r="AA39" s="315"/>
      <c r="AB39" s="865" t="s">
        <v>2166</v>
      </c>
      <c r="AC39" s="855"/>
      <c r="AD39" s="601"/>
      <c r="AE39" s="866">
        <f>COUNTA(B39:AB39)</f>
        <v>12</v>
      </c>
      <c r="AF39" s="483"/>
      <c r="AG39" s="483"/>
      <c r="AH39" s="483"/>
      <c r="AI39" s="483"/>
      <c r="AJ39" s="483"/>
      <c r="AK39" s="483"/>
    </row>
    <row r="40" spans="1:37" ht="13.5" customHeight="1">
      <c r="A40" s="874"/>
      <c r="B40" s="488" t="s">
        <v>2503</v>
      </c>
      <c r="C40" s="607"/>
      <c r="D40" s="488" t="s">
        <v>2503</v>
      </c>
      <c r="E40" s="605"/>
      <c r="F40" s="488" t="s">
        <v>176</v>
      </c>
      <c r="G40" s="605"/>
      <c r="H40" s="488" t="s">
        <v>112</v>
      </c>
      <c r="I40" s="488"/>
      <c r="J40" s="488" t="s">
        <v>112</v>
      </c>
      <c r="K40" s="488"/>
      <c r="L40" s="488" t="s">
        <v>176</v>
      </c>
      <c r="M40" s="488"/>
      <c r="N40" s="488" t="s">
        <v>97</v>
      </c>
      <c r="O40" s="607"/>
      <c r="P40" s="607" t="s">
        <v>176</v>
      </c>
      <c r="Q40" s="488"/>
      <c r="R40" s="605" t="s">
        <v>176</v>
      </c>
      <c r="S40" s="605"/>
      <c r="T40" s="868" t="s">
        <v>97</v>
      </c>
      <c r="U40" s="605"/>
      <c r="V40" s="868" t="s">
        <v>176</v>
      </c>
      <c r="W40" s="605"/>
      <c r="X40" s="868" t="s">
        <v>107</v>
      </c>
      <c r="Y40" s="607"/>
      <c r="Z40" s="868" t="s">
        <v>419</v>
      </c>
      <c r="AA40" s="868"/>
      <c r="AB40" s="868" t="s">
        <v>112</v>
      </c>
      <c r="AC40" s="855"/>
      <c r="AD40" s="601"/>
      <c r="AE40" s="820"/>
      <c r="AF40" s="601">
        <f>COUNTA(B40:AC40)</f>
        <v>14</v>
      </c>
      <c r="AG40" s="483"/>
      <c r="AH40" s="483"/>
      <c r="AI40" s="601"/>
      <c r="AJ40" s="483"/>
      <c r="AK40" s="483"/>
    </row>
    <row r="41" spans="1:37" ht="13.5" customHeight="1">
      <c r="A41" s="854"/>
      <c r="B41" s="854" t="s">
        <v>3086</v>
      </c>
      <c r="C41" s="854"/>
      <c r="D41" s="315" t="s">
        <v>2971</v>
      </c>
      <c r="E41" s="605"/>
      <c r="F41" s="315" t="s">
        <v>3087</v>
      </c>
      <c r="G41" s="315"/>
      <c r="H41" s="315"/>
      <c r="I41" s="315"/>
      <c r="J41" s="315" t="s">
        <v>3088</v>
      </c>
      <c r="K41" s="315"/>
      <c r="L41" s="315"/>
      <c r="M41" s="315"/>
      <c r="N41" s="869" t="s">
        <v>3089</v>
      </c>
      <c r="O41" s="315"/>
      <c r="P41" s="315"/>
      <c r="Q41" s="315"/>
      <c r="R41" s="315"/>
      <c r="S41" s="315"/>
      <c r="T41" s="315" t="s">
        <v>3090</v>
      </c>
      <c r="U41" s="315"/>
      <c r="V41" s="315"/>
      <c r="W41" s="315"/>
      <c r="X41" s="315"/>
      <c r="Y41" s="315"/>
      <c r="Z41" s="315"/>
      <c r="AA41" s="315"/>
      <c r="AB41" s="315"/>
      <c r="AC41" s="855"/>
      <c r="AD41" s="601"/>
      <c r="AE41" s="820"/>
      <c r="AF41" s="601"/>
      <c r="AG41" s="483"/>
      <c r="AH41" s="483"/>
      <c r="AI41" s="601"/>
      <c r="AJ41" s="483"/>
      <c r="AK41" s="483"/>
    </row>
    <row r="42" spans="1:37" ht="13.5" customHeight="1">
      <c r="A42" s="870"/>
      <c r="B42" s="315" t="s">
        <v>3091</v>
      </c>
      <c r="C42" s="605"/>
      <c r="D42" s="602" t="s">
        <v>3092</v>
      </c>
      <c r="E42" s="488"/>
      <c r="F42" s="488" t="s">
        <v>605</v>
      </c>
      <c r="G42" s="488"/>
      <c r="H42" s="818" t="s">
        <v>3093</v>
      </c>
      <c r="I42" s="488"/>
      <c r="J42" s="488" t="s">
        <v>1718</v>
      </c>
      <c r="K42" s="607"/>
      <c r="L42" s="607" t="s">
        <v>601</v>
      </c>
      <c r="M42" s="488"/>
      <c r="N42" s="605" t="s">
        <v>1713</v>
      </c>
      <c r="O42" s="605"/>
      <c r="P42" s="605" t="s">
        <v>1709</v>
      </c>
      <c r="Q42" s="605"/>
      <c r="R42" s="605" t="s">
        <v>575</v>
      </c>
      <c r="S42" s="605"/>
      <c r="T42" s="315" t="s">
        <v>2218</v>
      </c>
      <c r="U42" s="607"/>
      <c r="V42" s="315" t="s">
        <v>1688</v>
      </c>
      <c r="W42" s="868"/>
      <c r="X42" s="315" t="s">
        <v>586</v>
      </c>
      <c r="Y42" s="315"/>
      <c r="Z42" s="315" t="s">
        <v>1694</v>
      </c>
      <c r="AA42" s="607"/>
      <c r="AB42" s="315" t="s">
        <v>2223</v>
      </c>
      <c r="AC42" s="855"/>
      <c r="AD42" s="601"/>
      <c r="AE42" s="820"/>
      <c r="AF42" s="483"/>
      <c r="AG42" s="483"/>
      <c r="AH42" s="483"/>
      <c r="AI42" s="483"/>
      <c r="AJ42" s="601">
        <f>COUNTA(A42:AC42)</f>
        <v>14</v>
      </c>
      <c r="AK42" s="483">
        <f>AI43-AJ42</f>
        <v>-2</v>
      </c>
    </row>
    <row r="43" spans="1:37" ht="13.5" customHeight="1">
      <c r="A43" s="880"/>
      <c r="B43" s="607" t="s">
        <v>439</v>
      </c>
      <c r="C43" s="506"/>
      <c r="D43" s="607" t="s">
        <v>434</v>
      </c>
      <c r="E43" s="605"/>
      <c r="F43" s="602" t="s">
        <v>354</v>
      </c>
      <c r="G43" s="605"/>
      <c r="H43" s="602" t="s">
        <v>391</v>
      </c>
      <c r="I43" s="488"/>
      <c r="J43" s="488" t="s">
        <v>398</v>
      </c>
      <c r="K43" s="488"/>
      <c r="L43" s="488" t="s">
        <v>399</v>
      </c>
      <c r="M43" s="488"/>
      <c r="N43" s="488" t="s">
        <v>394</v>
      </c>
      <c r="O43" s="607"/>
      <c r="P43" s="315" t="s">
        <v>593</v>
      </c>
      <c r="Q43" s="488"/>
      <c r="R43" s="602" t="s">
        <v>484</v>
      </c>
      <c r="S43" s="602"/>
      <c r="T43" s="602" t="s">
        <v>448</v>
      </c>
      <c r="U43" s="602"/>
      <c r="V43" s="602" t="s">
        <v>471</v>
      </c>
      <c r="W43" s="602"/>
      <c r="X43" s="602" t="s">
        <v>519</v>
      </c>
      <c r="Y43" s="602"/>
      <c r="Z43" s="602" t="s">
        <v>462</v>
      </c>
      <c r="AA43" s="602"/>
      <c r="AB43" s="602" t="s">
        <v>703</v>
      </c>
      <c r="AC43" s="855"/>
      <c r="AD43" s="601"/>
      <c r="AE43" s="820"/>
      <c r="AF43" s="483"/>
      <c r="AG43" s="483"/>
      <c r="AH43" s="483"/>
      <c r="AI43" s="601">
        <f>COUNTA(E43:AC43)</f>
        <v>12</v>
      </c>
      <c r="AJ43" s="483"/>
      <c r="AK43" s="483"/>
    </row>
    <row r="44" spans="1:37" ht="13.5" customHeight="1">
      <c r="A44" s="874"/>
      <c r="B44" s="315"/>
      <c r="C44" s="315"/>
      <c r="D44" s="315"/>
      <c r="E44" s="605"/>
      <c r="F44" s="315"/>
      <c r="G44" s="854"/>
      <c r="H44" s="315"/>
      <c r="I44" s="315"/>
      <c r="J44" s="315"/>
      <c r="K44" s="315"/>
      <c r="L44" s="315"/>
      <c r="M44" s="315"/>
      <c r="N44" s="315"/>
      <c r="O44" s="315"/>
      <c r="P44" s="315"/>
      <c r="Q44" s="488"/>
      <c r="R44" s="315"/>
      <c r="S44" s="315"/>
      <c r="T44" s="315"/>
      <c r="U44" s="315"/>
      <c r="V44" s="315"/>
      <c r="W44" s="315"/>
      <c r="X44" s="315"/>
      <c r="Y44" s="315"/>
      <c r="Z44" s="315"/>
      <c r="AA44" s="315"/>
      <c r="AB44" s="315"/>
      <c r="AC44" s="855"/>
      <c r="AD44" s="601"/>
      <c r="AE44" s="820"/>
      <c r="AF44" s="483"/>
      <c r="AG44" s="483"/>
      <c r="AH44" s="483"/>
      <c r="AI44" s="483"/>
      <c r="AJ44" s="483"/>
      <c r="AK44" s="483"/>
    </row>
    <row r="45" spans="1:37" ht="13.5" customHeight="1">
      <c r="A45" s="874"/>
      <c r="B45" s="315"/>
      <c r="C45" s="315"/>
      <c r="D45" s="315"/>
      <c r="E45" s="605"/>
      <c r="F45" s="315"/>
      <c r="G45" s="854"/>
      <c r="H45" s="315"/>
      <c r="I45" s="315"/>
      <c r="J45" s="315"/>
      <c r="K45" s="315"/>
      <c r="L45" s="315"/>
      <c r="M45" s="315"/>
      <c r="N45" s="315"/>
      <c r="O45" s="315"/>
      <c r="P45" s="315"/>
      <c r="Q45" s="488"/>
      <c r="R45" s="315"/>
      <c r="S45" s="315"/>
      <c r="T45" s="315"/>
      <c r="U45" s="315"/>
      <c r="V45" s="315"/>
      <c r="W45" s="315"/>
      <c r="X45" s="315"/>
      <c r="Y45" s="315"/>
      <c r="Z45" s="315"/>
      <c r="AA45" s="315"/>
      <c r="AB45" s="315"/>
      <c r="AC45" s="855"/>
      <c r="AD45" s="601"/>
      <c r="AE45" s="820"/>
      <c r="AF45" s="483"/>
      <c r="AG45" s="483"/>
      <c r="AH45" s="483"/>
      <c r="AI45" s="483"/>
      <c r="AJ45" s="483"/>
      <c r="AK45" s="483"/>
    </row>
    <row r="46" spans="1:37" ht="13.5" customHeight="1">
      <c r="A46" s="875">
        <v>402.9</v>
      </c>
      <c r="B46" s="858" t="s">
        <v>443</v>
      </c>
      <c r="C46" s="857">
        <v>379.1</v>
      </c>
      <c r="D46" s="864" t="s">
        <v>3094</v>
      </c>
      <c r="E46" s="857">
        <v>386.6</v>
      </c>
      <c r="F46" s="858" t="s">
        <v>3095</v>
      </c>
      <c r="G46" s="878">
        <v>390</v>
      </c>
      <c r="H46" s="858" t="s">
        <v>3096</v>
      </c>
      <c r="I46" s="860">
        <v>421.7</v>
      </c>
      <c r="J46" s="858" t="s">
        <v>3097</v>
      </c>
      <c r="K46" s="857">
        <v>396.6</v>
      </c>
      <c r="L46" s="858" t="s">
        <v>3083</v>
      </c>
      <c r="M46" s="857">
        <v>412.8</v>
      </c>
      <c r="N46" s="858" t="s">
        <v>3098</v>
      </c>
      <c r="O46" s="857">
        <v>340.2</v>
      </c>
      <c r="P46" s="858" t="s">
        <v>591</v>
      </c>
      <c r="Q46" s="857">
        <v>500.2</v>
      </c>
      <c r="R46" s="858" t="s">
        <v>3099</v>
      </c>
      <c r="S46" s="857">
        <v>469.1</v>
      </c>
      <c r="T46" s="858" t="s">
        <v>3079</v>
      </c>
      <c r="U46" s="857">
        <v>367.1</v>
      </c>
      <c r="V46" s="858" t="s">
        <v>3078</v>
      </c>
      <c r="W46" s="857">
        <v>470.4</v>
      </c>
      <c r="X46" s="858" t="s">
        <v>3100</v>
      </c>
      <c r="Y46" s="861">
        <v>354.8</v>
      </c>
      <c r="Z46" s="858" t="s">
        <v>3101</v>
      </c>
      <c r="AA46" s="857">
        <v>442.1</v>
      </c>
      <c r="AB46" s="858" t="s">
        <v>702</v>
      </c>
      <c r="AC46" s="862"/>
      <c r="AD46" s="842">
        <f>SUM(A46:AC46)/1000</f>
        <v>5.7336</v>
      </c>
      <c r="AE46" s="820"/>
      <c r="AF46" s="483"/>
      <c r="AG46" s="483"/>
      <c r="AH46" s="483"/>
      <c r="AI46" s="483"/>
      <c r="AJ46" s="483"/>
      <c r="AK46" s="483"/>
    </row>
    <row r="47" spans="1:37" ht="13.5" customHeight="1">
      <c r="A47" s="874"/>
      <c r="B47" s="864" t="s">
        <v>98</v>
      </c>
      <c r="C47" s="315"/>
      <c r="D47" s="864" t="s">
        <v>98</v>
      </c>
      <c r="E47" s="605"/>
      <c r="F47" s="864" t="s">
        <v>98</v>
      </c>
      <c r="G47" s="854"/>
      <c r="H47" s="864" t="s">
        <v>98</v>
      </c>
      <c r="I47" s="315"/>
      <c r="J47" s="864" t="s">
        <v>98</v>
      </c>
      <c r="K47" s="315"/>
      <c r="L47" s="864" t="s">
        <v>98</v>
      </c>
      <c r="M47" s="315"/>
      <c r="N47" s="864" t="s">
        <v>98</v>
      </c>
      <c r="O47" s="315"/>
      <c r="P47" s="864" t="s">
        <v>98</v>
      </c>
      <c r="Q47" s="488"/>
      <c r="R47" s="864" t="s">
        <v>98</v>
      </c>
      <c r="S47" s="315"/>
      <c r="T47" s="864" t="s">
        <v>98</v>
      </c>
      <c r="U47" s="315"/>
      <c r="V47" s="864" t="s">
        <v>98</v>
      </c>
      <c r="W47" s="315"/>
      <c r="X47" s="864" t="s">
        <v>98</v>
      </c>
      <c r="Y47" s="315"/>
      <c r="Z47" s="864" t="s">
        <v>98</v>
      </c>
      <c r="AA47" s="315"/>
      <c r="AB47" s="864" t="s">
        <v>98</v>
      </c>
      <c r="AC47" s="855"/>
      <c r="AD47" s="601"/>
      <c r="AE47" s="820"/>
      <c r="AF47" s="483"/>
      <c r="AG47" s="601">
        <f>COUNTA(B47:AC47)</f>
        <v>14</v>
      </c>
      <c r="AH47" s="483"/>
      <c r="AI47" s="483"/>
      <c r="AJ47" s="483"/>
      <c r="AK47" s="483"/>
    </row>
    <row r="48" spans="1:37" ht="13.5" customHeight="1">
      <c r="A48" s="874"/>
      <c r="B48" s="865" t="s">
        <v>2166</v>
      </c>
      <c r="C48" s="315"/>
      <c r="D48" s="865" t="s">
        <v>2166</v>
      </c>
      <c r="E48" s="605"/>
      <c r="F48" s="865" t="s">
        <v>2166</v>
      </c>
      <c r="G48" s="854"/>
      <c r="H48" s="865" t="s">
        <v>2166</v>
      </c>
      <c r="I48" s="315"/>
      <c r="J48" s="865" t="s">
        <v>2166</v>
      </c>
      <c r="K48" s="315"/>
      <c r="L48" s="865" t="s">
        <v>2166</v>
      </c>
      <c r="M48" s="315"/>
      <c r="N48" s="865" t="s">
        <v>2166</v>
      </c>
      <c r="O48" s="315"/>
      <c r="P48" s="865" t="s">
        <v>2166</v>
      </c>
      <c r="Q48" s="488"/>
      <c r="R48" s="865" t="s">
        <v>2166</v>
      </c>
      <c r="S48" s="315"/>
      <c r="T48" s="865" t="s">
        <v>2166</v>
      </c>
      <c r="U48" s="315"/>
      <c r="V48" s="865" t="s">
        <v>2166</v>
      </c>
      <c r="W48" s="315"/>
      <c r="X48" s="865" t="s">
        <v>2166</v>
      </c>
      <c r="Y48" s="315"/>
      <c r="Z48" s="865" t="s">
        <v>2166</v>
      </c>
      <c r="AA48" s="315"/>
      <c r="AB48" s="865" t="s">
        <v>2166</v>
      </c>
      <c r="AC48" s="855"/>
      <c r="AD48" s="601"/>
      <c r="AE48" s="866">
        <f>COUNTA(B48:AB48)</f>
        <v>14</v>
      </c>
      <c r="AF48" s="483"/>
      <c r="AG48" s="483"/>
      <c r="AH48" s="483"/>
      <c r="AI48" s="483"/>
      <c r="AJ48" s="483"/>
      <c r="AK48" s="483"/>
    </row>
    <row r="49" spans="1:48" ht="13.5" customHeight="1">
      <c r="A49" s="874"/>
      <c r="B49" s="315" t="s">
        <v>440</v>
      </c>
      <c r="C49" s="607"/>
      <c r="D49" s="315" t="s">
        <v>97</v>
      </c>
      <c r="E49" s="605"/>
      <c r="F49" s="607" t="s">
        <v>176</v>
      </c>
      <c r="G49" s="605"/>
      <c r="H49" s="602" t="s">
        <v>176</v>
      </c>
      <c r="I49" s="488"/>
      <c r="J49" s="488" t="s">
        <v>176</v>
      </c>
      <c r="K49" s="488"/>
      <c r="L49" s="605" t="s">
        <v>176</v>
      </c>
      <c r="M49" s="488"/>
      <c r="N49" s="605" t="s">
        <v>97</v>
      </c>
      <c r="O49" s="607"/>
      <c r="P49" s="605" t="s">
        <v>97</v>
      </c>
      <c r="Q49" s="488"/>
      <c r="R49" s="605" t="s">
        <v>234</v>
      </c>
      <c r="S49" s="605"/>
      <c r="T49" s="605" t="s">
        <v>107</v>
      </c>
      <c r="U49" s="605"/>
      <c r="V49" s="605" t="s">
        <v>112</v>
      </c>
      <c r="W49" s="605"/>
      <c r="X49" s="607" t="s">
        <v>107</v>
      </c>
      <c r="Y49" s="607"/>
      <c r="Z49" s="607" t="s">
        <v>112</v>
      </c>
      <c r="AA49" s="868"/>
      <c r="AB49" s="607" t="s">
        <v>112</v>
      </c>
      <c r="AC49" s="855"/>
      <c r="AD49" s="601"/>
      <c r="AE49" s="820"/>
      <c r="AF49" s="601">
        <f>COUNTA(B49:AC49)</f>
        <v>14</v>
      </c>
      <c r="AG49" s="483"/>
      <c r="AH49" s="483"/>
      <c r="AI49" s="601"/>
      <c r="AJ49" s="483"/>
      <c r="AK49" s="483"/>
    </row>
    <row r="50" spans="1:48" ht="13.5" customHeight="1">
      <c r="A50" s="871" t="s">
        <v>2033</v>
      </c>
      <c r="B50" s="817"/>
      <c r="C50" s="817"/>
      <c r="D50" s="817"/>
      <c r="E50" s="817"/>
      <c r="F50" s="315"/>
      <c r="G50" s="315"/>
      <c r="H50" s="315"/>
      <c r="I50" s="315"/>
      <c r="J50" s="315"/>
      <c r="K50" s="315"/>
      <c r="L50" s="315"/>
      <c r="M50" s="315"/>
      <c r="N50" s="315"/>
      <c r="O50" s="315"/>
      <c r="P50" s="869" t="s">
        <v>3102</v>
      </c>
      <c r="Q50" s="315"/>
      <c r="R50" s="869" t="s">
        <v>3103</v>
      </c>
      <c r="S50" s="315"/>
      <c r="T50" s="315" t="s">
        <v>3090</v>
      </c>
      <c r="U50" s="315"/>
      <c r="V50" s="315" t="s">
        <v>3104</v>
      </c>
      <c r="W50" s="315"/>
      <c r="X50" s="869" t="s">
        <v>3105</v>
      </c>
      <c r="Y50" s="315"/>
      <c r="Z50" s="315" t="s">
        <v>3106</v>
      </c>
      <c r="AA50" s="315"/>
      <c r="AB50" s="315" t="s">
        <v>3107</v>
      </c>
      <c r="AC50" s="838"/>
      <c r="AD50" s="601"/>
      <c r="AE50" s="820"/>
      <c r="AF50" s="483"/>
      <c r="AG50" s="483"/>
      <c r="AH50" s="483"/>
      <c r="AI50" s="483"/>
      <c r="AJ50" s="483"/>
      <c r="AK50" s="483"/>
    </row>
    <row r="51" spans="1:48" ht="13.5" customHeight="1">
      <c r="A51" s="871"/>
      <c r="B51" s="315" t="s">
        <v>588</v>
      </c>
      <c r="C51" s="315"/>
      <c r="D51" s="315" t="s">
        <v>2221</v>
      </c>
      <c r="E51" s="315"/>
      <c r="F51" s="315" t="s">
        <v>787</v>
      </c>
      <c r="G51" s="315"/>
      <c r="H51" s="315" t="s">
        <v>3108</v>
      </c>
      <c r="I51" s="315"/>
      <c r="J51" s="315" t="s">
        <v>3109</v>
      </c>
      <c r="K51" s="315"/>
      <c r="L51" s="315" t="s">
        <v>799</v>
      </c>
      <c r="M51" s="315"/>
      <c r="N51" s="315" t="s">
        <v>553</v>
      </c>
      <c r="O51" s="315"/>
      <c r="P51" s="315" t="s">
        <v>3110</v>
      </c>
      <c r="Q51" s="315"/>
      <c r="R51" s="315" t="s">
        <v>3091</v>
      </c>
      <c r="S51" s="315"/>
      <c r="T51" s="315"/>
      <c r="U51" s="315"/>
      <c r="V51" s="315"/>
      <c r="W51" s="315"/>
      <c r="X51" s="315"/>
      <c r="Y51" s="315"/>
      <c r="Z51" s="315"/>
      <c r="AA51" s="315"/>
      <c r="AB51" s="315" t="s">
        <v>3109</v>
      </c>
      <c r="AC51" s="838"/>
      <c r="AD51" s="601"/>
      <c r="AE51" s="820"/>
      <c r="AF51" s="483"/>
      <c r="AG51" s="483"/>
      <c r="AH51" s="483"/>
      <c r="AI51" s="483"/>
      <c r="AJ51" s="601">
        <f>COUNTA(A51:AC51)</f>
        <v>10</v>
      </c>
      <c r="AK51" s="483">
        <f>AI52-AJ51</f>
        <v>2</v>
      </c>
    </row>
    <row r="52" spans="1:48" ht="13.5" customHeight="1">
      <c r="A52" s="881"/>
      <c r="B52" s="602" t="s">
        <v>502</v>
      </c>
      <c r="C52" s="602"/>
      <c r="D52" s="602" t="s">
        <v>444</v>
      </c>
      <c r="E52" s="605"/>
      <c r="F52" s="602" t="s">
        <v>430</v>
      </c>
      <c r="G52" s="605"/>
      <c r="H52" s="602" t="s">
        <v>416</v>
      </c>
      <c r="I52" s="488"/>
      <c r="J52" s="488" t="s">
        <v>422</v>
      </c>
      <c r="K52" s="488"/>
      <c r="L52" s="488" t="s">
        <v>478</v>
      </c>
      <c r="M52" s="488"/>
      <c r="N52" s="882" t="s">
        <v>424</v>
      </c>
      <c r="O52" s="607"/>
      <c r="P52" s="607" t="s">
        <v>466</v>
      </c>
      <c r="Q52" s="488"/>
      <c r="R52" s="602" t="s">
        <v>688</v>
      </c>
      <c r="S52" s="602"/>
      <c r="T52" s="602" t="s">
        <v>621</v>
      </c>
      <c r="U52" s="602"/>
      <c r="V52" s="602" t="s">
        <v>636</v>
      </c>
      <c r="W52" s="602"/>
      <c r="X52" s="602" t="s">
        <v>455</v>
      </c>
      <c r="Y52" s="602"/>
      <c r="Z52" s="602" t="s">
        <v>646</v>
      </c>
      <c r="AA52" s="602"/>
      <c r="AB52" s="602" t="s">
        <v>314</v>
      </c>
      <c r="AC52" s="855"/>
      <c r="AD52" s="601"/>
      <c r="AE52" s="820"/>
      <c r="AF52" s="483"/>
      <c r="AG52" s="483"/>
      <c r="AH52" s="483"/>
      <c r="AI52" s="601">
        <f>COUNTA(E52:AC52)</f>
        <v>12</v>
      </c>
      <c r="AJ52" s="483"/>
      <c r="AK52" s="483"/>
    </row>
    <row r="53" spans="1:48" ht="13.5" customHeight="1">
      <c r="A53" s="874"/>
      <c r="B53" s="315"/>
      <c r="C53" s="315"/>
      <c r="D53" s="315"/>
      <c r="E53" s="605"/>
      <c r="F53" s="315"/>
      <c r="G53" s="854"/>
      <c r="H53" s="315"/>
      <c r="I53" s="315"/>
      <c r="J53" s="315"/>
      <c r="K53" s="315"/>
      <c r="L53" s="315"/>
      <c r="M53" s="315"/>
      <c r="N53" s="315"/>
      <c r="O53" s="315"/>
      <c r="P53" s="315"/>
      <c r="Q53" s="488"/>
      <c r="R53" s="315"/>
      <c r="S53" s="315"/>
      <c r="T53" s="315"/>
      <c r="U53" s="315"/>
      <c r="V53" s="315"/>
      <c r="W53" s="315"/>
      <c r="X53" s="315"/>
      <c r="Y53" s="315"/>
      <c r="Z53" s="315"/>
      <c r="AA53" s="315"/>
      <c r="AB53" s="315"/>
      <c r="AC53" s="855"/>
      <c r="AD53" s="601"/>
      <c r="AE53" s="820"/>
      <c r="AF53" s="483"/>
      <c r="AG53" s="483"/>
      <c r="AH53" s="483"/>
      <c r="AI53" s="483"/>
      <c r="AJ53" s="483"/>
      <c r="AK53" s="483"/>
    </row>
    <row r="54" spans="1:48" ht="13.5" customHeight="1">
      <c r="A54" s="874"/>
      <c r="B54" s="315"/>
      <c r="C54" s="315"/>
      <c r="D54" s="315"/>
      <c r="E54" s="605"/>
      <c r="F54" s="315"/>
      <c r="G54" s="854"/>
      <c r="H54" s="315"/>
      <c r="I54" s="315"/>
      <c r="J54" s="315"/>
      <c r="K54" s="315"/>
      <c r="L54" s="315"/>
      <c r="M54" s="315"/>
      <c r="N54" s="315"/>
      <c r="O54" s="315"/>
      <c r="P54" s="315"/>
      <c r="Q54" s="488"/>
      <c r="R54" s="315"/>
      <c r="S54" s="315"/>
      <c r="T54" s="315"/>
      <c r="U54" s="315"/>
      <c r="V54" s="315"/>
      <c r="W54" s="315"/>
      <c r="X54" s="315"/>
      <c r="Y54" s="315"/>
      <c r="Z54" s="315"/>
      <c r="AA54" s="315"/>
      <c r="AB54" s="315"/>
      <c r="AC54" s="855"/>
      <c r="AD54" s="601"/>
      <c r="AE54" s="820"/>
      <c r="AF54" s="483"/>
      <c r="AG54" s="483"/>
      <c r="AH54" s="483"/>
      <c r="AI54" s="483"/>
      <c r="AJ54" s="483"/>
      <c r="AK54" s="483"/>
    </row>
    <row r="55" spans="1:48" ht="13.5" customHeight="1">
      <c r="A55" s="875">
        <v>364.4</v>
      </c>
      <c r="B55" s="864" t="s">
        <v>3111</v>
      </c>
      <c r="C55" s="857">
        <v>470.8</v>
      </c>
      <c r="D55" s="864" t="s">
        <v>3112</v>
      </c>
      <c r="E55" s="857">
        <v>345</v>
      </c>
      <c r="F55" s="883" t="s">
        <v>3113</v>
      </c>
      <c r="G55" s="878">
        <v>364</v>
      </c>
      <c r="H55" s="883" t="s">
        <v>3114</v>
      </c>
      <c r="I55" s="860">
        <v>394.6</v>
      </c>
      <c r="J55" s="883" t="s">
        <v>3115</v>
      </c>
      <c r="K55" s="857">
        <v>401.4</v>
      </c>
      <c r="L55" s="883" t="s">
        <v>3116</v>
      </c>
      <c r="M55" s="857">
        <v>356.6</v>
      </c>
      <c r="N55" s="884" t="s">
        <v>3117</v>
      </c>
      <c r="O55" s="857">
        <v>307.10000000000002</v>
      </c>
      <c r="P55" s="884" t="s">
        <v>3078</v>
      </c>
      <c r="Q55" s="857">
        <v>385</v>
      </c>
      <c r="R55" s="884" t="s">
        <v>3118</v>
      </c>
      <c r="S55" s="857">
        <v>402</v>
      </c>
      <c r="T55" s="884" t="s">
        <v>620</v>
      </c>
      <c r="U55" s="857">
        <v>402.6</v>
      </c>
      <c r="V55" s="884" t="s">
        <v>635</v>
      </c>
      <c r="W55" s="857">
        <v>437</v>
      </c>
      <c r="X55" s="858" t="s">
        <v>456</v>
      </c>
      <c r="Y55" s="861">
        <v>393.8</v>
      </c>
      <c r="Z55" s="858" t="s">
        <v>645</v>
      </c>
      <c r="AA55" s="857">
        <v>447</v>
      </c>
      <c r="AB55" s="858" t="s">
        <v>313</v>
      </c>
      <c r="AC55" s="862"/>
      <c r="AD55" s="842">
        <f>SUM(A55:AC55)/1000</f>
        <v>5.4713000000000003</v>
      </c>
      <c r="AE55" s="820"/>
      <c r="AF55" s="483"/>
      <c r="AG55" s="483"/>
      <c r="AH55" s="483"/>
      <c r="AI55" s="483"/>
      <c r="AJ55" s="483"/>
      <c r="AK55" s="483"/>
    </row>
    <row r="56" spans="1:48" ht="13.5" customHeight="1">
      <c r="A56" s="874"/>
      <c r="B56" s="864" t="s">
        <v>98</v>
      </c>
      <c r="C56" s="315"/>
      <c r="D56" s="864" t="s">
        <v>98</v>
      </c>
      <c r="E56" s="605"/>
      <c r="F56" s="863" t="s">
        <v>503</v>
      </c>
      <c r="G56" s="854"/>
      <c r="H56" s="863" t="s">
        <v>503</v>
      </c>
      <c r="I56" s="315"/>
      <c r="J56" s="863" t="s">
        <v>503</v>
      </c>
      <c r="K56" s="315"/>
      <c r="L56" s="863" t="s">
        <v>503</v>
      </c>
      <c r="M56" s="315"/>
      <c r="N56" s="863" t="s">
        <v>503</v>
      </c>
      <c r="O56" s="315"/>
      <c r="P56" s="863" t="s">
        <v>503</v>
      </c>
      <c r="Q56" s="488"/>
      <c r="R56" s="863" t="s">
        <v>503</v>
      </c>
      <c r="S56" s="315"/>
      <c r="T56" s="863" t="s">
        <v>503</v>
      </c>
      <c r="U56" s="315"/>
      <c r="V56" s="863" t="s">
        <v>503</v>
      </c>
      <c r="W56" s="315"/>
      <c r="X56" s="864" t="s">
        <v>98</v>
      </c>
      <c r="Y56" s="315"/>
      <c r="Z56" s="864" t="s">
        <v>98</v>
      </c>
      <c r="AA56" s="315"/>
      <c r="AB56" s="864" t="s">
        <v>98</v>
      </c>
      <c r="AC56" s="855"/>
      <c r="AD56" s="601"/>
      <c r="AE56" s="820"/>
      <c r="AF56" s="483"/>
      <c r="AG56" s="601">
        <f>COUNTA(B56:AC56)</f>
        <v>14</v>
      </c>
      <c r="AH56" s="483"/>
      <c r="AI56" s="483"/>
      <c r="AJ56" s="483"/>
      <c r="AK56" s="483"/>
    </row>
    <row r="57" spans="1:48" ht="13.5" customHeight="1">
      <c r="A57" s="874"/>
      <c r="B57" s="865" t="s">
        <v>2166</v>
      </c>
      <c r="C57" s="315"/>
      <c r="D57" s="865" t="s">
        <v>2166</v>
      </c>
      <c r="E57" s="605"/>
      <c r="F57" s="865" t="s">
        <v>2166</v>
      </c>
      <c r="G57" s="854"/>
      <c r="H57" s="865" t="s">
        <v>2166</v>
      </c>
      <c r="I57" s="315"/>
      <c r="J57" s="865" t="s">
        <v>2166</v>
      </c>
      <c r="K57" s="315"/>
      <c r="L57" s="865" t="s">
        <v>2166</v>
      </c>
      <c r="M57" s="315"/>
      <c r="N57" s="865" t="s">
        <v>2166</v>
      </c>
      <c r="O57" s="315"/>
      <c r="P57" s="865" t="s">
        <v>2166</v>
      </c>
      <c r="Q57" s="488"/>
      <c r="R57" s="865" t="s">
        <v>2166</v>
      </c>
      <c r="S57" s="315"/>
      <c r="T57" s="865" t="s">
        <v>2166</v>
      </c>
      <c r="U57" s="315"/>
      <c r="V57" s="865" t="s">
        <v>2166</v>
      </c>
      <c r="W57" s="315"/>
      <c r="X57" s="865" t="s">
        <v>2166</v>
      </c>
      <c r="Y57" s="315"/>
      <c r="Z57" s="865" t="s">
        <v>2166</v>
      </c>
      <c r="AA57" s="315"/>
      <c r="AB57" s="865" t="s">
        <v>2166</v>
      </c>
      <c r="AC57" s="855"/>
      <c r="AD57" s="601"/>
      <c r="AE57" s="866">
        <f>COUNTA(B57:AB57)</f>
        <v>14</v>
      </c>
      <c r="AF57" s="483"/>
      <c r="AG57" s="483"/>
      <c r="AH57" s="483"/>
      <c r="AI57" s="483"/>
      <c r="AJ57" s="483"/>
      <c r="AK57" s="483"/>
    </row>
    <row r="58" spans="1:48" ht="13.5" customHeight="1">
      <c r="A58" s="874"/>
      <c r="B58" s="607" t="s">
        <v>112</v>
      </c>
      <c r="C58" s="607"/>
      <c r="D58" s="315" t="s">
        <v>97</v>
      </c>
      <c r="E58" s="605"/>
      <c r="F58" s="315" t="s">
        <v>112</v>
      </c>
      <c r="G58" s="605"/>
      <c r="H58" s="602" t="s">
        <v>97</v>
      </c>
      <c r="I58" s="488"/>
      <c r="J58" s="488" t="s">
        <v>97</v>
      </c>
      <c r="K58" s="488"/>
      <c r="L58" s="488" t="s">
        <v>419</v>
      </c>
      <c r="M58" s="488"/>
      <c r="N58" s="488" t="s">
        <v>97</v>
      </c>
      <c r="O58" s="607"/>
      <c r="P58" s="607" t="s">
        <v>97</v>
      </c>
      <c r="Q58" s="488"/>
      <c r="R58" s="315" t="s">
        <v>419</v>
      </c>
      <c r="S58" s="605"/>
      <c r="T58" s="607" t="s">
        <v>107</v>
      </c>
      <c r="U58" s="605"/>
      <c r="V58" s="605" t="s">
        <v>107</v>
      </c>
      <c r="W58" s="605"/>
      <c r="X58" s="607" t="s">
        <v>112</v>
      </c>
      <c r="Y58" s="607"/>
      <c r="Z58" s="868" t="s">
        <v>112</v>
      </c>
      <c r="AA58" s="868"/>
      <c r="AB58" s="315" t="s">
        <v>112</v>
      </c>
      <c r="AC58" s="855"/>
      <c r="AD58" s="601"/>
      <c r="AE58" s="820"/>
      <c r="AF58" s="601">
        <f>COUNTA(B58:AC58)</f>
        <v>14</v>
      </c>
      <c r="AG58" s="483"/>
      <c r="AH58" s="483"/>
      <c r="AI58" s="601"/>
      <c r="AJ58" s="483"/>
      <c r="AK58" s="483"/>
    </row>
    <row r="59" spans="1:48" ht="13.5" customHeight="1">
      <c r="A59" s="874"/>
      <c r="B59" s="315" t="s">
        <v>3119</v>
      </c>
      <c r="C59" s="315"/>
      <c r="D59" s="869" t="s">
        <v>3103</v>
      </c>
      <c r="E59" s="627"/>
      <c r="F59" s="315"/>
      <c r="G59" s="315"/>
      <c r="H59" s="869" t="s">
        <v>3105</v>
      </c>
      <c r="I59" s="315"/>
      <c r="J59" s="869" t="s">
        <v>3105</v>
      </c>
      <c r="K59" s="315"/>
      <c r="L59" s="315"/>
      <c r="M59" s="315"/>
      <c r="N59" s="869" t="s">
        <v>3105</v>
      </c>
      <c r="O59" s="315"/>
      <c r="P59" s="315"/>
      <c r="Q59" s="315"/>
      <c r="R59" s="869" t="s">
        <v>3120</v>
      </c>
      <c r="S59" s="315"/>
      <c r="T59" s="869" t="s">
        <v>3121</v>
      </c>
      <c r="U59" s="315"/>
      <c r="V59" s="869" t="s">
        <v>3122</v>
      </c>
      <c r="W59" s="315"/>
      <c r="X59" s="869" t="s">
        <v>3066</v>
      </c>
      <c r="Y59" s="315"/>
      <c r="Z59" s="869" t="s">
        <v>3123</v>
      </c>
      <c r="AA59" s="315"/>
      <c r="AB59" s="869" t="s">
        <v>3103</v>
      </c>
      <c r="AC59" s="855"/>
      <c r="AD59" s="842"/>
      <c r="AE59" s="820"/>
      <c r="AF59" s="601"/>
      <c r="AG59" s="483"/>
      <c r="AH59" s="483"/>
      <c r="AI59" s="601"/>
      <c r="AJ59" s="483"/>
      <c r="AK59" s="483"/>
    </row>
    <row r="60" spans="1:48" ht="13.5" customHeight="1">
      <c r="A60" s="871"/>
      <c r="B60" s="315" t="s">
        <v>560</v>
      </c>
      <c r="C60" s="827"/>
      <c r="D60" s="885" t="s">
        <v>575</v>
      </c>
      <c r="E60" s="885"/>
      <c r="F60" s="885" t="s">
        <v>589</v>
      </c>
      <c r="G60" s="886"/>
      <c r="H60" s="886" t="s">
        <v>3093</v>
      </c>
      <c r="I60" s="887"/>
      <c r="J60" s="888" t="s">
        <v>1723</v>
      </c>
      <c r="K60" s="834"/>
      <c r="L60" s="825"/>
      <c r="M60" s="835"/>
      <c r="N60" s="835"/>
      <c r="O60" s="825"/>
      <c r="P60" s="835" t="s">
        <v>3124</v>
      </c>
      <c r="Q60" s="835"/>
      <c r="R60" s="836" t="s">
        <v>3125</v>
      </c>
      <c r="S60" s="836"/>
      <c r="T60" s="837" t="s">
        <v>2203</v>
      </c>
      <c r="U60" s="837"/>
      <c r="V60" s="837" t="s">
        <v>3126</v>
      </c>
      <c r="W60" s="506"/>
      <c r="X60" s="607" t="s">
        <v>716</v>
      </c>
      <c r="Y60" s="607"/>
      <c r="Z60" s="552" t="s">
        <v>3118</v>
      </c>
      <c r="AA60" s="506"/>
      <c r="AB60" s="315" t="s">
        <v>664</v>
      </c>
      <c r="AC60" s="855"/>
      <c r="AD60" s="842"/>
      <c r="AE60" s="820"/>
      <c r="AF60" s="483"/>
      <c r="AG60" s="483"/>
      <c r="AH60" s="483"/>
      <c r="AI60" s="483"/>
      <c r="AJ60" s="601">
        <f>COUNTA(A60:AC60)</f>
        <v>12</v>
      </c>
      <c r="AK60" s="483">
        <f>AI61-AJ60</f>
        <v>0</v>
      </c>
    </row>
    <row r="61" spans="1:48" ht="13.5" customHeight="1">
      <c r="A61" s="881"/>
      <c r="B61" s="602" t="s">
        <v>321</v>
      </c>
      <c r="C61" s="602"/>
      <c r="D61" s="602" t="s">
        <v>336</v>
      </c>
      <c r="E61" s="605"/>
      <c r="F61" s="602" t="s">
        <v>346</v>
      </c>
      <c r="G61" s="605"/>
      <c r="H61" s="602" t="s">
        <v>357</v>
      </c>
      <c r="I61" s="488"/>
      <c r="J61" s="488" t="s">
        <v>352</v>
      </c>
      <c r="K61" s="488"/>
      <c r="L61" s="488" t="s">
        <v>670</v>
      </c>
      <c r="M61" s="488"/>
      <c r="N61" s="488" t="s">
        <v>661</v>
      </c>
      <c r="O61" s="607"/>
      <c r="P61" s="607" t="s">
        <v>642</v>
      </c>
      <c r="Q61" s="488"/>
      <c r="R61" s="602" t="s">
        <v>681</v>
      </c>
      <c r="S61" s="602"/>
      <c r="T61" s="602" t="s">
        <v>685</v>
      </c>
      <c r="U61" s="602"/>
      <c r="V61" s="602" t="s">
        <v>365</v>
      </c>
      <c r="W61" s="602"/>
      <c r="X61" s="602" t="s">
        <v>513</v>
      </c>
      <c r="Y61" s="602"/>
      <c r="Z61" s="602" t="s">
        <v>480</v>
      </c>
      <c r="AA61" s="602"/>
      <c r="AB61" s="602" t="s">
        <v>508</v>
      </c>
      <c r="AC61" s="855"/>
      <c r="AD61" s="601"/>
      <c r="AE61" s="820"/>
      <c r="AF61" s="483"/>
      <c r="AG61" s="483"/>
      <c r="AH61" s="483"/>
      <c r="AI61" s="601">
        <f>COUNTA(E61:AC61)</f>
        <v>12</v>
      </c>
      <c r="AJ61" s="483"/>
      <c r="AK61" s="483"/>
      <c r="AU61" s="188" t="s">
        <v>2358</v>
      </c>
      <c r="AV61" s="188">
        <v>33</v>
      </c>
    </row>
    <row r="62" spans="1:48" ht="13.5" customHeight="1">
      <c r="A62" s="874"/>
      <c r="B62" s="315"/>
      <c r="C62" s="315"/>
      <c r="D62" s="315"/>
      <c r="E62" s="605"/>
      <c r="F62" s="315"/>
      <c r="G62" s="854"/>
      <c r="H62" s="315"/>
      <c r="I62" s="315"/>
      <c r="J62" s="315"/>
      <c r="K62" s="315"/>
      <c r="L62" s="315"/>
      <c r="M62" s="315"/>
      <c r="N62" s="315"/>
      <c r="O62" s="315"/>
      <c r="P62" s="315"/>
      <c r="Q62" s="488"/>
      <c r="R62" s="315"/>
      <c r="S62" s="315"/>
      <c r="T62" s="315"/>
      <c r="U62" s="315"/>
      <c r="V62" s="315"/>
      <c r="W62" s="315"/>
      <c r="X62" s="315"/>
      <c r="Y62" s="315"/>
      <c r="Z62" s="315"/>
      <c r="AA62" s="315"/>
      <c r="AB62" s="315"/>
      <c r="AC62" s="855"/>
      <c r="AD62" s="601"/>
      <c r="AE62" s="820"/>
      <c r="AF62" s="483"/>
      <c r="AG62" s="483"/>
      <c r="AH62" s="483"/>
      <c r="AI62" s="483"/>
      <c r="AJ62" s="483"/>
      <c r="AK62" s="483"/>
      <c r="AU62" s="188" t="s">
        <v>3127</v>
      </c>
      <c r="AV62" s="188">
        <v>23</v>
      </c>
    </row>
    <row r="63" spans="1:48" ht="13.5" customHeight="1">
      <c r="A63" s="874"/>
      <c r="B63" s="315"/>
      <c r="C63" s="315"/>
      <c r="D63" s="315"/>
      <c r="E63" s="605"/>
      <c r="F63" s="315"/>
      <c r="G63" s="854"/>
      <c r="H63" s="315"/>
      <c r="I63" s="315"/>
      <c r="J63" s="315"/>
      <c r="K63" s="315"/>
      <c r="L63" s="315"/>
      <c r="M63" s="315"/>
      <c r="N63" s="315"/>
      <c r="O63" s="315"/>
      <c r="P63" s="315"/>
      <c r="Q63" s="488"/>
      <c r="R63" s="315"/>
      <c r="S63" s="315"/>
      <c r="T63" s="315"/>
      <c r="U63" s="315"/>
      <c r="V63" s="315"/>
      <c r="W63" s="315"/>
      <c r="X63" s="315"/>
      <c r="Y63" s="315"/>
      <c r="Z63" s="315"/>
      <c r="AA63" s="315"/>
      <c r="AB63" s="315"/>
      <c r="AC63" s="855"/>
      <c r="AD63" s="601"/>
      <c r="AE63" s="820"/>
      <c r="AF63" s="483"/>
      <c r="AG63" s="483"/>
      <c r="AH63" s="483"/>
      <c r="AI63" s="483"/>
      <c r="AJ63" s="483"/>
      <c r="AK63" s="483"/>
    </row>
    <row r="64" spans="1:48" ht="13.5" customHeight="1">
      <c r="A64" s="875">
        <v>373</v>
      </c>
      <c r="B64" s="858" t="s">
        <v>3128</v>
      </c>
      <c r="C64" s="857">
        <v>406.8</v>
      </c>
      <c r="D64" s="864" t="s">
        <v>3129</v>
      </c>
      <c r="E64" s="857">
        <v>433</v>
      </c>
      <c r="F64" s="858" t="s">
        <v>3129</v>
      </c>
      <c r="G64" s="878">
        <v>399.7</v>
      </c>
      <c r="H64" s="858" t="s">
        <v>3130</v>
      </c>
      <c r="I64" s="860">
        <v>384.1</v>
      </c>
      <c r="J64" s="858" t="s">
        <v>353</v>
      </c>
      <c r="K64" s="857">
        <v>455.9</v>
      </c>
      <c r="L64" s="856" t="s">
        <v>678</v>
      </c>
      <c r="M64" s="857">
        <v>433.2</v>
      </c>
      <c r="N64" s="856" t="s">
        <v>662</v>
      </c>
      <c r="O64" s="857">
        <v>407.4</v>
      </c>
      <c r="P64" s="856" t="s">
        <v>643</v>
      </c>
      <c r="Q64" s="857">
        <v>394.5</v>
      </c>
      <c r="R64" s="856" t="s">
        <v>680</v>
      </c>
      <c r="S64" s="857">
        <v>410.1</v>
      </c>
      <c r="T64" s="856" t="s">
        <v>687</v>
      </c>
      <c r="U64" s="857">
        <v>428.1</v>
      </c>
      <c r="V64" s="856" t="s">
        <v>366</v>
      </c>
      <c r="W64" s="857">
        <v>406.6</v>
      </c>
      <c r="X64" s="856" t="s">
        <v>515</v>
      </c>
      <c r="Y64" s="861">
        <v>411.3</v>
      </c>
      <c r="Z64" s="856" t="s">
        <v>482</v>
      </c>
      <c r="AA64" s="857">
        <v>427.8</v>
      </c>
      <c r="AB64" s="856" t="s">
        <v>511</v>
      </c>
      <c r="AC64" s="862"/>
      <c r="AD64" s="842">
        <f>SUM(A64:AC64)/1000</f>
        <v>5.7715000000000005</v>
      </c>
      <c r="AE64" s="820"/>
      <c r="AF64" s="483"/>
      <c r="AG64" s="483"/>
      <c r="AH64" s="483"/>
      <c r="AI64" s="483"/>
      <c r="AJ64" s="483"/>
      <c r="AK64" s="483"/>
    </row>
    <row r="65" spans="1:37" ht="13.5" customHeight="1">
      <c r="A65" s="874"/>
      <c r="B65" s="864" t="s">
        <v>98</v>
      </c>
      <c r="C65" s="315"/>
      <c r="D65" s="864" t="s">
        <v>98</v>
      </c>
      <c r="E65" s="605"/>
      <c r="F65" s="864" t="s">
        <v>98</v>
      </c>
      <c r="G65" s="854"/>
      <c r="H65" s="864" t="s">
        <v>98</v>
      </c>
      <c r="I65" s="315"/>
      <c r="J65" s="864" t="s">
        <v>98</v>
      </c>
      <c r="K65" s="315"/>
      <c r="L65" s="863" t="s">
        <v>503</v>
      </c>
      <c r="M65" s="315"/>
      <c r="N65" s="856" t="s">
        <v>503</v>
      </c>
      <c r="O65" s="315"/>
      <c r="P65" s="856" t="s">
        <v>503</v>
      </c>
      <c r="Q65" s="488"/>
      <c r="R65" s="856" t="s">
        <v>503</v>
      </c>
      <c r="S65" s="315"/>
      <c r="T65" s="856" t="s">
        <v>503</v>
      </c>
      <c r="U65" s="315"/>
      <c r="V65" s="856" t="s">
        <v>503</v>
      </c>
      <c r="W65" s="315"/>
      <c r="X65" s="856" t="s">
        <v>503</v>
      </c>
      <c r="Y65" s="315"/>
      <c r="Z65" s="856" t="s">
        <v>503</v>
      </c>
      <c r="AA65" s="315"/>
      <c r="AB65" s="856" t="s">
        <v>503</v>
      </c>
      <c r="AC65" s="855"/>
      <c r="AD65" s="601"/>
      <c r="AE65" s="820"/>
      <c r="AF65" s="483"/>
      <c r="AG65" s="601">
        <f>COUNTA(B65:AC65)</f>
        <v>14</v>
      </c>
      <c r="AH65" s="483"/>
      <c r="AI65" s="483"/>
      <c r="AJ65" s="483"/>
      <c r="AK65" s="483"/>
    </row>
    <row r="66" spans="1:37" ht="13.5" customHeight="1">
      <c r="A66" s="874"/>
      <c r="B66" s="865" t="s">
        <v>2166</v>
      </c>
      <c r="C66" s="315"/>
      <c r="D66" s="865" t="s">
        <v>2166</v>
      </c>
      <c r="E66" s="605"/>
      <c r="F66" s="865" t="s">
        <v>2166</v>
      </c>
      <c r="G66" s="854"/>
      <c r="H66" s="865" t="s">
        <v>2166</v>
      </c>
      <c r="I66" s="315"/>
      <c r="J66" s="865" t="s">
        <v>2166</v>
      </c>
      <c r="K66" s="315"/>
      <c r="L66" s="865" t="s">
        <v>2166</v>
      </c>
      <c r="M66" s="315"/>
      <c r="N66" s="865" t="s">
        <v>2166</v>
      </c>
      <c r="O66" s="315"/>
      <c r="P66" s="865" t="s">
        <v>2166</v>
      </c>
      <c r="Q66" s="488"/>
      <c r="R66" s="865" t="s">
        <v>2166</v>
      </c>
      <c r="S66" s="315"/>
      <c r="T66" s="865" t="s">
        <v>2166</v>
      </c>
      <c r="U66" s="315"/>
      <c r="V66" s="865" t="s">
        <v>2166</v>
      </c>
      <c r="W66" s="315"/>
      <c r="X66" s="865" t="s">
        <v>2166</v>
      </c>
      <c r="Y66" s="315"/>
      <c r="Z66" s="865" t="s">
        <v>2166</v>
      </c>
      <c r="AA66" s="315"/>
      <c r="AB66" s="865" t="s">
        <v>2166</v>
      </c>
      <c r="AC66" s="855"/>
      <c r="AD66" s="601"/>
      <c r="AE66" s="866">
        <f>COUNTA(B66:AB66)</f>
        <v>14</v>
      </c>
      <c r="AF66" s="483"/>
      <c r="AG66" s="483"/>
      <c r="AH66" s="483"/>
      <c r="AI66" s="483"/>
      <c r="AJ66" s="483"/>
      <c r="AK66" s="483"/>
    </row>
    <row r="67" spans="1:37" ht="13.5" customHeight="1">
      <c r="A67" s="874"/>
      <c r="B67" s="315" t="s">
        <v>107</v>
      </c>
      <c r="C67" s="607"/>
      <c r="D67" s="315" t="s">
        <v>176</v>
      </c>
      <c r="E67" s="605"/>
      <c r="F67" s="607" t="s">
        <v>107</v>
      </c>
      <c r="G67" s="605"/>
      <c r="H67" s="602" t="s">
        <v>176</v>
      </c>
      <c r="I67" s="488"/>
      <c r="J67" s="488" t="s">
        <v>112</v>
      </c>
      <c r="K67" s="488"/>
      <c r="L67" s="315" t="s">
        <v>1905</v>
      </c>
      <c r="M67" s="607"/>
      <c r="N67" s="607" t="s">
        <v>112</v>
      </c>
      <c r="O67" s="607"/>
      <c r="P67" s="607" t="s">
        <v>97</v>
      </c>
      <c r="Q67" s="488"/>
      <c r="R67" s="605" t="s">
        <v>107</v>
      </c>
      <c r="S67" s="605"/>
      <c r="T67" s="605" t="s">
        <v>97</v>
      </c>
      <c r="U67" s="605"/>
      <c r="V67" s="605" t="s">
        <v>176</v>
      </c>
      <c r="W67" s="605"/>
      <c r="X67" s="607" t="s">
        <v>107</v>
      </c>
      <c r="Y67" s="607"/>
      <c r="Z67" s="868" t="s">
        <v>176</v>
      </c>
      <c r="AA67" s="868"/>
      <c r="AB67" s="315" t="s">
        <v>176</v>
      </c>
      <c r="AC67" s="855"/>
      <c r="AD67" s="601"/>
      <c r="AE67" s="820"/>
      <c r="AF67" s="601">
        <f>COUNTA(B67:AC67)</f>
        <v>14</v>
      </c>
      <c r="AG67" s="483"/>
      <c r="AH67" s="483"/>
      <c r="AI67" s="601"/>
      <c r="AJ67" s="483"/>
      <c r="AK67" s="483"/>
    </row>
    <row r="68" spans="1:37" ht="13.5" customHeight="1">
      <c r="A68" s="889"/>
      <c r="B68" s="840"/>
      <c r="C68" s="840"/>
      <c r="D68" s="890" t="s">
        <v>3131</v>
      </c>
      <c r="E68" s="891"/>
      <c r="F68" s="840"/>
      <c r="G68" s="840"/>
      <c r="H68" s="840"/>
      <c r="I68" s="840"/>
      <c r="J68" s="890" t="s">
        <v>3132</v>
      </c>
      <c r="K68" s="840"/>
      <c r="L68" s="890" t="s">
        <v>3133</v>
      </c>
      <c r="M68" s="840"/>
      <c r="N68" s="890" t="s">
        <v>3133</v>
      </c>
      <c r="O68" s="840"/>
      <c r="P68" s="890" t="s">
        <v>3134</v>
      </c>
      <c r="Q68" s="840"/>
      <c r="R68" s="890" t="s">
        <v>3135</v>
      </c>
      <c r="S68" s="840"/>
      <c r="T68" s="890" t="s">
        <v>3136</v>
      </c>
      <c r="U68" s="840"/>
      <c r="V68" s="840"/>
      <c r="W68" s="840"/>
      <c r="X68" s="890" t="s">
        <v>3137</v>
      </c>
      <c r="Y68" s="840"/>
      <c r="Z68" s="840"/>
      <c r="AA68" s="840"/>
      <c r="AB68" s="840"/>
      <c r="AC68" s="841"/>
      <c r="AD68" s="601"/>
      <c r="AE68" s="820"/>
      <c r="AF68" s="601"/>
      <c r="AG68" s="483"/>
      <c r="AH68" s="483"/>
      <c r="AI68" s="601"/>
      <c r="AJ68" s="483"/>
      <c r="AK68" s="483"/>
    </row>
    <row r="69" spans="1:37" ht="13.5" customHeight="1">
      <c r="A69" s="892"/>
      <c r="B69" s="893"/>
      <c r="C69" s="893"/>
      <c r="D69" s="893"/>
      <c r="E69" s="849"/>
      <c r="F69" s="844"/>
      <c r="G69" s="845"/>
      <c r="H69" s="845"/>
      <c r="I69" s="845"/>
      <c r="J69" s="845"/>
      <c r="K69" s="846"/>
      <c r="L69" s="846"/>
      <c r="M69" s="847"/>
      <c r="N69" s="847"/>
      <c r="O69" s="847"/>
      <c r="P69" s="848"/>
      <c r="Q69" s="849"/>
      <c r="R69" s="849"/>
      <c r="S69" s="848"/>
      <c r="T69" s="849" t="s">
        <v>468</v>
      </c>
      <c r="U69" s="849"/>
      <c r="V69" s="849" t="s">
        <v>2770</v>
      </c>
      <c r="W69" s="850"/>
      <c r="X69" s="851" t="s">
        <v>600</v>
      </c>
      <c r="Y69" s="851"/>
      <c r="Z69" s="851" t="s">
        <v>3138</v>
      </c>
      <c r="AA69" s="852"/>
      <c r="AB69" s="850"/>
      <c r="AC69" s="853"/>
      <c r="AD69" s="842"/>
      <c r="AE69" s="820"/>
      <c r="AF69" s="483"/>
      <c r="AG69" s="483"/>
      <c r="AH69" s="483"/>
      <c r="AI69" s="483"/>
      <c r="AJ69" s="601">
        <f>COUNTA(A69:AC69)</f>
        <v>4</v>
      </c>
      <c r="AK69" s="483">
        <f>AI70-AJ69</f>
        <v>8</v>
      </c>
    </row>
    <row r="70" spans="1:37" ht="13.5" customHeight="1">
      <c r="A70" s="881"/>
      <c r="B70" s="602" t="s">
        <v>595</v>
      </c>
      <c r="C70" s="602"/>
      <c r="D70" s="602" t="s">
        <v>516</v>
      </c>
      <c r="E70" s="605"/>
      <c r="F70" s="602" t="s">
        <v>532</v>
      </c>
      <c r="G70" s="605"/>
      <c r="H70" s="602" t="s">
        <v>655</v>
      </c>
      <c r="I70" s="488"/>
      <c r="J70" s="488" t="s">
        <v>665</v>
      </c>
      <c r="K70" s="488"/>
      <c r="L70" s="488" t="s">
        <v>725</v>
      </c>
      <c r="M70" s="488"/>
      <c r="N70" s="488" t="s">
        <v>729</v>
      </c>
      <c r="O70" s="607"/>
      <c r="P70" s="607" t="s">
        <v>735</v>
      </c>
      <c r="Q70" s="607"/>
      <c r="R70" s="607" t="s">
        <v>698</v>
      </c>
      <c r="S70" s="607"/>
      <c r="T70" s="607" t="s">
        <v>260</v>
      </c>
      <c r="U70" s="607"/>
      <c r="V70" s="607" t="s">
        <v>265</v>
      </c>
      <c r="W70" s="607"/>
      <c r="X70" s="607" t="s">
        <v>295</v>
      </c>
      <c r="Y70" s="607"/>
      <c r="Z70" s="607" t="s">
        <v>297</v>
      </c>
      <c r="AA70" s="607"/>
      <c r="AB70" s="607" t="s">
        <v>302</v>
      </c>
      <c r="AC70" s="855"/>
      <c r="AD70" s="842"/>
      <c r="AE70" s="820"/>
      <c r="AF70" s="483"/>
      <c r="AG70" s="483"/>
      <c r="AH70" s="483"/>
      <c r="AI70" s="601">
        <f>COUNTA(E70:AC70)</f>
        <v>12</v>
      </c>
      <c r="AJ70" s="483"/>
      <c r="AK70" s="483"/>
    </row>
    <row r="71" spans="1:37" ht="13.5" customHeight="1">
      <c r="A71" s="874"/>
      <c r="B71" s="315"/>
      <c r="C71" s="315"/>
      <c r="D71" s="315"/>
      <c r="E71" s="605"/>
      <c r="F71" s="315"/>
      <c r="G71" s="854"/>
      <c r="H71" s="315"/>
      <c r="I71" s="315"/>
      <c r="J71" s="315"/>
      <c r="K71" s="315"/>
      <c r="L71" s="315"/>
      <c r="M71" s="315"/>
      <c r="N71" s="315"/>
      <c r="O71" s="315"/>
      <c r="P71" s="315"/>
      <c r="Q71" s="488"/>
      <c r="R71" s="315"/>
      <c r="S71" s="315"/>
      <c r="T71" s="315"/>
      <c r="U71" s="315"/>
      <c r="V71" s="315"/>
      <c r="W71" s="315"/>
      <c r="X71" s="315"/>
      <c r="Y71" s="315"/>
      <c r="Z71" s="315"/>
      <c r="AA71" s="315"/>
      <c r="AB71" s="315"/>
      <c r="AC71" s="855"/>
      <c r="AD71" s="842"/>
      <c r="AE71" s="820"/>
      <c r="AF71" s="483"/>
      <c r="AG71" s="483"/>
      <c r="AH71" s="483"/>
      <c r="AI71" s="483"/>
      <c r="AJ71" s="483"/>
      <c r="AK71" s="483"/>
    </row>
    <row r="72" spans="1:37" ht="13.5" customHeight="1">
      <c r="A72" s="874"/>
      <c r="B72" s="315"/>
      <c r="C72" s="315"/>
      <c r="D72" s="315"/>
      <c r="E72" s="605"/>
      <c r="F72" s="315"/>
      <c r="G72" s="854"/>
      <c r="H72" s="315"/>
      <c r="I72" s="315"/>
      <c r="J72" s="315"/>
      <c r="K72" s="315"/>
      <c r="L72" s="315"/>
      <c r="M72" s="315"/>
      <c r="N72" s="315"/>
      <c r="O72" s="315"/>
      <c r="P72" s="315"/>
      <c r="Q72" s="488"/>
      <c r="R72" s="315"/>
      <c r="S72" s="315"/>
      <c r="T72" s="315"/>
      <c r="U72" s="315"/>
      <c r="V72" s="315"/>
      <c r="W72" s="315"/>
      <c r="X72" s="315"/>
      <c r="Y72" s="315"/>
      <c r="Z72" s="315"/>
      <c r="AA72" s="315"/>
      <c r="AB72" s="315"/>
      <c r="AC72" s="855"/>
      <c r="AD72" s="842"/>
      <c r="AE72" s="820"/>
      <c r="AF72" s="483"/>
      <c r="AG72" s="483"/>
      <c r="AH72" s="483"/>
      <c r="AI72" s="483"/>
      <c r="AJ72" s="483"/>
      <c r="AK72" s="483"/>
    </row>
    <row r="73" spans="1:37" ht="13.5" customHeight="1">
      <c r="A73" s="875">
        <v>371.3</v>
      </c>
      <c r="B73" s="894" t="s">
        <v>598</v>
      </c>
      <c r="C73" s="857">
        <v>365.1</v>
      </c>
      <c r="D73" s="894" t="s">
        <v>3139</v>
      </c>
      <c r="E73" s="857">
        <v>381</v>
      </c>
      <c r="F73" s="894" t="s">
        <v>3140</v>
      </c>
      <c r="G73" s="878">
        <v>417</v>
      </c>
      <c r="H73" s="856" t="s">
        <v>654</v>
      </c>
      <c r="I73" s="860">
        <v>423.3</v>
      </c>
      <c r="J73" s="858" t="s">
        <v>664</v>
      </c>
      <c r="K73" s="857">
        <v>401</v>
      </c>
      <c r="L73" s="858" t="s">
        <v>728</v>
      </c>
      <c r="M73" s="857">
        <v>424</v>
      </c>
      <c r="N73" s="858" t="s">
        <v>742</v>
      </c>
      <c r="O73" s="857">
        <v>404.9</v>
      </c>
      <c r="P73" s="858" t="s">
        <v>695</v>
      </c>
      <c r="Q73" s="857">
        <v>343.1</v>
      </c>
      <c r="R73" s="858" t="s">
        <v>695</v>
      </c>
      <c r="S73" s="857">
        <v>357.7</v>
      </c>
      <c r="T73" s="858" t="s">
        <v>771</v>
      </c>
      <c r="U73" s="857">
        <v>365.2</v>
      </c>
      <c r="V73" s="858" t="s">
        <v>3141</v>
      </c>
      <c r="W73" s="857">
        <v>350.1</v>
      </c>
      <c r="X73" s="858" t="s">
        <v>3142</v>
      </c>
      <c r="Y73" s="861">
        <v>357.7</v>
      </c>
      <c r="Z73" s="858" t="s">
        <v>3142</v>
      </c>
      <c r="AA73" s="857">
        <v>337.8</v>
      </c>
      <c r="AB73" s="858" t="s">
        <v>3143</v>
      </c>
      <c r="AC73" s="862"/>
      <c r="AD73" s="842">
        <f>SUM(A73:AC73)/1000</f>
        <v>5.2991999999999999</v>
      </c>
      <c r="AE73" s="820"/>
      <c r="AF73" s="483"/>
      <c r="AG73" s="483"/>
      <c r="AH73" s="483"/>
      <c r="AI73" s="483"/>
      <c r="AJ73" s="483"/>
      <c r="AK73" s="483"/>
    </row>
    <row r="74" spans="1:37" ht="13.5" customHeight="1">
      <c r="A74" s="874"/>
      <c r="B74" s="864" t="s">
        <v>503</v>
      </c>
      <c r="C74" s="315"/>
      <c r="D74" s="864" t="s">
        <v>503</v>
      </c>
      <c r="E74" s="605"/>
      <c r="F74" s="864" t="s">
        <v>503</v>
      </c>
      <c r="G74" s="854"/>
      <c r="H74" s="863" t="s">
        <v>503</v>
      </c>
      <c r="I74" s="315"/>
      <c r="J74" s="864" t="s">
        <v>98</v>
      </c>
      <c r="K74" s="315"/>
      <c r="L74" s="864" t="s">
        <v>98</v>
      </c>
      <c r="M74" s="315"/>
      <c r="N74" s="864" t="s">
        <v>98</v>
      </c>
      <c r="O74" s="315"/>
      <c r="P74" s="864" t="s">
        <v>699</v>
      </c>
      <c r="Q74" s="488"/>
      <c r="R74" s="864" t="s">
        <v>699</v>
      </c>
      <c r="S74" s="315"/>
      <c r="T74" s="864" t="s">
        <v>98</v>
      </c>
      <c r="U74" s="315"/>
      <c r="V74" s="864" t="s">
        <v>98</v>
      </c>
      <c r="W74" s="315"/>
      <c r="X74" s="864" t="s">
        <v>98</v>
      </c>
      <c r="Y74" s="315"/>
      <c r="Z74" s="864" t="s">
        <v>98</v>
      </c>
      <c r="AA74" s="315"/>
      <c r="AB74" s="864" t="s">
        <v>98</v>
      </c>
      <c r="AC74" s="855"/>
      <c r="AD74" s="842"/>
      <c r="AE74" s="820"/>
      <c r="AF74" s="483"/>
      <c r="AG74" s="601">
        <f>COUNTA(B74:AC74)</f>
        <v>14</v>
      </c>
      <c r="AH74" s="483"/>
      <c r="AI74" s="483"/>
      <c r="AJ74" s="483"/>
      <c r="AK74" s="483"/>
    </row>
    <row r="75" spans="1:37" ht="13.5" customHeight="1">
      <c r="A75" s="874"/>
      <c r="B75" s="865" t="s">
        <v>2166</v>
      </c>
      <c r="C75" s="315"/>
      <c r="D75" s="865" t="s">
        <v>2166</v>
      </c>
      <c r="E75" s="605"/>
      <c r="F75" s="865" t="s">
        <v>2166</v>
      </c>
      <c r="G75" s="854"/>
      <c r="H75" s="865" t="s">
        <v>2166</v>
      </c>
      <c r="I75" s="315"/>
      <c r="J75" s="865" t="s">
        <v>2166</v>
      </c>
      <c r="K75" s="315"/>
      <c r="L75" s="865" t="s">
        <v>2166</v>
      </c>
      <c r="M75" s="315"/>
      <c r="N75" s="865" t="s">
        <v>2166</v>
      </c>
      <c r="O75" s="315"/>
      <c r="P75" s="865" t="s">
        <v>2166</v>
      </c>
      <c r="Q75" s="488"/>
      <c r="R75" s="865" t="s">
        <v>2166</v>
      </c>
      <c r="S75" s="315"/>
      <c r="T75" s="865" t="s">
        <v>2166</v>
      </c>
      <c r="U75" s="315"/>
      <c r="V75" s="865" t="s">
        <v>2166</v>
      </c>
      <c r="W75" s="315"/>
      <c r="X75" s="865" t="s">
        <v>2166</v>
      </c>
      <c r="Y75" s="315"/>
      <c r="Z75" s="865" t="s">
        <v>2166</v>
      </c>
      <c r="AA75" s="315"/>
      <c r="AB75" s="865" t="s">
        <v>2166</v>
      </c>
      <c r="AC75" s="855"/>
      <c r="AD75" s="842"/>
      <c r="AE75" s="866">
        <f>COUNTA(B75:AB75)</f>
        <v>14</v>
      </c>
      <c r="AF75" s="483"/>
      <c r="AG75" s="483"/>
      <c r="AH75" s="483"/>
      <c r="AI75" s="483"/>
      <c r="AJ75" s="483"/>
      <c r="AK75" s="483"/>
    </row>
    <row r="76" spans="1:37" ht="13.5" customHeight="1">
      <c r="A76" s="874"/>
      <c r="B76" s="315" t="s">
        <v>596</v>
      </c>
      <c r="C76" s="607"/>
      <c r="D76" s="315" t="s">
        <v>176</v>
      </c>
      <c r="E76" s="605"/>
      <c r="F76" s="607" t="s">
        <v>176</v>
      </c>
      <c r="G76" s="605"/>
      <c r="H76" s="602" t="s">
        <v>107</v>
      </c>
      <c r="I76" s="488"/>
      <c r="J76" s="488" t="s">
        <v>112</v>
      </c>
      <c r="K76" s="488"/>
      <c r="L76" s="895" t="s">
        <v>112</v>
      </c>
      <c r="M76" s="488"/>
      <c r="N76" s="895" t="s">
        <v>596</v>
      </c>
      <c r="O76" s="607"/>
      <c r="P76" s="315" t="s">
        <v>97</v>
      </c>
      <c r="Q76" s="488"/>
      <c r="R76" s="315" t="s">
        <v>97</v>
      </c>
      <c r="S76" s="605"/>
      <c r="T76" s="605" t="s">
        <v>97</v>
      </c>
      <c r="U76" s="605"/>
      <c r="V76" s="605" t="s">
        <v>97</v>
      </c>
      <c r="W76" s="605"/>
      <c r="X76" s="607" t="s">
        <v>97</v>
      </c>
      <c r="Y76" s="607"/>
      <c r="Z76" s="868" t="s">
        <v>97</v>
      </c>
      <c r="AA76" s="868"/>
      <c r="AB76" s="868" t="s">
        <v>97</v>
      </c>
      <c r="AC76" s="855"/>
      <c r="AD76" s="842"/>
      <c r="AE76" s="820"/>
      <c r="AF76" s="601">
        <f>COUNTA(B76:AC76)</f>
        <v>14</v>
      </c>
      <c r="AG76" s="483"/>
      <c r="AH76" s="483"/>
      <c r="AI76" s="601"/>
      <c r="AJ76" s="483"/>
      <c r="AK76" s="483"/>
    </row>
    <row r="77" spans="1:37" ht="13.5" customHeight="1">
      <c r="A77" s="315"/>
      <c r="B77" s="315"/>
      <c r="C77" s="315"/>
      <c r="D77" s="869" t="s">
        <v>3144</v>
      </c>
      <c r="E77" s="605"/>
      <c r="F77" s="315"/>
      <c r="G77" s="315"/>
      <c r="H77" s="869" t="s">
        <v>3145</v>
      </c>
      <c r="I77" s="315"/>
      <c r="J77" s="869" t="s">
        <v>3088</v>
      </c>
      <c r="K77" s="315"/>
      <c r="L77" s="869" t="s">
        <v>3146</v>
      </c>
      <c r="M77" s="315"/>
      <c r="N77" s="869" t="s">
        <v>3147</v>
      </c>
      <c r="O77" s="315"/>
      <c r="P77" s="315"/>
      <c r="Q77" s="315"/>
      <c r="R77" s="315"/>
      <c r="S77" s="315"/>
      <c r="T77" s="315"/>
      <c r="U77" s="315"/>
      <c r="V77" s="869" t="s">
        <v>3103</v>
      </c>
      <c r="W77" s="315"/>
      <c r="X77" s="869" t="s">
        <v>3148</v>
      </c>
      <c r="Y77" s="315"/>
      <c r="Z77" s="869" t="s">
        <v>3149</v>
      </c>
      <c r="AA77" s="315"/>
      <c r="AB77" s="869" t="s">
        <v>3105</v>
      </c>
      <c r="AC77" s="855"/>
      <c r="AD77" s="842"/>
      <c r="AE77" s="820"/>
      <c r="AF77" s="601"/>
      <c r="AG77" s="483"/>
      <c r="AH77" s="483"/>
      <c r="AI77" s="601"/>
      <c r="AJ77" s="483"/>
      <c r="AK77" s="483"/>
    </row>
    <row r="78" spans="1:37" ht="13.5" customHeight="1">
      <c r="A78" s="607"/>
      <c r="B78" s="506"/>
      <c r="C78" s="506"/>
      <c r="D78" s="836"/>
      <c r="E78" s="835"/>
      <c r="F78" s="872"/>
      <c r="G78" s="827"/>
      <c r="H78" s="827"/>
      <c r="I78" s="827"/>
      <c r="J78" s="827"/>
      <c r="K78" s="818"/>
      <c r="L78" s="886" t="s">
        <v>3150</v>
      </c>
      <c r="M78" s="834"/>
      <c r="N78" s="886" t="s">
        <v>2771</v>
      </c>
      <c r="O78" s="834"/>
      <c r="P78" s="825" t="s">
        <v>3151</v>
      </c>
      <c r="Q78" s="835"/>
      <c r="R78" s="835" t="s">
        <v>3152</v>
      </c>
      <c r="S78" s="825"/>
      <c r="T78" s="835" t="s">
        <v>3153</v>
      </c>
      <c r="U78" s="835"/>
      <c r="V78" s="315" t="s">
        <v>3154</v>
      </c>
      <c r="W78" s="836"/>
      <c r="X78" s="837" t="s">
        <v>609</v>
      </c>
      <c r="Y78" s="837"/>
      <c r="Z78" s="837" t="s">
        <v>3155</v>
      </c>
      <c r="AA78" s="506"/>
      <c r="AB78" s="836" t="s">
        <v>1714</v>
      </c>
      <c r="AC78" s="838"/>
      <c r="AD78" s="842"/>
      <c r="AE78" s="820"/>
      <c r="AF78" s="483"/>
      <c r="AG78" s="483"/>
      <c r="AH78" s="483"/>
      <c r="AI78" s="483"/>
      <c r="AJ78" s="601">
        <f>COUNTA(A78:AC78)</f>
        <v>9</v>
      </c>
      <c r="AK78" s="483">
        <f>AI79-AJ78</f>
        <v>3</v>
      </c>
    </row>
    <row r="79" spans="1:37" ht="13.5" customHeight="1">
      <c r="A79" s="880"/>
      <c r="B79" s="607" t="s">
        <v>714</v>
      </c>
      <c r="C79" s="602"/>
      <c r="D79" s="602" t="s">
        <v>755</v>
      </c>
      <c r="E79" s="605"/>
      <c r="F79" s="602" t="s">
        <v>744</v>
      </c>
      <c r="G79" s="605"/>
      <c r="H79" s="607" t="s">
        <v>711</v>
      </c>
      <c r="I79" s="607"/>
      <c r="J79" s="607" t="s">
        <v>250</v>
      </c>
      <c r="K79" s="607"/>
      <c r="L79" s="607" t="s">
        <v>236</v>
      </c>
      <c r="M79" s="607"/>
      <c r="N79" s="607" t="s">
        <v>255</v>
      </c>
      <c r="O79" s="607"/>
      <c r="P79" s="607" t="s">
        <v>268</v>
      </c>
      <c r="Q79" s="607"/>
      <c r="R79" s="607" t="s">
        <v>284</v>
      </c>
      <c r="S79" s="607"/>
      <c r="T79" s="607" t="s">
        <v>495</v>
      </c>
      <c r="U79" s="607"/>
      <c r="V79" s="607" t="s">
        <v>489</v>
      </c>
      <c r="W79" s="607"/>
      <c r="X79" s="607" t="s">
        <v>566</v>
      </c>
      <c r="Y79" s="607"/>
      <c r="Z79" s="607" t="s">
        <v>549</v>
      </c>
      <c r="AA79" s="607"/>
      <c r="AB79" s="607" t="s">
        <v>499</v>
      </c>
      <c r="AC79" s="855"/>
      <c r="AD79" s="842"/>
      <c r="AE79" s="820"/>
      <c r="AF79" s="483"/>
      <c r="AG79" s="483"/>
      <c r="AH79" s="483"/>
      <c r="AI79" s="601">
        <f>COUNTA(E79:AC79)</f>
        <v>12</v>
      </c>
      <c r="AJ79" s="483"/>
      <c r="AK79" s="483"/>
    </row>
    <row r="80" spans="1:37" ht="15.75" customHeight="1"/>
    <row r="81" spans="1:37" ht="15.75" customHeight="1"/>
    <row r="82" spans="1:37" ht="13.5" customHeight="1">
      <c r="A82" s="875">
        <v>422.8</v>
      </c>
      <c r="B82" s="858" t="s">
        <v>716</v>
      </c>
      <c r="C82" s="857">
        <v>398.9</v>
      </c>
      <c r="D82" s="603"/>
      <c r="E82" s="857">
        <v>179.9</v>
      </c>
      <c r="F82" s="858" t="s">
        <v>748</v>
      </c>
      <c r="G82" s="878">
        <v>404.3</v>
      </c>
      <c r="H82" s="858" t="s">
        <v>710</v>
      </c>
      <c r="I82" s="860">
        <v>432.3</v>
      </c>
      <c r="J82" s="858" t="s">
        <v>249</v>
      </c>
      <c r="K82" s="857">
        <v>405.4</v>
      </c>
      <c r="L82" s="858" t="s">
        <v>235</v>
      </c>
      <c r="M82" s="857">
        <v>418.2</v>
      </c>
      <c r="N82" s="858" t="s">
        <v>2210</v>
      </c>
      <c r="O82" s="857">
        <v>416.8</v>
      </c>
      <c r="P82" s="858" t="s">
        <v>3141</v>
      </c>
      <c r="Q82" s="857">
        <v>395</v>
      </c>
      <c r="R82" s="858" t="s">
        <v>3156</v>
      </c>
      <c r="S82" s="857">
        <v>401.8</v>
      </c>
      <c r="T82" s="858" t="s">
        <v>1639</v>
      </c>
      <c r="U82" s="857">
        <v>433.9</v>
      </c>
      <c r="V82" s="858" t="s">
        <v>3157</v>
      </c>
      <c r="W82" s="857">
        <v>238.9</v>
      </c>
      <c r="X82" s="858" t="s">
        <v>567</v>
      </c>
      <c r="Y82" s="861">
        <v>411.33</v>
      </c>
      <c r="Z82" s="858" t="s">
        <v>3158</v>
      </c>
      <c r="AA82" s="857">
        <v>418.2</v>
      </c>
      <c r="AB82" s="858" t="s">
        <v>3159</v>
      </c>
      <c r="AC82" s="862"/>
      <c r="AD82" s="842">
        <f>SUM(A82:AC82)/1000</f>
        <v>5.3777299999999997</v>
      </c>
      <c r="AE82" s="820"/>
      <c r="AF82" s="483"/>
      <c r="AG82" s="483"/>
      <c r="AH82" s="483"/>
      <c r="AI82" s="483"/>
      <c r="AJ82" s="483"/>
      <c r="AK82" s="483"/>
    </row>
    <row r="83" spans="1:37" ht="13.5" customHeight="1">
      <c r="A83" s="874"/>
      <c r="B83" s="864" t="s">
        <v>98</v>
      </c>
      <c r="C83" s="315"/>
      <c r="D83" s="879"/>
      <c r="E83" s="605"/>
      <c r="F83" s="864" t="s">
        <v>98</v>
      </c>
      <c r="G83" s="854"/>
      <c r="H83" s="864" t="s">
        <v>98</v>
      </c>
      <c r="I83" s="315"/>
      <c r="J83" s="864" t="s">
        <v>169</v>
      </c>
      <c r="K83" s="315"/>
      <c r="L83" s="864" t="s">
        <v>169</v>
      </c>
      <c r="M83" s="315"/>
      <c r="N83" s="864" t="s">
        <v>169</v>
      </c>
      <c r="O83" s="315"/>
      <c r="P83" s="864" t="s">
        <v>98</v>
      </c>
      <c r="Q83" s="488"/>
      <c r="R83" s="864" t="s">
        <v>98</v>
      </c>
      <c r="S83" s="315"/>
      <c r="T83" s="864" t="s">
        <v>212</v>
      </c>
      <c r="U83" s="315"/>
      <c r="V83" s="864" t="s">
        <v>212</v>
      </c>
      <c r="W83" s="315"/>
      <c r="X83" s="864" t="s">
        <v>212</v>
      </c>
      <c r="Y83" s="315"/>
      <c r="Z83" s="864" t="s">
        <v>169</v>
      </c>
      <c r="AA83" s="315"/>
      <c r="AB83" s="864" t="s">
        <v>212</v>
      </c>
      <c r="AC83" s="855"/>
      <c r="AD83" s="842"/>
      <c r="AE83" s="820"/>
      <c r="AF83" s="483"/>
      <c r="AG83" s="601">
        <f>COUNTA(B83:AC83)</f>
        <v>13</v>
      </c>
      <c r="AH83" s="483"/>
      <c r="AI83" s="483"/>
      <c r="AJ83" s="483"/>
      <c r="AK83" s="483"/>
    </row>
    <row r="84" spans="1:37" ht="13.5" customHeight="1">
      <c r="A84" s="874"/>
      <c r="B84" s="865" t="s">
        <v>2166</v>
      </c>
      <c r="C84" s="315"/>
      <c r="D84" s="170"/>
      <c r="E84" s="605"/>
      <c r="F84" s="170"/>
      <c r="G84" s="854"/>
      <c r="H84" s="865" t="s">
        <v>2166</v>
      </c>
      <c r="I84" s="315"/>
      <c r="J84" s="865" t="s">
        <v>2166</v>
      </c>
      <c r="K84" s="315"/>
      <c r="L84" s="865" t="s">
        <v>2166</v>
      </c>
      <c r="M84" s="315"/>
      <c r="N84" s="865" t="s">
        <v>2166</v>
      </c>
      <c r="O84" s="315"/>
      <c r="P84" s="865" t="s">
        <v>2166</v>
      </c>
      <c r="Q84" s="488"/>
      <c r="R84" s="865" t="s">
        <v>2166</v>
      </c>
      <c r="S84" s="315"/>
      <c r="T84" s="865" t="s">
        <v>2166</v>
      </c>
      <c r="U84" s="315"/>
      <c r="V84" s="865" t="s">
        <v>2166</v>
      </c>
      <c r="W84" s="315"/>
      <c r="X84" s="865" t="s">
        <v>2166</v>
      </c>
      <c r="Y84" s="315"/>
      <c r="Z84" s="865" t="s">
        <v>2166</v>
      </c>
      <c r="AA84" s="315"/>
      <c r="AB84" s="865" t="s">
        <v>2166</v>
      </c>
      <c r="AC84" s="855"/>
      <c r="AD84" s="842"/>
      <c r="AE84" s="866">
        <f>COUNTA(B84:AB84)</f>
        <v>12</v>
      </c>
      <c r="AF84" s="483"/>
      <c r="AG84" s="483"/>
      <c r="AH84" s="483"/>
      <c r="AI84" s="483"/>
      <c r="AJ84" s="483"/>
      <c r="AK84" s="483"/>
    </row>
    <row r="85" spans="1:37" ht="13.5" customHeight="1">
      <c r="A85" s="874"/>
      <c r="B85" s="607" t="s">
        <v>107</v>
      </c>
      <c r="C85" s="607"/>
      <c r="D85" s="488" t="s">
        <v>2503</v>
      </c>
      <c r="E85" s="605"/>
      <c r="F85" s="488" t="s">
        <v>2503</v>
      </c>
      <c r="G85" s="605"/>
      <c r="H85" s="488" t="s">
        <v>97</v>
      </c>
      <c r="I85" s="488"/>
      <c r="J85" s="488" t="s">
        <v>176</v>
      </c>
      <c r="K85" s="488"/>
      <c r="L85" s="488" t="s">
        <v>97</v>
      </c>
      <c r="M85" s="488"/>
      <c r="N85" s="488" t="s">
        <v>97</v>
      </c>
      <c r="O85" s="607"/>
      <c r="P85" s="607" t="s">
        <v>176</v>
      </c>
      <c r="Q85" s="488"/>
      <c r="R85" s="605" t="s">
        <v>176</v>
      </c>
      <c r="S85" s="605"/>
      <c r="T85" s="605" t="s">
        <v>176</v>
      </c>
      <c r="U85" s="605"/>
      <c r="V85" s="605" t="s">
        <v>490</v>
      </c>
      <c r="W85" s="605"/>
      <c r="X85" s="315" t="s">
        <v>419</v>
      </c>
      <c r="Y85" s="607"/>
      <c r="Z85" s="868" t="s">
        <v>176</v>
      </c>
      <c r="AA85" s="868"/>
      <c r="AB85" s="868" t="s">
        <v>176</v>
      </c>
      <c r="AC85" s="855"/>
      <c r="AD85" s="842"/>
      <c r="AE85" s="820"/>
      <c r="AF85" s="601">
        <f>COUNTA(B85:AC85)</f>
        <v>14</v>
      </c>
      <c r="AG85" s="483"/>
      <c r="AH85" s="483"/>
      <c r="AI85" s="601"/>
      <c r="AJ85" s="483"/>
      <c r="AK85" s="483"/>
    </row>
    <row r="86" spans="1:37" ht="13.5" customHeight="1">
      <c r="A86" s="874"/>
      <c r="B86" s="869" t="s">
        <v>3160</v>
      </c>
      <c r="C86" s="315"/>
      <c r="D86" s="869" t="s">
        <v>3161</v>
      </c>
      <c r="E86" s="605"/>
      <c r="F86" s="869" t="s">
        <v>3160</v>
      </c>
      <c r="G86" s="315"/>
      <c r="H86" s="315"/>
      <c r="I86" s="315"/>
      <c r="J86" s="315"/>
      <c r="K86" s="315"/>
      <c r="L86" s="315"/>
      <c r="M86" s="315"/>
      <c r="N86" s="315"/>
      <c r="O86" s="315"/>
      <c r="P86" s="869" t="s">
        <v>3103</v>
      </c>
      <c r="Q86" s="315"/>
      <c r="R86" s="869" t="s">
        <v>3089</v>
      </c>
      <c r="S86" s="315"/>
      <c r="T86" s="315"/>
      <c r="U86" s="315"/>
      <c r="V86" s="854"/>
      <c r="W86" s="854"/>
      <c r="X86" s="854"/>
      <c r="Y86" s="854"/>
      <c r="Z86" s="896" t="s">
        <v>3103</v>
      </c>
      <c r="AA86" s="854"/>
      <c r="AB86" s="854"/>
      <c r="AC86" s="855"/>
      <c r="AD86" s="842"/>
      <c r="AE86" s="820"/>
      <c r="AF86" s="601"/>
      <c r="AG86" s="483"/>
      <c r="AH86" s="483"/>
      <c r="AI86" s="601"/>
      <c r="AJ86" s="483"/>
      <c r="AK86" s="483"/>
    </row>
    <row r="87" spans="1:37" ht="13.5" customHeight="1">
      <c r="A87" s="815"/>
      <c r="B87" s="817" t="s">
        <v>3162</v>
      </c>
      <c r="C87" s="817"/>
      <c r="D87" s="627" t="s">
        <v>1704</v>
      </c>
      <c r="E87" s="835"/>
      <c r="F87" s="869" t="s">
        <v>3163</v>
      </c>
      <c r="G87" s="827"/>
      <c r="H87" s="886" t="s">
        <v>355</v>
      </c>
      <c r="I87" s="886"/>
      <c r="J87" s="886" t="s">
        <v>369</v>
      </c>
      <c r="K87" s="886"/>
      <c r="L87" s="886" t="s">
        <v>3164</v>
      </c>
      <c r="M87" s="897"/>
      <c r="N87" s="552" t="s">
        <v>373</v>
      </c>
      <c r="O87" s="897"/>
      <c r="P87" s="835" t="s">
        <v>369</v>
      </c>
      <c r="Q87" s="835"/>
      <c r="R87" s="835" t="s">
        <v>1703</v>
      </c>
      <c r="S87" s="809"/>
      <c r="T87" s="835" t="s">
        <v>361</v>
      </c>
      <c r="U87" s="835"/>
      <c r="V87" s="552" t="s">
        <v>3165</v>
      </c>
      <c r="W87" s="897"/>
      <c r="X87" s="898" t="s">
        <v>3166</v>
      </c>
      <c r="Y87" s="837"/>
      <c r="Z87" s="898" t="s">
        <v>2215</v>
      </c>
      <c r="AA87" s="506"/>
      <c r="AB87" s="315" t="s">
        <v>3167</v>
      </c>
      <c r="AC87" s="838"/>
      <c r="AD87" s="842"/>
      <c r="AE87" s="820"/>
      <c r="AF87" s="483"/>
      <c r="AG87" s="483"/>
      <c r="AH87" s="483"/>
      <c r="AI87" s="483"/>
      <c r="AJ87" s="601">
        <f>COUNTA(A87:AC87)</f>
        <v>14</v>
      </c>
      <c r="AK87" s="483">
        <f>AI88-AJ87</f>
        <v>-2</v>
      </c>
    </row>
    <row r="88" spans="1:37" ht="13.5" customHeight="1">
      <c r="A88" s="881"/>
      <c r="B88" s="602" t="s">
        <v>231</v>
      </c>
      <c r="C88" s="602"/>
      <c r="D88" s="602" t="s">
        <v>587</v>
      </c>
      <c r="E88" s="605"/>
      <c r="F88" s="602" t="s">
        <v>219</v>
      </c>
      <c r="G88" s="605"/>
      <c r="H88" s="602" t="s">
        <v>211</v>
      </c>
      <c r="I88" s="488"/>
      <c r="J88" s="488" t="s">
        <v>217</v>
      </c>
      <c r="K88" s="488"/>
      <c r="L88" s="488" t="s">
        <v>208</v>
      </c>
      <c r="M88" s="488"/>
      <c r="N88" s="488" t="s">
        <v>198</v>
      </c>
      <c r="O88" s="607"/>
      <c r="P88" s="315" t="s">
        <v>193</v>
      </c>
      <c r="Q88" s="488"/>
      <c r="R88" s="602" t="s">
        <v>557</v>
      </c>
      <c r="S88" s="602"/>
      <c r="T88" s="602" t="s">
        <v>223</v>
      </c>
      <c r="U88" s="602"/>
      <c r="V88" s="602" t="s">
        <v>188</v>
      </c>
      <c r="W88" s="602"/>
      <c r="X88" s="602" t="s">
        <v>182</v>
      </c>
      <c r="Y88" s="602"/>
      <c r="Z88" s="602" t="s">
        <v>326</v>
      </c>
      <c r="AA88" s="602"/>
      <c r="AB88" s="602" t="s">
        <v>338</v>
      </c>
      <c r="AC88" s="855"/>
      <c r="AD88" s="842"/>
      <c r="AE88" s="820"/>
      <c r="AF88" s="483"/>
      <c r="AG88" s="483"/>
      <c r="AH88" s="483"/>
      <c r="AI88" s="601">
        <f>COUNTA(E88:AC88)</f>
        <v>12</v>
      </c>
      <c r="AJ88" s="483"/>
      <c r="AK88" s="483"/>
    </row>
    <row r="89" spans="1:37" ht="13.5" customHeight="1">
      <c r="A89" s="874"/>
      <c r="B89" s="315"/>
      <c r="C89" s="315"/>
      <c r="D89" s="315"/>
      <c r="E89" s="605"/>
      <c r="F89" s="315"/>
      <c r="G89" s="854"/>
      <c r="H89" s="315"/>
      <c r="I89" s="315"/>
      <c r="J89" s="315"/>
      <c r="K89" s="315"/>
      <c r="L89" s="315"/>
      <c r="M89" s="315"/>
      <c r="N89" s="315"/>
      <c r="O89" s="315"/>
      <c r="P89" s="315"/>
      <c r="Q89" s="488"/>
      <c r="R89" s="315"/>
      <c r="S89" s="315"/>
      <c r="T89" s="315"/>
      <c r="U89" s="315"/>
      <c r="V89" s="315"/>
      <c r="W89" s="315"/>
      <c r="X89" s="315"/>
      <c r="Y89" s="315"/>
      <c r="Z89" s="315"/>
      <c r="AA89" s="315"/>
      <c r="AB89" s="315"/>
      <c r="AC89" s="855"/>
      <c r="AD89" s="842"/>
      <c r="AE89" s="820"/>
      <c r="AF89" s="483"/>
      <c r="AG89" s="483"/>
      <c r="AH89" s="483"/>
      <c r="AI89" s="483"/>
      <c r="AJ89" s="483"/>
      <c r="AK89" s="483"/>
    </row>
    <row r="90" spans="1:37" ht="13.5" customHeight="1">
      <c r="A90" s="874"/>
      <c r="B90" s="315"/>
      <c r="C90" s="315"/>
      <c r="D90" s="315"/>
      <c r="E90" s="605"/>
      <c r="F90" s="315"/>
      <c r="G90" s="854"/>
      <c r="H90" s="315"/>
      <c r="I90" s="315"/>
      <c r="J90" s="315"/>
      <c r="K90" s="315"/>
      <c r="L90" s="315"/>
      <c r="M90" s="315"/>
      <c r="N90" s="315"/>
      <c r="O90" s="315"/>
      <c r="P90" s="315"/>
      <c r="Q90" s="488"/>
      <c r="R90" s="315"/>
      <c r="S90" s="315"/>
      <c r="T90" s="315"/>
      <c r="U90" s="315"/>
      <c r="V90" s="315"/>
      <c r="W90" s="315"/>
      <c r="X90" s="315"/>
      <c r="Y90" s="315"/>
      <c r="Z90" s="315"/>
      <c r="AA90" s="315"/>
      <c r="AB90" s="315"/>
      <c r="AC90" s="855"/>
      <c r="AD90" s="842"/>
      <c r="AE90" s="820"/>
      <c r="AF90" s="483"/>
      <c r="AG90" s="483"/>
      <c r="AH90" s="483"/>
      <c r="AI90" s="483"/>
      <c r="AJ90" s="483"/>
      <c r="AK90" s="483"/>
    </row>
    <row r="91" spans="1:37" ht="13.5" customHeight="1">
      <c r="A91" s="875">
        <v>412.3</v>
      </c>
      <c r="B91" s="858" t="s">
        <v>225</v>
      </c>
      <c r="C91" s="857">
        <v>420.97</v>
      </c>
      <c r="D91" s="858" t="s">
        <v>589</v>
      </c>
      <c r="E91" s="857">
        <v>419.66</v>
      </c>
      <c r="F91" s="858" t="s">
        <v>221</v>
      </c>
      <c r="G91" s="878">
        <v>419.11</v>
      </c>
      <c r="H91" s="858" t="s">
        <v>213</v>
      </c>
      <c r="I91" s="860">
        <v>408.81</v>
      </c>
      <c r="J91" s="858" t="s">
        <v>218</v>
      </c>
      <c r="K91" s="857">
        <v>426.93</v>
      </c>
      <c r="L91" s="858" t="s">
        <v>206</v>
      </c>
      <c r="M91" s="857">
        <v>434.73</v>
      </c>
      <c r="N91" s="858" t="s">
        <v>199</v>
      </c>
      <c r="O91" s="857">
        <v>400.83</v>
      </c>
      <c r="P91" s="858" t="s">
        <v>191</v>
      </c>
      <c r="Q91" s="857">
        <v>436.3</v>
      </c>
      <c r="R91" s="858" t="s">
        <v>572</v>
      </c>
      <c r="S91" s="857">
        <v>393.11</v>
      </c>
      <c r="T91" s="858" t="s">
        <v>225</v>
      </c>
      <c r="U91" s="857">
        <v>447.36</v>
      </c>
      <c r="V91" s="858" t="s">
        <v>186</v>
      </c>
      <c r="W91" s="857">
        <v>391.11</v>
      </c>
      <c r="X91" s="858" t="s">
        <v>185</v>
      </c>
      <c r="Y91" s="861">
        <v>448.59</v>
      </c>
      <c r="Z91" s="858" t="s">
        <v>3168</v>
      </c>
      <c r="AA91" s="857">
        <v>388</v>
      </c>
      <c r="AB91" s="858" t="s">
        <v>337</v>
      </c>
      <c r="AC91" s="855"/>
      <c r="AD91" s="842">
        <f>SUM(A91:AC91)/1000</f>
        <v>5.8478099999999991</v>
      </c>
      <c r="AE91" s="820"/>
      <c r="AF91" s="483"/>
      <c r="AG91" s="483"/>
      <c r="AH91" s="483"/>
      <c r="AI91" s="483"/>
      <c r="AJ91" s="483"/>
      <c r="AK91" s="483"/>
    </row>
    <row r="92" spans="1:37" ht="13.5" customHeight="1">
      <c r="A92" s="874"/>
      <c r="B92" s="864" t="s">
        <v>212</v>
      </c>
      <c r="C92" s="315"/>
      <c r="D92" s="864" t="s">
        <v>212</v>
      </c>
      <c r="E92" s="605"/>
      <c r="F92" s="864" t="s">
        <v>212</v>
      </c>
      <c r="G92" s="854"/>
      <c r="H92" s="864" t="s">
        <v>212</v>
      </c>
      <c r="I92" s="315"/>
      <c r="J92" s="864" t="s">
        <v>169</v>
      </c>
      <c r="K92" s="315"/>
      <c r="L92" s="864" t="s">
        <v>169</v>
      </c>
      <c r="M92" s="315"/>
      <c r="N92" s="864" t="s">
        <v>169</v>
      </c>
      <c r="O92" s="315"/>
      <c r="P92" s="864" t="s">
        <v>169</v>
      </c>
      <c r="Q92" s="488"/>
      <c r="R92" s="864" t="s">
        <v>212</v>
      </c>
      <c r="S92" s="315"/>
      <c r="T92" s="864" t="s">
        <v>212</v>
      </c>
      <c r="U92" s="315"/>
      <c r="V92" s="864" t="s">
        <v>169</v>
      </c>
      <c r="W92" s="315"/>
      <c r="X92" s="864" t="s">
        <v>169</v>
      </c>
      <c r="Y92" s="315"/>
      <c r="Z92" s="864" t="s">
        <v>169</v>
      </c>
      <c r="AA92" s="315"/>
      <c r="AB92" s="864" t="s">
        <v>169</v>
      </c>
      <c r="AC92" s="899"/>
      <c r="AD92" s="842"/>
      <c r="AE92" s="820"/>
      <c r="AF92" s="483"/>
      <c r="AG92" s="601">
        <f>COUNTA(B92:AC92)</f>
        <v>14</v>
      </c>
      <c r="AH92" s="483"/>
      <c r="AI92" s="483"/>
      <c r="AJ92" s="483"/>
      <c r="AK92" s="483"/>
    </row>
    <row r="93" spans="1:37" ht="13.5" customHeight="1">
      <c r="A93" s="874"/>
      <c r="B93" s="865" t="s">
        <v>2166</v>
      </c>
      <c r="C93" s="315"/>
      <c r="D93" s="865" t="s">
        <v>2166</v>
      </c>
      <c r="E93" s="605"/>
      <c r="F93" s="865" t="s">
        <v>2166</v>
      </c>
      <c r="G93" s="854"/>
      <c r="H93" s="865" t="s">
        <v>2166</v>
      </c>
      <c r="I93" s="315"/>
      <c r="J93" s="865" t="s">
        <v>2166</v>
      </c>
      <c r="K93" s="315"/>
      <c r="L93" s="865" t="s">
        <v>2166</v>
      </c>
      <c r="M93" s="315"/>
      <c r="N93" s="865" t="s">
        <v>2166</v>
      </c>
      <c r="O93" s="315"/>
      <c r="P93" s="865" t="s">
        <v>2166</v>
      </c>
      <c r="Q93" s="488"/>
      <c r="R93" s="865" t="s">
        <v>2166</v>
      </c>
      <c r="S93" s="315"/>
      <c r="T93" s="865" t="s">
        <v>2166</v>
      </c>
      <c r="U93" s="315"/>
      <c r="V93" s="865" t="s">
        <v>2166</v>
      </c>
      <c r="W93" s="315"/>
      <c r="X93" s="865" t="s">
        <v>2166</v>
      </c>
      <c r="Y93" s="315"/>
      <c r="Z93" s="865" t="s">
        <v>2166</v>
      </c>
      <c r="AA93" s="315"/>
      <c r="AB93" s="865" t="s">
        <v>2166</v>
      </c>
      <c r="AC93" s="862"/>
      <c r="AD93" s="842"/>
      <c r="AE93" s="866">
        <f>COUNTA(B93:AB93)</f>
        <v>14</v>
      </c>
      <c r="AF93" s="483"/>
      <c r="AG93" s="483"/>
      <c r="AH93" s="483"/>
      <c r="AI93" s="483"/>
      <c r="AJ93" s="483"/>
      <c r="AK93" s="483"/>
    </row>
    <row r="94" spans="1:37" ht="13.5" customHeight="1">
      <c r="A94" s="874"/>
      <c r="B94" s="607" t="s">
        <v>176</v>
      </c>
      <c r="C94" s="607"/>
      <c r="D94" s="315" t="s">
        <v>176</v>
      </c>
      <c r="E94" s="605"/>
      <c r="F94" s="607" t="s">
        <v>176</v>
      </c>
      <c r="G94" s="605"/>
      <c r="H94" s="602" t="s">
        <v>176</v>
      </c>
      <c r="I94" s="488"/>
      <c r="J94" s="488" t="s">
        <v>176</v>
      </c>
      <c r="K94" s="488"/>
      <c r="L94" s="488" t="s">
        <v>1582</v>
      </c>
      <c r="M94" s="488"/>
      <c r="N94" s="488" t="s">
        <v>176</v>
      </c>
      <c r="O94" s="607"/>
      <c r="P94" s="607" t="s">
        <v>97</v>
      </c>
      <c r="Q94" s="488"/>
      <c r="R94" s="605" t="s">
        <v>107</v>
      </c>
      <c r="S94" s="605"/>
      <c r="T94" s="605" t="s">
        <v>107</v>
      </c>
      <c r="U94" s="605"/>
      <c r="V94" s="605" t="s">
        <v>176</v>
      </c>
      <c r="W94" s="605"/>
      <c r="X94" s="607" t="s">
        <v>107</v>
      </c>
      <c r="Y94" s="607"/>
      <c r="Z94" s="868" t="s">
        <v>107</v>
      </c>
      <c r="AA94" s="868"/>
      <c r="AB94" s="868" t="s">
        <v>112</v>
      </c>
      <c r="AC94" s="855"/>
      <c r="AD94" s="842"/>
      <c r="AE94" s="820"/>
      <c r="AF94" s="601">
        <f>COUNTA(B94:AC94)</f>
        <v>14</v>
      </c>
      <c r="AG94" s="483"/>
      <c r="AH94" s="483"/>
      <c r="AI94" s="601"/>
      <c r="AJ94" s="483"/>
      <c r="AK94" s="483"/>
    </row>
    <row r="95" spans="1:37" ht="13.5" customHeight="1">
      <c r="A95" s="900"/>
      <c r="B95" s="896" t="s">
        <v>3103</v>
      </c>
      <c r="C95" s="854"/>
      <c r="D95" s="854"/>
      <c r="E95" s="854"/>
      <c r="F95" s="854"/>
      <c r="G95" s="854"/>
      <c r="H95" s="854"/>
      <c r="I95" s="854"/>
      <c r="J95" s="854"/>
      <c r="K95" s="854"/>
      <c r="L95" s="854"/>
      <c r="M95" s="854"/>
      <c r="N95" s="627"/>
      <c r="O95" s="854"/>
      <c r="P95" s="854"/>
      <c r="Q95" s="854"/>
      <c r="R95" s="896" t="s">
        <v>3169</v>
      </c>
      <c r="S95" s="854"/>
      <c r="T95" s="854"/>
      <c r="U95" s="854"/>
      <c r="V95" s="854"/>
      <c r="W95" s="854"/>
      <c r="X95" s="854"/>
      <c r="Y95" s="854"/>
      <c r="Z95" s="854"/>
      <c r="AA95" s="854"/>
      <c r="AB95" s="854"/>
      <c r="AC95" s="855"/>
      <c r="AD95" s="842"/>
      <c r="AE95" s="820"/>
      <c r="AF95" s="601"/>
      <c r="AG95" s="483"/>
      <c r="AH95" s="483"/>
      <c r="AI95" s="601"/>
      <c r="AJ95" s="483"/>
      <c r="AK95" s="483"/>
    </row>
    <row r="96" spans="1:37" ht="13.5" customHeight="1">
      <c r="A96" s="901"/>
      <c r="B96" s="552" t="s">
        <v>3079</v>
      </c>
      <c r="C96" s="506"/>
      <c r="D96" s="315" t="s">
        <v>3170</v>
      </c>
      <c r="E96" s="835"/>
      <c r="F96" s="885" t="s">
        <v>3084</v>
      </c>
      <c r="G96" s="854"/>
      <c r="H96" s="885" t="s">
        <v>414</v>
      </c>
      <c r="I96" s="885"/>
      <c r="J96" s="885" t="s">
        <v>3082</v>
      </c>
      <c r="K96" s="886"/>
      <c r="L96" s="886" t="s">
        <v>3098</v>
      </c>
      <c r="M96" s="834"/>
      <c r="N96" s="888" t="s">
        <v>3164</v>
      </c>
      <c r="O96" s="834"/>
      <c r="P96" s="902" t="s">
        <v>319</v>
      </c>
      <c r="Q96" s="835"/>
      <c r="R96" s="835" t="s">
        <v>3171</v>
      </c>
      <c r="S96" s="825"/>
      <c r="T96" s="835" t="s">
        <v>3172</v>
      </c>
      <c r="U96" s="835"/>
      <c r="V96" s="315" t="s">
        <v>1559</v>
      </c>
      <c r="W96" s="836"/>
      <c r="X96" s="898" t="s">
        <v>3173</v>
      </c>
      <c r="Y96" s="837"/>
      <c r="Z96" s="898" t="s">
        <v>3174</v>
      </c>
      <c r="AA96" s="506"/>
      <c r="AB96" s="898" t="s">
        <v>3175</v>
      </c>
      <c r="AC96" s="838"/>
      <c r="AD96" s="842"/>
      <c r="AE96" s="820"/>
      <c r="AF96" s="483"/>
      <c r="AG96" s="483"/>
      <c r="AH96" s="483"/>
      <c r="AI96" s="483"/>
      <c r="AJ96" s="601">
        <f>COUNTA(A96:AC96)</f>
        <v>14</v>
      </c>
      <c r="AK96" s="483">
        <f>AI97-AJ96</f>
        <v>-2</v>
      </c>
    </row>
    <row r="97" spans="1:37" ht="13.5" customHeight="1">
      <c r="A97" s="881"/>
      <c r="B97" s="602" t="s">
        <v>396</v>
      </c>
      <c r="C97" s="602"/>
      <c r="D97" s="602" t="s">
        <v>351</v>
      </c>
      <c r="E97" s="605"/>
      <c r="F97" s="605" t="s">
        <v>370</v>
      </c>
      <c r="G97" s="605"/>
      <c r="H97" s="605" t="s">
        <v>371</v>
      </c>
      <c r="I97" s="605"/>
      <c r="J97" s="605" t="s">
        <v>377</v>
      </c>
      <c r="K97" s="605"/>
      <c r="L97" s="605" t="s">
        <v>238</v>
      </c>
      <c r="M97" s="605"/>
      <c r="N97" s="605" t="s">
        <v>248</v>
      </c>
      <c r="O97" s="605"/>
      <c r="P97" s="605" t="s">
        <v>226</v>
      </c>
      <c r="Q97" s="605"/>
      <c r="R97" s="605" t="s">
        <v>216</v>
      </c>
      <c r="S97" s="605"/>
      <c r="T97" s="605" t="s">
        <v>200</v>
      </c>
      <c r="U97" s="605"/>
      <c r="V97" s="605" t="s">
        <v>261</v>
      </c>
      <c r="W97" s="605"/>
      <c r="X97" s="605" t="s">
        <v>291</v>
      </c>
      <c r="Y97" s="605"/>
      <c r="Z97" s="605" t="s">
        <v>275</v>
      </c>
      <c r="AA97" s="605"/>
      <c r="AB97" s="605" t="s">
        <v>299</v>
      </c>
      <c r="AC97" s="855"/>
      <c r="AD97" s="842"/>
      <c r="AE97" s="820"/>
      <c r="AF97" s="483"/>
      <c r="AG97" s="483"/>
      <c r="AH97" s="483"/>
      <c r="AI97" s="601">
        <f>COUNTA(E97:AC97)</f>
        <v>12</v>
      </c>
      <c r="AJ97" s="483"/>
      <c r="AK97" s="483"/>
    </row>
    <row r="98" spans="1:37" ht="13.5" customHeight="1">
      <c r="A98" s="874"/>
      <c r="B98" s="315"/>
      <c r="C98" s="315"/>
      <c r="D98" s="315"/>
      <c r="E98" s="605"/>
      <c r="F98" s="315"/>
      <c r="G98" s="854"/>
      <c r="H98" s="315"/>
      <c r="I98" s="315"/>
      <c r="J98" s="315"/>
      <c r="K98" s="854"/>
      <c r="L98" s="315"/>
      <c r="M98" s="315"/>
      <c r="N98" s="315"/>
      <c r="O98" s="315"/>
      <c r="P98" s="315"/>
      <c r="Q98" s="488"/>
      <c r="R98" s="315"/>
      <c r="S98" s="315"/>
      <c r="T98" s="315"/>
      <c r="U98" s="315"/>
      <c r="V98" s="315"/>
      <c r="W98" s="315"/>
      <c r="X98" s="315"/>
      <c r="Y98" s="315"/>
      <c r="Z98" s="315"/>
      <c r="AA98" s="315"/>
      <c r="AB98" s="315"/>
      <c r="AC98" s="855"/>
      <c r="AD98" s="842"/>
      <c r="AE98" s="820"/>
      <c r="AF98" s="483"/>
      <c r="AG98" s="483"/>
      <c r="AH98" s="483"/>
      <c r="AI98" s="483"/>
      <c r="AJ98" s="483"/>
      <c r="AK98" s="483"/>
    </row>
    <row r="99" spans="1:37" ht="13.5" customHeight="1">
      <c r="A99" s="874"/>
      <c r="B99" s="315"/>
      <c r="C99" s="315"/>
      <c r="D99" s="315"/>
      <c r="E99" s="605"/>
      <c r="F99" s="315"/>
      <c r="G99" s="854"/>
      <c r="H99" s="315"/>
      <c r="I99" s="315"/>
      <c r="J99" s="315"/>
      <c r="K99" s="315"/>
      <c r="L99" s="315"/>
      <c r="M99" s="315"/>
      <c r="N99" s="315"/>
      <c r="O99" s="315"/>
      <c r="P99" s="315"/>
      <c r="Q99" s="488"/>
      <c r="R99" s="315"/>
      <c r="S99" s="315"/>
      <c r="T99" s="315"/>
      <c r="U99" s="315"/>
      <c r="V99" s="315"/>
      <c r="W99" s="315"/>
      <c r="X99" s="315"/>
      <c r="Y99" s="315"/>
      <c r="Z99" s="315"/>
      <c r="AA99" s="315"/>
      <c r="AB99" s="315"/>
      <c r="AC99" s="855"/>
      <c r="AD99" s="842"/>
      <c r="AE99" s="820"/>
      <c r="AF99" s="483"/>
      <c r="AG99" s="483"/>
      <c r="AH99" s="483"/>
      <c r="AI99" s="483"/>
      <c r="AJ99" s="483"/>
      <c r="AK99" s="483"/>
    </row>
    <row r="100" spans="1:37" ht="13.5" customHeight="1">
      <c r="A100" s="875">
        <v>437.96</v>
      </c>
      <c r="B100" s="858" t="s">
        <v>3097</v>
      </c>
      <c r="C100" s="857">
        <v>413.81</v>
      </c>
      <c r="D100" s="864" t="s">
        <v>3176</v>
      </c>
      <c r="E100" s="857">
        <v>424.2</v>
      </c>
      <c r="F100" s="858" t="s">
        <v>3177</v>
      </c>
      <c r="G100" s="878">
        <v>414.52</v>
      </c>
      <c r="H100" s="858" t="s">
        <v>3178</v>
      </c>
      <c r="I100" s="860">
        <v>425.58</v>
      </c>
      <c r="J100" s="858" t="s">
        <v>3164</v>
      </c>
      <c r="K100" s="857">
        <v>412.27</v>
      </c>
      <c r="L100" s="858" t="s">
        <v>239</v>
      </c>
      <c r="M100" s="857">
        <v>374.13</v>
      </c>
      <c r="N100" s="858" t="s">
        <v>249</v>
      </c>
      <c r="O100" s="857">
        <v>410.05</v>
      </c>
      <c r="P100" s="858" t="s">
        <v>225</v>
      </c>
      <c r="Q100" s="857">
        <v>400.36</v>
      </c>
      <c r="R100" s="858" t="s">
        <v>213</v>
      </c>
      <c r="S100" s="857">
        <v>409.17</v>
      </c>
      <c r="T100" s="858" t="s">
        <v>201</v>
      </c>
      <c r="U100" s="857">
        <v>400.97</v>
      </c>
      <c r="V100" s="858" t="s">
        <v>771</v>
      </c>
      <c r="W100" s="857">
        <v>394.54</v>
      </c>
      <c r="X100" s="858" t="s">
        <v>3179</v>
      </c>
      <c r="Y100" s="861">
        <v>397.86</v>
      </c>
      <c r="Z100" s="858" t="s">
        <v>3180</v>
      </c>
      <c r="AA100" s="857">
        <v>405.66</v>
      </c>
      <c r="AB100" s="858" t="s">
        <v>2753</v>
      </c>
      <c r="AC100" s="862"/>
      <c r="AD100" s="842">
        <f>SUM(A100:AC100)/1000</f>
        <v>5.7210799999999997</v>
      </c>
      <c r="AE100" s="820"/>
      <c r="AF100" s="483"/>
      <c r="AG100" s="483"/>
      <c r="AH100" s="483"/>
      <c r="AI100" s="483"/>
      <c r="AJ100" s="483"/>
      <c r="AK100" s="483"/>
    </row>
    <row r="101" spans="1:37" ht="13.5" customHeight="1">
      <c r="A101" s="874"/>
      <c r="B101" s="864" t="s">
        <v>169</v>
      </c>
      <c r="C101" s="315"/>
      <c r="D101" s="864" t="s">
        <v>169</v>
      </c>
      <c r="E101" s="605"/>
      <c r="F101" s="864" t="s">
        <v>212</v>
      </c>
      <c r="G101" s="854"/>
      <c r="H101" s="864" t="s">
        <v>212</v>
      </c>
      <c r="I101" s="315"/>
      <c r="J101" s="864" t="s">
        <v>212</v>
      </c>
      <c r="K101" s="315"/>
      <c r="L101" s="864" t="s">
        <v>169</v>
      </c>
      <c r="M101" s="315"/>
      <c r="N101" s="864" t="s">
        <v>169</v>
      </c>
      <c r="O101" s="315"/>
      <c r="P101" s="864" t="s">
        <v>169</v>
      </c>
      <c r="Q101" s="488"/>
      <c r="R101" s="864" t="s">
        <v>169</v>
      </c>
      <c r="S101" s="315"/>
      <c r="T101" s="864" t="s">
        <v>169</v>
      </c>
      <c r="U101" s="315"/>
      <c r="V101" s="864" t="s">
        <v>212</v>
      </c>
      <c r="W101" s="315"/>
      <c r="X101" s="864" t="s">
        <v>169</v>
      </c>
      <c r="Y101" s="315"/>
      <c r="Z101" s="864" t="s">
        <v>169</v>
      </c>
      <c r="AA101" s="315"/>
      <c r="AB101" s="864" t="s">
        <v>212</v>
      </c>
      <c r="AC101" s="855"/>
      <c r="AD101" s="842"/>
      <c r="AE101" s="820"/>
      <c r="AF101" s="483"/>
      <c r="AG101" s="601">
        <f>COUNTA(B101:AC101)</f>
        <v>14</v>
      </c>
      <c r="AH101" s="483"/>
      <c r="AI101" s="483"/>
      <c r="AJ101" s="483"/>
      <c r="AK101" s="483"/>
    </row>
    <row r="102" spans="1:37" ht="13.5" customHeight="1">
      <c r="A102" s="874"/>
      <c r="B102" s="865" t="s">
        <v>2166</v>
      </c>
      <c r="C102" s="315"/>
      <c r="D102" s="865" t="s">
        <v>2166</v>
      </c>
      <c r="E102" s="605"/>
      <c r="F102" s="865" t="s">
        <v>2166</v>
      </c>
      <c r="G102" s="854"/>
      <c r="H102" s="865" t="s">
        <v>2166</v>
      </c>
      <c r="I102" s="315"/>
      <c r="J102" s="865" t="s">
        <v>2166</v>
      </c>
      <c r="K102" s="315"/>
      <c r="L102" s="865" t="s">
        <v>2166</v>
      </c>
      <c r="M102" s="315"/>
      <c r="N102" s="865" t="s">
        <v>2166</v>
      </c>
      <c r="O102" s="315"/>
      <c r="P102" s="865" t="s">
        <v>2166</v>
      </c>
      <c r="Q102" s="488"/>
      <c r="R102" s="865" t="s">
        <v>2166</v>
      </c>
      <c r="S102" s="315"/>
      <c r="T102" s="865" t="s">
        <v>2166</v>
      </c>
      <c r="U102" s="315"/>
      <c r="V102" s="865" t="s">
        <v>2166</v>
      </c>
      <c r="W102" s="315"/>
      <c r="X102" s="865" t="s">
        <v>2166</v>
      </c>
      <c r="Y102" s="315"/>
      <c r="Z102" s="865" t="s">
        <v>2166</v>
      </c>
      <c r="AA102" s="315"/>
      <c r="AB102" s="865" t="s">
        <v>2166</v>
      </c>
      <c r="AC102" s="855"/>
      <c r="AD102" s="842"/>
      <c r="AE102" s="866">
        <f>COUNTA(B102:AB102)</f>
        <v>14</v>
      </c>
      <c r="AF102" s="483"/>
      <c r="AG102" s="483"/>
      <c r="AH102" s="483"/>
      <c r="AI102" s="483"/>
      <c r="AJ102" s="483"/>
      <c r="AK102" s="483"/>
    </row>
    <row r="103" spans="1:37" ht="13.5" customHeight="1">
      <c r="A103" s="874"/>
      <c r="B103" s="315" t="s">
        <v>343</v>
      </c>
      <c r="C103" s="607"/>
      <c r="D103" s="315" t="s">
        <v>107</v>
      </c>
      <c r="E103" s="605"/>
      <c r="F103" s="607" t="s">
        <v>176</v>
      </c>
      <c r="G103" s="605"/>
      <c r="H103" s="602" t="s">
        <v>176</v>
      </c>
      <c r="I103" s="488"/>
      <c r="J103" s="488" t="s">
        <v>176</v>
      </c>
      <c r="K103" s="488"/>
      <c r="L103" s="488" t="s">
        <v>176</v>
      </c>
      <c r="M103" s="488"/>
      <c r="N103" s="488" t="s">
        <v>97</v>
      </c>
      <c r="O103" s="607"/>
      <c r="P103" s="607" t="s">
        <v>176</v>
      </c>
      <c r="Q103" s="488"/>
      <c r="R103" s="605" t="s">
        <v>97</v>
      </c>
      <c r="S103" s="605"/>
      <c r="T103" s="605" t="s">
        <v>176</v>
      </c>
      <c r="U103" s="605"/>
      <c r="V103" s="315" t="s">
        <v>97</v>
      </c>
      <c r="W103" s="605"/>
      <c r="X103" s="315" t="s">
        <v>176</v>
      </c>
      <c r="Y103" s="607"/>
      <c r="Z103" s="868" t="s">
        <v>234</v>
      </c>
      <c r="AA103" s="868"/>
      <c r="AB103" s="868" t="s">
        <v>107</v>
      </c>
      <c r="AC103" s="855"/>
      <c r="AD103" s="842"/>
      <c r="AE103" s="820"/>
      <c r="AF103" s="601">
        <f>COUNTA(B103:AC103)</f>
        <v>14</v>
      </c>
      <c r="AG103" s="483"/>
      <c r="AH103" s="483"/>
      <c r="AI103" s="601"/>
      <c r="AJ103" s="483"/>
      <c r="AK103" s="483"/>
    </row>
    <row r="104" spans="1:37" ht="13.5" customHeight="1">
      <c r="A104" s="870" t="s">
        <v>2033</v>
      </c>
      <c r="B104" s="627"/>
      <c r="C104" s="854"/>
      <c r="D104" s="854"/>
      <c r="E104" s="854"/>
      <c r="F104" s="896" t="s">
        <v>3123</v>
      </c>
      <c r="G104" s="854"/>
      <c r="H104" s="854"/>
      <c r="I104" s="854"/>
      <c r="J104" s="854"/>
      <c r="K104" s="854"/>
      <c r="L104" s="903"/>
      <c r="M104" s="854"/>
      <c r="N104" s="854"/>
      <c r="O104" s="854"/>
      <c r="P104" s="835"/>
      <c r="Q104" s="854"/>
      <c r="R104" s="854"/>
      <c r="S104" s="315"/>
      <c r="T104" s="315"/>
      <c r="U104" s="315"/>
      <c r="V104" s="315"/>
      <c r="W104" s="315"/>
      <c r="X104" s="315"/>
      <c r="Y104" s="315"/>
      <c r="Z104" s="315"/>
      <c r="AA104" s="315"/>
      <c r="AB104" s="315"/>
      <c r="AC104" s="855"/>
      <c r="AD104" s="842"/>
      <c r="AE104" s="820"/>
      <c r="AF104" s="601"/>
      <c r="AG104" s="483"/>
      <c r="AH104" s="483"/>
      <c r="AI104" s="601"/>
      <c r="AJ104" s="483"/>
      <c r="AK104" s="483"/>
    </row>
    <row r="105" spans="1:37" ht="13.5" customHeight="1">
      <c r="A105" s="901"/>
      <c r="B105" s="552" t="s">
        <v>442</v>
      </c>
      <c r="C105" s="506"/>
      <c r="D105" s="552" t="s">
        <v>2764</v>
      </c>
      <c r="E105" s="835"/>
      <c r="F105" s="885" t="s">
        <v>3181</v>
      </c>
      <c r="G105" s="885"/>
      <c r="H105" s="885" t="s">
        <v>460</v>
      </c>
      <c r="I105" s="885"/>
      <c r="J105" s="885" t="s">
        <v>3182</v>
      </c>
      <c r="K105" s="886"/>
      <c r="L105" s="886" t="s">
        <v>3183</v>
      </c>
      <c r="M105" s="887"/>
      <c r="N105" s="888" t="s">
        <v>2215</v>
      </c>
      <c r="O105" s="887"/>
      <c r="P105" s="885" t="s">
        <v>460</v>
      </c>
      <c r="Q105" s="835"/>
      <c r="R105" s="835" t="s">
        <v>459</v>
      </c>
      <c r="S105" s="825"/>
      <c r="T105" s="627" t="s">
        <v>3184</v>
      </c>
      <c r="U105" s="835"/>
      <c r="V105" s="898" t="s">
        <v>2773</v>
      </c>
      <c r="W105" s="836"/>
      <c r="X105" s="898" t="s">
        <v>318</v>
      </c>
      <c r="Y105" s="898"/>
      <c r="Z105" s="898" t="s">
        <v>3178</v>
      </c>
      <c r="AA105" s="552"/>
      <c r="AB105" s="315" t="s">
        <v>772</v>
      </c>
      <c r="AC105" s="838"/>
      <c r="AD105" s="842"/>
      <c r="AE105" s="820"/>
      <c r="AF105" s="483"/>
      <c r="AG105" s="483"/>
      <c r="AH105" s="483"/>
      <c r="AI105" s="483"/>
      <c r="AJ105" s="601">
        <f>COUNTA(A105:AC105)</f>
        <v>14</v>
      </c>
      <c r="AK105" s="483">
        <f>AI106-AJ105</f>
        <v>-2</v>
      </c>
    </row>
    <row r="106" spans="1:37" ht="13.5" customHeight="1">
      <c r="A106" s="870"/>
      <c r="B106" s="605" t="s">
        <v>309</v>
      </c>
      <c r="C106" s="602"/>
      <c r="D106" s="602" t="s">
        <v>168</v>
      </c>
      <c r="E106" s="605"/>
      <c r="F106" s="602" t="s">
        <v>388</v>
      </c>
      <c r="G106" s="605"/>
      <c r="H106" s="602" t="s">
        <v>328</v>
      </c>
      <c r="I106" s="488"/>
      <c r="J106" s="602" t="s">
        <v>334</v>
      </c>
      <c r="K106" s="602"/>
      <c r="L106" s="602" t="s">
        <v>347</v>
      </c>
      <c r="M106" s="602"/>
      <c r="N106" s="602" t="s">
        <v>359</v>
      </c>
      <c r="O106" s="602"/>
      <c r="P106" s="602" t="s">
        <v>348</v>
      </c>
      <c r="Q106" s="602"/>
      <c r="R106" s="602" t="s">
        <v>380</v>
      </c>
      <c r="S106" s="602"/>
      <c r="T106" s="602" t="s">
        <v>385</v>
      </c>
      <c r="U106" s="602"/>
      <c r="V106" s="602" t="s">
        <v>362</v>
      </c>
      <c r="W106" s="602"/>
      <c r="X106" s="602" t="s">
        <v>228</v>
      </c>
      <c r="Y106" s="602"/>
      <c r="Z106" s="602" t="s">
        <v>222</v>
      </c>
      <c r="AA106" s="602"/>
      <c r="AB106" s="602" t="s">
        <v>205</v>
      </c>
      <c r="AC106" s="855"/>
      <c r="AD106" s="842"/>
      <c r="AE106" s="820"/>
      <c r="AF106" s="483"/>
      <c r="AG106" s="483"/>
      <c r="AH106" s="483"/>
      <c r="AI106" s="601">
        <f>COUNTA(E106:AC106)</f>
        <v>12</v>
      </c>
      <c r="AJ106" s="483"/>
      <c r="AK106" s="483"/>
    </row>
    <row r="107" spans="1:37" ht="13.5" customHeight="1">
      <c r="A107" s="874"/>
      <c r="B107" s="315"/>
      <c r="C107" s="315"/>
      <c r="D107" s="315"/>
      <c r="E107" s="605"/>
      <c r="F107" s="315"/>
      <c r="G107" s="854"/>
      <c r="H107" s="315"/>
      <c r="I107" s="315"/>
      <c r="J107" s="315"/>
      <c r="K107" s="315"/>
      <c r="L107" s="315"/>
      <c r="M107" s="315"/>
      <c r="N107" s="315"/>
      <c r="O107" s="315"/>
      <c r="P107" s="315"/>
      <c r="Q107" s="488"/>
      <c r="R107" s="315"/>
      <c r="S107" s="315"/>
      <c r="T107" s="315"/>
      <c r="U107" s="315"/>
      <c r="V107" s="315"/>
      <c r="W107" s="315"/>
      <c r="X107" s="315"/>
      <c r="Y107" s="315"/>
      <c r="Z107" s="315"/>
      <c r="AA107" s="315"/>
      <c r="AB107" s="315"/>
      <c r="AC107" s="855"/>
      <c r="AD107" s="842"/>
      <c r="AE107" s="820"/>
      <c r="AF107" s="483"/>
      <c r="AG107" s="483"/>
      <c r="AH107" s="483"/>
      <c r="AI107" s="483"/>
      <c r="AJ107" s="483"/>
      <c r="AK107" s="483"/>
    </row>
    <row r="108" spans="1:37" ht="13.5" customHeight="1">
      <c r="A108" s="874"/>
      <c r="B108" s="315"/>
      <c r="C108" s="315"/>
      <c r="D108" s="315"/>
      <c r="E108" s="605"/>
      <c r="F108" s="315"/>
      <c r="G108" s="854"/>
      <c r="H108" s="315"/>
      <c r="I108" s="315"/>
      <c r="J108" s="315"/>
      <c r="K108" s="315"/>
      <c r="L108" s="315"/>
      <c r="M108" s="315"/>
      <c r="N108" s="315"/>
      <c r="O108" s="315"/>
      <c r="P108" s="315"/>
      <c r="Q108" s="488"/>
      <c r="R108" s="315"/>
      <c r="S108" s="315"/>
      <c r="T108" s="315"/>
      <c r="U108" s="315"/>
      <c r="V108" s="315"/>
      <c r="W108" s="315"/>
      <c r="X108" s="315"/>
      <c r="Y108" s="315"/>
      <c r="Z108" s="315"/>
      <c r="AA108" s="315"/>
      <c r="AB108" s="315"/>
      <c r="AC108" s="855"/>
      <c r="AD108" s="842"/>
      <c r="AE108" s="820"/>
      <c r="AF108" s="483"/>
      <c r="AG108" s="483"/>
      <c r="AH108" s="483"/>
      <c r="AI108" s="483"/>
      <c r="AJ108" s="483"/>
      <c r="AK108" s="483"/>
    </row>
    <row r="109" spans="1:37" ht="13.5" customHeight="1">
      <c r="A109" s="875">
        <v>433.16</v>
      </c>
      <c r="B109" s="858" t="s">
        <v>3185</v>
      </c>
      <c r="C109" s="857">
        <v>400.92</v>
      </c>
      <c r="D109" s="864" t="s">
        <v>172</v>
      </c>
      <c r="E109" s="857">
        <v>427.01</v>
      </c>
      <c r="F109" s="858" t="s">
        <v>3186</v>
      </c>
      <c r="G109" s="878">
        <v>413.93</v>
      </c>
      <c r="H109" s="858" t="s">
        <v>329</v>
      </c>
      <c r="I109" s="860">
        <v>426.39</v>
      </c>
      <c r="J109" s="858" t="s">
        <v>3163</v>
      </c>
      <c r="K109" s="857">
        <v>411.45</v>
      </c>
      <c r="L109" s="858" t="s">
        <v>3166</v>
      </c>
      <c r="M109" s="857">
        <v>376.25</v>
      </c>
      <c r="N109" s="858" t="s">
        <v>361</v>
      </c>
      <c r="O109" s="857">
        <v>433.37</v>
      </c>
      <c r="P109" s="858" t="s">
        <v>3176</v>
      </c>
      <c r="Q109" s="857">
        <v>405.62</v>
      </c>
      <c r="R109" s="858" t="s">
        <v>3187</v>
      </c>
      <c r="S109" s="857">
        <v>434.25</v>
      </c>
      <c r="T109" s="858" t="s">
        <v>3188</v>
      </c>
      <c r="U109" s="857">
        <v>418</v>
      </c>
      <c r="V109" s="858" t="s">
        <v>1559</v>
      </c>
      <c r="W109" s="857">
        <v>386</v>
      </c>
      <c r="X109" s="858" t="s">
        <v>225</v>
      </c>
      <c r="Y109" s="861">
        <v>400</v>
      </c>
      <c r="Z109" s="858" t="s">
        <v>221</v>
      </c>
      <c r="AA109" s="857">
        <v>401</v>
      </c>
      <c r="AB109" s="858" t="s">
        <v>206</v>
      </c>
      <c r="AC109" s="862"/>
      <c r="AD109" s="842">
        <f>SUM(A109:AC109)/1000</f>
        <v>5.7673500000000004</v>
      </c>
      <c r="AE109" s="820"/>
      <c r="AF109" s="483"/>
      <c r="AG109" s="483"/>
      <c r="AH109" s="483"/>
      <c r="AI109" s="483"/>
      <c r="AJ109" s="483"/>
      <c r="AK109" s="483"/>
    </row>
    <row r="110" spans="1:37" ht="13.5" customHeight="1">
      <c r="A110" s="874"/>
      <c r="B110" s="864" t="s">
        <v>212</v>
      </c>
      <c r="C110" s="315"/>
      <c r="D110" s="864" t="s">
        <v>169</v>
      </c>
      <c r="E110" s="605"/>
      <c r="F110" s="864" t="s">
        <v>169</v>
      </c>
      <c r="G110" s="854"/>
      <c r="H110" s="864" t="s">
        <v>169</v>
      </c>
      <c r="I110" s="315"/>
      <c r="J110" s="864" t="s">
        <v>169</v>
      </c>
      <c r="K110" s="315"/>
      <c r="L110" s="864" t="s">
        <v>169</v>
      </c>
      <c r="M110" s="315"/>
      <c r="N110" s="864" t="s">
        <v>169</v>
      </c>
      <c r="O110" s="315"/>
      <c r="P110" s="864" t="s">
        <v>169</v>
      </c>
      <c r="Q110" s="488"/>
      <c r="R110" s="864" t="s">
        <v>169</v>
      </c>
      <c r="S110" s="315"/>
      <c r="T110" s="864" t="s">
        <v>169</v>
      </c>
      <c r="U110" s="315"/>
      <c r="V110" s="864" t="s">
        <v>169</v>
      </c>
      <c r="W110" s="315"/>
      <c r="X110" s="864" t="s">
        <v>169</v>
      </c>
      <c r="Y110" s="315"/>
      <c r="Z110" s="864" t="s">
        <v>169</v>
      </c>
      <c r="AA110" s="315"/>
      <c r="AB110" s="864" t="s">
        <v>169</v>
      </c>
      <c r="AC110" s="855"/>
      <c r="AD110" s="842"/>
      <c r="AE110" s="820"/>
      <c r="AF110" s="483"/>
      <c r="AG110" s="601">
        <f>COUNTA(B110:AC110)</f>
        <v>14</v>
      </c>
      <c r="AH110" s="483"/>
      <c r="AI110" s="483"/>
      <c r="AJ110" s="483"/>
      <c r="AK110" s="483"/>
    </row>
    <row r="111" spans="1:37" ht="13.5" customHeight="1">
      <c r="A111" s="874"/>
      <c r="B111" s="865" t="s">
        <v>2166</v>
      </c>
      <c r="C111" s="315"/>
      <c r="D111" s="865" t="s">
        <v>2166</v>
      </c>
      <c r="E111" s="605"/>
      <c r="F111" s="865" t="s">
        <v>2166</v>
      </c>
      <c r="G111" s="854"/>
      <c r="H111" s="865" t="s">
        <v>2166</v>
      </c>
      <c r="I111" s="315"/>
      <c r="J111" s="865" t="s">
        <v>2166</v>
      </c>
      <c r="K111" s="315"/>
      <c r="L111" s="865" t="s">
        <v>2166</v>
      </c>
      <c r="M111" s="315"/>
      <c r="N111" s="865" t="s">
        <v>2166</v>
      </c>
      <c r="O111" s="315"/>
      <c r="P111" s="865" t="s">
        <v>2166</v>
      </c>
      <c r="Q111" s="488"/>
      <c r="R111" s="865" t="s">
        <v>2166</v>
      </c>
      <c r="S111" s="315"/>
      <c r="T111" s="865" t="s">
        <v>2166</v>
      </c>
      <c r="U111" s="315"/>
      <c r="V111" s="865" t="s">
        <v>2166</v>
      </c>
      <c r="W111" s="315"/>
      <c r="X111" s="865" t="s">
        <v>2166</v>
      </c>
      <c r="Y111" s="315"/>
      <c r="Z111" s="865" t="s">
        <v>2166</v>
      </c>
      <c r="AA111" s="315"/>
      <c r="AB111" s="865" t="s">
        <v>2166</v>
      </c>
      <c r="AC111" s="855"/>
      <c r="AD111" s="842"/>
      <c r="AE111" s="866">
        <f>COUNTA(B111:AB111)</f>
        <v>14</v>
      </c>
      <c r="AF111" s="483"/>
      <c r="AG111" s="483"/>
      <c r="AH111" s="483"/>
      <c r="AI111" s="483"/>
      <c r="AJ111" s="483"/>
      <c r="AK111" s="483"/>
    </row>
    <row r="112" spans="1:37" ht="13.5" customHeight="1">
      <c r="A112" s="874"/>
      <c r="B112" s="607" t="s">
        <v>107</v>
      </c>
      <c r="C112" s="607"/>
      <c r="D112" s="315" t="s">
        <v>107</v>
      </c>
      <c r="E112" s="605"/>
      <c r="F112" s="607" t="s">
        <v>176</v>
      </c>
      <c r="G112" s="605"/>
      <c r="H112" s="602" t="s">
        <v>176</v>
      </c>
      <c r="I112" s="488"/>
      <c r="J112" s="488" t="s">
        <v>176</v>
      </c>
      <c r="K112" s="488"/>
      <c r="L112" s="488" t="s">
        <v>112</v>
      </c>
      <c r="M112" s="488"/>
      <c r="N112" s="488" t="s">
        <v>107</v>
      </c>
      <c r="O112" s="607"/>
      <c r="P112" s="607" t="s">
        <v>97</v>
      </c>
      <c r="Q112" s="488"/>
      <c r="R112" s="605" t="s">
        <v>112</v>
      </c>
      <c r="S112" s="605"/>
      <c r="T112" s="605" t="s">
        <v>234</v>
      </c>
      <c r="U112" s="605"/>
      <c r="V112" s="605" t="s">
        <v>176</v>
      </c>
      <c r="W112" s="605"/>
      <c r="X112" s="607" t="s">
        <v>176</v>
      </c>
      <c r="Y112" s="607"/>
      <c r="Z112" s="868" t="s">
        <v>97</v>
      </c>
      <c r="AA112" s="868"/>
      <c r="AB112" s="868" t="s">
        <v>176</v>
      </c>
      <c r="AC112" s="855"/>
      <c r="AD112" s="842"/>
      <c r="AE112" s="820"/>
      <c r="AF112" s="601">
        <f>COUNTA(B112:AC112)</f>
        <v>14</v>
      </c>
      <c r="AG112" s="483"/>
      <c r="AH112" s="483"/>
      <c r="AI112" s="601"/>
      <c r="AJ112" s="483"/>
      <c r="AK112" s="483"/>
    </row>
    <row r="113" spans="1:37" ht="13.5" customHeight="1">
      <c r="A113" s="904" t="s">
        <v>2033</v>
      </c>
      <c r="B113" s="840"/>
      <c r="C113" s="840"/>
      <c r="D113" s="840"/>
      <c r="E113" s="840"/>
      <c r="F113" s="905"/>
      <c r="G113" s="840"/>
      <c r="H113" s="627"/>
      <c r="I113" s="627"/>
      <c r="J113" s="627"/>
      <c r="K113" s="840"/>
      <c r="L113" s="906" t="s">
        <v>3103</v>
      </c>
      <c r="M113" s="840"/>
      <c r="N113" s="890" t="s">
        <v>3189</v>
      </c>
      <c r="O113" s="840"/>
      <c r="P113" s="840"/>
      <c r="Q113" s="840"/>
      <c r="R113" s="627"/>
      <c r="S113" s="627"/>
      <c r="T113" s="627"/>
      <c r="U113" s="840"/>
      <c r="V113" s="890" t="s">
        <v>3149</v>
      </c>
      <c r="W113" s="840"/>
      <c r="X113" s="890" t="s">
        <v>3089</v>
      </c>
      <c r="Y113" s="840"/>
      <c r="Z113" s="840"/>
      <c r="AA113" s="840"/>
      <c r="AB113" s="840"/>
      <c r="AC113" s="841"/>
      <c r="AD113" s="842"/>
      <c r="AE113" s="820"/>
      <c r="AF113" s="601"/>
      <c r="AG113" s="483"/>
      <c r="AH113" s="483"/>
      <c r="AI113" s="601"/>
      <c r="AJ113" s="483"/>
      <c r="AK113" s="483"/>
    </row>
    <row r="114" spans="1:37" ht="13.5" customHeight="1">
      <c r="A114" s="907"/>
      <c r="B114" s="908" t="s">
        <v>366</v>
      </c>
      <c r="C114" s="852"/>
      <c r="D114" s="852" t="s">
        <v>1613</v>
      </c>
      <c r="E114" s="849"/>
      <c r="F114" s="852" t="s">
        <v>3190</v>
      </c>
      <c r="G114" s="845"/>
      <c r="H114" s="909" t="s">
        <v>3167</v>
      </c>
      <c r="I114" s="910"/>
      <c r="J114" s="845" t="s">
        <v>3096</v>
      </c>
      <c r="K114" s="846"/>
      <c r="L114" s="911" t="s">
        <v>400</v>
      </c>
      <c r="M114" s="847"/>
      <c r="N114" s="847" t="s">
        <v>3191</v>
      </c>
      <c r="O114" s="847"/>
      <c r="P114" s="848" t="s">
        <v>2765</v>
      </c>
      <c r="Q114" s="849"/>
      <c r="R114" s="849" t="s">
        <v>3192</v>
      </c>
      <c r="S114" s="848"/>
      <c r="T114" s="849" t="s">
        <v>442</v>
      </c>
      <c r="U114" s="849"/>
      <c r="V114" s="849" t="s">
        <v>2762</v>
      </c>
      <c r="W114" s="850"/>
      <c r="X114" s="912" t="s">
        <v>425</v>
      </c>
      <c r="Y114" s="851"/>
      <c r="Z114" s="912" t="s">
        <v>3084</v>
      </c>
      <c r="AA114" s="852"/>
      <c r="AB114" s="909" t="s">
        <v>3193</v>
      </c>
      <c r="AC114" s="853"/>
      <c r="AD114" s="842"/>
      <c r="AE114" s="820"/>
      <c r="AF114" s="483"/>
      <c r="AG114" s="483"/>
      <c r="AH114" s="483"/>
      <c r="AI114" s="483"/>
      <c r="AJ114" s="601">
        <f>COUNTA(A114:AC114)</f>
        <v>14</v>
      </c>
      <c r="AK114" s="483">
        <f>AI115-AJ114</f>
        <v>-2</v>
      </c>
    </row>
    <row r="115" spans="1:37" ht="13.5" customHeight="1">
      <c r="A115" s="881"/>
      <c r="B115" s="602" t="s">
        <v>196</v>
      </c>
      <c r="C115" s="602"/>
      <c r="D115" s="602" t="s">
        <v>175</v>
      </c>
      <c r="E115" s="605"/>
      <c r="F115" s="913" t="s">
        <v>184</v>
      </c>
      <c r="G115" s="605"/>
      <c r="H115" s="602" t="s">
        <v>263</v>
      </c>
      <c r="I115" s="488"/>
      <c r="J115" s="488" t="s">
        <v>278</v>
      </c>
      <c r="K115" s="488"/>
      <c r="L115" s="488" t="s">
        <v>252</v>
      </c>
      <c r="M115" s="488"/>
      <c r="N115" s="488" t="s">
        <v>243</v>
      </c>
      <c r="O115" s="607"/>
      <c r="P115" s="607" t="s">
        <v>342</v>
      </c>
      <c r="Q115" s="488"/>
      <c r="R115" s="602" t="s">
        <v>285</v>
      </c>
      <c r="S115" s="602"/>
      <c r="T115" s="602" t="s">
        <v>298</v>
      </c>
      <c r="U115" s="602"/>
      <c r="V115" s="602" t="s">
        <v>306</v>
      </c>
      <c r="W115" s="602"/>
      <c r="X115" s="602" t="s">
        <v>316</v>
      </c>
      <c r="Y115" s="602"/>
      <c r="Z115" s="602" t="s">
        <v>325</v>
      </c>
      <c r="AA115" s="602"/>
      <c r="AB115" s="602" t="s">
        <v>215</v>
      </c>
      <c r="AC115" s="855"/>
      <c r="AD115" s="842"/>
      <c r="AE115" s="820"/>
      <c r="AF115" s="483"/>
      <c r="AG115" s="483"/>
      <c r="AH115" s="483"/>
      <c r="AI115" s="601">
        <f>COUNTA(E115:AC115)</f>
        <v>12</v>
      </c>
      <c r="AJ115" s="483"/>
      <c r="AK115" s="483"/>
    </row>
    <row r="116" spans="1:37" ht="13.5" customHeight="1">
      <c r="A116" s="874"/>
      <c r="B116" s="315"/>
      <c r="C116" s="315"/>
      <c r="D116" s="315"/>
      <c r="E116" s="605"/>
      <c r="F116" s="315"/>
      <c r="G116" s="854"/>
      <c r="H116" s="315"/>
      <c r="I116" s="315"/>
      <c r="J116" s="315"/>
      <c r="K116" s="315"/>
      <c r="L116" s="315"/>
      <c r="M116" s="315"/>
      <c r="N116" s="315"/>
      <c r="O116" s="315"/>
      <c r="P116" s="315"/>
      <c r="Q116" s="488"/>
      <c r="R116" s="315"/>
      <c r="S116" s="315"/>
      <c r="T116" s="315"/>
      <c r="U116" s="315"/>
      <c r="V116" s="315"/>
      <c r="W116" s="315"/>
      <c r="X116" s="315"/>
      <c r="Y116" s="315"/>
      <c r="Z116" s="315"/>
      <c r="AA116" s="315"/>
      <c r="AB116" s="315"/>
      <c r="AC116" s="855"/>
      <c r="AD116" s="842"/>
      <c r="AE116" s="820"/>
      <c r="AF116" s="483"/>
      <c r="AG116" s="483"/>
      <c r="AH116" s="483"/>
      <c r="AI116" s="483"/>
      <c r="AJ116" s="483"/>
      <c r="AK116" s="483"/>
    </row>
    <row r="117" spans="1:37" ht="13.5" customHeight="1">
      <c r="A117" s="874"/>
      <c r="B117" s="315"/>
      <c r="C117" s="315"/>
      <c r="D117" s="315"/>
      <c r="E117" s="605"/>
      <c r="F117" s="315"/>
      <c r="G117" s="854"/>
      <c r="H117" s="315"/>
      <c r="I117" s="315"/>
      <c r="J117" s="315"/>
      <c r="K117" s="315"/>
      <c r="L117" s="315"/>
      <c r="M117" s="315"/>
      <c r="N117" s="315"/>
      <c r="O117" s="315"/>
      <c r="P117" s="315"/>
      <c r="Q117" s="488"/>
      <c r="R117" s="315"/>
      <c r="S117" s="315"/>
      <c r="T117" s="315"/>
      <c r="U117" s="315"/>
      <c r="V117" s="315"/>
      <c r="W117" s="315"/>
      <c r="X117" s="315"/>
      <c r="Y117" s="315"/>
      <c r="Z117" s="315"/>
      <c r="AA117" s="315"/>
      <c r="AB117" s="315"/>
      <c r="AC117" s="855"/>
      <c r="AD117" s="842"/>
      <c r="AE117" s="820"/>
      <c r="AF117" s="483"/>
      <c r="AG117" s="483"/>
      <c r="AH117" s="483"/>
      <c r="AI117" s="483"/>
      <c r="AJ117" s="483"/>
      <c r="AK117" s="483"/>
    </row>
    <row r="118" spans="1:37" ht="13.5" customHeight="1">
      <c r="A118" s="875">
        <v>403</v>
      </c>
      <c r="B118" s="858" t="s">
        <v>197</v>
      </c>
      <c r="C118" s="857">
        <v>404</v>
      </c>
      <c r="D118" s="864" t="s">
        <v>185</v>
      </c>
      <c r="E118" s="857">
        <v>423</v>
      </c>
      <c r="F118" s="914" t="s">
        <v>186</v>
      </c>
      <c r="G118" s="878">
        <v>409</v>
      </c>
      <c r="H118" s="914" t="s">
        <v>3194</v>
      </c>
      <c r="I118" s="860">
        <v>409</v>
      </c>
      <c r="J118" s="858" t="s">
        <v>3180</v>
      </c>
      <c r="K118" s="857">
        <v>411</v>
      </c>
      <c r="L118" s="858" t="s">
        <v>3195</v>
      </c>
      <c r="M118" s="857">
        <v>413</v>
      </c>
      <c r="N118" s="858" t="s">
        <v>241</v>
      </c>
      <c r="O118" s="857">
        <v>386.11</v>
      </c>
      <c r="P118" s="858" t="s">
        <v>3129</v>
      </c>
      <c r="Q118" s="857">
        <v>400</v>
      </c>
      <c r="R118" s="858" t="s">
        <v>3196</v>
      </c>
      <c r="S118" s="857">
        <v>416</v>
      </c>
      <c r="T118" s="858" t="s">
        <v>3142</v>
      </c>
      <c r="U118" s="857">
        <v>411</v>
      </c>
      <c r="V118" s="858" t="s">
        <v>3197</v>
      </c>
      <c r="W118" s="857">
        <v>399</v>
      </c>
      <c r="X118" s="858" t="s">
        <v>313</v>
      </c>
      <c r="Y118" s="861">
        <v>413</v>
      </c>
      <c r="Z118" s="858" t="s">
        <v>3168</v>
      </c>
      <c r="AA118" s="857">
        <v>426</v>
      </c>
      <c r="AB118" s="858" t="s">
        <v>213</v>
      </c>
      <c r="AC118" s="862"/>
      <c r="AD118" s="842">
        <f>SUM(A118:AC118)/1000</f>
        <v>5.7231100000000001</v>
      </c>
      <c r="AE118" s="820"/>
      <c r="AF118" s="483"/>
      <c r="AG118" s="483"/>
      <c r="AH118" s="483"/>
      <c r="AI118" s="483"/>
      <c r="AJ118" s="483"/>
      <c r="AK118" s="483"/>
    </row>
    <row r="119" spans="1:37" ht="13.5" customHeight="1">
      <c r="A119" s="874"/>
      <c r="B119" s="864" t="s">
        <v>169</v>
      </c>
      <c r="C119" s="315"/>
      <c r="D119" s="864" t="s">
        <v>169</v>
      </c>
      <c r="E119" s="605"/>
      <c r="F119" s="863" t="s">
        <v>169</v>
      </c>
      <c r="G119" s="854"/>
      <c r="H119" s="863" t="s">
        <v>212</v>
      </c>
      <c r="I119" s="315"/>
      <c r="J119" s="864" t="s">
        <v>212</v>
      </c>
      <c r="K119" s="315"/>
      <c r="L119" s="864" t="s">
        <v>212</v>
      </c>
      <c r="M119" s="315"/>
      <c r="N119" s="864" t="s">
        <v>169</v>
      </c>
      <c r="O119" s="315"/>
      <c r="P119" s="864" t="s">
        <v>169</v>
      </c>
      <c r="Q119" s="488"/>
      <c r="R119" s="864" t="s">
        <v>212</v>
      </c>
      <c r="S119" s="315"/>
      <c r="T119" s="864" t="s">
        <v>212</v>
      </c>
      <c r="U119" s="315"/>
      <c r="V119" s="864" t="s">
        <v>212</v>
      </c>
      <c r="W119" s="315"/>
      <c r="X119" s="864" t="s">
        <v>169</v>
      </c>
      <c r="Y119" s="315"/>
      <c r="Z119" s="864" t="s">
        <v>212</v>
      </c>
      <c r="AA119" s="315"/>
      <c r="AB119" s="864" t="s">
        <v>169</v>
      </c>
      <c r="AC119" s="855"/>
      <c r="AD119" s="842"/>
      <c r="AE119" s="820"/>
      <c r="AF119" s="483"/>
      <c r="AG119" s="601">
        <f>COUNTA(B119:AC119)</f>
        <v>14</v>
      </c>
      <c r="AH119" s="483"/>
      <c r="AI119" s="483"/>
      <c r="AJ119" s="483"/>
      <c r="AK119" s="483"/>
    </row>
    <row r="120" spans="1:37" ht="13.5" customHeight="1">
      <c r="A120" s="874"/>
      <c r="B120" s="865" t="s">
        <v>2166</v>
      </c>
      <c r="C120" s="315"/>
      <c r="D120" s="865" t="s">
        <v>2166</v>
      </c>
      <c r="E120" s="605"/>
      <c r="F120" s="865" t="s">
        <v>2166</v>
      </c>
      <c r="G120" s="854"/>
      <c r="H120" s="865" t="s">
        <v>2166</v>
      </c>
      <c r="I120" s="315"/>
      <c r="J120" s="865" t="s">
        <v>2166</v>
      </c>
      <c r="K120" s="315"/>
      <c r="L120" s="865" t="s">
        <v>2166</v>
      </c>
      <c r="M120" s="315"/>
      <c r="N120" s="865" t="s">
        <v>2166</v>
      </c>
      <c r="O120" s="315"/>
      <c r="P120" s="865" t="s">
        <v>2166</v>
      </c>
      <c r="Q120" s="488"/>
      <c r="R120" s="865" t="s">
        <v>2166</v>
      </c>
      <c r="S120" s="315"/>
      <c r="T120" s="865" t="s">
        <v>2166</v>
      </c>
      <c r="U120" s="315"/>
      <c r="V120" s="865" t="s">
        <v>2166</v>
      </c>
      <c r="W120" s="315"/>
      <c r="X120" s="865" t="s">
        <v>2166</v>
      </c>
      <c r="Y120" s="315"/>
      <c r="Z120" s="865" t="s">
        <v>2166</v>
      </c>
      <c r="AA120" s="315"/>
      <c r="AB120" s="865" t="s">
        <v>2166</v>
      </c>
      <c r="AC120" s="855"/>
      <c r="AD120" s="842"/>
      <c r="AE120" s="866">
        <f>COUNTA(B120:AB120)</f>
        <v>14</v>
      </c>
      <c r="AF120" s="483"/>
      <c r="AG120" s="483"/>
      <c r="AH120" s="483"/>
      <c r="AI120" s="483"/>
      <c r="AJ120" s="483"/>
      <c r="AK120" s="483"/>
    </row>
    <row r="121" spans="1:37" ht="13.5" customHeight="1">
      <c r="A121" s="874"/>
      <c r="B121" s="607" t="s">
        <v>97</v>
      </c>
      <c r="C121" s="607"/>
      <c r="D121" s="315" t="s">
        <v>176</v>
      </c>
      <c r="E121" s="605"/>
      <c r="F121" s="607" t="s">
        <v>176</v>
      </c>
      <c r="G121" s="605"/>
      <c r="H121" s="602" t="s">
        <v>97</v>
      </c>
      <c r="I121" s="488"/>
      <c r="J121" s="488" t="s">
        <v>176</v>
      </c>
      <c r="K121" s="488"/>
      <c r="L121" s="488" t="s">
        <v>97</v>
      </c>
      <c r="M121" s="488"/>
      <c r="N121" s="488" t="s">
        <v>176</v>
      </c>
      <c r="O121" s="607"/>
      <c r="P121" s="315" t="s">
        <v>343</v>
      </c>
      <c r="Q121" s="488"/>
      <c r="R121" s="605" t="s">
        <v>176</v>
      </c>
      <c r="S121" s="605"/>
      <c r="T121" s="605" t="s">
        <v>97</v>
      </c>
      <c r="U121" s="605"/>
      <c r="V121" s="605" t="s">
        <v>176</v>
      </c>
      <c r="W121" s="605"/>
      <c r="X121" s="607" t="s">
        <v>97</v>
      </c>
      <c r="Y121" s="607"/>
      <c r="Z121" s="868" t="s">
        <v>176</v>
      </c>
      <c r="AA121" s="868"/>
      <c r="AB121" s="868" t="s">
        <v>176</v>
      </c>
      <c r="AC121" s="855"/>
      <c r="AD121" s="842"/>
      <c r="AE121" s="820"/>
      <c r="AF121" s="601">
        <f>COUNTA(B121:AC121)</f>
        <v>14</v>
      </c>
      <c r="AG121" s="483"/>
      <c r="AH121" s="483"/>
      <c r="AI121" s="601"/>
      <c r="AJ121" s="483"/>
      <c r="AK121" s="483"/>
    </row>
    <row r="122" spans="1:37" ht="13.5" customHeight="1">
      <c r="A122" s="870" t="s">
        <v>2033</v>
      </c>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855"/>
      <c r="AD122" s="842"/>
      <c r="AE122" s="820"/>
      <c r="AF122" s="601"/>
      <c r="AG122" s="483"/>
      <c r="AH122" s="483"/>
      <c r="AI122" s="601"/>
      <c r="AJ122" s="483"/>
      <c r="AK122" s="483"/>
    </row>
    <row r="123" spans="1:37" ht="13.5" customHeight="1">
      <c r="A123" s="880"/>
      <c r="B123" s="315" t="s">
        <v>3198</v>
      </c>
      <c r="C123" s="315"/>
      <c r="D123" s="315" t="s">
        <v>361</v>
      </c>
      <c r="E123" s="315"/>
      <c r="F123" s="315" t="s">
        <v>3172</v>
      </c>
      <c r="G123" s="315"/>
      <c r="H123" s="315" t="s">
        <v>3177</v>
      </c>
      <c r="I123" s="315"/>
      <c r="J123" s="315" t="s">
        <v>441</v>
      </c>
      <c r="K123" s="315"/>
      <c r="L123" s="315" t="s">
        <v>3199</v>
      </c>
      <c r="M123" s="315"/>
      <c r="N123" s="315" t="s">
        <v>3164</v>
      </c>
      <c r="O123" s="315"/>
      <c r="P123" s="315" t="s">
        <v>3200</v>
      </c>
      <c r="Q123" s="315"/>
      <c r="R123" s="315" t="s">
        <v>3201</v>
      </c>
      <c r="S123" s="315"/>
      <c r="T123" s="315" t="s">
        <v>412</v>
      </c>
      <c r="U123" s="315"/>
      <c r="V123" s="315" t="s">
        <v>420</v>
      </c>
      <c r="W123" s="315"/>
      <c r="X123" s="315" t="s">
        <v>3202</v>
      </c>
      <c r="Y123" s="315"/>
      <c r="Z123" s="315" t="s">
        <v>437</v>
      </c>
      <c r="AA123" s="506"/>
      <c r="AB123" s="607" t="s">
        <v>1688</v>
      </c>
      <c r="AC123" s="838"/>
      <c r="AD123" s="842"/>
      <c r="AE123" s="820"/>
      <c r="AF123" s="483"/>
      <c r="AG123" s="483"/>
      <c r="AH123" s="483"/>
      <c r="AI123" s="483"/>
      <c r="AJ123" s="601">
        <f>COUNTA(A123:AC123)</f>
        <v>14</v>
      </c>
      <c r="AK123" s="483">
        <f>AI124-AJ123</f>
        <v>-2</v>
      </c>
    </row>
    <row r="124" spans="1:37" ht="13.5" customHeight="1">
      <c r="A124" s="881"/>
      <c r="B124" s="602" t="s">
        <v>293</v>
      </c>
      <c r="C124" s="602"/>
      <c r="D124" s="602" t="s">
        <v>189</v>
      </c>
      <c r="E124" s="605"/>
      <c r="F124" s="602" t="s">
        <v>233</v>
      </c>
      <c r="G124" s="605"/>
      <c r="H124" s="602" t="s">
        <v>270</v>
      </c>
      <c r="I124" s="488"/>
      <c r="J124" s="488" t="s">
        <v>283</v>
      </c>
      <c r="K124" s="488"/>
      <c r="L124" s="488" t="s">
        <v>304</v>
      </c>
      <c r="M124" s="488"/>
      <c r="N124" s="488" t="s">
        <v>257</v>
      </c>
      <c r="O124" s="607"/>
      <c r="P124" s="607" t="s">
        <v>273</v>
      </c>
      <c r="Q124" s="488"/>
      <c r="R124" s="488" t="s">
        <v>323</v>
      </c>
      <c r="S124" s="488"/>
      <c r="T124" s="488" t="s">
        <v>311</v>
      </c>
      <c r="U124" s="488"/>
      <c r="V124" s="488" t="s">
        <v>307</v>
      </c>
      <c r="W124" s="488"/>
      <c r="X124" s="488" t="s">
        <v>288</v>
      </c>
      <c r="Y124" s="488"/>
      <c r="Z124" s="488" t="s">
        <v>331</v>
      </c>
      <c r="AA124" s="488"/>
      <c r="AB124" s="488" t="s">
        <v>367</v>
      </c>
      <c r="AC124" s="855"/>
      <c r="AD124" s="842"/>
      <c r="AE124" s="820"/>
      <c r="AF124" s="483"/>
      <c r="AG124" s="483"/>
      <c r="AH124" s="483"/>
      <c r="AI124" s="601">
        <f>COUNTA(E124:AC124)</f>
        <v>12</v>
      </c>
      <c r="AJ124" s="483"/>
      <c r="AK124" s="483"/>
    </row>
    <row r="125" spans="1:37" ht="13.5" customHeight="1">
      <c r="A125" s="874"/>
      <c r="B125" s="315"/>
      <c r="C125" s="315"/>
      <c r="D125" s="315"/>
      <c r="E125" s="605"/>
      <c r="F125" s="315"/>
      <c r="G125" s="854"/>
      <c r="H125" s="315"/>
      <c r="I125" s="315"/>
      <c r="J125" s="315"/>
      <c r="K125" s="315"/>
      <c r="L125" s="315"/>
      <c r="M125" s="315"/>
      <c r="N125" s="315"/>
      <c r="O125" s="315"/>
      <c r="P125" s="315"/>
      <c r="Q125" s="488"/>
      <c r="R125" s="315"/>
      <c r="S125" s="315"/>
      <c r="T125" s="315"/>
      <c r="U125" s="315"/>
      <c r="V125" s="315"/>
      <c r="W125" s="315"/>
      <c r="X125" s="315"/>
      <c r="Y125" s="315"/>
      <c r="Z125" s="315"/>
      <c r="AA125" s="315"/>
      <c r="AB125" s="315"/>
      <c r="AC125" s="855"/>
      <c r="AD125" s="842"/>
      <c r="AE125" s="820"/>
      <c r="AF125" s="483"/>
      <c r="AG125" s="483"/>
      <c r="AH125" s="483"/>
      <c r="AI125" s="483"/>
      <c r="AJ125" s="483"/>
      <c r="AK125" s="483"/>
    </row>
    <row r="126" spans="1:37" ht="13.5" customHeight="1">
      <c r="A126" s="874"/>
      <c r="B126" s="315"/>
      <c r="C126" s="315"/>
      <c r="D126" s="315"/>
      <c r="E126" s="605"/>
      <c r="F126" s="315"/>
      <c r="G126" s="854"/>
      <c r="H126" s="315"/>
      <c r="I126" s="315"/>
      <c r="J126" s="315"/>
      <c r="K126" s="315"/>
      <c r="L126" s="315"/>
      <c r="M126" s="315"/>
      <c r="N126" s="315"/>
      <c r="O126" s="315"/>
      <c r="P126" s="315"/>
      <c r="Q126" s="488"/>
      <c r="R126" s="315"/>
      <c r="S126" s="315"/>
      <c r="T126" s="315"/>
      <c r="U126" s="315"/>
      <c r="V126" s="315"/>
      <c r="W126" s="315"/>
      <c r="X126" s="315"/>
      <c r="Y126" s="315"/>
      <c r="Z126" s="315"/>
      <c r="AA126" s="315"/>
      <c r="AB126" s="315"/>
      <c r="AC126" s="855"/>
      <c r="AD126" s="842"/>
      <c r="AE126" s="820"/>
      <c r="AF126" s="483"/>
      <c r="AG126" s="483"/>
      <c r="AH126" s="483"/>
      <c r="AI126" s="483"/>
      <c r="AJ126" s="483"/>
      <c r="AK126" s="483"/>
    </row>
    <row r="127" spans="1:37" ht="13.5" customHeight="1">
      <c r="A127" s="875">
        <v>413</v>
      </c>
      <c r="B127" s="858" t="s">
        <v>3142</v>
      </c>
      <c r="C127" s="857">
        <v>425</v>
      </c>
      <c r="D127" s="864" t="s">
        <v>191</v>
      </c>
      <c r="E127" s="857">
        <v>408.34</v>
      </c>
      <c r="F127" s="858" t="s">
        <v>235</v>
      </c>
      <c r="G127" s="878">
        <v>375.08</v>
      </c>
      <c r="H127" s="858" t="s">
        <v>3203</v>
      </c>
      <c r="I127" s="860">
        <v>409</v>
      </c>
      <c r="J127" s="858" t="s">
        <v>3156</v>
      </c>
      <c r="K127" s="857">
        <v>410.74</v>
      </c>
      <c r="L127" s="858" t="s">
        <v>3197</v>
      </c>
      <c r="M127" s="857">
        <v>408.23</v>
      </c>
      <c r="N127" s="858" t="s">
        <v>2210</v>
      </c>
      <c r="O127" s="857">
        <v>426.15</v>
      </c>
      <c r="P127" s="858" t="s">
        <v>3203</v>
      </c>
      <c r="Q127" s="857">
        <v>407.72</v>
      </c>
      <c r="R127" s="858" t="s">
        <v>3168</v>
      </c>
      <c r="S127" s="857">
        <v>401.62</v>
      </c>
      <c r="T127" s="858" t="s">
        <v>313</v>
      </c>
      <c r="U127" s="857">
        <v>425.51</v>
      </c>
      <c r="V127" s="858" t="s">
        <v>3185</v>
      </c>
      <c r="W127" s="857">
        <v>414.35</v>
      </c>
      <c r="X127" s="858" t="s">
        <v>3156</v>
      </c>
      <c r="Y127" s="861">
        <v>410.63</v>
      </c>
      <c r="Z127" s="858" t="s">
        <v>3193</v>
      </c>
      <c r="AA127" s="857">
        <v>428.42</v>
      </c>
      <c r="AB127" s="858" t="s">
        <v>3177</v>
      </c>
      <c r="AC127" s="862"/>
      <c r="AD127" s="842">
        <f>SUM(A127:AC127)/1000</f>
        <v>5.7637900000000011</v>
      </c>
      <c r="AE127" s="820"/>
      <c r="AF127" s="483"/>
      <c r="AG127" s="483"/>
      <c r="AH127" s="483"/>
      <c r="AI127" s="483"/>
      <c r="AJ127" s="483"/>
      <c r="AK127" s="483"/>
    </row>
    <row r="128" spans="1:37" ht="13.5" customHeight="1">
      <c r="A128" s="874"/>
      <c r="B128" s="864" t="s">
        <v>169</v>
      </c>
      <c r="C128" s="315"/>
      <c r="D128" s="864" t="s">
        <v>169</v>
      </c>
      <c r="E128" s="605"/>
      <c r="F128" s="864" t="s">
        <v>169</v>
      </c>
      <c r="G128" s="854"/>
      <c r="H128" s="864" t="s">
        <v>169</v>
      </c>
      <c r="I128" s="315"/>
      <c r="J128" s="864" t="s">
        <v>169</v>
      </c>
      <c r="K128" s="315"/>
      <c r="L128" s="864" t="s">
        <v>169</v>
      </c>
      <c r="M128" s="315"/>
      <c r="N128" s="864" t="s">
        <v>169</v>
      </c>
      <c r="O128" s="315"/>
      <c r="P128" s="864" t="s">
        <v>169</v>
      </c>
      <c r="Q128" s="488"/>
      <c r="R128" s="864" t="s">
        <v>169</v>
      </c>
      <c r="S128" s="315"/>
      <c r="T128" s="864" t="s">
        <v>169</v>
      </c>
      <c r="U128" s="315"/>
      <c r="V128" s="864" t="s">
        <v>169</v>
      </c>
      <c r="W128" s="315"/>
      <c r="X128" s="864" t="s">
        <v>169</v>
      </c>
      <c r="Y128" s="315"/>
      <c r="Z128" s="864" t="s">
        <v>169</v>
      </c>
      <c r="AA128" s="315"/>
      <c r="AB128" s="864" t="s">
        <v>169</v>
      </c>
      <c r="AC128" s="855"/>
      <c r="AD128" s="842"/>
      <c r="AE128" s="820"/>
      <c r="AF128" s="483"/>
      <c r="AG128" s="601">
        <f>COUNTA(B128:AC128)</f>
        <v>14</v>
      </c>
      <c r="AH128" s="483"/>
      <c r="AI128" s="483"/>
      <c r="AJ128" s="483"/>
      <c r="AK128" s="483"/>
    </row>
    <row r="129" spans="1:37" ht="13.5" customHeight="1">
      <c r="A129" s="874"/>
      <c r="B129" s="865" t="s">
        <v>2166</v>
      </c>
      <c r="C129" s="315"/>
      <c r="D129" s="865" t="s">
        <v>2166</v>
      </c>
      <c r="E129" s="605"/>
      <c r="F129" s="865" t="s">
        <v>2166</v>
      </c>
      <c r="G129" s="854"/>
      <c r="H129" s="865" t="s">
        <v>2166</v>
      </c>
      <c r="I129" s="315"/>
      <c r="J129" s="865" t="s">
        <v>2166</v>
      </c>
      <c r="K129" s="315"/>
      <c r="L129" s="865" t="s">
        <v>2166</v>
      </c>
      <c r="M129" s="315"/>
      <c r="N129" s="865" t="s">
        <v>2166</v>
      </c>
      <c r="O129" s="315"/>
      <c r="P129" s="865" t="s">
        <v>2166</v>
      </c>
      <c r="Q129" s="488"/>
      <c r="R129" s="865" t="s">
        <v>2166</v>
      </c>
      <c r="S129" s="315"/>
      <c r="T129" s="865" t="s">
        <v>2166</v>
      </c>
      <c r="U129" s="315"/>
      <c r="V129" s="865" t="s">
        <v>2166</v>
      </c>
      <c r="W129" s="315"/>
      <c r="X129" s="865" t="s">
        <v>2166</v>
      </c>
      <c r="Y129" s="315"/>
      <c r="Z129" s="865" t="s">
        <v>2166</v>
      </c>
      <c r="AA129" s="315"/>
      <c r="AB129" s="865" t="s">
        <v>2166</v>
      </c>
      <c r="AC129" s="855"/>
      <c r="AD129" s="842"/>
      <c r="AE129" s="866">
        <f>COUNTA(B129:AB129)</f>
        <v>14</v>
      </c>
      <c r="AF129" s="483"/>
      <c r="AG129" s="483"/>
      <c r="AH129" s="483"/>
      <c r="AI129" s="483"/>
      <c r="AJ129" s="483"/>
      <c r="AK129" s="483"/>
    </row>
    <row r="130" spans="1:37" ht="13.5" customHeight="1">
      <c r="A130" s="874"/>
      <c r="B130" s="607" t="s">
        <v>176</v>
      </c>
      <c r="C130" s="607"/>
      <c r="D130" s="315" t="s">
        <v>176</v>
      </c>
      <c r="E130" s="605"/>
      <c r="F130" s="315" t="s">
        <v>234</v>
      </c>
      <c r="G130" s="605"/>
      <c r="H130" s="488" t="s">
        <v>97</v>
      </c>
      <c r="I130" s="488"/>
      <c r="J130" s="488" t="s">
        <v>176</v>
      </c>
      <c r="K130" s="488"/>
      <c r="L130" s="488" t="s">
        <v>97</v>
      </c>
      <c r="M130" s="488"/>
      <c r="N130" s="488" t="s">
        <v>176</v>
      </c>
      <c r="O130" s="607"/>
      <c r="P130" s="607" t="s">
        <v>176</v>
      </c>
      <c r="Q130" s="488"/>
      <c r="R130" s="605" t="s">
        <v>97</v>
      </c>
      <c r="S130" s="605"/>
      <c r="T130" s="605" t="s">
        <v>176</v>
      </c>
      <c r="U130" s="605"/>
      <c r="V130" s="605" t="s">
        <v>176</v>
      </c>
      <c r="W130" s="605"/>
      <c r="X130" s="607" t="s">
        <v>176</v>
      </c>
      <c r="Y130" s="607"/>
      <c r="Z130" s="868" t="s">
        <v>176</v>
      </c>
      <c r="AA130" s="868"/>
      <c r="AB130" s="868" t="s">
        <v>176</v>
      </c>
      <c r="AC130" s="855"/>
      <c r="AD130" s="842"/>
      <c r="AE130" s="820"/>
      <c r="AF130" s="601">
        <f>COUNTA(B130:AC130)</f>
        <v>14</v>
      </c>
      <c r="AG130" s="483"/>
      <c r="AH130" s="483"/>
      <c r="AI130" s="601"/>
      <c r="AJ130" s="483"/>
      <c r="AK130" s="483"/>
    </row>
    <row r="131" spans="1:37" ht="13.5" customHeight="1">
      <c r="A131" s="870" t="s">
        <v>2033</v>
      </c>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855"/>
      <c r="AD131" s="842"/>
      <c r="AE131" s="820"/>
      <c r="AF131" s="601"/>
      <c r="AG131" s="483"/>
      <c r="AH131" s="483"/>
      <c r="AI131" s="601"/>
      <c r="AJ131" s="483"/>
      <c r="AK131" s="483"/>
    </row>
    <row r="132" spans="1:37" ht="13.5" customHeight="1">
      <c r="A132" s="915"/>
      <c r="B132" s="552" t="s">
        <v>3192</v>
      </c>
      <c r="C132" s="506"/>
      <c r="D132" s="607" t="s">
        <v>3204</v>
      </c>
      <c r="E132" s="605"/>
      <c r="F132" s="315" t="s">
        <v>386</v>
      </c>
      <c r="G132" s="605"/>
      <c r="H132" s="602" t="s">
        <v>3205</v>
      </c>
      <c r="I132" s="488"/>
      <c r="J132" s="488" t="s">
        <v>3167</v>
      </c>
      <c r="K132" s="488"/>
      <c r="L132" s="488" t="s">
        <v>3083</v>
      </c>
      <c r="M132" s="488"/>
      <c r="N132" s="488" t="s">
        <v>3201</v>
      </c>
      <c r="O132" s="607"/>
      <c r="P132" s="315" t="s">
        <v>651</v>
      </c>
      <c r="Q132" s="488"/>
      <c r="R132" s="605" t="s">
        <v>640</v>
      </c>
      <c r="S132" s="605"/>
      <c r="T132" s="605" t="s">
        <v>414</v>
      </c>
      <c r="U132" s="605"/>
      <c r="V132" s="605" t="s">
        <v>727</v>
      </c>
      <c r="W132" s="605"/>
      <c r="X132" s="315" t="s">
        <v>3206</v>
      </c>
      <c r="Y132" s="607"/>
      <c r="Z132" s="868" t="s">
        <v>795</v>
      </c>
      <c r="AA132" s="868"/>
      <c r="AB132" s="868"/>
      <c r="AC132" s="855"/>
      <c r="AD132" s="842"/>
      <c r="AE132" s="820"/>
      <c r="AF132" s="483"/>
      <c r="AG132" s="483"/>
      <c r="AH132" s="483"/>
      <c r="AI132" s="483"/>
      <c r="AJ132" s="601">
        <f>COUNTA(A132:AC132)</f>
        <v>13</v>
      </c>
      <c r="AK132" s="483">
        <f>AI133-AJ132</f>
        <v>-1</v>
      </c>
    </row>
    <row r="133" spans="1:37" ht="13.5" customHeight="1">
      <c r="A133" s="916"/>
      <c r="B133" s="488" t="s">
        <v>374</v>
      </c>
      <c r="C133" s="488"/>
      <c r="D133" s="488" t="s">
        <v>382</v>
      </c>
      <c r="E133" s="605"/>
      <c r="F133" s="602" t="s">
        <v>240</v>
      </c>
      <c r="G133" s="605"/>
      <c r="H133" s="602" t="s">
        <v>258</v>
      </c>
      <c r="I133" s="488"/>
      <c r="J133" s="488" t="s">
        <v>292</v>
      </c>
      <c r="K133" s="488"/>
      <c r="L133" s="488" t="s">
        <v>279</v>
      </c>
      <c r="M133" s="488"/>
      <c r="N133" s="488" t="s">
        <v>274</v>
      </c>
      <c r="O133" s="607"/>
      <c r="P133" s="607" t="s">
        <v>603</v>
      </c>
      <c r="Q133" s="607"/>
      <c r="R133" s="607" t="s">
        <v>599</v>
      </c>
      <c r="S133" s="607"/>
      <c r="T133" s="607" t="s">
        <v>254</v>
      </c>
      <c r="U133" s="607"/>
      <c r="V133" s="315" t="s">
        <v>708</v>
      </c>
      <c r="W133" s="602"/>
      <c r="X133" s="602" t="s">
        <v>245</v>
      </c>
      <c r="Y133" s="602"/>
      <c r="Z133" s="602" t="s">
        <v>554</v>
      </c>
      <c r="AA133" s="602"/>
      <c r="AB133" s="602" t="s">
        <v>568</v>
      </c>
      <c r="AC133" s="855"/>
      <c r="AD133" s="842"/>
      <c r="AE133" s="820"/>
      <c r="AF133" s="483"/>
      <c r="AG133" s="483"/>
      <c r="AH133" s="483"/>
      <c r="AI133" s="601">
        <f>COUNTA(E133:AC133)</f>
        <v>12</v>
      </c>
      <c r="AJ133" s="483"/>
      <c r="AK133" s="483"/>
    </row>
    <row r="134" spans="1:37" ht="13.5" customHeight="1">
      <c r="A134" s="874"/>
      <c r="B134" s="315"/>
      <c r="C134" s="315"/>
      <c r="D134" s="315"/>
      <c r="E134" s="605"/>
      <c r="F134" s="315"/>
      <c r="G134" s="854"/>
      <c r="H134" s="315"/>
      <c r="I134" s="315"/>
      <c r="J134" s="315"/>
      <c r="K134" s="315"/>
      <c r="L134" s="315"/>
      <c r="M134" s="315"/>
      <c r="N134" s="315"/>
      <c r="O134" s="315"/>
      <c r="P134" s="315"/>
      <c r="Q134" s="488"/>
      <c r="R134" s="315"/>
      <c r="S134" s="315"/>
      <c r="T134" s="315"/>
      <c r="U134" s="315"/>
      <c r="V134" s="315"/>
      <c r="W134" s="315"/>
      <c r="X134" s="315"/>
      <c r="Y134" s="315"/>
      <c r="Z134" s="315"/>
      <c r="AA134" s="315"/>
      <c r="AB134" s="315"/>
      <c r="AC134" s="855"/>
      <c r="AD134" s="842"/>
      <c r="AE134" s="820"/>
      <c r="AF134" s="483"/>
      <c r="AG134" s="483"/>
      <c r="AH134" s="483"/>
      <c r="AI134" s="483"/>
      <c r="AJ134" s="483"/>
      <c r="AK134" s="483"/>
    </row>
    <row r="135" spans="1:37" ht="13.5" customHeight="1">
      <c r="A135" s="874"/>
      <c r="B135" s="315"/>
      <c r="C135" s="315"/>
      <c r="D135" s="315"/>
      <c r="E135" s="605"/>
      <c r="F135" s="315"/>
      <c r="G135" s="854"/>
      <c r="H135" s="315"/>
      <c r="I135" s="315"/>
      <c r="J135" s="315"/>
      <c r="K135" s="315"/>
      <c r="L135" s="315"/>
      <c r="M135" s="315"/>
      <c r="N135" s="315"/>
      <c r="O135" s="315"/>
      <c r="P135" s="315"/>
      <c r="Q135" s="488"/>
      <c r="R135" s="315"/>
      <c r="S135" s="315"/>
      <c r="T135" s="315"/>
      <c r="U135" s="315"/>
      <c r="V135" s="315"/>
      <c r="W135" s="315"/>
      <c r="X135" s="315"/>
      <c r="Y135" s="315"/>
      <c r="Z135" s="315"/>
      <c r="AA135" s="315"/>
      <c r="AB135" s="315"/>
      <c r="AC135" s="855"/>
      <c r="AD135" s="842"/>
      <c r="AE135" s="820"/>
      <c r="AF135" s="483"/>
      <c r="AG135" s="483"/>
      <c r="AH135" s="483"/>
      <c r="AI135" s="483"/>
      <c r="AJ135" s="483"/>
      <c r="AK135" s="483"/>
    </row>
    <row r="136" spans="1:37" ht="13.5" customHeight="1">
      <c r="A136" s="875">
        <v>400.56</v>
      </c>
      <c r="B136" s="858" t="s">
        <v>3164</v>
      </c>
      <c r="C136" s="857">
        <v>395.38</v>
      </c>
      <c r="D136" s="864" t="s">
        <v>3207</v>
      </c>
      <c r="E136" s="857">
        <v>393.74</v>
      </c>
      <c r="F136" s="858" t="s">
        <v>241</v>
      </c>
      <c r="G136" s="878">
        <v>403.69</v>
      </c>
      <c r="H136" s="858" t="s">
        <v>771</v>
      </c>
      <c r="I136" s="860">
        <v>402.93</v>
      </c>
      <c r="J136" s="858" t="s">
        <v>3179</v>
      </c>
      <c r="K136" s="857">
        <v>376.38</v>
      </c>
      <c r="L136" s="858" t="s">
        <v>3156</v>
      </c>
      <c r="M136" s="857">
        <v>389.19</v>
      </c>
      <c r="N136" s="858" t="s">
        <v>3203</v>
      </c>
      <c r="O136" s="857">
        <v>397.58</v>
      </c>
      <c r="P136" s="858" t="s">
        <v>605</v>
      </c>
      <c r="Q136" s="857">
        <v>394.27</v>
      </c>
      <c r="R136" s="858" t="s">
        <v>602</v>
      </c>
      <c r="S136" s="857">
        <v>388.95</v>
      </c>
      <c r="T136" s="858" t="s">
        <v>3195</v>
      </c>
      <c r="U136" s="857">
        <v>379.1</v>
      </c>
      <c r="V136" s="858" t="s">
        <v>710</v>
      </c>
      <c r="W136" s="857">
        <v>387.63</v>
      </c>
      <c r="X136" s="858" t="s">
        <v>241</v>
      </c>
      <c r="Y136" s="861">
        <v>426.93</v>
      </c>
      <c r="Z136" s="858" t="s">
        <v>300</v>
      </c>
      <c r="AA136" s="857">
        <v>207.8</v>
      </c>
      <c r="AB136" s="858" t="s">
        <v>570</v>
      </c>
      <c r="AC136" s="862"/>
      <c r="AD136" s="842">
        <f>SUM(A136:AC136)/1000</f>
        <v>5.3441300000000007</v>
      </c>
      <c r="AE136" s="820"/>
      <c r="AF136" s="483"/>
      <c r="AG136" s="483"/>
      <c r="AH136" s="483"/>
      <c r="AI136" s="483"/>
      <c r="AJ136" s="483"/>
      <c r="AK136" s="483"/>
    </row>
    <row r="137" spans="1:37" ht="13.5" customHeight="1">
      <c r="A137" s="874"/>
      <c r="B137" s="864" t="s">
        <v>169</v>
      </c>
      <c r="C137" s="315"/>
      <c r="D137" s="864" t="s">
        <v>169</v>
      </c>
      <c r="E137" s="605"/>
      <c r="F137" s="864" t="s">
        <v>169</v>
      </c>
      <c r="G137" s="854"/>
      <c r="H137" s="864" t="s">
        <v>169</v>
      </c>
      <c r="I137" s="315"/>
      <c r="J137" s="864" t="s">
        <v>169</v>
      </c>
      <c r="K137" s="315"/>
      <c r="L137" s="864" t="s">
        <v>169</v>
      </c>
      <c r="M137" s="315"/>
      <c r="N137" s="864" t="s">
        <v>169</v>
      </c>
      <c r="O137" s="315"/>
      <c r="P137" s="864" t="s">
        <v>169</v>
      </c>
      <c r="Q137" s="488"/>
      <c r="R137" s="864" t="s">
        <v>169</v>
      </c>
      <c r="S137" s="315"/>
      <c r="T137" s="864" t="s">
        <v>169</v>
      </c>
      <c r="U137" s="315"/>
      <c r="V137" s="864" t="s">
        <v>169</v>
      </c>
      <c r="W137" s="315"/>
      <c r="X137" s="864" t="s">
        <v>169</v>
      </c>
      <c r="Y137" s="315"/>
      <c r="Z137" s="864" t="s">
        <v>169</v>
      </c>
      <c r="AA137" s="315"/>
      <c r="AB137" s="864" t="s">
        <v>169</v>
      </c>
      <c r="AC137" s="855"/>
      <c r="AD137" s="842"/>
      <c r="AE137" s="820"/>
      <c r="AF137" s="483"/>
      <c r="AG137" s="601">
        <f>COUNTA(B137:AC137)</f>
        <v>14</v>
      </c>
      <c r="AH137" s="483"/>
      <c r="AI137" s="483"/>
      <c r="AJ137" s="483"/>
      <c r="AK137" s="483"/>
    </row>
    <row r="138" spans="1:37" ht="13.5" customHeight="1">
      <c r="A138" s="874"/>
      <c r="B138" s="865" t="s">
        <v>2166</v>
      </c>
      <c r="C138" s="315"/>
      <c r="D138" s="865" t="s">
        <v>2166</v>
      </c>
      <c r="E138" s="605"/>
      <c r="F138" s="865" t="s">
        <v>2166</v>
      </c>
      <c r="G138" s="854"/>
      <c r="H138" s="865" t="s">
        <v>2166</v>
      </c>
      <c r="I138" s="315"/>
      <c r="J138" s="865" t="s">
        <v>2166</v>
      </c>
      <c r="K138" s="315"/>
      <c r="L138" s="865" t="s">
        <v>2166</v>
      </c>
      <c r="M138" s="315"/>
      <c r="N138" s="865" t="s">
        <v>2166</v>
      </c>
      <c r="O138" s="315"/>
      <c r="P138" s="865" t="s">
        <v>2166</v>
      </c>
      <c r="Q138" s="488"/>
      <c r="R138" s="865" t="s">
        <v>2166</v>
      </c>
      <c r="S138" s="315"/>
      <c r="T138" s="865" t="s">
        <v>2166</v>
      </c>
      <c r="U138" s="315"/>
      <c r="V138" s="865" t="s">
        <v>2166</v>
      </c>
      <c r="W138" s="315"/>
      <c r="X138" s="865" t="s">
        <v>2166</v>
      </c>
      <c r="Y138" s="315"/>
      <c r="Z138" s="865" t="s">
        <v>2166</v>
      </c>
      <c r="AA138" s="315"/>
      <c r="AB138" s="865" t="s">
        <v>2166</v>
      </c>
      <c r="AC138" s="855"/>
      <c r="AD138" s="842"/>
      <c r="AE138" s="866">
        <f>COUNTA(B138:AB138)</f>
        <v>14</v>
      </c>
      <c r="AF138" s="483"/>
      <c r="AH138" s="483"/>
      <c r="AI138" s="483"/>
      <c r="AJ138" s="483"/>
      <c r="AK138" s="483"/>
    </row>
    <row r="139" spans="1:37" ht="13.5" customHeight="1">
      <c r="A139" s="874"/>
      <c r="B139" s="315" t="s">
        <v>375</v>
      </c>
      <c r="C139" s="607"/>
      <c r="D139" s="315" t="s">
        <v>97</v>
      </c>
      <c r="E139" s="605"/>
      <c r="F139" s="607" t="s">
        <v>97</v>
      </c>
      <c r="G139" s="605"/>
      <c r="H139" s="602" t="s">
        <v>176</v>
      </c>
      <c r="I139" s="488"/>
      <c r="J139" s="488" t="s">
        <v>97</v>
      </c>
      <c r="K139" s="488"/>
      <c r="L139" s="488" t="s">
        <v>97</v>
      </c>
      <c r="M139" s="488"/>
      <c r="N139" s="488" t="s">
        <v>97</v>
      </c>
      <c r="O139" s="607"/>
      <c r="P139" s="607" t="s">
        <v>97</v>
      </c>
      <c r="Q139" s="488"/>
      <c r="R139" s="605" t="s">
        <v>97</v>
      </c>
      <c r="S139" s="605"/>
      <c r="T139" s="605" t="s">
        <v>97</v>
      </c>
      <c r="U139" s="605"/>
      <c r="V139" s="605" t="s">
        <v>97</v>
      </c>
      <c r="W139" s="605"/>
      <c r="X139" s="315" t="s">
        <v>97</v>
      </c>
      <c r="Y139" s="607"/>
      <c r="Z139" s="868" t="s">
        <v>555</v>
      </c>
      <c r="AA139" s="868"/>
      <c r="AB139" s="868" t="s">
        <v>569</v>
      </c>
      <c r="AC139" s="855"/>
      <c r="AD139" s="842"/>
      <c r="AE139" s="820"/>
      <c r="AF139" s="601">
        <f>COUNTA(B139:AC139)</f>
        <v>14</v>
      </c>
      <c r="AG139" s="483"/>
      <c r="AH139" s="483"/>
      <c r="AI139" s="601"/>
      <c r="AJ139" s="483"/>
      <c r="AK139" s="483"/>
    </row>
    <row r="140" spans="1:37" ht="13.5" customHeight="1">
      <c r="A140" s="815"/>
      <c r="B140" s="817"/>
      <c r="C140" s="817"/>
      <c r="D140" s="627"/>
      <c r="E140" s="605"/>
      <c r="F140" s="315"/>
      <c r="G140" s="315"/>
      <c r="H140" s="315"/>
      <c r="I140" s="315"/>
      <c r="J140" s="315"/>
      <c r="K140" s="315"/>
      <c r="L140" s="315"/>
      <c r="M140" s="315"/>
      <c r="N140" s="315"/>
      <c r="O140" s="315"/>
      <c r="P140" s="315"/>
      <c r="Q140" s="315"/>
      <c r="R140" s="835"/>
      <c r="S140" s="315"/>
      <c r="T140" s="315"/>
      <c r="U140" s="315"/>
      <c r="V140" s="917"/>
      <c r="W140" s="315"/>
      <c r="X140" s="315"/>
      <c r="Y140" s="315"/>
      <c r="Z140" s="315"/>
      <c r="AA140" s="315"/>
      <c r="AB140" s="315"/>
      <c r="AC140" s="855"/>
      <c r="AD140" s="842"/>
      <c r="AE140" s="820"/>
      <c r="AF140" s="483"/>
      <c r="AG140" s="483"/>
      <c r="AH140" s="483"/>
      <c r="AI140" s="483"/>
      <c r="AJ140" s="483"/>
      <c r="AK140" s="483"/>
    </row>
    <row r="141" spans="1:37" ht="13.5" customHeight="1">
      <c r="A141" s="874"/>
      <c r="B141" s="315" t="s">
        <v>3208</v>
      </c>
      <c r="C141" s="607"/>
      <c r="D141" s="315" t="s">
        <v>428</v>
      </c>
      <c r="E141" s="835"/>
      <c r="F141" s="872"/>
      <c r="G141" s="827"/>
      <c r="H141" s="827"/>
      <c r="I141" s="827"/>
      <c r="J141" s="827"/>
      <c r="K141" s="818"/>
      <c r="L141" s="818"/>
      <c r="M141" s="834"/>
      <c r="N141" s="834"/>
      <c r="O141" s="834"/>
      <c r="P141" s="825"/>
      <c r="Q141" s="835"/>
      <c r="R141" s="835" t="s">
        <v>3209</v>
      </c>
      <c r="S141" s="825"/>
      <c r="T141" s="835"/>
      <c r="U141" s="835"/>
      <c r="V141" s="836" t="s">
        <v>3210</v>
      </c>
      <c r="W141" s="836"/>
      <c r="X141" s="837"/>
      <c r="Y141" s="837"/>
      <c r="Z141" s="837"/>
      <c r="AA141" s="506"/>
      <c r="AB141" s="836"/>
      <c r="AC141" s="838"/>
      <c r="AD141" s="842"/>
      <c r="AE141" s="820"/>
      <c r="AF141" s="483"/>
      <c r="AG141" s="483"/>
      <c r="AH141" s="483"/>
      <c r="AI141" s="483"/>
      <c r="AJ141" s="601">
        <f>COUNTA(A141:AC141)</f>
        <v>4</v>
      </c>
      <c r="AK141" s="483">
        <f>AI142-AJ141</f>
        <v>8</v>
      </c>
    </row>
    <row r="142" spans="1:37" ht="13.5" customHeight="1">
      <c r="A142" s="881"/>
      <c r="B142" s="602" t="s">
        <v>330</v>
      </c>
      <c r="C142" s="602"/>
      <c r="D142" s="602" t="s">
        <v>317</v>
      </c>
      <c r="E142" s="605"/>
      <c r="F142" s="602" t="s">
        <v>928</v>
      </c>
      <c r="G142" s="605"/>
      <c r="H142" s="602" t="s">
        <v>571</v>
      </c>
      <c r="I142" s="488"/>
      <c r="J142" s="488" t="s">
        <v>541</v>
      </c>
      <c r="K142" s="488"/>
      <c r="L142" s="488" t="s">
        <v>794</v>
      </c>
      <c r="M142" s="488"/>
      <c r="N142" s="488" t="s">
        <v>694</v>
      </c>
      <c r="O142" s="607"/>
      <c r="P142" s="607" t="s">
        <v>684</v>
      </c>
      <c r="Q142" s="488"/>
      <c r="R142" s="602" t="s">
        <v>663</v>
      </c>
      <c r="S142" s="602"/>
      <c r="T142" s="602" t="s">
        <v>677</v>
      </c>
      <c r="U142" s="602"/>
      <c r="V142" s="602" t="s">
        <v>679</v>
      </c>
      <c r="W142" s="602"/>
      <c r="X142" s="602" t="s">
        <v>630</v>
      </c>
      <c r="Y142" s="602"/>
      <c r="Z142" s="602" t="s">
        <v>615</v>
      </c>
      <c r="AA142" s="602"/>
      <c r="AB142" s="602" t="s">
        <v>606</v>
      </c>
      <c r="AC142" s="855"/>
      <c r="AD142" s="842"/>
      <c r="AE142" s="820"/>
      <c r="AF142" s="483"/>
      <c r="AG142" s="483"/>
      <c r="AH142" s="483"/>
      <c r="AI142" s="601">
        <f>COUNTA(E142:AC142)</f>
        <v>12</v>
      </c>
      <c r="AJ142" s="483"/>
      <c r="AK142" s="483"/>
    </row>
    <row r="143" spans="1:37" ht="15.75" customHeight="1"/>
    <row r="144" spans="1:37" ht="15.75" customHeight="1"/>
    <row r="145" spans="1:37" ht="13.5" customHeight="1">
      <c r="A145" s="875">
        <v>347.1</v>
      </c>
      <c r="B145" s="858" t="s">
        <v>3211</v>
      </c>
      <c r="C145" s="857">
        <v>344.9</v>
      </c>
      <c r="D145" s="864" t="s">
        <v>3212</v>
      </c>
      <c r="E145" s="857">
        <v>369.2</v>
      </c>
      <c r="F145" s="864" t="s">
        <v>3213</v>
      </c>
      <c r="G145" s="859">
        <v>200.9</v>
      </c>
      <c r="H145" s="864" t="s">
        <v>573</v>
      </c>
      <c r="I145" s="860">
        <v>374.1</v>
      </c>
      <c r="J145" s="864" t="s">
        <v>3214</v>
      </c>
      <c r="K145" s="857">
        <v>394.9</v>
      </c>
      <c r="L145" s="864" t="s">
        <v>706</v>
      </c>
      <c r="M145" s="857">
        <v>388.4</v>
      </c>
      <c r="N145" s="856" t="s">
        <v>695</v>
      </c>
      <c r="O145" s="857">
        <v>418.9</v>
      </c>
      <c r="P145" s="856" t="s">
        <v>695</v>
      </c>
      <c r="Q145" s="857">
        <v>418.6</v>
      </c>
      <c r="R145" s="856" t="s">
        <v>664</v>
      </c>
      <c r="S145" s="857">
        <v>414</v>
      </c>
      <c r="T145" s="856" t="s">
        <v>678</v>
      </c>
      <c r="U145" s="857">
        <v>419.6</v>
      </c>
      <c r="V145" s="856" t="s">
        <v>680</v>
      </c>
      <c r="W145" s="857">
        <v>420.3</v>
      </c>
      <c r="X145" s="856" t="s">
        <v>629</v>
      </c>
      <c r="Y145" s="861">
        <v>419.6</v>
      </c>
      <c r="Z145" s="864" t="s">
        <v>617</v>
      </c>
      <c r="AA145" s="857">
        <v>418.2</v>
      </c>
      <c r="AB145" s="864" t="s">
        <v>609</v>
      </c>
      <c r="AC145" s="862"/>
      <c r="AD145" s="842">
        <f>SUM(A145:AC145)/1000</f>
        <v>5.3487000000000009</v>
      </c>
      <c r="AE145" s="820"/>
      <c r="AF145" s="483"/>
      <c r="AG145" s="483"/>
      <c r="AH145" s="483"/>
      <c r="AI145" s="483"/>
      <c r="AJ145" s="483"/>
      <c r="AK145" s="483"/>
    </row>
    <row r="146" spans="1:37" ht="13.5" customHeight="1">
      <c r="A146" s="874"/>
      <c r="B146" s="864" t="s">
        <v>169</v>
      </c>
      <c r="C146" s="315"/>
      <c r="D146" s="864" t="s">
        <v>169</v>
      </c>
      <c r="E146" s="605"/>
      <c r="F146" s="864" t="s">
        <v>169</v>
      </c>
      <c r="G146" s="854"/>
      <c r="H146" s="864" t="s">
        <v>212</v>
      </c>
      <c r="I146" s="315"/>
      <c r="J146" s="864" t="s">
        <v>169</v>
      </c>
      <c r="K146" s="315"/>
      <c r="L146" s="864" t="s">
        <v>169</v>
      </c>
      <c r="M146" s="315"/>
      <c r="N146" s="863" t="s">
        <v>169</v>
      </c>
      <c r="O146" s="315"/>
      <c r="P146" s="863" t="s">
        <v>169</v>
      </c>
      <c r="Q146" s="488"/>
      <c r="R146" s="863" t="s">
        <v>169</v>
      </c>
      <c r="S146" s="315"/>
      <c r="T146" s="863" t="s">
        <v>169</v>
      </c>
      <c r="U146" s="315"/>
      <c r="V146" s="863" t="s">
        <v>169</v>
      </c>
      <c r="W146" s="315"/>
      <c r="X146" s="863" t="s">
        <v>169</v>
      </c>
      <c r="Y146" s="315"/>
      <c r="Z146" s="864" t="s">
        <v>169</v>
      </c>
      <c r="AA146" s="315"/>
      <c r="AB146" s="864" t="s">
        <v>169</v>
      </c>
      <c r="AC146" s="855"/>
      <c r="AD146" s="842"/>
      <c r="AE146" s="820"/>
      <c r="AF146" s="483"/>
      <c r="AG146" s="601">
        <f>COUNTA(B146:AC146)</f>
        <v>14</v>
      </c>
      <c r="AH146" s="483"/>
      <c r="AI146" s="483"/>
      <c r="AJ146" s="483"/>
      <c r="AK146" s="483"/>
    </row>
    <row r="147" spans="1:37" ht="13.5" customHeight="1">
      <c r="A147" s="874"/>
      <c r="B147" s="865" t="s">
        <v>2166</v>
      </c>
      <c r="C147" s="315"/>
      <c r="D147" s="865" t="s">
        <v>2166</v>
      </c>
      <c r="E147" s="605"/>
      <c r="F147" s="865" t="s">
        <v>2166</v>
      </c>
      <c r="G147" s="854"/>
      <c r="H147" s="865" t="s">
        <v>2166</v>
      </c>
      <c r="I147" s="315"/>
      <c r="J147" s="865" t="s">
        <v>2166</v>
      </c>
      <c r="K147" s="315"/>
      <c r="L147" s="865" t="s">
        <v>2166</v>
      </c>
      <c r="M147" s="315"/>
      <c r="N147" s="865" t="s">
        <v>2166</v>
      </c>
      <c r="O147" s="315"/>
      <c r="P147" s="865" t="s">
        <v>2166</v>
      </c>
      <c r="Q147" s="488"/>
      <c r="R147" s="865" t="s">
        <v>2166</v>
      </c>
      <c r="S147" s="315"/>
      <c r="T147" s="865" t="s">
        <v>2166</v>
      </c>
      <c r="U147" s="315"/>
      <c r="V147" s="865" t="s">
        <v>2166</v>
      </c>
      <c r="W147" s="315"/>
      <c r="X147" s="865" t="s">
        <v>2166</v>
      </c>
      <c r="Y147" s="315"/>
      <c r="Z147" s="865" t="s">
        <v>2166</v>
      </c>
      <c r="AA147" s="315"/>
      <c r="AB147" s="865" t="s">
        <v>2166</v>
      </c>
      <c r="AC147" s="855"/>
      <c r="AD147" s="842"/>
      <c r="AE147" s="866">
        <f>COUNTA(B147:AB147)</f>
        <v>14</v>
      </c>
      <c r="AF147" s="483"/>
      <c r="AG147" s="483"/>
      <c r="AH147" s="483"/>
      <c r="AI147" s="483"/>
      <c r="AJ147" s="483"/>
      <c r="AK147" s="483"/>
    </row>
    <row r="148" spans="1:37" ht="13.5" customHeight="1">
      <c r="A148" s="874"/>
      <c r="B148" s="607" t="s">
        <v>97</v>
      </c>
      <c r="C148" s="607"/>
      <c r="D148" s="315" t="s">
        <v>97</v>
      </c>
      <c r="E148" s="605"/>
      <c r="F148" s="315" t="s">
        <v>440</v>
      </c>
      <c r="G148" s="605"/>
      <c r="H148" s="602" t="s">
        <v>234</v>
      </c>
      <c r="I148" s="488"/>
      <c r="J148" s="488" t="s">
        <v>176</v>
      </c>
      <c r="K148" s="488"/>
      <c r="L148" s="488" t="s">
        <v>343</v>
      </c>
      <c r="M148" s="488"/>
      <c r="N148" s="488" t="s">
        <v>176</v>
      </c>
      <c r="O148" s="607"/>
      <c r="P148" s="607" t="s">
        <v>176</v>
      </c>
      <c r="Q148" s="488"/>
      <c r="R148" s="605" t="s">
        <v>176</v>
      </c>
      <c r="S148" s="605"/>
      <c r="T148" s="605" t="s">
        <v>176</v>
      </c>
      <c r="U148" s="605"/>
      <c r="V148" s="605" t="s">
        <v>176</v>
      </c>
      <c r="W148" s="605"/>
      <c r="X148" s="315" t="s">
        <v>176</v>
      </c>
      <c r="Y148" s="607"/>
      <c r="Z148" s="868" t="s">
        <v>176</v>
      </c>
      <c r="AA148" s="868"/>
      <c r="AB148" s="868" t="s">
        <v>176</v>
      </c>
      <c r="AC148" s="855"/>
      <c r="AD148" s="842"/>
      <c r="AE148" s="820"/>
      <c r="AF148" s="601">
        <f>COUNTA(B148:AC148)</f>
        <v>14</v>
      </c>
      <c r="AG148" s="483"/>
      <c r="AH148" s="483"/>
      <c r="AI148" s="601"/>
      <c r="AJ148" s="483"/>
      <c r="AK148" s="483"/>
    </row>
    <row r="149" spans="1:37" ht="13.5" customHeight="1">
      <c r="A149" s="904"/>
      <c r="B149" s="840"/>
      <c r="C149" s="840"/>
      <c r="D149" s="840"/>
      <c r="E149" s="840"/>
      <c r="F149" s="840"/>
      <c r="G149" s="918"/>
      <c r="H149" s="918"/>
      <c r="I149" s="918"/>
      <c r="J149" s="918"/>
      <c r="K149" s="918"/>
      <c r="L149" s="918"/>
      <c r="M149" s="918"/>
      <c r="N149" s="918"/>
      <c r="O149" s="918"/>
      <c r="P149" s="918"/>
      <c r="Q149" s="918"/>
      <c r="R149" s="918"/>
      <c r="S149" s="918"/>
      <c r="T149" s="918"/>
      <c r="U149" s="918"/>
      <c r="V149" s="918"/>
      <c r="W149" s="918"/>
      <c r="X149" s="918"/>
      <c r="Y149" s="918"/>
      <c r="Z149" s="918"/>
      <c r="AA149" s="918"/>
      <c r="AB149" s="918"/>
      <c r="AC149" s="841"/>
      <c r="AD149" s="842"/>
      <c r="AE149" s="820"/>
      <c r="AF149" s="483"/>
      <c r="AG149" s="483"/>
      <c r="AH149" s="483"/>
      <c r="AI149" s="483"/>
      <c r="AJ149" s="483"/>
      <c r="AK149" s="483"/>
    </row>
    <row r="150" spans="1:37" ht="13.5" customHeight="1">
      <c r="A150" s="892"/>
      <c r="B150" s="893"/>
      <c r="C150" s="893"/>
      <c r="D150" s="893" t="s">
        <v>3215</v>
      </c>
      <c r="E150" s="919"/>
      <c r="F150" s="920" t="s">
        <v>3124</v>
      </c>
      <c r="G150" s="919"/>
      <c r="H150" s="921" t="s">
        <v>3125</v>
      </c>
      <c r="I150" s="922"/>
      <c r="J150" s="922" t="s">
        <v>3216</v>
      </c>
      <c r="K150" s="922"/>
      <c r="L150" s="922" t="s">
        <v>3217</v>
      </c>
      <c r="M150" s="922"/>
      <c r="N150" s="922" t="s">
        <v>3126</v>
      </c>
      <c r="O150" s="920"/>
      <c r="P150" s="920" t="s">
        <v>2335</v>
      </c>
      <c r="Q150" s="922"/>
      <c r="R150" s="919" t="s">
        <v>3218</v>
      </c>
      <c r="S150" s="919"/>
      <c r="T150" s="919" t="s">
        <v>736</v>
      </c>
      <c r="U150" s="919"/>
      <c r="V150" s="919" t="s">
        <v>3219</v>
      </c>
      <c r="W150" s="919"/>
      <c r="X150" s="920" t="s">
        <v>728</v>
      </c>
      <c r="Y150" s="920"/>
      <c r="Z150" s="923" t="s">
        <v>710</v>
      </c>
      <c r="AA150" s="923"/>
      <c r="AB150" s="923" t="s">
        <v>1784</v>
      </c>
      <c r="AC150" s="924"/>
      <c r="AD150" s="842"/>
      <c r="AE150" s="820"/>
      <c r="AF150" s="483"/>
      <c r="AG150" s="483"/>
      <c r="AH150" s="483"/>
      <c r="AI150" s="483"/>
      <c r="AJ150" s="601">
        <f>COUNTA(A150:AC150)</f>
        <v>13</v>
      </c>
      <c r="AK150" s="483">
        <f>AI151-AJ150</f>
        <v>-1</v>
      </c>
    </row>
    <row r="151" spans="1:37" ht="13.5" customHeight="1">
      <c r="A151" s="881"/>
      <c r="B151" s="913" t="s">
        <v>623</v>
      </c>
      <c r="C151" s="602"/>
      <c r="D151" s="602" t="s">
        <v>798</v>
      </c>
      <c r="E151" s="605"/>
      <c r="F151" s="913" t="s">
        <v>641</v>
      </c>
      <c r="G151" s="605"/>
      <c r="H151" s="602" t="s">
        <v>647</v>
      </c>
      <c r="I151" s="488"/>
      <c r="J151" s="488" t="s">
        <v>652</v>
      </c>
      <c r="K151" s="488"/>
      <c r="L151" s="488" t="s">
        <v>650</v>
      </c>
      <c r="M151" s="488"/>
      <c r="N151" s="882" t="s">
        <v>644</v>
      </c>
      <c r="O151" s="607"/>
      <c r="P151" s="607" t="s">
        <v>632</v>
      </c>
      <c r="Q151" s="488"/>
      <c r="R151" s="602" t="s">
        <v>638</v>
      </c>
      <c r="S151" s="602"/>
      <c r="T151" s="602" t="s">
        <v>590</v>
      </c>
      <c r="U151" s="602"/>
      <c r="V151" s="602" t="s">
        <v>584</v>
      </c>
      <c r="W151" s="602"/>
      <c r="X151" s="602" t="s">
        <v>618</v>
      </c>
      <c r="Y151" s="602"/>
      <c r="Z151" s="602" t="s">
        <v>626</v>
      </c>
      <c r="AA151" s="602"/>
      <c r="AB151" s="602" t="s">
        <v>611</v>
      </c>
      <c r="AC151" s="855"/>
      <c r="AD151" s="842"/>
      <c r="AE151" s="820"/>
      <c r="AF151" s="483"/>
      <c r="AG151" s="483"/>
      <c r="AH151" s="483"/>
      <c r="AI151" s="601">
        <f>COUNTA(E151:AC151)</f>
        <v>12</v>
      </c>
      <c r="AJ151" s="483"/>
      <c r="AK151" s="483"/>
    </row>
    <row r="152" spans="1:37" ht="13.5" customHeight="1">
      <c r="A152" s="874"/>
      <c r="B152" s="315"/>
      <c r="C152" s="315"/>
      <c r="D152" s="315"/>
      <c r="E152" s="605"/>
      <c r="F152" s="315"/>
      <c r="G152" s="854"/>
      <c r="H152" s="315"/>
      <c r="I152" s="315"/>
      <c r="J152" s="315"/>
      <c r="K152" s="315"/>
      <c r="L152" s="315"/>
      <c r="M152" s="315"/>
      <c r="N152" s="315"/>
      <c r="O152" s="315"/>
      <c r="P152" s="315"/>
      <c r="Q152" s="488"/>
      <c r="R152" s="315"/>
      <c r="S152" s="315"/>
      <c r="T152" s="315"/>
      <c r="U152" s="315"/>
      <c r="V152" s="315"/>
      <c r="W152" s="315"/>
      <c r="X152" s="315"/>
      <c r="Y152" s="315"/>
      <c r="Z152" s="315"/>
      <c r="AA152" s="315"/>
      <c r="AB152" s="315"/>
      <c r="AC152" s="855"/>
      <c r="AD152" s="842"/>
      <c r="AE152" s="820"/>
      <c r="AF152" s="483"/>
      <c r="AG152" s="483"/>
      <c r="AH152" s="483"/>
      <c r="AI152" s="483"/>
      <c r="AJ152" s="483"/>
      <c r="AK152" s="483"/>
    </row>
    <row r="153" spans="1:37" ht="13.5" customHeight="1">
      <c r="A153" s="874"/>
      <c r="B153" s="315"/>
      <c r="C153" s="315"/>
      <c r="D153" s="315"/>
      <c r="E153" s="605"/>
      <c r="F153" s="315"/>
      <c r="G153" s="854"/>
      <c r="H153" s="315"/>
      <c r="I153" s="315"/>
      <c r="J153" s="315"/>
      <c r="K153" s="315"/>
      <c r="L153" s="315"/>
      <c r="M153" s="315"/>
      <c r="N153" s="315"/>
      <c r="O153" s="315"/>
      <c r="P153" s="315"/>
      <c r="Q153" s="488"/>
      <c r="R153" s="315"/>
      <c r="S153" s="315"/>
      <c r="T153" s="315"/>
      <c r="U153" s="315"/>
      <c r="V153" s="315"/>
      <c r="W153" s="315"/>
      <c r="X153" s="315"/>
      <c r="Y153" s="315"/>
      <c r="Z153" s="315"/>
      <c r="AA153" s="315"/>
      <c r="AB153" s="315"/>
      <c r="AC153" s="855"/>
      <c r="AD153" s="842"/>
      <c r="AE153" s="820"/>
      <c r="AF153" s="483"/>
      <c r="AG153" s="483"/>
      <c r="AH153" s="483"/>
      <c r="AI153" s="483"/>
      <c r="AJ153" s="483"/>
      <c r="AK153" s="483"/>
    </row>
    <row r="154" spans="1:37" ht="13.5" customHeight="1">
      <c r="A154" s="875">
        <v>414.1</v>
      </c>
      <c r="B154" s="856" t="s">
        <v>625</v>
      </c>
      <c r="C154" s="857">
        <v>406.1</v>
      </c>
      <c r="D154" s="856" t="s">
        <v>1723</v>
      </c>
      <c r="E154" s="857">
        <v>408.6</v>
      </c>
      <c r="F154" s="856" t="s">
        <v>601</v>
      </c>
      <c r="G154" s="878">
        <v>420.4</v>
      </c>
      <c r="H154" s="856" t="s">
        <v>648</v>
      </c>
      <c r="I154" s="860">
        <v>389.4</v>
      </c>
      <c r="J154" s="856" t="s">
        <v>654</v>
      </c>
      <c r="K154" s="857">
        <v>414.3</v>
      </c>
      <c r="L154" s="856" t="s">
        <v>654</v>
      </c>
      <c r="M154" s="857">
        <v>413</v>
      </c>
      <c r="N154" s="858" t="s">
        <v>645</v>
      </c>
      <c r="O154" s="857">
        <v>367.7</v>
      </c>
      <c r="P154" s="856" t="s">
        <v>1723</v>
      </c>
      <c r="Q154" s="857">
        <v>429.4</v>
      </c>
      <c r="R154" s="856" t="s">
        <v>601</v>
      </c>
      <c r="S154" s="857">
        <v>418</v>
      </c>
      <c r="T154" s="856" t="s">
        <v>592</v>
      </c>
      <c r="U154" s="857">
        <v>404.9</v>
      </c>
      <c r="V154" s="856" t="s">
        <v>586</v>
      </c>
      <c r="W154" s="857">
        <v>431.6</v>
      </c>
      <c r="X154" s="856" t="s">
        <v>1710</v>
      </c>
      <c r="Y154" s="861">
        <v>408.4</v>
      </c>
      <c r="Z154" s="856" t="s">
        <v>629</v>
      </c>
      <c r="AA154" s="857">
        <v>435.3</v>
      </c>
      <c r="AB154" s="856" t="s">
        <v>613</v>
      </c>
      <c r="AC154" s="862"/>
      <c r="AD154" s="842">
        <f>SUM(A154:AC154)/1000</f>
        <v>5.7612000000000005</v>
      </c>
      <c r="AE154" s="820"/>
      <c r="AF154" s="483"/>
      <c r="AG154" s="483"/>
      <c r="AH154" s="483"/>
      <c r="AI154" s="483"/>
      <c r="AJ154" s="483"/>
      <c r="AK154" s="483"/>
    </row>
    <row r="155" spans="1:37" ht="13.5" customHeight="1">
      <c r="A155" s="874"/>
      <c r="B155" s="863" t="s">
        <v>169</v>
      </c>
      <c r="C155" s="315"/>
      <c r="D155" s="863" t="s">
        <v>169</v>
      </c>
      <c r="E155" s="605"/>
      <c r="F155" s="863" t="s">
        <v>169</v>
      </c>
      <c r="G155" s="854"/>
      <c r="H155" s="863" t="s">
        <v>169</v>
      </c>
      <c r="I155" s="315"/>
      <c r="J155" s="863" t="s">
        <v>169</v>
      </c>
      <c r="K155" s="315"/>
      <c r="L155" s="863" t="s">
        <v>169</v>
      </c>
      <c r="M155" s="315"/>
      <c r="N155" s="864" t="s">
        <v>169</v>
      </c>
      <c r="O155" s="315"/>
      <c r="P155" s="863" t="s">
        <v>169</v>
      </c>
      <c r="Q155" s="488"/>
      <c r="R155" s="863" t="s">
        <v>169</v>
      </c>
      <c r="S155" s="315"/>
      <c r="T155" s="863" t="s">
        <v>169</v>
      </c>
      <c r="U155" s="315"/>
      <c r="V155" s="863" t="s">
        <v>169</v>
      </c>
      <c r="W155" s="315"/>
      <c r="X155" s="863" t="s">
        <v>169</v>
      </c>
      <c r="Y155" s="315"/>
      <c r="Z155" s="863" t="s">
        <v>169</v>
      </c>
      <c r="AA155" s="315"/>
      <c r="AB155" s="863" t="s">
        <v>169</v>
      </c>
      <c r="AC155" s="855"/>
      <c r="AD155" s="842"/>
      <c r="AE155" s="820"/>
      <c r="AF155" s="483"/>
      <c r="AG155" s="601">
        <f>COUNTA(B155:AC155)</f>
        <v>14</v>
      </c>
      <c r="AH155" s="483"/>
      <c r="AI155" s="483"/>
      <c r="AJ155" s="483"/>
      <c r="AK155" s="483"/>
    </row>
    <row r="156" spans="1:37" ht="13.5" customHeight="1">
      <c r="A156" s="874"/>
      <c r="B156" s="865" t="s">
        <v>2166</v>
      </c>
      <c r="C156" s="315"/>
      <c r="D156" s="865" t="s">
        <v>2166</v>
      </c>
      <c r="E156" s="605"/>
      <c r="F156" s="865" t="s">
        <v>2166</v>
      </c>
      <c r="G156" s="854"/>
      <c r="H156" s="865" t="s">
        <v>2166</v>
      </c>
      <c r="I156" s="315"/>
      <c r="J156" s="865" t="s">
        <v>2166</v>
      </c>
      <c r="K156" s="315"/>
      <c r="L156" s="865" t="s">
        <v>2166</v>
      </c>
      <c r="M156" s="315"/>
      <c r="N156" s="865" t="s">
        <v>2166</v>
      </c>
      <c r="O156" s="315"/>
      <c r="P156" s="865" t="s">
        <v>2166</v>
      </c>
      <c r="Q156" s="488"/>
      <c r="R156" s="865" t="s">
        <v>2166</v>
      </c>
      <c r="S156" s="315"/>
      <c r="T156" s="865" t="s">
        <v>2166</v>
      </c>
      <c r="U156" s="315"/>
      <c r="V156" s="865" t="s">
        <v>2166</v>
      </c>
      <c r="W156" s="315"/>
      <c r="X156" s="865" t="s">
        <v>2166</v>
      </c>
      <c r="Y156" s="315"/>
      <c r="Z156" s="865" t="s">
        <v>2166</v>
      </c>
      <c r="AA156" s="315"/>
      <c r="AB156" s="865" t="s">
        <v>2166</v>
      </c>
      <c r="AC156" s="855"/>
      <c r="AD156" s="842"/>
      <c r="AE156" s="866">
        <f>COUNTA(B156:AB156)</f>
        <v>14</v>
      </c>
      <c r="AF156" s="483"/>
      <c r="AG156" s="483"/>
      <c r="AH156" s="483"/>
      <c r="AI156" s="483"/>
      <c r="AJ156" s="483"/>
      <c r="AK156" s="483"/>
    </row>
    <row r="157" spans="1:37" ht="13.5" customHeight="1">
      <c r="A157" s="874"/>
      <c r="B157" s="607" t="s">
        <v>176</v>
      </c>
      <c r="C157" s="607"/>
      <c r="D157" s="315" t="s">
        <v>176</v>
      </c>
      <c r="E157" s="605"/>
      <c r="F157" s="607" t="s">
        <v>176</v>
      </c>
      <c r="G157" s="605"/>
      <c r="H157" s="602" t="s">
        <v>627</v>
      </c>
      <c r="I157" s="488"/>
      <c r="J157" s="488" t="s">
        <v>176</v>
      </c>
      <c r="K157" s="488"/>
      <c r="L157" s="488" t="s">
        <v>176</v>
      </c>
      <c r="M157" s="488"/>
      <c r="N157" s="488" t="s">
        <v>107</v>
      </c>
      <c r="O157" s="607"/>
      <c r="P157" s="315" t="s">
        <v>176</v>
      </c>
      <c r="Q157" s="488"/>
      <c r="R157" s="605" t="s">
        <v>176</v>
      </c>
      <c r="S157" s="605"/>
      <c r="T157" s="605" t="s">
        <v>97</v>
      </c>
      <c r="U157" s="605"/>
      <c r="V157" s="605" t="s">
        <v>176</v>
      </c>
      <c r="W157" s="605"/>
      <c r="X157" s="607" t="s">
        <v>176</v>
      </c>
      <c r="Y157" s="607"/>
      <c r="Z157" s="868" t="s">
        <v>627</v>
      </c>
      <c r="AA157" s="868"/>
      <c r="AB157" s="868" t="s">
        <v>176</v>
      </c>
      <c r="AC157" s="855"/>
      <c r="AD157" s="842"/>
      <c r="AE157" s="820"/>
      <c r="AF157" s="601">
        <f>COUNTA(B157:AC157)</f>
        <v>14</v>
      </c>
      <c r="AG157" s="483"/>
      <c r="AH157" s="483"/>
      <c r="AI157" s="601"/>
      <c r="AJ157" s="483"/>
      <c r="AK157" s="483"/>
    </row>
    <row r="158" spans="1:37" ht="13.5" customHeight="1">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c r="AB158" s="315"/>
      <c r="AC158" s="838"/>
      <c r="AD158" s="925"/>
      <c r="AE158" s="926"/>
      <c r="AF158" s="623"/>
      <c r="AG158" s="623"/>
      <c r="AH158" s="623"/>
      <c r="AI158" s="623"/>
      <c r="AJ158" s="927">
        <f>COUNTA(A159:AC159)</f>
        <v>13</v>
      </c>
      <c r="AK158" s="623">
        <f>AI160-AJ158</f>
        <v>-2</v>
      </c>
    </row>
    <row r="159" spans="1:37" ht="13.5" customHeight="1">
      <c r="A159" s="815"/>
      <c r="B159" s="817" t="s">
        <v>727</v>
      </c>
      <c r="C159" s="817"/>
      <c r="D159" s="817" t="s">
        <v>605</v>
      </c>
      <c r="E159" s="854"/>
      <c r="F159" s="315" t="s">
        <v>664</v>
      </c>
      <c r="G159" s="315"/>
      <c r="H159" s="315" t="s">
        <v>1691</v>
      </c>
      <c r="I159" s="315"/>
      <c r="J159" s="315" t="s">
        <v>591</v>
      </c>
      <c r="K159" s="315"/>
      <c r="L159" s="315" t="s">
        <v>631</v>
      </c>
      <c r="M159" s="315"/>
      <c r="N159" s="315" t="s">
        <v>3220</v>
      </c>
      <c r="O159" s="315"/>
      <c r="P159" s="315" t="s">
        <v>690</v>
      </c>
      <c r="Q159" s="315"/>
      <c r="R159" s="315" t="s">
        <v>1710</v>
      </c>
      <c r="S159" s="315"/>
      <c r="T159" s="315" t="s">
        <v>690</v>
      </c>
      <c r="U159" s="315"/>
      <c r="V159" s="315" t="s">
        <v>1712</v>
      </c>
      <c r="W159" s="315"/>
      <c r="X159" s="315" t="s">
        <v>2486</v>
      </c>
      <c r="Y159" s="315"/>
      <c r="Z159" s="315" t="s">
        <v>704</v>
      </c>
      <c r="AA159" s="315"/>
      <c r="AB159" s="315"/>
      <c r="AC159" s="928"/>
      <c r="AD159" s="842"/>
      <c r="AE159" s="820"/>
      <c r="AF159" s="483"/>
      <c r="AG159" s="483"/>
      <c r="AH159" s="483"/>
      <c r="AI159" s="483"/>
      <c r="AJ159" s="601"/>
      <c r="AK159" s="483"/>
    </row>
    <row r="160" spans="1:37" ht="13.5" customHeight="1">
      <c r="A160" s="881"/>
      <c r="B160" s="602" t="s">
        <v>551</v>
      </c>
      <c r="C160" s="602"/>
      <c r="D160" s="913" t="s">
        <v>580</v>
      </c>
      <c r="E160" s="605"/>
      <c r="F160" s="602" t="s">
        <v>524</v>
      </c>
      <c r="G160" s="605"/>
      <c r="H160" s="913" t="s">
        <v>534</v>
      </c>
      <c r="I160" s="488"/>
      <c r="J160" s="488" t="s">
        <v>529</v>
      </c>
      <c r="K160" s="488"/>
      <c r="L160" s="488" t="s">
        <v>559</v>
      </c>
      <c r="M160" s="488"/>
      <c r="N160" s="488" t="s">
        <v>574</v>
      </c>
      <c r="O160" s="607"/>
      <c r="P160" s="929" t="s">
        <v>544</v>
      </c>
      <c r="Q160" s="488"/>
      <c r="R160" s="602" t="s">
        <v>538</v>
      </c>
      <c r="S160" s="602"/>
      <c r="T160" s="913" t="s">
        <v>563</v>
      </c>
      <c r="U160" s="602"/>
      <c r="V160" s="602" t="s">
        <v>547</v>
      </c>
      <c r="W160" s="602"/>
      <c r="X160" s="913" t="s">
        <v>526</v>
      </c>
      <c r="Y160" s="602"/>
      <c r="Z160" s="602" t="s">
        <v>577</v>
      </c>
      <c r="AA160" s="602"/>
      <c r="AB160" s="602"/>
      <c r="AC160" s="855"/>
      <c r="AD160" s="930"/>
      <c r="AE160" s="931"/>
      <c r="AF160" s="932"/>
      <c r="AG160" s="932"/>
      <c r="AH160" s="932"/>
      <c r="AI160" s="933">
        <f>COUNTA(E160:AC160)</f>
        <v>11</v>
      </c>
      <c r="AJ160" s="932"/>
      <c r="AK160" s="932"/>
    </row>
    <row r="161" spans="1:37" ht="15.75" customHeight="1"/>
    <row r="162" spans="1:37" ht="15.75" customHeight="1"/>
    <row r="163" spans="1:37" ht="13.5" customHeight="1">
      <c r="A163" s="875">
        <v>403.9</v>
      </c>
      <c r="B163" s="856" t="s">
        <v>3221</v>
      </c>
      <c r="C163" s="857">
        <v>395.2</v>
      </c>
      <c r="D163" s="856" t="s">
        <v>583</v>
      </c>
      <c r="E163" s="857">
        <v>400.8</v>
      </c>
      <c r="F163" s="856" t="s">
        <v>3100</v>
      </c>
      <c r="G163" s="878">
        <v>383.3</v>
      </c>
      <c r="H163" s="856" t="s">
        <v>3222</v>
      </c>
      <c r="I163" s="860">
        <v>379</v>
      </c>
      <c r="J163" s="856" t="s">
        <v>3223</v>
      </c>
      <c r="K163" s="857">
        <v>381.2</v>
      </c>
      <c r="L163" s="856" t="s">
        <v>3224</v>
      </c>
      <c r="M163" s="857">
        <v>384.7</v>
      </c>
      <c r="N163" s="864" t="s">
        <v>573</v>
      </c>
      <c r="O163" s="857">
        <v>368.8</v>
      </c>
      <c r="P163" s="894" t="s">
        <v>3225</v>
      </c>
      <c r="Q163" s="857">
        <v>365.5</v>
      </c>
      <c r="R163" s="856" t="s">
        <v>3226</v>
      </c>
      <c r="S163" s="859">
        <v>392.4</v>
      </c>
      <c r="T163" s="856" t="s">
        <v>3110</v>
      </c>
      <c r="U163" s="857">
        <v>374.9</v>
      </c>
      <c r="V163" s="856" t="s">
        <v>3158</v>
      </c>
      <c r="W163" s="857">
        <v>379.5</v>
      </c>
      <c r="X163" s="856" t="s">
        <v>3227</v>
      </c>
      <c r="Y163" s="861">
        <v>378.9</v>
      </c>
      <c r="Z163" s="856" t="s">
        <v>579</v>
      </c>
      <c r="AA163" s="315"/>
      <c r="AB163" s="315"/>
      <c r="AC163" s="855"/>
      <c r="AD163" s="842">
        <f>SUM(A163:AC163)/1000</f>
        <v>4.9880999999999993</v>
      </c>
      <c r="AE163" s="820"/>
      <c r="AF163" s="483"/>
      <c r="AG163" s="601"/>
      <c r="AH163" s="483"/>
      <c r="AI163" s="483"/>
      <c r="AJ163" s="483"/>
      <c r="AK163" s="483"/>
    </row>
    <row r="164" spans="1:37" ht="13.5" customHeight="1">
      <c r="A164" s="874"/>
      <c r="B164" s="863" t="s">
        <v>169</v>
      </c>
      <c r="C164" s="315"/>
      <c r="D164" s="863" t="s">
        <v>169</v>
      </c>
      <c r="E164" s="605"/>
      <c r="F164" s="863" t="s">
        <v>169</v>
      </c>
      <c r="G164" s="854"/>
      <c r="H164" s="863" t="s">
        <v>169</v>
      </c>
      <c r="I164" s="315"/>
      <c r="J164" s="863" t="s">
        <v>169</v>
      </c>
      <c r="K164" s="315"/>
      <c r="L164" s="863" t="s">
        <v>169</v>
      </c>
      <c r="M164" s="315"/>
      <c r="N164" s="864" t="s">
        <v>169</v>
      </c>
      <c r="O164" s="315"/>
      <c r="P164" s="934" t="s">
        <v>169</v>
      </c>
      <c r="Q164" s="488"/>
      <c r="R164" s="863" t="s">
        <v>169</v>
      </c>
      <c r="S164" s="315"/>
      <c r="T164" s="863" t="s">
        <v>169</v>
      </c>
      <c r="U164" s="315"/>
      <c r="V164" s="863" t="s">
        <v>169</v>
      </c>
      <c r="W164" s="315"/>
      <c r="X164" s="863" t="s">
        <v>169</v>
      </c>
      <c r="Y164" s="315"/>
      <c r="Z164" s="863" t="s">
        <v>98</v>
      </c>
      <c r="AA164" s="315"/>
      <c r="AB164" s="315"/>
      <c r="AC164" s="855"/>
      <c r="AD164" s="842"/>
      <c r="AE164" s="820"/>
      <c r="AF164" s="483"/>
      <c r="AG164" s="601">
        <f>COUNTA(B164:AC164)</f>
        <v>13</v>
      </c>
      <c r="AH164" s="483"/>
      <c r="AI164" s="483"/>
      <c r="AJ164" s="483"/>
      <c r="AK164" s="483"/>
    </row>
    <row r="165" spans="1:37" ht="13.5" customHeight="1">
      <c r="A165" s="874"/>
      <c r="B165" s="865" t="s">
        <v>2166</v>
      </c>
      <c r="C165" s="315"/>
      <c r="D165" s="865" t="s">
        <v>2166</v>
      </c>
      <c r="E165" s="605"/>
      <c r="F165" s="865" t="s">
        <v>2166</v>
      </c>
      <c r="G165" s="854"/>
      <c r="H165" s="865" t="s">
        <v>2166</v>
      </c>
      <c r="I165" s="315"/>
      <c r="J165" s="865" t="s">
        <v>2166</v>
      </c>
      <c r="K165" s="315"/>
      <c r="L165" s="865" t="s">
        <v>2166</v>
      </c>
      <c r="M165" s="315"/>
      <c r="N165" s="865" t="s">
        <v>2166</v>
      </c>
      <c r="O165" s="315"/>
      <c r="P165" s="865" t="s">
        <v>2166</v>
      </c>
      <c r="Q165" s="488"/>
      <c r="R165" s="865" t="s">
        <v>2166</v>
      </c>
      <c r="S165" s="315"/>
      <c r="T165" s="865" t="s">
        <v>2166</v>
      </c>
      <c r="U165" s="315"/>
      <c r="V165" s="865" t="s">
        <v>2166</v>
      </c>
      <c r="W165" s="315"/>
      <c r="X165" s="865" t="s">
        <v>2166</v>
      </c>
      <c r="Y165" s="315"/>
      <c r="Z165" s="865" t="s">
        <v>2166</v>
      </c>
      <c r="AA165" s="315"/>
      <c r="AB165" s="315"/>
      <c r="AC165" s="855"/>
      <c r="AD165" s="842"/>
      <c r="AE165" s="866">
        <f>COUNTA(B165:AB165)</f>
        <v>13</v>
      </c>
      <c r="AF165" s="483"/>
      <c r="AG165" s="483"/>
      <c r="AH165" s="483"/>
      <c r="AI165" s="483"/>
      <c r="AJ165" s="483"/>
      <c r="AK165" s="483"/>
    </row>
    <row r="166" spans="1:37" ht="13.5" customHeight="1">
      <c r="A166" s="874"/>
      <c r="B166" s="607" t="s">
        <v>97</v>
      </c>
      <c r="C166" s="607"/>
      <c r="D166" s="315" t="s">
        <v>176</v>
      </c>
      <c r="E166" s="627"/>
      <c r="F166" s="315" t="s">
        <v>234</v>
      </c>
      <c r="G166" s="605"/>
      <c r="H166" s="602" t="s">
        <v>97</v>
      </c>
      <c r="I166" s="488"/>
      <c r="J166" s="488" t="s">
        <v>97</v>
      </c>
      <c r="K166" s="488"/>
      <c r="L166" s="488" t="s">
        <v>97</v>
      </c>
      <c r="M166" s="488"/>
      <c r="N166" s="488" t="s">
        <v>97</v>
      </c>
      <c r="O166" s="607"/>
      <c r="P166" s="607" t="s">
        <v>97</v>
      </c>
      <c r="Q166" s="488"/>
      <c r="R166" s="605" t="s">
        <v>97</v>
      </c>
      <c r="S166" s="605"/>
      <c r="T166" s="605" t="s">
        <v>97</v>
      </c>
      <c r="U166" s="605"/>
      <c r="V166" s="605" t="s">
        <v>176</v>
      </c>
      <c r="W166" s="605"/>
      <c r="X166" s="607" t="s">
        <v>97</v>
      </c>
      <c r="Y166" s="607"/>
      <c r="Z166" s="868" t="s">
        <v>234</v>
      </c>
      <c r="AA166" s="315"/>
      <c r="AB166" s="315"/>
      <c r="AC166" s="855"/>
      <c r="AD166" s="842"/>
      <c r="AE166" s="820"/>
      <c r="AF166" s="601">
        <f>COUNTA(B166:AC166)</f>
        <v>13</v>
      </c>
      <c r="AG166" s="483"/>
      <c r="AH166" s="483"/>
      <c r="AI166" s="601"/>
      <c r="AJ166" s="483"/>
      <c r="AK166" s="483"/>
    </row>
    <row r="167" spans="1:37" ht="13.5" customHeight="1">
      <c r="A167" s="889"/>
      <c r="B167" s="840"/>
      <c r="C167" s="840"/>
      <c r="D167" s="840"/>
      <c r="E167" s="840"/>
      <c r="F167" s="840"/>
      <c r="G167" s="840"/>
      <c r="H167" s="840"/>
      <c r="I167" s="840"/>
      <c r="J167" s="840"/>
      <c r="K167" s="840"/>
      <c r="L167" s="840"/>
      <c r="M167" s="840"/>
      <c r="N167" s="840"/>
      <c r="O167" s="840"/>
      <c r="P167" s="840"/>
      <c r="Q167" s="840"/>
      <c r="R167" s="840"/>
      <c r="S167" s="840"/>
      <c r="T167" s="840"/>
      <c r="U167" s="840"/>
      <c r="V167" s="840"/>
      <c r="W167" s="840"/>
      <c r="X167" s="840"/>
      <c r="Y167" s="840"/>
      <c r="Z167" s="840"/>
      <c r="AA167" s="840"/>
      <c r="AB167" s="840"/>
      <c r="AC167" s="935"/>
      <c r="AD167" s="936">
        <f t="shared" ref="AD167:AK167" si="2">SUM(AD11:AD166)</f>
        <v>88.382100000000008</v>
      </c>
      <c r="AE167" s="937">
        <f t="shared" si="2"/>
        <v>219</v>
      </c>
      <c r="AF167" s="601">
        <f t="shared" si="2"/>
        <v>223</v>
      </c>
      <c r="AG167" s="601">
        <f t="shared" si="2"/>
        <v>221</v>
      </c>
      <c r="AH167" s="601">
        <f t="shared" si="2"/>
        <v>0</v>
      </c>
      <c r="AI167" s="601">
        <f t="shared" si="2"/>
        <v>191</v>
      </c>
      <c r="AJ167" s="601">
        <f t="shared" si="2"/>
        <v>167</v>
      </c>
      <c r="AK167" s="601">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23" t="s">
        <v>3228</v>
      </c>
      <c r="D4" s="1263"/>
      <c r="E4" s="1263"/>
      <c r="F4" s="1263"/>
      <c r="G4" s="1263"/>
      <c r="H4" s="1263"/>
      <c r="I4" s="1264"/>
    </row>
    <row r="5" spans="3:13" ht="14.25" customHeight="1">
      <c r="C5" s="938" t="s">
        <v>3229</v>
      </c>
      <c r="D5" s="938" t="s">
        <v>3230</v>
      </c>
      <c r="E5" s="938" t="s">
        <v>3231</v>
      </c>
      <c r="F5" s="1524"/>
      <c r="G5" s="938" t="s">
        <v>3232</v>
      </c>
      <c r="H5" s="938" t="s">
        <v>3233</v>
      </c>
      <c r="I5" s="938" t="s">
        <v>3231</v>
      </c>
    </row>
    <row r="6" spans="3:13" ht="14.25" customHeight="1">
      <c r="C6" s="939">
        <v>1</v>
      </c>
      <c r="D6" s="940" t="s">
        <v>3234</v>
      </c>
      <c r="E6" s="940" t="s">
        <v>3235</v>
      </c>
      <c r="F6" s="1278"/>
      <c r="G6" s="939">
        <v>1</v>
      </c>
      <c r="H6" s="940" t="s">
        <v>3236</v>
      </c>
      <c r="I6" s="459" t="s">
        <v>3235</v>
      </c>
      <c r="K6" s="188" t="s">
        <v>1779</v>
      </c>
    </row>
    <row r="7" spans="3:13" ht="14.25" customHeight="1">
      <c r="C7" s="939">
        <v>2</v>
      </c>
      <c r="D7" s="940" t="s">
        <v>3237</v>
      </c>
      <c r="E7" s="940" t="s">
        <v>3235</v>
      </c>
      <c r="F7" s="1278"/>
      <c r="G7" s="939">
        <v>2</v>
      </c>
      <c r="H7" s="940" t="s">
        <v>3238</v>
      </c>
      <c r="I7" s="459" t="s">
        <v>3235</v>
      </c>
    </row>
    <row r="8" spans="3:13" ht="14.25" customHeight="1">
      <c r="C8" s="939">
        <v>3</v>
      </c>
      <c r="D8" s="940" t="s">
        <v>3239</v>
      </c>
      <c r="E8" s="940" t="s">
        <v>3235</v>
      </c>
      <c r="F8" s="1278"/>
      <c r="G8" s="939">
        <v>3</v>
      </c>
      <c r="H8" s="940" t="s">
        <v>3240</v>
      </c>
      <c r="I8" s="459" t="s">
        <v>3235</v>
      </c>
    </row>
    <row r="9" spans="3:13" ht="14.25" customHeight="1">
      <c r="C9" s="939">
        <v>4</v>
      </c>
      <c r="D9" s="940" t="s">
        <v>3241</v>
      </c>
      <c r="E9" s="940" t="s">
        <v>3235</v>
      </c>
      <c r="F9" s="1278"/>
      <c r="G9" s="939">
        <v>4</v>
      </c>
      <c r="H9" s="940" t="s">
        <v>3242</v>
      </c>
      <c r="I9" s="459" t="s">
        <v>3235</v>
      </c>
    </row>
    <row r="10" spans="3:13" ht="14.25" customHeight="1">
      <c r="C10" s="939">
        <v>5</v>
      </c>
      <c r="D10" s="940" t="s">
        <v>3243</v>
      </c>
      <c r="E10" s="940" t="s">
        <v>3235</v>
      </c>
      <c r="F10" s="1278"/>
      <c r="G10" s="939">
        <v>5</v>
      </c>
      <c r="H10" s="940" t="s">
        <v>3244</v>
      </c>
      <c r="I10" s="459" t="s">
        <v>3235</v>
      </c>
    </row>
    <row r="11" spans="3:13" ht="14.25" customHeight="1">
      <c r="C11" s="939">
        <v>6</v>
      </c>
      <c r="D11" s="940" t="s">
        <v>3245</v>
      </c>
      <c r="E11" s="940" t="s">
        <v>3235</v>
      </c>
      <c r="F11" s="1278"/>
      <c r="G11" s="939">
        <v>6</v>
      </c>
      <c r="H11" s="940" t="s">
        <v>3246</v>
      </c>
      <c r="I11" s="459" t="s">
        <v>3235</v>
      </c>
    </row>
    <row r="12" spans="3:13" ht="14.25" customHeight="1">
      <c r="C12" s="939">
        <v>7</v>
      </c>
      <c r="D12" s="940" t="s">
        <v>3247</v>
      </c>
      <c r="E12" s="940" t="s">
        <v>3235</v>
      </c>
      <c r="F12" s="1278"/>
      <c r="G12" s="939">
        <v>7</v>
      </c>
      <c r="H12" s="940" t="s">
        <v>3248</v>
      </c>
      <c r="I12" s="459" t="s">
        <v>3235</v>
      </c>
      <c r="M12" s="188">
        <f>624-487</f>
        <v>137</v>
      </c>
    </row>
    <row r="13" spans="3:13" ht="14.25" customHeight="1">
      <c r="C13" s="939">
        <v>8</v>
      </c>
      <c r="D13" s="940" t="s">
        <v>3249</v>
      </c>
      <c r="E13" s="940" t="s">
        <v>3235</v>
      </c>
      <c r="F13" s="1278"/>
      <c r="G13" s="939">
        <v>8</v>
      </c>
      <c r="H13" s="940" t="s">
        <v>3250</v>
      </c>
      <c r="I13" s="459" t="s">
        <v>3235</v>
      </c>
    </row>
    <row r="14" spans="3:13" ht="14.25" customHeight="1">
      <c r="C14" s="939">
        <v>9</v>
      </c>
      <c r="D14" s="940" t="s">
        <v>3251</v>
      </c>
      <c r="E14" s="940" t="s">
        <v>3235</v>
      </c>
      <c r="F14" s="1278"/>
      <c r="G14" s="939">
        <v>9</v>
      </c>
      <c r="H14" s="940" t="s">
        <v>3252</v>
      </c>
      <c r="I14" s="459" t="s">
        <v>3235</v>
      </c>
    </row>
    <row r="15" spans="3:13" ht="14.25" customHeight="1">
      <c r="C15" s="939">
        <v>10</v>
      </c>
      <c r="D15" s="940" t="s">
        <v>3253</v>
      </c>
      <c r="E15" s="940" t="s">
        <v>3235</v>
      </c>
      <c r="F15" s="1278"/>
      <c r="G15" s="939">
        <v>10</v>
      </c>
      <c r="H15" s="941" t="s">
        <v>3254</v>
      </c>
      <c r="I15" s="942" t="s">
        <v>3255</v>
      </c>
    </row>
    <row r="16" spans="3:13" ht="14.25" customHeight="1">
      <c r="C16" s="939">
        <v>11</v>
      </c>
      <c r="D16" s="940" t="s">
        <v>3256</v>
      </c>
      <c r="E16" s="940" t="s">
        <v>3235</v>
      </c>
      <c r="F16" s="1278"/>
      <c r="G16" s="939">
        <v>11</v>
      </c>
      <c r="H16" s="940" t="s">
        <v>3257</v>
      </c>
      <c r="I16" s="459" t="s">
        <v>3235</v>
      </c>
    </row>
    <row r="17" spans="3:9" ht="14.25" customHeight="1">
      <c r="C17" s="939">
        <v>12</v>
      </c>
      <c r="D17" s="940" t="s">
        <v>3258</v>
      </c>
      <c r="E17" s="940" t="s">
        <v>3235</v>
      </c>
      <c r="F17" s="1278"/>
      <c r="G17" s="939">
        <v>12</v>
      </c>
      <c r="H17" s="940" t="s">
        <v>3259</v>
      </c>
      <c r="I17" s="459" t="s">
        <v>3235</v>
      </c>
    </row>
    <row r="18" spans="3:9" ht="14.25" customHeight="1">
      <c r="C18" s="939">
        <v>13</v>
      </c>
      <c r="D18" s="940" t="s">
        <v>3260</v>
      </c>
      <c r="E18" s="940" t="s">
        <v>3235</v>
      </c>
      <c r="F18" s="1278"/>
      <c r="G18" s="939">
        <v>13</v>
      </c>
      <c r="H18" s="940" t="s">
        <v>3261</v>
      </c>
      <c r="I18" s="459" t="s">
        <v>3235</v>
      </c>
    </row>
    <row r="19" spans="3:9" ht="14.25" customHeight="1">
      <c r="C19" s="939">
        <v>14</v>
      </c>
      <c r="D19" s="940" t="s">
        <v>3262</v>
      </c>
      <c r="E19" s="940" t="s">
        <v>3235</v>
      </c>
      <c r="F19" s="1278"/>
      <c r="G19" s="939">
        <v>14</v>
      </c>
      <c r="H19" s="940" t="s">
        <v>3263</v>
      </c>
      <c r="I19" s="459" t="s">
        <v>3235</v>
      </c>
    </row>
    <row r="20" spans="3:9" ht="14.25" customHeight="1">
      <c r="C20" s="939">
        <v>15</v>
      </c>
      <c r="D20" s="940" t="s">
        <v>3264</v>
      </c>
      <c r="E20" s="940" t="s">
        <v>3235</v>
      </c>
      <c r="F20" s="1278"/>
      <c r="G20" s="939">
        <v>15</v>
      </c>
      <c r="H20" s="940" t="s">
        <v>3265</v>
      </c>
      <c r="I20" s="459" t="s">
        <v>3235</v>
      </c>
    </row>
    <row r="21" spans="3:9" ht="14.25" customHeight="1">
      <c r="C21" s="939">
        <v>16</v>
      </c>
      <c r="D21" s="940" t="s">
        <v>3266</v>
      </c>
      <c r="E21" s="940" t="s">
        <v>3235</v>
      </c>
      <c r="F21" s="1278"/>
      <c r="G21" s="939">
        <v>16</v>
      </c>
      <c r="H21" s="940" t="s">
        <v>3267</v>
      </c>
      <c r="I21" s="459" t="s">
        <v>3235</v>
      </c>
    </row>
    <row r="22" spans="3:9" ht="14.25" customHeight="1">
      <c r="C22" s="939">
        <v>17</v>
      </c>
      <c r="D22" s="940" t="s">
        <v>3268</v>
      </c>
      <c r="E22" s="940" t="s">
        <v>3235</v>
      </c>
      <c r="F22" s="1278"/>
      <c r="G22" s="939">
        <v>17</v>
      </c>
      <c r="H22" s="940" t="s">
        <v>3269</v>
      </c>
      <c r="I22" s="459" t="s">
        <v>3235</v>
      </c>
    </row>
    <row r="23" spans="3:9" ht="14.25" customHeight="1">
      <c r="C23" s="939">
        <v>18</v>
      </c>
      <c r="D23" s="940" t="s">
        <v>3270</v>
      </c>
      <c r="E23" s="940" t="s">
        <v>3235</v>
      </c>
      <c r="F23" s="1278"/>
      <c r="G23" s="939">
        <v>18</v>
      </c>
      <c r="H23" s="940" t="s">
        <v>3271</v>
      </c>
      <c r="I23" s="459" t="s">
        <v>3235</v>
      </c>
    </row>
    <row r="24" spans="3:9" ht="14.25" customHeight="1">
      <c r="C24" s="939">
        <v>19</v>
      </c>
      <c r="D24" s="940" t="s">
        <v>3272</v>
      </c>
      <c r="E24" s="940" t="s">
        <v>3235</v>
      </c>
      <c r="F24" s="1278"/>
      <c r="G24" s="939">
        <v>19</v>
      </c>
      <c r="H24" s="940" t="s">
        <v>3273</v>
      </c>
      <c r="I24" s="459" t="s">
        <v>3235</v>
      </c>
    </row>
    <row r="25" spans="3:9" ht="14.25" customHeight="1">
      <c r="C25" s="939">
        <v>20</v>
      </c>
      <c r="D25" s="940" t="s">
        <v>3274</v>
      </c>
      <c r="E25" s="940" t="s">
        <v>3235</v>
      </c>
      <c r="F25" s="1278"/>
      <c r="G25" s="939">
        <v>20</v>
      </c>
      <c r="H25" s="940" t="s">
        <v>3275</v>
      </c>
      <c r="I25" s="459" t="s">
        <v>3235</v>
      </c>
    </row>
    <row r="26" spans="3:9" ht="14.25" customHeight="1">
      <c r="C26" s="939">
        <v>21</v>
      </c>
      <c r="D26" s="940" t="s">
        <v>3276</v>
      </c>
      <c r="E26" s="940" t="s">
        <v>3235</v>
      </c>
      <c r="F26" s="1278"/>
      <c r="G26" s="939">
        <v>21</v>
      </c>
      <c r="H26" s="940" t="s">
        <v>3277</v>
      </c>
      <c r="I26" s="459" t="s">
        <v>3235</v>
      </c>
    </row>
    <row r="27" spans="3:9" ht="14.25" customHeight="1">
      <c r="C27" s="939">
        <v>22</v>
      </c>
      <c r="D27" s="940" t="s">
        <v>3278</v>
      </c>
      <c r="E27" s="940" t="s">
        <v>3235</v>
      </c>
      <c r="F27" s="1278"/>
      <c r="G27" s="939">
        <v>22</v>
      </c>
      <c r="H27" s="941" t="s">
        <v>3279</v>
      </c>
      <c r="I27" s="942" t="s">
        <v>3280</v>
      </c>
    </row>
    <row r="28" spans="3:9" ht="14.25" customHeight="1">
      <c r="C28" s="939">
        <v>23</v>
      </c>
      <c r="D28" s="940" t="s">
        <v>3281</v>
      </c>
      <c r="E28" s="940" t="s">
        <v>3235</v>
      </c>
      <c r="F28" s="1278"/>
      <c r="G28" s="939">
        <v>23</v>
      </c>
      <c r="H28" s="940" t="s">
        <v>3282</v>
      </c>
      <c r="I28" s="459" t="s">
        <v>3235</v>
      </c>
    </row>
    <row r="29" spans="3:9" ht="14.25" customHeight="1">
      <c r="C29" s="939">
        <v>24</v>
      </c>
      <c r="D29" s="940" t="s">
        <v>3283</v>
      </c>
      <c r="E29" s="940" t="s">
        <v>3235</v>
      </c>
      <c r="F29" s="1278"/>
      <c r="G29" s="939">
        <v>24</v>
      </c>
      <c r="H29" s="940" t="s">
        <v>3284</v>
      </c>
      <c r="I29" s="459" t="s">
        <v>3235</v>
      </c>
    </row>
    <row r="30" spans="3:9" ht="14.25" customHeight="1">
      <c r="C30" s="939">
        <v>25</v>
      </c>
      <c r="D30" s="940" t="s">
        <v>3285</v>
      </c>
      <c r="E30" s="940" t="s">
        <v>3235</v>
      </c>
      <c r="F30" s="1278"/>
      <c r="G30" s="939">
        <v>25</v>
      </c>
      <c r="H30" s="940" t="s">
        <v>3286</v>
      </c>
      <c r="I30" s="459" t="s">
        <v>3235</v>
      </c>
    </row>
    <row r="31" spans="3:9" ht="14.25" customHeight="1">
      <c r="C31" s="939">
        <v>26</v>
      </c>
      <c r="D31" s="940" t="s">
        <v>3287</v>
      </c>
      <c r="E31" s="940" t="s">
        <v>3235</v>
      </c>
      <c r="F31" s="1278"/>
      <c r="G31" s="939">
        <v>26</v>
      </c>
      <c r="H31" s="940" t="s">
        <v>3288</v>
      </c>
      <c r="I31" s="459" t="s">
        <v>3235</v>
      </c>
    </row>
    <row r="32" spans="3:9" ht="14.25" customHeight="1">
      <c r="C32" s="939">
        <v>27</v>
      </c>
      <c r="D32" s="940" t="s">
        <v>3289</v>
      </c>
      <c r="E32" s="940" t="s">
        <v>3235</v>
      </c>
      <c r="F32" s="1278"/>
      <c r="G32" s="939">
        <v>27</v>
      </c>
      <c r="H32" s="940" t="s">
        <v>3290</v>
      </c>
      <c r="I32" s="459" t="s">
        <v>3235</v>
      </c>
    </row>
    <row r="33" spans="3:9" ht="14.25" customHeight="1">
      <c r="C33" s="939">
        <v>28</v>
      </c>
      <c r="D33" s="940" t="s">
        <v>3291</v>
      </c>
      <c r="E33" s="940" t="s">
        <v>3235</v>
      </c>
      <c r="F33" s="1278"/>
      <c r="G33" s="939">
        <v>28</v>
      </c>
      <c r="H33" s="940" t="s">
        <v>3292</v>
      </c>
      <c r="I33" s="459" t="s">
        <v>3235</v>
      </c>
    </row>
    <row r="34" spans="3:9" ht="14.25" customHeight="1">
      <c r="C34" s="939">
        <v>29</v>
      </c>
      <c r="D34" s="940" t="s">
        <v>3293</v>
      </c>
      <c r="E34" s="940" t="s">
        <v>3235</v>
      </c>
      <c r="F34" s="1278"/>
      <c r="G34" s="939">
        <v>29</v>
      </c>
      <c r="H34" s="940" t="s">
        <v>3294</v>
      </c>
      <c r="I34" s="459" t="s">
        <v>3235</v>
      </c>
    </row>
    <row r="35" spans="3:9" ht="14.25" customHeight="1">
      <c r="C35" s="939">
        <v>30</v>
      </c>
      <c r="D35" s="940" t="s">
        <v>3295</v>
      </c>
      <c r="E35" s="940" t="s">
        <v>3235</v>
      </c>
      <c r="F35" s="1278"/>
      <c r="G35" s="939">
        <v>30</v>
      </c>
      <c r="H35" s="940" t="s">
        <v>3296</v>
      </c>
      <c r="I35" s="459" t="s">
        <v>3235</v>
      </c>
    </row>
    <row r="36" spans="3:9" ht="14.25" customHeight="1">
      <c r="C36" s="939">
        <v>31</v>
      </c>
      <c r="D36" s="940" t="s">
        <v>3297</v>
      </c>
      <c r="E36" s="940" t="s">
        <v>3235</v>
      </c>
      <c r="F36" s="1278"/>
      <c r="G36" s="939">
        <v>31</v>
      </c>
      <c r="H36" s="940" t="s">
        <v>3298</v>
      </c>
      <c r="I36" s="459" t="s">
        <v>3235</v>
      </c>
    </row>
    <row r="37" spans="3:9" ht="14.25" customHeight="1">
      <c r="C37" s="939">
        <v>32</v>
      </c>
      <c r="D37" s="940" t="s">
        <v>3299</v>
      </c>
      <c r="E37" s="940" t="s">
        <v>3235</v>
      </c>
      <c r="F37" s="1278"/>
      <c r="G37" s="939">
        <v>32</v>
      </c>
      <c r="H37" s="940" t="s">
        <v>3300</v>
      </c>
      <c r="I37" s="459" t="s">
        <v>3235</v>
      </c>
    </row>
    <row r="38" spans="3:9" ht="14.25" customHeight="1">
      <c r="C38" s="939">
        <v>33</v>
      </c>
      <c r="D38" s="940" t="s">
        <v>3301</v>
      </c>
      <c r="E38" s="940" t="s">
        <v>3235</v>
      </c>
      <c r="F38" s="1278"/>
      <c r="G38" s="943"/>
      <c r="H38" s="943"/>
      <c r="I38" s="459"/>
    </row>
    <row r="39" spans="3:9" ht="14.25" customHeight="1">
      <c r="C39" s="939">
        <v>34</v>
      </c>
      <c r="D39" s="940" t="s">
        <v>3302</v>
      </c>
      <c r="E39" s="940" t="s">
        <v>3235</v>
      </c>
      <c r="F39" s="1278"/>
      <c r="G39" s="943"/>
      <c r="H39" s="943"/>
      <c r="I39" s="459"/>
    </row>
    <row r="40" spans="3:9" ht="14.25" customHeight="1">
      <c r="C40" s="939">
        <v>35</v>
      </c>
      <c r="D40" s="940" t="s">
        <v>3303</v>
      </c>
      <c r="E40" s="940" t="s">
        <v>3235</v>
      </c>
      <c r="F40" s="1278"/>
      <c r="G40" s="943"/>
      <c r="H40" s="943"/>
      <c r="I40" s="459"/>
    </row>
    <row r="41" spans="3:9" ht="14.25" customHeight="1">
      <c r="C41" s="939">
        <v>36</v>
      </c>
      <c r="D41" s="940" t="s">
        <v>3304</v>
      </c>
      <c r="E41" s="940" t="s">
        <v>3235</v>
      </c>
      <c r="F41" s="1278"/>
      <c r="G41" s="943"/>
      <c r="H41" s="943"/>
      <c r="I41" s="459"/>
    </row>
    <row r="42" spans="3:9" ht="14.25" customHeight="1">
      <c r="C42" s="939">
        <v>37</v>
      </c>
      <c r="D42" s="940" t="s">
        <v>3305</v>
      </c>
      <c r="E42" s="940" t="s">
        <v>3235</v>
      </c>
      <c r="F42" s="1278"/>
      <c r="G42" s="943"/>
      <c r="H42" s="943"/>
      <c r="I42" s="459"/>
    </row>
    <row r="43" spans="3:9" ht="14.25" customHeight="1">
      <c r="C43" s="939">
        <v>38</v>
      </c>
      <c r="D43" s="940" t="s">
        <v>3306</v>
      </c>
      <c r="E43" s="940" t="s">
        <v>3235</v>
      </c>
      <c r="F43" s="1278"/>
      <c r="G43" s="943"/>
      <c r="H43" s="943"/>
      <c r="I43" s="459"/>
    </row>
    <row r="44" spans="3:9" ht="14.25" customHeight="1">
      <c r="C44" s="939">
        <v>39</v>
      </c>
      <c r="D44" s="940" t="s">
        <v>3307</v>
      </c>
      <c r="E44" s="940" t="s">
        <v>3235</v>
      </c>
      <c r="F44" s="1278"/>
      <c r="G44" s="943"/>
      <c r="H44" s="943"/>
      <c r="I44" s="459"/>
    </row>
    <row r="45" spans="3:9" ht="14.25" customHeight="1">
      <c r="C45" s="939">
        <v>40</v>
      </c>
      <c r="D45" s="940" t="s">
        <v>3308</v>
      </c>
      <c r="E45" s="940" t="s">
        <v>3235</v>
      </c>
      <c r="F45" s="1278"/>
      <c r="G45" s="943"/>
      <c r="H45" s="943"/>
      <c r="I45" s="459"/>
    </row>
    <row r="46" spans="3:9" ht="14.25" customHeight="1">
      <c r="C46" s="939">
        <v>41</v>
      </c>
      <c r="D46" s="940" t="s">
        <v>3309</v>
      </c>
      <c r="E46" s="940" t="s">
        <v>3235</v>
      </c>
      <c r="F46" s="1278"/>
      <c r="G46" s="943"/>
      <c r="H46" s="943"/>
      <c r="I46" s="459"/>
    </row>
    <row r="47" spans="3:9" ht="14.25" customHeight="1">
      <c r="C47" s="939">
        <v>42</v>
      </c>
      <c r="D47" s="940" t="s">
        <v>3310</v>
      </c>
      <c r="E47" s="940" t="s">
        <v>3311</v>
      </c>
      <c r="F47" s="1278"/>
      <c r="G47" s="943"/>
      <c r="H47" s="943"/>
      <c r="I47" s="459"/>
    </row>
    <row r="48" spans="3:9" ht="14.25" customHeight="1">
      <c r="C48" s="939">
        <v>43</v>
      </c>
      <c r="D48" s="940" t="s">
        <v>3312</v>
      </c>
      <c r="E48" s="940"/>
      <c r="F48" s="1278"/>
      <c r="G48" s="943"/>
      <c r="H48" s="943"/>
      <c r="I48" s="459"/>
    </row>
    <row r="49" spans="3:9" ht="14.25" customHeight="1">
      <c r="C49" s="939">
        <v>44</v>
      </c>
      <c r="D49" s="941" t="s">
        <v>3313</v>
      </c>
      <c r="E49" s="941" t="s">
        <v>3314</v>
      </c>
      <c r="F49" s="1278"/>
      <c r="G49" s="943"/>
      <c r="H49" s="943"/>
      <c r="I49" s="459"/>
    </row>
    <row r="50" spans="3:9" ht="14.25" customHeight="1">
      <c r="C50" s="939">
        <v>45</v>
      </c>
      <c r="D50" s="941" t="s">
        <v>3315</v>
      </c>
      <c r="E50" s="941" t="s">
        <v>3316</v>
      </c>
      <c r="F50" s="1278"/>
      <c r="G50" s="943"/>
      <c r="H50" s="943"/>
      <c r="I50" s="459"/>
    </row>
    <row r="51" spans="3:9" ht="14.25" customHeight="1">
      <c r="C51" s="939">
        <v>46</v>
      </c>
      <c r="D51" s="940" t="s">
        <v>3317</v>
      </c>
      <c r="E51" s="940"/>
      <c r="F51" s="1279"/>
      <c r="G51" s="943"/>
      <c r="H51" s="943"/>
      <c r="I51" s="459"/>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2.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3.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2026-03-14T14:09:27Z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