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600503E7-B7C7-42DA-9F90-62E75529E854}" xr6:coauthVersionLast="47" xr6:coauthVersionMax="47" xr10:uidLastSave="{00000000-0000-0000-0000-000000000000}"/>
  <bookViews>
    <workbookView xWindow="-110" yWindow="-110" windowWidth="19420" windowHeight="11500" activeTab="5"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Compiled'!$B$4:$N$316</definedName>
    <definedName name="_xlnm._FilterDatabase" localSheetId="3" hidden="1">Foundation!$B$26:$Z$386</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9" i="2" l="1"/>
  <c r="L314" i="2"/>
  <c r="L312" i="2"/>
  <c r="F312" i="2"/>
  <c r="F318" i="2" l="1"/>
  <c r="L308" i="2"/>
  <c r="F317" i="2"/>
  <c r="F316" i="2"/>
  <c r="L309" i="2"/>
  <c r="J23" i="3"/>
  <c r="J22" i="3"/>
  <c r="H20" i="3"/>
  <c r="F315" i="2" l="1"/>
  <c r="L310" i="2"/>
  <c r="AK36" i="8"/>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4" i="15" s="1"/>
  <c r="E234"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<sst xmlns="http://schemas.openxmlformats.org/spreadsheetml/2006/main" count="10738" uniqueCount="916">
  <si>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</si>
  <si>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</si>
  <si>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</si>
  <si>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</si>
  <si>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</si>
  <si>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</si>
  <si>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</si>
  <si>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</si>
  <si>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</si>
  <si>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</si>
  <si>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</si>
  <si>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</si>
  <si>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</si>
  <si>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</si>
  <si>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</si>
  <si>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</si>
  <si>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</si>
  <si>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</si>
  <si>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</si>
  <si>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</si>
  <si>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</si>
  <si>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</si>
  <si>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</si>
  <si>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</si>
  <si>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</si>
  <si>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</si>
  <si>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</si>
  <si>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</si>
  <si>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</si>
  <si>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</si>
  <si>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</si>
  <si>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</si>
  <si>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</si>
  <si>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</si>
  <si>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</si>
  <si>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</si>
  <si>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</si>
  <si>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</si>
  <si>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</si>
  <si>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</si>
  <si>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</si>
  <si>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</si>
  <si>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</si>
  <si>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</si>
  <si>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</si>
  <si>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</si>
  <si>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</si>
  <si>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</si>
  <si>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</si>
  <si>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</si>
  <si>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</si>
  <si>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</si>
  <si>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</si>
  <si>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</si>
  <si>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</si>
  <si>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</si>
  <si>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</si>
  <si>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</si>
  <si>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</si>
  <si>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</si>
  <si>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</si>
  <si>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</si>
  <si>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</si>
  <si>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</si>
  <si>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</si>
  <si>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</si>
  <si>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</si>
  <si>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</si>
  <si>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</si>
  <si>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</si>
  <si>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</si>
  <si>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</si>
  <si>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</si>
  <si>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</si>
  <si>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</si>
  <si>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</si>
  <si>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</si>
  <si>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</si>
  <si>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</si>
  <si>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</si>
  <si>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</si>
  <si>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</si>
  <si>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</si>
  <si>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</si>
  <si>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</si>
  <si>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</si>
  <si>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</si>
  <si>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</si>
  <si>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</si>
  <si>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</si>
  <si>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</si>
  <si>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</si>
  <si>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</si>
  <si>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</si>
  <si>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</si>
  <si>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</si>
  <si>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</si>
  <si>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</si>
  <si>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</si>
  <si>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</si>
  <si>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</si>
  <si>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</si>
  <si>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</si>
  <si>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</si>
  <si>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</si>
  <si>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</si>
  <si>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</si>
  <si>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</si>
  <si>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</si>
  <si>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</si>
  <si>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</si>
  <si>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</si>
  <si>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</si>
  <si>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</si>
  <si>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</si>
  <si>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</si>
  <si>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</si>
  <si>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</si>
  <si>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</si>
  <si>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</si>
  <si>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</si>
  <si>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</si>
  <si>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</si>
  <si>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</si>
  <si>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</si>
  <si>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</si>
  <si>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</si>
  <si>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</si>
  <si>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</si>
  <si>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</si>
  <si>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</si>
  <si>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</si>
  <si>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</si>
  <si>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</si>
  <si>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</si>
  <si>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</si>
  <si>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</si>
  <si>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</si>
  <si>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</si>
  <si>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</si>
  <si>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</si>
  <si>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</si>
  <si>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</si>
  <si>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</si>
  <si>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</si>
  <si>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</si>
  <si>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</si>
  <si>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</si>
  <si>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</si>
  <si>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</si>
  <si>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</si>
  <si>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</si>
  <si>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</si>
  <si>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</si>
  <si>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</si>
  <si>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</si>
  <si>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</si>
  <si>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</si>
  <si>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</si>
  <si>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</si>
  <si>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</si>
  <si>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</si>
  <si>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</si>
  <si>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</si>
  <si>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</si>
  <si>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</si>
  <si>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</si>
  <si>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</si>
  <si>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</si>
  <si>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</si>
  <si>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</si>
  <si>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</si>
  <si>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</si>
  <si>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</si>
  <si>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</si>
  <si>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</si>
  <si>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</si>
  <si>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</si>
  <si>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</si>
  <si>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</si>
  <si>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</si>
  <si>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</si>
  <si>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</si>
  <si>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</si>
  <si>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</si>
  <si>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</si>
  <si>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</si>
  <si>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</si>
  <si>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</si>
  <si>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</si>
  <si>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</si>
  <si>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</si>
  <si>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</si>
  <si>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</si>
  <si>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</si>
  <si>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</si>
  <si>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</si>
  <si>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</si>
  <si>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</si>
  <si>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</si>
  <si>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</si>
  <si>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</si>
  <si>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</si>
  <si>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</si>
  <si>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</si>
  <si>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</si>
  <si>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</si>
  <si>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</si>
  <si>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</si>
  <si>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</si>
  <si>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</si>
  <si>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</si>
  <si>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</si>
  <si>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</si>
  <si>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</si>
  <si>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</si>
  <si>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</si>
  <si>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</si>
  <si>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</si>
  <si>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</si>
  <si>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</si>
  <si>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</si>
  <si>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</si>
  <si>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</si>
  <si>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</si>
  <si>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</si>
  <si>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</si>
  <si>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</si>
  <si>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</si>
  <si>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</si>
  <si>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</si>
  <si>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</si>
  <si>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</si>
  <si>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</si>
  <si>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</si>
  <si>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</si>
  <si>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</si>
  <si>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</si>
  <si>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</si>
  <si>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</si>
  <si>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</si>
  <si>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</si>
  <si>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</si>
  <si>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</si>
  <si>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</si>
  <si>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</si>
  <si>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</si>
  <si>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</si>
  <si>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</si>
  <si>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</si>
  <si>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</si>
  <si>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</si>
  <si>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</si>
  <si>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</si>
  <si>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</si>
  <si>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</si>
  <si>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</si>
  <si>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</si>
  <si>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</si>
  <si>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</si>
  <si>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</si>
  <si>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</si>
  <si>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</si>
  <si>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</si>
  <si>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</si>
  <si>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</si>
  <si>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</si>
  <si>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</si>
  <si>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</si>
  <si>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</si>
  <si>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</si>
  <si>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</si>
  <si>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</si>
  <si>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</si>
  <si>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</si>
  <si>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</si>
  <si>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</si>
  <si>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</si>
  <si>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</si>
  <si>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</si>
  <si>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</si>
  <si>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</si>
  <si>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</si>
  <si>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</si>
  <si>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</si>
  <si>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</si>
  <si>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</si>
  <si>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</si>
  <si>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</si>
  <si>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</si>
  <si>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</si>
  <si>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</si>
  <si>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</si>
  <si>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</si>
  <si>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</si>
  <si>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</si>
  <si>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</si>
  <si>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</si>
  <si>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</si>
  <si>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</si>
  <si>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</si>
  <si>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</si>
  <si>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</si>
  <si>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</si>
  <si>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</si>
  <si>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</si>
  <si>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</si>
  <si>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</si>
  <si>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</si>
  <si>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</si>
  <si>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</si>
  <si>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</si>
  <si>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</si>
  <si>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</si>
  <si>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</si>
  <si>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</si>
  <si>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</si>
  <si>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</si>
  <si>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</si>
  <si>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</si>
  <si>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</si>
  <si>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</si>
  <si>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</si>
  <si>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</si>
  <si>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</si>
  <si>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</si>
  <si>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</si>
  <si>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</si>
  <si>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</si>
  <si>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</si>
  <si>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</si>
  <si>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</si>
  <si>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</si>
  <si>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</si>
  <si>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</si>
  <si>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</si>
  <si>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</si>
  <si>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</si>
  <si>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</si>
  <si>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</si>
  <si>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</si>
  <si>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</si>
  <si>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</si>
  <si>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</si>
  <si>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</si>
  <si>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</si>
  <si>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</si>
  <si>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</si>
  <si>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</si>
  <si>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</si>
  <si>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</si>
  <si>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</si>
  <si>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</si>
  <si>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</si>
  <si>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</si>
  <si>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</si>
  <si>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</si>
  <si>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</si>
  <si>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</si>
  <si>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</si>
  <si>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</si>
  <si>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</si>
  <si>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</si>
  <si>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</si>
  <si>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</si>
  <si>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</si>
  <si>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</si>
  <si>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</si>
  <si>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</si>
  <si>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</si>
  <si>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</si>
  <si>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</si>
  <si>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</si>
  <si>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</si>
  <si>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</si>
  <si>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</si>
  <si>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</si>
  <si>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</si>
  <si>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</si>
  <si>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</si>
  <si>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</si>
  <si>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</si>
  <si>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</si>
  <si>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</si>
  <si>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</si>
  <si>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</si>
  <si>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</si>
  <si>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</si>
  <si>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</si>
  <si>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</si>
  <si>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</si>
  <si>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</si>
  <si>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</si>
  <si>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</si>
  <si>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</si>
  <si>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</si>
  <si>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</si>
  <si>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</si>
  <si>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</si>
  <si>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</si>
  <si>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</si>
  <si>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</si>
  <si>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</si>
  <si>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</si>
  <si>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</si>
  <si>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</si>
  <si>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</si>
  <si>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</si>
  <si>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</si>
  <si>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</si>
  <si>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</si>
  <si>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</si>
  <si>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</si>
  <si>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</si>
  <si>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</si>
  <si>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</si>
  <si>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</si>
  <si>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</si>
  <si>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</si>
  <si>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</si>
  <si>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</si>
  <si>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</si>
  <si>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</si>
  <si>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</si>
  <si>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</si>
  <si>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</si>
  <si>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</si>
  <si>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</si>
  <si>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</si>
  <si>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</si>
  <si>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</si>
  <si>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</si>
  <si>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</si>
  <si>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</si>
  <si>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</si>
  <si>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</si>
  <si>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</si>
  <si>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</si>
  <si>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</si>
  <si>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</si>
  <si>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</si>
  <si>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</si>
  <si>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</si>
  <si>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</si>
  <si>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</si>
  <si>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</si>
  <si>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</si>
  <si>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</si>
  <si>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</si>
  <si>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</si>
  <si>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</si>
  <si>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</si>
  <si>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</si>
  <si>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</si>
  <si>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</si>
  <si>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</si>
  <si>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</si>
  <si>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</si>
  <si>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</si>
  <si>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</si>
  <si>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</si>
  <si>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</si>
  <si>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</si>
  <si>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</si>
  <si>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</si>
  <si>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</si>
  <si>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</si>
  <si>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</si>
  <si>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</si>
  <si>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</si>
  <si>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</si>
  <si>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</si>
  <si>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</si>
  <si>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</si>
  <si>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</si>
  <si>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</si>
  <si>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</si>
  <si>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</si>
  <si>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</si>
  <si>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</si>
  <si>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</si>
  <si>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</si>
  <si>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</si>
  <si>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</si>
  <si>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</si>
  <si>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</si>
  <si>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</si>
  <si>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</si>
  <si>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</si>
  <si>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</si>
  <si>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</si>
  <si>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</si>
  <si>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</si>
  <si>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</si>
  <si>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</si>
  <si>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</si>
  <si>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</si>
  <si>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</si>
  <si>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</si>
  <si>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</si>
  <si>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</si>
  <si>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</si>
  <si>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</si>
  <si>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</si>
  <si>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</si>
  <si>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</si>
  <si>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</si>
  <si>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</si>
  <si>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</si>
  <si>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</si>
  <si>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</si>
  <si>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</si>
  <si>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</si>
  <si>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</si>
  <si>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</si>
  <si>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</si>
  <si>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</si>
  <si>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</si>
  <si>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</si>
  <si>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</si>
  <si>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</si>
  <si>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</si>
  <si>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</si>
  <si>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</si>
  <si>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</si>
  <si>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</si>
  <si>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</si>
  <si>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</si>
  <si>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</si>
  <si>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</si>
  <si>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</si>
  <si>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</si>
  <si>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</si>
  <si>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</si>
  <si>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</si>
  <si>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</si>
  <si>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</si>
  <si>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</si>
  <si>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</si>
  <si>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</si>
  <si>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</si>
  <si>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</si>
  <si>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</si>
  <si>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</si>
  <si>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</si>
  <si>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</si>
  <si>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</si>
  <si>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</si>
  <si>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</si>
  <si>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</si>
  <si>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</si>
  <si>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</si>
  <si>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</si>
  <si>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</si>
  <si>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</si>
  <si>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</si>
  <si>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</si>
  <si>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</si>
  <si>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</si>
  <si>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</si>
  <si>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</si>
  <si>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</si>
  <si>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</si>
  <si>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</si>
  <si>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</si>
  <si>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</si>
  <si>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</si>
  <si>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</si>
  <si>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</si>
  <si>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</si>
  <si>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</si>
  <si>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</si>
  <si>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</si>
  <si>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</si>
  <si>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</si>
  <si>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</si>
  <si>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</si>
  <si>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</si>
  <si>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</si>
  <si>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</si>
  <si>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</si>
  <si>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</si>
  <si>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</si>
  <si>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</si>
  <si>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</si>
  <si>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</si>
  <si>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</si>
  <si>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</si>
  <si>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</si>
  <si>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</si>
  <si>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</si>
  <si>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</si>
  <si>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</si>
  <si>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</si>
  <si>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</si>
  <si>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</si>
  <si>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</si>
  <si>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</si>
  <si>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</si>
  <si>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</si>
  <si>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</si>
  <si>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</si>
  <si>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</si>
  <si>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</si>
  <si>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</si>
  <si>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</si>
  <si>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</si>
  <si>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</si>
  <si>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</si>
  <si>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</si>
  <si>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</si>
  <si>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</si>
  <si>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</si>
  <si>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</si>
  <si>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</si>
  <si>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</si>
  <si>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</si>
  <si>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</si>
  <si>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</si>
  <si>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</si>
  <si>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</si>
  <si>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</si>
  <si>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</si>
  <si>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</si>
  <si>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</si>
  <si>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</si>
  <si>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</si>
  <si>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</si>
  <si>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</si>
  <si>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</si>
  <si>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</si>
  <si>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</si>
  <si>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</si>
  <si>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</si>
  <si>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</si>
  <si>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</si>
  <si>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</si>
  <si>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</si>
  <si>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</si>
  <si>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</si>
  <si>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</si>
  <si>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</si>
  <si>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</si>
  <si>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</si>
  <si>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</si>
  <si>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</si>
  <si>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</si>
  <si>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</si>
  <si>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</si>
  <si>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</si>
  <si>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</si>
  <si>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</si>
  <si>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</si>
  <si>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</si>
  <si>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</si>
  <si>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</si>
  <si>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</si>
  <si>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</si>
  <si>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</si>
  <si>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</si>
  <si>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</si>
  <si>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</si>
  <si>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</si>
  <si>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</si>
  <si>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</si>
  <si>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</si>
  <si>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</si>
  <si>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</si>
  <si>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</si>
  <si>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</si>
  <si>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</si>
  <si>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</si>
  <si>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</si>
  <si>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</si>
  <si>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</si>
  <si>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</si>
  <si>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</si>
  <si>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</si>
  <si>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</si>
  <si>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</si>
  <si>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</si>
  <si>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</si>
  <si>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</si>
  <si>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</si>
  <si>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</si>
  <si>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</si>
  <si>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</si>
  <si>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</si>
  <si>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</si>
  <si>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</si>
  <si>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</si>
  <si>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</si>
  <si>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</si>
  <si>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</si>
  <si>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</si>
  <si>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</si>
  <si>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</si>
  <si>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</si>
  <si>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</si>
  <si>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</si>
  <si>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</si>
  <si>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</si>
  <si>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</si>
  <si>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</si>
  <si>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</si>
  <si>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</si>
  <si>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</si>
  <si>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</si>
  <si>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</si>
  <si>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</si>
  <si>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</si>
  <si>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</si>
  <si>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</si>
  <si>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</si>
  <si>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</si>
  <si>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</si>
  <si>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</si>
  <si>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</si>
  <si>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</si>
  <si>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</si>
  <si>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</si>
  <si>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</si>
  <si>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</si>
  <si>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</si>
  <si>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</si>
  <si>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</si>
  <si>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</si>
  <si>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</si>
  <si>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</si>
  <si>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</si>
  <si>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</si>
  <si>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</si>
  <si>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</si>
  <si>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</si>
  <si>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</si>
  <si>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</si>
  <si>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</si>
  <si>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</si>
  <si>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</si>
  <si>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</si>
  <si>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</si>
  <si>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</si>
  <si>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</si>
  <si>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</si>
  <si>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</si>
  <si>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</si>
  <si>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</si>
  <si>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</si>
  <si>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</si>
  <si>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</si>
  <si>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</si>
  <si>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</si>
  <si>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</si>
  <si>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</si>
  <si>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</si>
  <si>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</si>
  <si>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</si>
  <si>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</si>
  <si>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</si>
  <si>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</si>
  <si>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</si>
  <si>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</si>
  <si>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</si>
  <si>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</si>
  <si>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</si>
  <si>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</si>
  <si>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</si>
  <si>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</si>
  <si>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</si>
  <si>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</si>
  <si>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</si>
  <si>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</si>
  <si>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</si>
  <si>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</si>
  <si>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</si>
  <si>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</si>
  <si>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</si>
  <si>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</si>
  <si>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</si>
  <si>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</si>
  <si>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</si>
  <si>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</si>
  <si>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</si>
  <si>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</si>
  <si>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</si>
  <si>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</si>
  <si>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</si>
  <si>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</si>
  <si>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</si>
  <si>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</si>
  <si>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</si>
  <si>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</si>
  <si>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</si>
  <si>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</si>
  <si>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</si>
  <si>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</si>
  <si>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</si>
  <si>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</si>
  <si>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</si>
  <si>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</si>
  <si>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</si>
  <si>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</si>
  <si>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</si>
  <si>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</si>
  <si>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</si>
  <si>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</si>
  <si>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</si>
  <si>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</si>
  <si>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</si>
  <si>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</si>
  <si>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</si>
  <si>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</si>
  <si>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</si>
  <si>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</si>
  <si>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</si>
  <si>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</si>
  <si>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</si>
  <si>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</si>
  <si>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</si>
  <si>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</si>
  <si>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</si>
  <si>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</si>
  <si>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</si>
  <si>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</si>
  <si>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</si>
  <si>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</si>
  <si>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</si>
  <si>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</si>
  <si>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</si>
  <si>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</si>
  <si>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</si>
  <si>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</si>
  <si>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</si>
  <si>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</si>
  <si>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</si>
  <si>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</si>
  <si>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</si>
  <si>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</si>
  <si>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</si>
  <si>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</si>
  <si>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</si>
  <si>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</si>
  <si>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</si>
  <si>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</si>
  <si>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</si>
  <si>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</si>
  <si>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</si>
  <si>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</si>
  <si>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</si>
  <si>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</si>
  <si>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</si>
  <si>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</si>
  <si>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</si>
  <si>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</si>
  <si>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</si>
  <si>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</si>
  <si>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</si>
  <si>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</si>
  <si>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</si>
  <si>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</si>
  <si>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</si>
  <si>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</si>
  <si>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</si>
  <si>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</si>
  <si>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</si>
  <si>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</si>
  <si>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</si>
  <si>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</si>
  <si>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</si>
  <si>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</si>
  <si>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</si>
  <si>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</si>
  <si>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</si>
  <si>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</si>
  <si>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</si>
  <si>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</si>
  <si>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</si>
  <si>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</si>
  <si>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</si>
  <si>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</si>
  <si>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</si>
  <si>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</si>
  <si>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</si>
  <si>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</si>
  <si>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</si>
  <si>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</si>
  <si>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</si>
  <si>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</si>
  <si>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</si>
  <si>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</si>
  <si>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</si>
  <si>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</si>
  <si>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</si>
  <si>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</si>
  <si>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</si>
  <si>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</si>
  <si>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</si>
  <si>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</si>
  <si>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</si>
  <si>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</si>
  <si>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</si>
  <si>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</si>
  <si>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</si>
  <si>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</si>
  <si>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</si>
  <si>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</si>
  <si>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</si>
  <si>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</si>
  <si>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</si>
  <si>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</si>
  <si>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</si>
  <si>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</si>
  <si>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</si>
  <si>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</si>
  <si>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Date:- 10th March 2026.</t>
  </si>
  <si>
    <t>Date : 10-03-2026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</si>
</sst>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4" fontId="57" fillId="0" borderId="19" xfId="0" applyNumberFormat="1" applyFont="1" applyBorder="1" applyAlignment="1">
      <alignment horizontal="center" vertical="center" wrapText="1"/>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133</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J16" sqref="J1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64"/>
      <c r="C1" s="664"/>
      <c r="D1" s="664"/>
      <c r="E1" s="664"/>
      <c r="F1" s="664"/>
      <c r="G1" s="664"/>
      <c r="H1" s="664"/>
      <c r="I1" s="664"/>
      <c r="J1" s="664"/>
      <c r="K1" s="664"/>
      <c r="L1" s="664"/>
      <c r="M1" s="664"/>
    </row>
    <row r="2" spans="2:14" ht="20" customHeight="1" x14ac:dyDescent="0.35">
      <c r="B2" s="668" t="s">
        <v>312</v>
      </c>
      <c r="C2" s="669"/>
      <c r="D2" s="670"/>
      <c r="E2" s="670"/>
      <c r="F2" s="670"/>
      <c r="G2" s="670"/>
      <c r="H2" s="670"/>
      <c r="I2" s="670"/>
      <c r="J2" s="670"/>
      <c r="K2" s="671"/>
      <c r="L2" s="671"/>
      <c r="M2" s="672"/>
    </row>
    <row r="3" spans="2:14" ht="19.5" customHeight="1" x14ac:dyDescent="0.35">
      <c r="B3" s="684" t="s">
        <v>311</v>
      </c>
      <c r="C3" s="685"/>
      <c r="D3" s="685"/>
      <c r="E3" s="685"/>
      <c r="F3" s="685"/>
      <c r="G3" s="685"/>
      <c r="H3" s="685"/>
      <c r="I3" s="685"/>
      <c r="J3" s="685"/>
      <c r="K3" s="685"/>
      <c r="L3" s="685"/>
      <c r="M3" s="686"/>
    </row>
    <row r="4" spans="2:14" ht="18.5" x14ac:dyDescent="0.45">
      <c r="B4" s="673" t="s">
        <v>313</v>
      </c>
      <c r="C4" s="674"/>
      <c r="D4" s="675"/>
      <c r="E4" s="675"/>
      <c r="F4" s="676"/>
      <c r="G4" s="676"/>
      <c r="H4" s="676"/>
      <c r="I4" s="676"/>
      <c r="J4" s="675"/>
      <c r="K4" s="677"/>
      <c r="L4" s="677"/>
      <c r="M4" s="678"/>
    </row>
    <row r="5" spans="2:14" x14ac:dyDescent="0.35">
      <c r="B5" s="679" t="s">
        <v>310</v>
      </c>
      <c r="C5" s="680"/>
      <c r="D5" s="680"/>
      <c r="E5" s="681"/>
      <c r="F5" s="690" t="s">
        <v>309</v>
      </c>
      <c r="G5" s="691"/>
      <c r="H5" s="691"/>
      <c r="I5" s="691"/>
      <c r="J5" s="692"/>
      <c r="K5" s="693" t="s">
        <v>914</v>
      </c>
      <c r="L5" s="694"/>
      <c r="M5" s="695"/>
    </row>
    <row r="6" spans="2:14" x14ac:dyDescent="0.35">
      <c r="B6" s="679" t="s">
        <v>533</v>
      </c>
      <c r="C6" s="680"/>
      <c r="D6" s="680"/>
      <c r="E6" s="680"/>
      <c r="F6" s="690" t="s">
        <v>5</v>
      </c>
      <c r="G6" s="691"/>
      <c r="H6" s="691"/>
      <c r="I6" s="691"/>
      <c r="J6" s="692"/>
      <c r="K6" s="693" t="s">
        <v>6</v>
      </c>
      <c r="L6" s="694"/>
      <c r="M6" s="695"/>
    </row>
    <row r="7" spans="2:14" x14ac:dyDescent="0.35">
      <c r="B7" s="682" t="s">
        <v>289</v>
      </c>
      <c r="C7" s="687" t="s">
        <v>9</v>
      </c>
      <c r="D7" s="135" t="s">
        <v>290</v>
      </c>
      <c r="E7" s="135" t="s">
        <v>292</v>
      </c>
      <c r="F7" s="135" t="s">
        <v>13</v>
      </c>
      <c r="G7" s="667" t="s">
        <v>845</v>
      </c>
      <c r="H7" s="667"/>
      <c r="I7" s="667" t="s">
        <v>15</v>
      </c>
      <c r="J7" s="667" t="s">
        <v>308</v>
      </c>
      <c r="K7" s="136" t="s">
        <v>887</v>
      </c>
      <c r="L7" s="136" t="s">
        <v>912</v>
      </c>
      <c r="M7" s="683" t="s">
        <v>16</v>
      </c>
    </row>
    <row r="8" spans="2:14" x14ac:dyDescent="0.35">
      <c r="B8" s="682"/>
      <c r="C8" s="688"/>
      <c r="D8" s="135" t="s">
        <v>291</v>
      </c>
      <c r="E8" s="135" t="s">
        <v>293</v>
      </c>
      <c r="F8" s="135" t="s">
        <v>294</v>
      </c>
      <c r="G8" s="667" t="s">
        <v>295</v>
      </c>
      <c r="H8" s="667" t="s">
        <v>296</v>
      </c>
      <c r="I8" s="667"/>
      <c r="J8" s="667"/>
      <c r="K8" s="687" t="s">
        <v>295</v>
      </c>
      <c r="L8" s="687" t="s">
        <v>295</v>
      </c>
      <c r="M8" s="683"/>
    </row>
    <row r="9" spans="2:14" x14ac:dyDescent="0.35">
      <c r="B9" s="682"/>
      <c r="C9" s="689"/>
      <c r="D9" s="137"/>
      <c r="E9" s="151">
        <v>46054</v>
      </c>
      <c r="F9" s="135" t="s">
        <v>886</v>
      </c>
      <c r="G9" s="667"/>
      <c r="H9" s="667"/>
      <c r="I9" s="667"/>
      <c r="J9" s="667"/>
      <c r="K9" s="689"/>
      <c r="L9" s="689"/>
      <c r="M9" s="683"/>
    </row>
    <row r="10" spans="2:14" ht="18.5" customHeight="1" x14ac:dyDescent="0.35">
      <c r="B10" s="120" t="s">
        <v>314</v>
      </c>
      <c r="C10" s="123" t="s">
        <v>315</v>
      </c>
      <c r="D10" s="658">
        <v>139.6</v>
      </c>
      <c r="E10" s="658">
        <v>139.6</v>
      </c>
      <c r="F10" s="153">
        <f>D10-E10</f>
        <v>0</v>
      </c>
      <c r="G10" s="118"/>
      <c r="H10" s="118"/>
      <c r="I10" s="118"/>
      <c r="J10" s="118"/>
      <c r="K10" s="119"/>
      <c r="L10" s="119"/>
      <c r="M10" s="121"/>
    </row>
    <row r="11" spans="2:14" x14ac:dyDescent="0.35">
      <c r="B11" s="120" t="s">
        <v>283</v>
      </c>
      <c r="C11" s="123" t="s">
        <v>315</v>
      </c>
      <c r="D11" s="658">
        <v>139.6</v>
      </c>
      <c r="E11" s="658">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4</v>
      </c>
      <c r="I13" s="74">
        <v>15</v>
      </c>
      <c r="J13" s="74">
        <f>Foundation!I9</f>
        <v>360</v>
      </c>
      <c r="K13" s="108">
        <v>8</v>
      </c>
      <c r="L13" s="108"/>
      <c r="M13" s="88" t="s">
        <v>911</v>
      </c>
      <c r="N13" s="150"/>
    </row>
    <row r="14" spans="2:14" x14ac:dyDescent="0.35">
      <c r="B14" s="87" t="s">
        <v>299</v>
      </c>
      <c r="C14" s="129"/>
      <c r="D14" s="75"/>
      <c r="E14" s="75"/>
      <c r="F14" s="75"/>
      <c r="G14" s="665">
        <v>3</v>
      </c>
      <c r="H14" s="665"/>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5</v>
      </c>
      <c r="I16" s="77">
        <v>8</v>
      </c>
      <c r="J16" s="105">
        <f>Foundation!I13</f>
        <v>305</v>
      </c>
      <c r="K16" s="111">
        <v>50</v>
      </c>
      <c r="L16" s="111"/>
      <c r="M16" s="91"/>
      <c r="N16" s="150"/>
    </row>
    <row r="17" spans="2:14" x14ac:dyDescent="0.35">
      <c r="B17" s="92" t="s">
        <v>299</v>
      </c>
      <c r="C17" s="130"/>
      <c r="D17" s="78"/>
      <c r="E17" s="78"/>
      <c r="F17" s="78"/>
      <c r="G17" s="666">
        <v>8</v>
      </c>
      <c r="H17" s="666"/>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5">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5">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6">
        <v>0.9</v>
      </c>
      <c r="K21" s="113"/>
      <c r="L21" s="113"/>
      <c r="M21" s="95"/>
      <c r="N21" s="150"/>
    </row>
    <row r="22" spans="2:14" x14ac:dyDescent="0.35">
      <c r="B22" s="96" t="s">
        <v>896</v>
      </c>
      <c r="C22" s="565" t="s">
        <v>315</v>
      </c>
      <c r="D22" s="657">
        <v>139.6</v>
      </c>
      <c r="E22" s="80">
        <v>6.55</v>
      </c>
      <c r="F22" s="80">
        <f>D22-E22</f>
        <v>133.04999999999998</v>
      </c>
      <c r="G22" s="80">
        <v>20</v>
      </c>
      <c r="H22" s="611"/>
      <c r="I22" s="611"/>
      <c r="J22" s="80">
        <f>E22+H22</f>
        <v>6.55</v>
      </c>
      <c r="K22" s="114">
        <v>30</v>
      </c>
      <c r="L22" s="114"/>
      <c r="M22" s="97"/>
      <c r="N22" s="150"/>
    </row>
    <row r="23" spans="2:14" x14ac:dyDescent="0.35">
      <c r="B23" s="96" t="s">
        <v>897</v>
      </c>
      <c r="C23" s="565" t="s">
        <v>315</v>
      </c>
      <c r="D23" s="657">
        <v>139.6</v>
      </c>
      <c r="E23" s="80">
        <v>6.55</v>
      </c>
      <c r="F23" s="657">
        <f>D23-E23</f>
        <v>133.04999999999998</v>
      </c>
      <c r="G23" s="80">
        <v>20</v>
      </c>
      <c r="H23" s="650"/>
      <c r="I23" s="611">
        <v>1.534</v>
      </c>
      <c r="J23" s="80">
        <f>E23+H23</f>
        <v>6.55</v>
      </c>
      <c r="K23" s="114">
        <v>30</v>
      </c>
      <c r="L23" s="114"/>
      <c r="M23" s="97"/>
      <c r="N23" s="150"/>
    </row>
    <row r="24" spans="2:14" x14ac:dyDescent="0.35">
      <c r="B24" s="98" t="s">
        <v>305</v>
      </c>
      <c r="C24" s="131"/>
      <c r="D24" s="81"/>
      <c r="E24" s="81"/>
      <c r="F24" s="81"/>
      <c r="G24" s="662">
        <v>1</v>
      </c>
      <c r="H24" s="663"/>
      <c r="I24" s="81"/>
      <c r="J24" s="81"/>
      <c r="K24" s="115"/>
      <c r="L24" s="115"/>
      <c r="M24" s="99"/>
      <c r="N24" s="150"/>
    </row>
    <row r="25" spans="2:14" x14ac:dyDescent="0.35">
      <c r="B25" s="98" t="s">
        <v>306</v>
      </c>
      <c r="C25" s="131"/>
      <c r="D25" s="81"/>
      <c r="E25" s="81"/>
      <c r="F25" s="81"/>
      <c r="G25" s="662">
        <v>1</v>
      </c>
      <c r="H25" s="663"/>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4"/>
      <c r="C28" s="584"/>
      <c r="D28" s="584"/>
      <c r="E28" s="584"/>
      <c r="F28" s="584"/>
      <c r="G28" s="584"/>
      <c r="H28" s="584"/>
      <c r="I28" s="584"/>
      <c r="J28" s="584"/>
      <c r="K28" s="584"/>
      <c r="L28" s="584"/>
      <c r="M28" s="584"/>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B2" sqref="B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13"/>
  <sheetViews>
    <sheetView topLeftCell="B25" zoomScale="67" zoomScaleNormal="70" workbookViewId="0">
      <pane ySplit="3" topLeftCell="A377" activePane="bottomLeft" state="frozen"/>
      <selection activeCell="A22" sqref="A22"/>
      <selection pane="bottomLeft" activeCell="D389" sqref="D38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05" t="s">
        <v>0</v>
      </c>
      <c r="C1" s="706"/>
      <c r="D1" s="706"/>
      <c r="E1" s="706"/>
      <c r="F1" s="706"/>
      <c r="G1" s="706"/>
      <c r="H1" s="706"/>
      <c r="I1" s="706"/>
      <c r="J1" s="706"/>
      <c r="K1" s="706"/>
      <c r="L1" s="706"/>
      <c r="M1" s="706"/>
      <c r="N1" s="706"/>
      <c r="O1" s="706"/>
      <c r="P1" s="706"/>
      <c r="Q1" s="707"/>
      <c r="R1" s="158"/>
      <c r="S1" s="159"/>
      <c r="T1" s="159"/>
      <c r="U1" s="159"/>
      <c r="V1" s="159"/>
      <c r="W1" s="159"/>
      <c r="X1" s="160"/>
    </row>
    <row r="2" spans="2:25" ht="19.5" hidden="1" customHeight="1" thickBot="1" x14ac:dyDescent="0.4">
      <c r="B2" s="702" t="s">
        <v>1</v>
      </c>
      <c r="C2" s="703"/>
      <c r="D2" s="703"/>
      <c r="E2" s="703"/>
      <c r="F2" s="703"/>
      <c r="G2" s="703"/>
      <c r="H2" s="703"/>
      <c r="I2" s="703"/>
      <c r="J2" s="703"/>
      <c r="K2" s="703"/>
      <c r="L2" s="703"/>
      <c r="M2" s="703"/>
      <c r="N2" s="703"/>
      <c r="O2" s="703"/>
      <c r="P2" s="703"/>
      <c r="Q2" s="704"/>
      <c r="R2" s="2"/>
      <c r="X2" s="161"/>
    </row>
    <row r="3" spans="2:25" ht="19.5" hidden="1" customHeight="1" thickBot="1" x14ac:dyDescent="0.4">
      <c r="B3" s="702" t="s">
        <v>2</v>
      </c>
      <c r="C3" s="703"/>
      <c r="D3" s="703"/>
      <c r="E3" s="703"/>
      <c r="F3" s="703"/>
      <c r="G3" s="703"/>
      <c r="H3" s="704"/>
      <c r="I3" s="702" t="s">
        <v>3</v>
      </c>
      <c r="J3" s="703"/>
      <c r="K3" s="703"/>
      <c r="L3" s="704"/>
      <c r="M3" s="703" t="s">
        <v>498</v>
      </c>
      <c r="N3" s="703"/>
      <c r="O3" s="703"/>
      <c r="P3" s="703"/>
      <c r="Q3" s="704"/>
      <c r="R3" s="4"/>
      <c r="X3" s="161"/>
    </row>
    <row r="4" spans="2:25" ht="19.5" hidden="1" customHeight="1" thickBot="1" x14ac:dyDescent="0.4">
      <c r="B4" s="699" t="s">
        <v>4</v>
      </c>
      <c r="C4" s="700"/>
      <c r="D4" s="700"/>
      <c r="E4" s="700"/>
      <c r="F4" s="700"/>
      <c r="G4" s="700"/>
      <c r="H4" s="701"/>
      <c r="I4" s="702" t="s">
        <v>5</v>
      </c>
      <c r="J4" s="703"/>
      <c r="K4" s="703"/>
      <c r="L4" s="704"/>
      <c r="M4" s="703" t="s">
        <v>6</v>
      </c>
      <c r="N4" s="703"/>
      <c r="O4" s="703"/>
      <c r="P4" s="703"/>
      <c r="Q4" s="704"/>
      <c r="R4" s="4"/>
      <c r="S4" s="2">
        <f>458+94.23+9.48</f>
        <v>561.71</v>
      </c>
      <c r="X4" s="161"/>
    </row>
    <row r="5" spans="2:25" s="9" customFormat="1" ht="22.5" hidden="1" customHeight="1" thickBot="1" x14ac:dyDescent="0.4">
      <c r="B5" s="6" t="s">
        <v>7</v>
      </c>
      <c r="C5" s="708" t="s">
        <v>8</v>
      </c>
      <c r="D5" s="708"/>
      <c r="E5" s="709" t="s">
        <v>9</v>
      </c>
      <c r="F5" s="710"/>
      <c r="G5" s="7" t="s">
        <v>10</v>
      </c>
      <c r="H5" s="7" t="s">
        <v>11</v>
      </c>
      <c r="I5" s="8" t="s">
        <v>12</v>
      </c>
      <c r="J5" s="8" t="s">
        <v>13</v>
      </c>
      <c r="K5" s="7" t="s">
        <v>14</v>
      </c>
      <c r="L5" s="8" t="s">
        <v>15</v>
      </c>
      <c r="M5" s="711" t="s">
        <v>16</v>
      </c>
      <c r="N5" s="712"/>
      <c r="O5" s="712"/>
      <c r="P5" s="712"/>
      <c r="Q5" s="713"/>
      <c r="R5" s="171"/>
      <c r="X5" s="162"/>
      <c r="Y5" s="10"/>
    </row>
    <row r="6" spans="2:25" s="15" customFormat="1" ht="24.75" hidden="1" customHeight="1" x14ac:dyDescent="0.35">
      <c r="B6" s="11">
        <v>1</v>
      </c>
      <c r="C6" s="714" t="s">
        <v>17</v>
      </c>
      <c r="D6" s="714"/>
      <c r="E6" s="715" t="s">
        <v>18</v>
      </c>
      <c r="F6" s="716"/>
      <c r="G6" s="12">
        <v>136.70500000000001</v>
      </c>
      <c r="H6" s="13">
        <v>126</v>
      </c>
      <c r="I6" s="14">
        <f>87.055+32.269+7</f>
        <v>126.32400000000001</v>
      </c>
      <c r="J6" s="70">
        <f>G6-I6</f>
        <v>10.381</v>
      </c>
      <c r="K6" s="13">
        <f>17.381-7</f>
        <v>10.381</v>
      </c>
      <c r="L6" s="14"/>
      <c r="M6" s="717"/>
      <c r="N6" s="718"/>
      <c r="O6" s="718"/>
      <c r="P6" s="718"/>
      <c r="Q6" s="719"/>
      <c r="R6" s="172"/>
      <c r="X6" s="163"/>
      <c r="Y6" s="16"/>
    </row>
    <row r="7" spans="2:25" s="15" customFormat="1" ht="22.5" hidden="1" customHeight="1" x14ac:dyDescent="0.35">
      <c r="B7" s="17">
        <v>2</v>
      </c>
      <c r="C7" s="720" t="s">
        <v>283</v>
      </c>
      <c r="D7" s="720"/>
      <c r="E7" s="721" t="s">
        <v>18</v>
      </c>
      <c r="F7" s="722"/>
      <c r="G7" s="18">
        <v>136.70500000000001</v>
      </c>
      <c r="H7" s="19">
        <v>126</v>
      </c>
      <c r="I7" s="71">
        <f>69.41+32.269+7</f>
        <v>108.679</v>
      </c>
      <c r="J7" s="71">
        <f>G7-I7</f>
        <v>28.02600000000001</v>
      </c>
      <c r="K7" s="19"/>
      <c r="L7" s="18"/>
      <c r="M7" s="723"/>
      <c r="N7" s="724"/>
      <c r="O7" s="724"/>
      <c r="P7" s="724"/>
      <c r="Q7" s="725"/>
      <c r="R7" s="172"/>
      <c r="X7" s="163"/>
      <c r="Y7" s="16"/>
    </row>
    <row r="8" spans="2:25" s="15" customFormat="1" ht="22.5" hidden="1" customHeight="1" thickBot="1" x14ac:dyDescent="0.4">
      <c r="B8" s="20">
        <v>3</v>
      </c>
      <c r="C8" s="726" t="s">
        <v>19</v>
      </c>
      <c r="D8" s="727"/>
      <c r="E8" s="728" t="s">
        <v>20</v>
      </c>
      <c r="F8" s="729"/>
      <c r="G8" s="21">
        <v>34</v>
      </c>
      <c r="H8" s="22">
        <v>34</v>
      </c>
      <c r="I8" s="21"/>
      <c r="J8" s="23"/>
      <c r="K8" s="22"/>
      <c r="L8" s="21"/>
      <c r="M8" s="730"/>
      <c r="N8" s="731"/>
      <c r="O8" s="731"/>
      <c r="P8" s="731"/>
      <c r="Q8" s="732"/>
      <c r="R8" s="172"/>
      <c r="X8" s="163"/>
      <c r="Y8" s="16"/>
    </row>
    <row r="9" spans="2:25" s="15" customFormat="1" ht="22.5" hidden="1" customHeight="1" x14ac:dyDescent="0.35">
      <c r="B9" s="733">
        <v>4</v>
      </c>
      <c r="C9" s="714" t="s">
        <v>21</v>
      </c>
      <c r="D9" s="714"/>
      <c r="E9" s="715" t="s">
        <v>20</v>
      </c>
      <c r="F9" s="716"/>
      <c r="G9" s="12">
        <v>371</v>
      </c>
      <c r="H9" s="13">
        <v>165</v>
      </c>
      <c r="I9" s="12">
        <f>S27</f>
        <v>360</v>
      </c>
      <c r="J9" s="12">
        <f>G9-I9</f>
        <v>11</v>
      </c>
      <c r="K9" s="13"/>
      <c r="L9" s="12">
        <f>COUNTIF($S$28:$S$1164, "WIP")</f>
        <v>0</v>
      </c>
      <c r="M9" s="717"/>
      <c r="N9" s="718"/>
      <c r="O9" s="718"/>
      <c r="P9" s="718"/>
      <c r="Q9" s="719"/>
      <c r="R9" s="172"/>
      <c r="S9" s="173"/>
      <c r="U9" s="173"/>
      <c r="X9" s="163"/>
      <c r="Y9" s="16"/>
    </row>
    <row r="10" spans="2:25" s="15" customFormat="1" ht="22.5" hidden="1" customHeight="1" x14ac:dyDescent="0.35">
      <c r="B10" s="734"/>
      <c r="C10" s="736" t="s">
        <v>22</v>
      </c>
      <c r="D10" s="736"/>
      <c r="E10" s="737" t="s">
        <v>20</v>
      </c>
      <c r="F10" s="738"/>
      <c r="G10" s="24"/>
      <c r="H10" s="19"/>
      <c r="I10" s="24">
        <v>13</v>
      </c>
      <c r="J10" s="24"/>
      <c r="K10" s="24"/>
      <c r="L10" s="24"/>
      <c r="M10" s="739"/>
      <c r="N10" s="740"/>
      <c r="O10" s="740"/>
      <c r="P10" s="740"/>
      <c r="Q10" s="741"/>
      <c r="R10" s="172"/>
      <c r="X10" s="163"/>
      <c r="Y10" s="16"/>
    </row>
    <row r="11" spans="2:25" s="15" customFormat="1" ht="22.5" hidden="1" customHeight="1" thickBot="1" x14ac:dyDescent="0.4">
      <c r="B11" s="735"/>
      <c r="C11" s="742" t="s">
        <v>23</v>
      </c>
      <c r="D11" s="742"/>
      <c r="E11" s="743" t="s">
        <v>20</v>
      </c>
      <c r="F11" s="744"/>
      <c r="G11" s="25"/>
      <c r="H11" s="22"/>
      <c r="I11" s="25"/>
      <c r="J11" s="25"/>
      <c r="K11" s="25"/>
      <c r="L11" s="25"/>
      <c r="M11" s="745"/>
      <c r="N11" s="746"/>
      <c r="O11" s="746"/>
      <c r="P11" s="746"/>
      <c r="Q11" s="747"/>
      <c r="R11" s="172"/>
      <c r="X11" s="163"/>
      <c r="Y11" s="16"/>
    </row>
    <row r="12" spans="2:25" s="15" customFormat="1" ht="22.5" hidden="1" customHeight="1" thickBot="1" x14ac:dyDescent="0.4">
      <c r="B12" s="26">
        <v>5</v>
      </c>
      <c r="C12" s="748" t="s">
        <v>24</v>
      </c>
      <c r="D12" s="748"/>
      <c r="E12" s="749" t="s">
        <v>20</v>
      </c>
      <c r="F12" s="750"/>
      <c r="G12" s="27">
        <v>346</v>
      </c>
      <c r="H12" s="28"/>
      <c r="I12" s="29">
        <v>94</v>
      </c>
      <c r="J12" s="27">
        <f>G12-I12</f>
        <v>252</v>
      </c>
      <c r="K12" s="28"/>
      <c r="L12" s="27"/>
      <c r="M12" s="751"/>
      <c r="N12" s="752"/>
      <c r="O12" s="752"/>
      <c r="P12" s="752"/>
      <c r="Q12" s="753"/>
      <c r="R12" s="172"/>
      <c r="X12" s="163"/>
      <c r="Y12" s="16"/>
    </row>
    <row r="13" spans="2:25" s="15" customFormat="1" ht="22.5" hidden="1" customHeight="1" x14ac:dyDescent="0.35">
      <c r="B13" s="733">
        <v>6</v>
      </c>
      <c r="C13" s="714" t="s">
        <v>25</v>
      </c>
      <c r="D13" s="714"/>
      <c r="E13" s="715" t="s">
        <v>20</v>
      </c>
      <c r="F13" s="716"/>
      <c r="G13" s="30">
        <f>G9</f>
        <v>371</v>
      </c>
      <c r="H13" s="13">
        <v>98</v>
      </c>
      <c r="I13" s="31">
        <f>'Erection Compiled'!I5</f>
        <v>305</v>
      </c>
      <c r="J13" s="13">
        <f>G13-I13</f>
        <v>66</v>
      </c>
      <c r="K13" s="13"/>
      <c r="L13" s="12">
        <f>COUNTIF('Erection Compiled'!I6:I394,"WIP")</f>
        <v>0</v>
      </c>
      <c r="M13" s="754"/>
      <c r="N13" s="755"/>
      <c r="O13" s="755"/>
      <c r="P13" s="755"/>
      <c r="Q13" s="756"/>
      <c r="R13" s="16"/>
      <c r="S13" s="172"/>
      <c r="T13" s="172"/>
      <c r="U13" s="172"/>
      <c r="V13" s="172"/>
      <c r="W13" s="172"/>
      <c r="X13" s="163"/>
      <c r="Y13" s="16"/>
    </row>
    <row r="14" spans="2:25" s="15" customFormat="1" ht="22.5" hidden="1" customHeight="1" x14ac:dyDescent="0.35">
      <c r="B14" s="734"/>
      <c r="C14" s="736" t="s">
        <v>22</v>
      </c>
      <c r="D14" s="736"/>
      <c r="E14" s="737" t="s">
        <v>20</v>
      </c>
      <c r="F14" s="738"/>
      <c r="G14" s="32"/>
      <c r="H14" s="19"/>
      <c r="I14" s="33">
        <v>4</v>
      </c>
      <c r="J14" s="34"/>
      <c r="K14" s="34"/>
      <c r="L14" s="24"/>
      <c r="M14" s="757"/>
      <c r="N14" s="758"/>
      <c r="O14" s="758"/>
      <c r="P14" s="758"/>
      <c r="Q14" s="759"/>
      <c r="R14" s="16"/>
      <c r="S14" s="172"/>
      <c r="T14" s="172"/>
      <c r="U14" s="172"/>
      <c r="V14" s="172"/>
      <c r="W14" s="172"/>
      <c r="X14" s="163"/>
      <c r="Y14" s="16"/>
    </row>
    <row r="15" spans="2:25" s="15" customFormat="1" ht="22.5" hidden="1" customHeight="1" thickBot="1" x14ac:dyDescent="0.4">
      <c r="B15" s="735"/>
      <c r="C15" s="742" t="s">
        <v>23</v>
      </c>
      <c r="D15" s="742"/>
      <c r="E15" s="743" t="s">
        <v>20</v>
      </c>
      <c r="F15" s="744"/>
      <c r="G15" s="35"/>
      <c r="H15" s="22"/>
      <c r="I15" s="36"/>
      <c r="J15" s="37"/>
      <c r="K15" s="37"/>
      <c r="L15" s="25"/>
      <c r="M15" s="761"/>
      <c r="N15" s="762"/>
      <c r="O15" s="762"/>
      <c r="P15" s="762"/>
      <c r="Q15" s="763"/>
      <c r="R15" s="16"/>
      <c r="S15" s="172"/>
      <c r="T15" s="172"/>
      <c r="U15" s="172"/>
      <c r="V15" s="172"/>
      <c r="W15" s="172"/>
      <c r="X15" s="163"/>
      <c r="Y15" s="16"/>
    </row>
    <row r="16" spans="2:25" s="15" customFormat="1" ht="22.5" hidden="1" customHeight="1" x14ac:dyDescent="0.35">
      <c r="B16" s="733">
        <v>7</v>
      </c>
      <c r="C16" s="714" t="s">
        <v>26</v>
      </c>
      <c r="D16" s="714"/>
      <c r="E16" s="715" t="s">
        <v>20</v>
      </c>
      <c r="F16" s="716"/>
      <c r="G16" s="30">
        <f>G7</f>
        <v>136.70500000000001</v>
      </c>
      <c r="H16" s="13">
        <v>0</v>
      </c>
      <c r="I16" s="13">
        <v>0</v>
      </c>
      <c r="J16" s="13">
        <f>G16-I16</f>
        <v>136.70500000000001</v>
      </c>
      <c r="K16" s="13"/>
      <c r="L16" s="12"/>
      <c r="M16" s="754"/>
      <c r="N16" s="755"/>
      <c r="O16" s="755"/>
      <c r="P16" s="755"/>
      <c r="Q16" s="756"/>
      <c r="R16" s="16"/>
      <c r="S16" s="172"/>
      <c r="T16" s="172"/>
      <c r="U16" s="172"/>
      <c r="V16" s="172"/>
      <c r="W16" s="172"/>
      <c r="X16" s="163"/>
      <c r="Y16" s="16"/>
    </row>
    <row r="17" spans="2:26" s="15" customFormat="1" ht="22.5" hidden="1" customHeight="1" x14ac:dyDescent="0.35">
      <c r="B17" s="734"/>
      <c r="C17" s="736" t="s">
        <v>22</v>
      </c>
      <c r="D17" s="736"/>
      <c r="E17" s="737" t="s">
        <v>20</v>
      </c>
      <c r="F17" s="738"/>
      <c r="G17" s="32"/>
      <c r="H17" s="19"/>
      <c r="I17" s="34"/>
      <c r="J17" s="34"/>
      <c r="K17" s="34"/>
      <c r="L17" s="24"/>
      <c r="M17" s="757"/>
      <c r="N17" s="758"/>
      <c r="O17" s="758"/>
      <c r="P17" s="758"/>
      <c r="Q17" s="759"/>
      <c r="R17" s="16"/>
      <c r="S17" s="172"/>
      <c r="T17" s="172"/>
      <c r="U17" s="172"/>
      <c r="V17" s="172"/>
      <c r="W17" s="172"/>
      <c r="X17" s="163"/>
      <c r="Y17" s="16"/>
    </row>
    <row r="18" spans="2:26" s="15" customFormat="1" ht="22.5" hidden="1" customHeight="1" thickBot="1" x14ac:dyDescent="0.4">
      <c r="B18" s="735"/>
      <c r="C18" s="742" t="s">
        <v>23</v>
      </c>
      <c r="D18" s="742"/>
      <c r="E18" s="743" t="s">
        <v>20</v>
      </c>
      <c r="F18" s="744"/>
      <c r="G18" s="35"/>
      <c r="H18" s="22"/>
      <c r="I18" s="37"/>
      <c r="J18" s="37"/>
      <c r="K18" s="37"/>
      <c r="L18" s="37"/>
      <c r="M18" s="761"/>
      <c r="N18" s="762"/>
      <c r="O18" s="762"/>
      <c r="P18" s="762"/>
      <c r="Q18" s="763"/>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64" t="s">
        <v>417</v>
      </c>
      <c r="C20" s="765"/>
      <c r="D20" s="765"/>
      <c r="E20" s="765"/>
      <c r="F20" s="765"/>
      <c r="G20" s="765"/>
      <c r="H20" s="765"/>
      <c r="I20" s="765"/>
      <c r="J20" s="765"/>
      <c r="K20" s="765"/>
      <c r="L20" s="765"/>
      <c r="M20" s="765"/>
      <c r="N20" s="765"/>
      <c r="O20" s="765"/>
      <c r="P20" s="765"/>
      <c r="Q20" s="766"/>
      <c r="X20" s="161"/>
    </row>
    <row r="21" spans="2:26" ht="79.5" hidden="1" customHeight="1" thickBot="1" x14ac:dyDescent="0.35">
      <c r="B21" s="767" t="s">
        <v>282</v>
      </c>
      <c r="C21" s="768"/>
      <c r="D21" s="768"/>
      <c r="E21" s="768"/>
      <c r="F21" s="768"/>
      <c r="G21" s="768"/>
      <c r="H21" s="768"/>
      <c r="I21" s="768"/>
      <c r="J21" s="768"/>
      <c r="K21" s="768"/>
      <c r="L21" s="768"/>
      <c r="M21" s="768"/>
      <c r="N21" s="768"/>
      <c r="O21" s="768"/>
      <c r="P21" s="768"/>
      <c r="Q21" s="769"/>
      <c r="T21" s="174"/>
      <c r="U21" s="175"/>
      <c r="V21" s="175"/>
      <c r="W21" s="176"/>
      <c r="X21" s="161"/>
    </row>
    <row r="22" spans="2:26" hidden="1" x14ac:dyDescent="0.35">
      <c r="B22" s="696"/>
      <c r="C22" s="697"/>
      <c r="D22" s="697"/>
      <c r="E22" s="697"/>
      <c r="F22" s="697"/>
      <c r="G22" s="697"/>
      <c r="H22" s="697"/>
      <c r="I22" s="697"/>
      <c r="J22" s="697"/>
      <c r="K22" s="697"/>
      <c r="L22" s="697"/>
      <c r="M22" s="697"/>
      <c r="N22" s="697"/>
      <c r="O22" s="697"/>
      <c r="P22" s="697"/>
      <c r="Q22" s="697"/>
      <c r="R22" s="697"/>
      <c r="S22" s="697"/>
      <c r="T22" s="697"/>
      <c r="U22" s="697"/>
      <c r="V22" s="697"/>
      <c r="W22" s="698"/>
      <c r="X22" s="516"/>
    </row>
    <row r="23" spans="2:26" ht="18.5" hidden="1" x14ac:dyDescent="0.35">
      <c r="B23" s="760" t="s">
        <v>29</v>
      </c>
      <c r="C23" s="760"/>
      <c r="D23" s="760"/>
      <c r="E23" s="760"/>
      <c r="F23" s="760"/>
      <c r="G23" s="760"/>
      <c r="H23" s="760"/>
      <c r="I23" s="760"/>
      <c r="J23" s="760"/>
      <c r="K23" s="760"/>
      <c r="L23" s="760"/>
      <c r="M23" s="760"/>
      <c r="N23" s="760"/>
      <c r="O23" s="760"/>
      <c r="P23" s="760"/>
      <c r="Q23" s="760"/>
      <c r="R23" s="760"/>
      <c r="S23" s="760"/>
      <c r="T23" s="760"/>
      <c r="U23" s="760"/>
      <c r="V23" s="760"/>
      <c r="W23" s="760"/>
      <c r="X23" s="517"/>
    </row>
    <row r="24" spans="2:26" ht="18.5" hidden="1" x14ac:dyDescent="0.35">
      <c r="B24" s="760" t="s">
        <v>509</v>
      </c>
      <c r="C24" s="760"/>
      <c r="D24" s="760"/>
      <c r="E24" s="760"/>
      <c r="F24" s="760"/>
      <c r="G24" s="760"/>
      <c r="H24" s="760"/>
      <c r="I24" s="760"/>
      <c r="J24" s="760"/>
      <c r="K24" s="770"/>
      <c r="L24" s="770"/>
      <c r="M24" s="770"/>
      <c r="N24" s="770"/>
      <c r="O24" s="770"/>
      <c r="P24" s="770"/>
      <c r="Q24" s="770"/>
      <c r="R24" s="770"/>
      <c r="S24" s="760"/>
      <c r="T24" s="760"/>
      <c r="U24" s="760"/>
      <c r="V24" s="760"/>
      <c r="W24" s="760"/>
      <c r="X24" s="771"/>
    </row>
    <row r="25" spans="2:26" s="15" customFormat="1" ht="32" customHeight="1" x14ac:dyDescent="0.35">
      <c r="B25" s="772" t="s">
        <v>30</v>
      </c>
      <c r="C25" s="774" t="s">
        <v>31</v>
      </c>
      <c r="D25" s="776" t="s">
        <v>32</v>
      </c>
      <c r="E25" s="772" t="s">
        <v>33</v>
      </c>
      <c r="F25" s="772" t="s">
        <v>34</v>
      </c>
      <c r="G25" s="772" t="s">
        <v>35</v>
      </c>
      <c r="H25" s="778" t="s">
        <v>36</v>
      </c>
      <c r="I25" s="778"/>
      <c r="J25" s="778"/>
      <c r="K25" s="779" t="s">
        <v>37</v>
      </c>
      <c r="L25" s="779"/>
      <c r="M25" s="778" t="s">
        <v>38</v>
      </c>
      <c r="N25" s="787" t="s">
        <v>39</v>
      </c>
      <c r="O25" s="778" t="s">
        <v>40</v>
      </c>
      <c r="P25" s="789" t="s">
        <v>41</v>
      </c>
      <c r="Q25" s="791" t="s">
        <v>42</v>
      </c>
      <c r="R25" s="776" t="s">
        <v>43</v>
      </c>
      <c r="S25" s="776" t="s">
        <v>44</v>
      </c>
      <c r="T25" s="781" t="s">
        <v>45</v>
      </c>
      <c r="U25" s="782"/>
      <c r="V25" s="783" t="s">
        <v>46</v>
      </c>
      <c r="W25" s="776"/>
      <c r="X25" s="784" t="s">
        <v>47</v>
      </c>
      <c r="Y25" s="16"/>
    </row>
    <row r="26" spans="2:26" s="15" customFormat="1" ht="33" customHeight="1" thickBot="1" x14ac:dyDescent="0.4">
      <c r="B26" s="773"/>
      <c r="C26" s="775"/>
      <c r="D26" s="777"/>
      <c r="E26" s="773"/>
      <c r="F26" s="773"/>
      <c r="G26" s="773"/>
      <c r="H26" s="178" t="s">
        <v>48</v>
      </c>
      <c r="I26" s="178" t="s">
        <v>49</v>
      </c>
      <c r="J26" s="178" t="s">
        <v>50</v>
      </c>
      <c r="K26" s="179" t="s">
        <v>51</v>
      </c>
      <c r="L26" s="179" t="s">
        <v>52</v>
      </c>
      <c r="M26" s="780"/>
      <c r="N26" s="788"/>
      <c r="O26" s="780"/>
      <c r="P26" s="790"/>
      <c r="Q26" s="792"/>
      <c r="R26" s="777"/>
      <c r="S26" s="777"/>
      <c r="T26" s="181" t="s">
        <v>53</v>
      </c>
      <c r="U26" s="42" t="s">
        <v>54</v>
      </c>
      <c r="V26" s="42" t="s">
        <v>53</v>
      </c>
      <c r="W26" s="177" t="s">
        <v>54</v>
      </c>
      <c r="X26" s="785"/>
      <c r="Y26" s="16"/>
    </row>
    <row r="27" spans="2:26" ht="27.75" customHeight="1" thickBot="1" x14ac:dyDescent="0.4">
      <c r="B27" s="786" t="s">
        <v>55</v>
      </c>
      <c r="C27" s="786"/>
      <c r="D27" s="786"/>
      <c r="E27" s="786"/>
      <c r="F27" s="786"/>
      <c r="G27" s="786"/>
      <c r="H27" s="197">
        <f t="shared" ref="H27:P27" si="0">SUM(H28:H442)</f>
        <v>125897.63200000011</v>
      </c>
      <c r="I27" s="197">
        <f t="shared" si="0"/>
        <v>6532.0004000000054</v>
      </c>
      <c r="J27" s="197">
        <f t="shared" si="0"/>
        <v>132429.63239999997</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360</v>
      </c>
      <c r="T27" s="169"/>
      <c r="U27" s="170"/>
      <c r="V27" s="170"/>
      <c r="W27" s="200"/>
      <c r="X27" s="185"/>
    </row>
    <row r="28" spans="2:26"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customHeight="1" x14ac:dyDescent="0.35">
      <c r="B44" s="43">
        <v>1</v>
      </c>
      <c r="C44" s="566"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customHeight="1" x14ac:dyDescent="0.35">
      <c r="B45" s="44"/>
      <c r="C45" s="48" t="s">
        <v>456</v>
      </c>
      <c r="D45" s="44" t="s">
        <v>468</v>
      </c>
      <c r="E45" s="44" t="s">
        <v>74</v>
      </c>
      <c r="F45" s="44" t="s">
        <v>278</v>
      </c>
      <c r="G45" s="44"/>
      <c r="H45" s="19">
        <f>K45*8</f>
        <v>988.64</v>
      </c>
      <c r="I45" s="19">
        <f>L45*4.4</f>
        <v>48.18</v>
      </c>
      <c r="J45" s="19">
        <f>SUBTOTAL(9,H45:I45)</f>
        <v>1036.82</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2"/>
      <c r="V49" s="149"/>
      <c r="W49" s="510">
        <v>45801</v>
      </c>
      <c r="X49" s="189"/>
      <c r="Y49" s="155"/>
      <c r="Z49" s="5"/>
    </row>
    <row r="50" spans="2:26" ht="35.25"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customHeight="1" x14ac:dyDescent="0.35">
      <c r="B56" s="44"/>
      <c r="C56" s="48" t="s">
        <v>445</v>
      </c>
      <c r="D56" s="44" t="s">
        <v>468</v>
      </c>
      <c r="E56" s="44" t="s">
        <v>74</v>
      </c>
      <c r="F56" s="44" t="s">
        <v>278</v>
      </c>
      <c r="G56" s="44"/>
      <c r="H56" s="19">
        <f>K56*8</f>
        <v>988.64</v>
      </c>
      <c r="I56" s="19">
        <f>L56*4.4</f>
        <v>48.18</v>
      </c>
      <c r="J56" s="19">
        <f>SUBTOTAL(9,H56:I56)</f>
        <v>1036.82</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customHeight="1" x14ac:dyDescent="0.35">
      <c r="B71" s="44"/>
      <c r="C71" s="48" t="s">
        <v>512</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customHeight="1" x14ac:dyDescent="0.35">
      <c r="B103" s="499">
        <v>33</v>
      </c>
      <c r="C103" s="500" t="s">
        <v>390</v>
      </c>
      <c r="D103" s="499" t="s">
        <v>391</v>
      </c>
      <c r="E103" s="499" t="s">
        <v>74</v>
      </c>
      <c r="F103" s="499" t="s">
        <v>278</v>
      </c>
      <c r="G103" s="499"/>
      <c r="H103" s="501">
        <f>K103*8</f>
        <v>1008.24</v>
      </c>
      <c r="I103" s="501">
        <f>L103*4.4</f>
        <v>49.764000000000003</v>
      </c>
      <c r="J103" s="501">
        <f>SUBTOTAL(9,H103:I103)</f>
        <v>1058.0039999999999</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4"/>
      <c r="Z103" s="59"/>
    </row>
    <row r="104" spans="2:26" s="15" customFormat="1" ht="36.75"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4"/>
      <c r="Z104" s="59"/>
    </row>
    <row r="105" spans="2:26" ht="29.25"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customHeight="1" x14ac:dyDescent="0.35">
      <c r="B108" s="499">
        <v>31</v>
      </c>
      <c r="C108" s="500" t="s">
        <v>381</v>
      </c>
      <c r="D108" s="499" t="s">
        <v>150</v>
      </c>
      <c r="E108" s="499" t="s">
        <v>74</v>
      </c>
      <c r="F108" s="499" t="s">
        <v>278</v>
      </c>
      <c r="G108" s="499"/>
      <c r="H108" s="501">
        <f>K108*8</f>
        <v>755.6</v>
      </c>
      <c r="I108" s="501">
        <f>L108*4.4</f>
        <v>32.295999999999999</v>
      </c>
      <c r="J108" s="501">
        <f>SUBTOTAL(9,H108:I108)</f>
        <v>787.89600000000007</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4"/>
      <c r="Z108" s="59"/>
    </row>
    <row r="109" spans="2:26" ht="29.25"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4"/>
      <c r="Z109" s="59"/>
    </row>
    <row r="110" spans="2:26" ht="29.25"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3">
        <v>3.1589999999999998</v>
      </c>
      <c r="P115" s="19"/>
      <c r="Q115" s="49">
        <v>46005</v>
      </c>
      <c r="R115" s="52" t="s">
        <v>379</v>
      </c>
      <c r="S115" s="51" t="s">
        <v>61</v>
      </c>
      <c r="T115" s="143"/>
      <c r="U115" s="138"/>
      <c r="V115" s="149"/>
      <c r="W115" s="138">
        <v>45994</v>
      </c>
      <c r="X115" s="189"/>
      <c r="Y115" s="155"/>
      <c r="Z115" s="5"/>
    </row>
    <row r="116" spans="2:26" s="15" customFormat="1" ht="36.75"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customHeight="1" x14ac:dyDescent="0.35">
      <c r="B140" s="44"/>
      <c r="C140" s="48" t="s">
        <v>429</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customHeight="1" x14ac:dyDescent="0.35">
      <c r="B145" s="44"/>
      <c r="C145" s="48" t="s">
        <v>443</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customHeight="1" x14ac:dyDescent="0.35">
      <c r="B147" s="44"/>
      <c r="C147" s="48" t="s">
        <v>444</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customHeight="1" x14ac:dyDescent="0.35">
      <c r="B157" s="44"/>
      <c r="C157" s="48" t="s">
        <v>486</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4"/>
      <c r="Z160" s="59"/>
    </row>
    <row r="161" spans="2:26" ht="29.25"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customHeight="1" x14ac:dyDescent="0.35">
      <c r="B164" s="499">
        <v>39</v>
      </c>
      <c r="C164" s="500" t="s">
        <v>398</v>
      </c>
      <c r="D164" s="499" t="s">
        <v>399</v>
      </c>
      <c r="E164" s="499" t="s">
        <v>74</v>
      </c>
      <c r="F164" s="499" t="s">
        <v>278</v>
      </c>
      <c r="G164" s="499"/>
      <c r="H164" s="501">
        <f>K164*8</f>
        <v>566.48</v>
      </c>
      <c r="I164" s="501">
        <f>L164*4.4</f>
        <v>25.564</v>
      </c>
      <c r="J164" s="501">
        <f>SUBTOTAL(9,H164:I164)</f>
        <v>592.04399999999998</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9"/>
      <c r="Y164" s="57"/>
      <c r="Z164" s="59"/>
    </row>
    <row r="165" spans="2:26" ht="29.25"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customHeight="1" x14ac:dyDescent="0.35">
      <c r="B166" s="499">
        <v>46</v>
      </c>
      <c r="C166" s="500" t="s">
        <v>408</v>
      </c>
      <c r="D166" s="499" t="s">
        <v>203</v>
      </c>
      <c r="E166" s="499" t="s">
        <v>74</v>
      </c>
      <c r="F166" s="499" t="s">
        <v>278</v>
      </c>
      <c r="G166" s="44"/>
      <c r="H166" s="19">
        <f>K166*8</f>
        <v>466.88</v>
      </c>
      <c r="I166" s="19">
        <f>L166*4.4</f>
        <v>21.472000000000001</v>
      </c>
      <c r="J166" s="19">
        <f>SUBTOTAL(9,H166:I166)</f>
        <v>488.35199999999998</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3">
        <v>1.7529999999999999</v>
      </c>
      <c r="P181" s="19"/>
      <c r="Q181" s="49">
        <v>46005</v>
      </c>
      <c r="R181" s="50" t="s">
        <v>60</v>
      </c>
      <c r="S181" s="47" t="s">
        <v>61</v>
      </c>
      <c r="T181" s="143"/>
      <c r="U181" s="138"/>
      <c r="V181" s="149"/>
      <c r="W181" s="138">
        <v>46022</v>
      </c>
      <c r="X181" s="189"/>
    </row>
    <row r="182" spans="2:26" ht="29.25"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4"/>
      <c r="W183" s="510">
        <v>45945</v>
      </c>
      <c r="X183" s="189"/>
    </row>
    <row r="184" spans="2:26" ht="29.5" customHeight="1" x14ac:dyDescent="0.35">
      <c r="B184" s="44"/>
      <c r="C184" s="48" t="s">
        <v>552</v>
      </c>
      <c r="D184" s="44" t="s">
        <v>555</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4"/>
      <c r="W185" s="510">
        <v>45947</v>
      </c>
      <c r="X185" s="189"/>
    </row>
    <row r="186" spans="2:26" s="59" customFormat="1" ht="31.5"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customHeight="1" x14ac:dyDescent="0.35">
      <c r="B193" s="44"/>
      <c r="C193" s="48" t="s">
        <v>514</v>
      </c>
      <c r="D193" s="44" t="s">
        <v>391</v>
      </c>
      <c r="E193" s="44" t="s">
        <v>74</v>
      </c>
      <c r="F193" s="44" t="s">
        <v>278</v>
      </c>
      <c r="G193" s="44"/>
      <c r="H193" s="501">
        <f>K193*8</f>
        <v>1008.24</v>
      </c>
      <c r="I193" s="501">
        <f>L193*4.4</f>
        <v>49.764000000000003</v>
      </c>
      <c r="J193" s="501">
        <f>SUBTOTAL(9,H193:I193)</f>
        <v>1058.0039999999999</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30">
        <v>45651</v>
      </c>
      <c r="U206" s="631">
        <v>45679</v>
      </c>
      <c r="V206" s="635">
        <v>45680</v>
      </c>
      <c r="W206" s="51">
        <v>45680</v>
      </c>
      <c r="X206" s="163"/>
      <c r="Y206" s="172"/>
      <c r="Z206" s="15"/>
    </row>
    <row r="207" spans="2:26" s="59" customFormat="1" ht="20.5"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3">
        <v>1.768</v>
      </c>
      <c r="P210" s="19"/>
      <c r="Q210" s="49">
        <v>46005</v>
      </c>
      <c r="R210" s="52" t="s">
        <v>548</v>
      </c>
      <c r="S210" s="51" t="s">
        <v>61</v>
      </c>
      <c r="T210" s="143"/>
      <c r="U210" s="138"/>
      <c r="V210" s="149"/>
      <c r="W210" s="138">
        <v>46004</v>
      </c>
      <c r="X210" s="161"/>
    </row>
    <row r="211" spans="2:26" ht="23"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3">
        <v>1.768</v>
      </c>
      <c r="P211" s="19"/>
      <c r="Q211" s="49">
        <v>46005</v>
      </c>
      <c r="R211" s="52" t="s">
        <v>548</v>
      </c>
      <c r="S211" s="51" t="s">
        <v>61</v>
      </c>
      <c r="T211" s="143"/>
      <c r="U211" s="138"/>
      <c r="V211" s="149"/>
      <c r="W211" s="138">
        <v>46005</v>
      </c>
      <c r="X211" s="161"/>
    </row>
    <row r="212" spans="2:26" ht="23"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4"/>
      <c r="W217" s="510">
        <v>45947</v>
      </c>
      <c r="X217" s="161"/>
    </row>
    <row r="218" spans="2:26" ht="25.5"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x14ac:dyDescent="0.3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95">
        <v>1761921.9257309998</v>
      </c>
      <c r="Q223" s="49">
        <v>45839</v>
      </c>
      <c r="R223" s="50" t="s">
        <v>60</v>
      </c>
      <c r="S223" s="18" t="s">
        <v>61</v>
      </c>
      <c r="T223" s="146">
        <v>45691</v>
      </c>
      <c r="U223" s="628"/>
      <c r="V223" s="628"/>
      <c r="W223" s="51">
        <v>45853</v>
      </c>
      <c r="X223" s="638" t="s">
        <v>244</v>
      </c>
    </row>
    <row r="224" spans="2:26" ht="15.5"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3">
        <v>45694</v>
      </c>
      <c r="V224" s="628">
        <v>45696</v>
      </c>
      <c r="W224" s="51">
        <v>45700</v>
      </c>
      <c r="X224" s="161"/>
      <c r="Y224" s="2"/>
    </row>
    <row r="225" spans="2:25" ht="18.5" customHeight="1" x14ac:dyDescent="0.35">
      <c r="B225" s="43"/>
      <c r="C225" s="48" t="s">
        <v>704</v>
      </c>
      <c r="D225" s="44" t="s">
        <v>77</v>
      </c>
      <c r="E225" s="43"/>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999">
        <v>46091</v>
      </c>
      <c r="X225" s="161"/>
    </row>
    <row r="226" spans="2:25" ht="15.5"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8">
        <v>45672</v>
      </c>
      <c r="U226" s="628">
        <v>45707</v>
      </c>
      <c r="V226" s="628">
        <v>45707</v>
      </c>
      <c r="W226" s="51">
        <v>45710</v>
      </c>
      <c r="X226" s="161"/>
      <c r="Y226" s="2"/>
    </row>
    <row r="227" spans="2:25" ht="15.5"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8">
        <v>45704</v>
      </c>
      <c r="V233" s="628">
        <v>45710</v>
      </c>
      <c r="W233" s="51">
        <v>45712</v>
      </c>
      <c r="X233" s="161"/>
    </row>
    <row r="234" spans="2:25" ht="15.5"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8"/>
      <c r="V234" s="628"/>
      <c r="W234" s="51">
        <v>45735</v>
      </c>
      <c r="X234" s="638"/>
    </row>
    <row r="235" spans="2:25" ht="19.5"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8">
        <v>45696</v>
      </c>
      <c r="U236" s="628">
        <v>45696</v>
      </c>
      <c r="V236" s="628">
        <v>45704</v>
      </c>
      <c r="W236" s="51">
        <v>45704</v>
      </c>
      <c r="X236" s="161"/>
    </row>
    <row r="237" spans="2:25" ht="22.5"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8">
        <v>45704</v>
      </c>
      <c r="U237" s="628">
        <v>45706</v>
      </c>
      <c r="V237" s="628">
        <v>45680</v>
      </c>
      <c r="W237" s="51">
        <v>45713</v>
      </c>
      <c r="X237" s="161"/>
    </row>
    <row r="238" spans="2:25" ht="15.5"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8">
        <v>45712</v>
      </c>
      <c r="U238" s="628">
        <v>45718</v>
      </c>
      <c r="V238" s="628">
        <v>45720</v>
      </c>
      <c r="W238" s="51">
        <v>45720</v>
      </c>
      <c r="X238" s="161"/>
    </row>
    <row r="239" spans="2:25" ht="15.5"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8">
        <v>45707</v>
      </c>
      <c r="U239" s="628">
        <v>45709</v>
      </c>
      <c r="V239" s="628">
        <v>45715</v>
      </c>
      <c r="W239" s="51">
        <v>45716</v>
      </c>
      <c r="X239" s="161"/>
    </row>
    <row r="240" spans="2:25" ht="15.5"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8">
        <v>45698</v>
      </c>
      <c r="U240" s="628">
        <v>45699</v>
      </c>
      <c r="V240" s="628">
        <v>45703</v>
      </c>
      <c r="W240" s="51">
        <v>45703</v>
      </c>
      <c r="X240" s="161"/>
    </row>
    <row r="241" spans="2:26" ht="15.5"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8">
        <v>45718</v>
      </c>
      <c r="U241" s="628">
        <v>45719</v>
      </c>
      <c r="V241" s="628"/>
      <c r="W241" s="51">
        <v>45724</v>
      </c>
      <c r="X241" s="641"/>
    </row>
    <row r="242" spans="2:26" ht="15.5"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8"/>
      <c r="U242" s="628"/>
      <c r="V242" s="628"/>
      <c r="W242" s="636">
        <v>45747</v>
      </c>
      <c r="X242" s="641" t="s">
        <v>376</v>
      </c>
    </row>
    <row r="243" spans="2:26" ht="15.5" x14ac:dyDescent="0.35">
      <c r="B243" s="499">
        <v>40</v>
      </c>
      <c r="C243" s="48" t="s">
        <v>400</v>
      </c>
      <c r="D243" s="44" t="s">
        <v>401</v>
      </c>
      <c r="E243" s="44" t="s">
        <v>101</v>
      </c>
      <c r="F243" s="44" t="s">
        <v>279</v>
      </c>
      <c r="G243" s="499"/>
      <c r="H243" s="501">
        <f>K243*8</f>
        <v>566.79999999999995</v>
      </c>
      <c r="I243" s="501">
        <f>L243*4.4</f>
        <v>25.872</v>
      </c>
      <c r="J243" s="501">
        <f>SUBTOTAL(9,H243:I243)</f>
        <v>592.67199999999991</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40" t="s">
        <v>376</v>
      </c>
      <c r="Y244" s="57"/>
      <c r="Z244" s="59"/>
    </row>
    <row r="245" spans="2:26" ht="15.5"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8">
        <v>45702</v>
      </c>
      <c r="U247" s="628">
        <v>45706</v>
      </c>
      <c r="V247" s="628">
        <v>45714</v>
      </c>
      <c r="W247" s="51">
        <v>45715</v>
      </c>
      <c r="X247" s="161"/>
    </row>
    <row r="248" spans="2:26" ht="15.5"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1"/>
    </row>
    <row r="249" spans="2:26" ht="15.5"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1" t="s">
        <v>322</v>
      </c>
    </row>
    <row r="250" spans="2:26" ht="29"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8" t="s">
        <v>288</v>
      </c>
      <c r="Y255" s="57"/>
      <c r="Z255" s="59"/>
    </row>
    <row r="256" spans="2:26" ht="15.5"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8"/>
      <c r="U256" s="628"/>
      <c r="V256" s="628"/>
      <c r="W256" s="51">
        <v>45379</v>
      </c>
      <c r="X256" s="638" t="s">
        <v>377</v>
      </c>
    </row>
    <row r="257" spans="2:24" ht="15.5"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8"/>
    </row>
    <row r="258" spans="2:24" ht="15.5"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8">
        <v>45710</v>
      </c>
      <c r="U259" s="628">
        <v>45714</v>
      </c>
      <c r="V259" s="628"/>
      <c r="W259" s="51">
        <v>45723</v>
      </c>
      <c r="X259" s="161"/>
    </row>
    <row r="260" spans="2:24" ht="15.5"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8"/>
      <c r="U260" s="628"/>
      <c r="V260" s="628"/>
      <c r="W260" s="51">
        <v>45755</v>
      </c>
      <c r="X260" s="638" t="s">
        <v>288</v>
      </c>
    </row>
    <row r="261" spans="2:24" ht="46.5"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8"/>
      <c r="U261" s="628"/>
      <c r="V261" s="628"/>
      <c r="W261" s="51">
        <v>45762</v>
      </c>
      <c r="X261" s="161"/>
    </row>
    <row r="262" spans="2:24" ht="15.5"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9"/>
      <c r="U262" s="629"/>
      <c r="V262" s="629"/>
      <c r="W262" s="510">
        <v>45952</v>
      </c>
      <c r="X262" s="161"/>
    </row>
    <row r="263" spans="2:24" ht="15.5" x14ac:dyDescent="0.35">
      <c r="B263" s="44"/>
      <c r="C263" s="48" t="s">
        <v>420</v>
      </c>
      <c r="D263" s="44" t="s">
        <v>63</v>
      </c>
      <c r="E263" s="44" t="s">
        <v>74</v>
      </c>
      <c r="F263" s="499" t="s">
        <v>279</v>
      </c>
      <c r="G263" s="44"/>
      <c r="H263" s="19">
        <f>K263*8</f>
        <v>251.2</v>
      </c>
      <c r="I263" s="19">
        <f>L263*4.4</f>
        <v>12.716000000000001</v>
      </c>
      <c r="J263" s="19">
        <f>SUBTOTAL(9,H263:I263)</f>
        <v>263.916</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x14ac:dyDescent="0.35">
      <c r="B267" s="44"/>
      <c r="C267" s="48" t="s">
        <v>414</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customHeight="1" x14ac:dyDescent="0.35">
      <c r="B269" s="44"/>
      <c r="C269" s="48" t="s">
        <v>412</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40" t="s">
        <v>385</v>
      </c>
      <c r="Y274" s="57"/>
      <c r="Z274" s="59"/>
    </row>
    <row r="275" spans="2:26" ht="15.5"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8"/>
      <c r="U275" s="628"/>
      <c r="V275" s="628"/>
      <c r="W275" s="51">
        <v>45760</v>
      </c>
      <c r="X275" s="638" t="s">
        <v>280</v>
      </c>
    </row>
    <row r="276" spans="2:26" ht="15.5"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8"/>
      <c r="U276" s="628"/>
      <c r="V276" s="628"/>
      <c r="W276" s="51"/>
      <c r="X276" s="638" t="s">
        <v>280</v>
      </c>
    </row>
    <row r="277" spans="2:26" ht="15.5"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8"/>
      <c r="U277" s="628"/>
      <c r="V277" s="628"/>
      <c r="W277" s="51">
        <v>45755</v>
      </c>
      <c r="X277" s="638" t="s">
        <v>369</v>
      </c>
    </row>
    <row r="278" spans="2:26" ht="48" customHeight="1" x14ac:dyDescent="0.3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95">
        <v>752440.09410799993</v>
      </c>
      <c r="Q278" s="497" t="s">
        <v>415</v>
      </c>
      <c r="R278" s="50" t="s">
        <v>360</v>
      </c>
      <c r="S278" s="51" t="s">
        <v>61</v>
      </c>
      <c r="T278" s="146"/>
      <c r="U278" s="628"/>
      <c r="V278" s="628"/>
      <c r="W278" s="51">
        <v>45767</v>
      </c>
      <c r="X278" s="638" t="s">
        <v>280</v>
      </c>
    </row>
    <row r="279" spans="2:26" ht="15.5"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x14ac:dyDescent="0.35">
      <c r="B284" s="44"/>
      <c r="C284" s="48" t="s">
        <v>435</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4"/>
      <c r="W285" s="510">
        <v>45955</v>
      </c>
      <c r="X285" s="161"/>
    </row>
    <row r="286" spans="2:26" ht="15.5"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40" t="s">
        <v>280</v>
      </c>
      <c r="Y287" s="57"/>
      <c r="Z287" s="59"/>
    </row>
    <row r="288" spans="2:26" ht="15.5"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3">
        <v>0.86599999999999999</v>
      </c>
      <c r="P294" s="19"/>
      <c r="Q294" s="49">
        <v>46005</v>
      </c>
      <c r="R294" s="50" t="s">
        <v>284</v>
      </c>
      <c r="S294" s="51" t="s">
        <v>61</v>
      </c>
      <c r="T294" s="143"/>
      <c r="U294" s="138"/>
      <c r="V294" s="149"/>
      <c r="W294" s="138">
        <v>45999</v>
      </c>
      <c r="X294" s="168"/>
    </row>
    <row r="295" spans="2:26" ht="15.5" x14ac:dyDescent="0.35">
      <c r="B295" s="44"/>
      <c r="C295" s="48" t="s">
        <v>416</v>
      </c>
      <c r="D295" s="44" t="s">
        <v>203</v>
      </c>
      <c r="E295" s="44" t="s">
        <v>74</v>
      </c>
      <c r="F295" s="499" t="s">
        <v>279</v>
      </c>
      <c r="G295" s="44"/>
      <c r="H295" s="19">
        <f>K295*8</f>
        <v>466.88</v>
      </c>
      <c r="I295" s="19">
        <f>L295*4.4</f>
        <v>21.472000000000001</v>
      </c>
      <c r="J295" s="19">
        <f>SUBTOTAL(9,H295:I295)</f>
        <v>488.35199999999998</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7"/>
      <c r="Y296" s="57"/>
      <c r="Z296" s="59"/>
    </row>
    <row r="297" spans="2:26" ht="15.5"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3" t="s">
        <v>280</v>
      </c>
      <c r="Y298" s="57"/>
      <c r="Z298" s="59"/>
    </row>
    <row r="299" spans="2:26" ht="15.5"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2" t="s">
        <v>378</v>
      </c>
      <c r="Y299" s="57"/>
      <c r="Z299" s="59"/>
    </row>
    <row r="300" spans="2:26" ht="15.5"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7"/>
      <c r="Y300" s="57"/>
      <c r="Z300" s="59"/>
    </row>
    <row r="301" spans="2:26" ht="15.5"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3" t="s">
        <v>280</v>
      </c>
      <c r="Y303" s="57"/>
      <c r="Z303" s="59"/>
    </row>
    <row r="304" spans="2:26" ht="15.5" x14ac:dyDescent="0.35">
      <c r="B304" s="621">
        <v>29</v>
      </c>
      <c r="C304" s="622"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7" t="s">
        <v>374</v>
      </c>
      <c r="S304" s="509" t="s">
        <v>61</v>
      </c>
      <c r="T304" s="58"/>
      <c r="U304" s="58"/>
      <c r="V304" s="58"/>
      <c r="W304" s="511">
        <v>45747</v>
      </c>
      <c r="X304" s="643" t="s">
        <v>280</v>
      </c>
      <c r="Y304" s="57"/>
      <c r="Z304" s="59"/>
    </row>
    <row r="305" spans="2:26" ht="15.5"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x14ac:dyDescent="0.35">
      <c r="B306" s="44"/>
      <c r="C306" s="48" t="s">
        <v>430</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x14ac:dyDescent="0.35">
      <c r="B316" s="44"/>
      <c r="C316" s="48" t="s">
        <v>513</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x14ac:dyDescent="0.35">
      <c r="B317" s="620">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7"/>
      <c r="Y317" s="57"/>
      <c r="Z317" s="59"/>
    </row>
    <row r="318" spans="2:26" ht="31" x14ac:dyDescent="0.35">
      <c r="B318" s="620">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7"/>
      <c r="Y318" s="57"/>
      <c r="Z318" s="59"/>
    </row>
    <row r="319" spans="2:26" ht="3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x14ac:dyDescent="0.35">
      <c r="B321" s="44"/>
      <c r="C321" s="48" t="s">
        <v>502</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x14ac:dyDescent="0.35">
      <c r="B325" s="44"/>
      <c r="C325" s="48" t="s">
        <v>423</v>
      </c>
      <c r="D325" s="44" t="s">
        <v>77</v>
      </c>
      <c r="E325" s="44" t="s">
        <v>74</v>
      </c>
      <c r="F325" s="499" t="s">
        <v>279</v>
      </c>
      <c r="G325" s="44"/>
      <c r="H325" s="19">
        <f>K325*8</f>
        <v>251.2</v>
      </c>
      <c r="I325" s="19">
        <f>L325*4.4</f>
        <v>12.716000000000001</v>
      </c>
      <c r="J325" s="19">
        <f>SUBTOTAL(9,H325:I325)</f>
        <v>263.916</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x14ac:dyDescent="0.35">
      <c r="B326" s="506"/>
      <c r="C326" s="507" t="s">
        <v>424</v>
      </c>
      <c r="D326" s="506" t="s">
        <v>77</v>
      </c>
      <c r="E326" s="506" t="s">
        <v>101</v>
      </c>
      <c r="F326" s="621" t="s">
        <v>279</v>
      </c>
      <c r="G326" s="44"/>
      <c r="H326" s="19">
        <v>214</v>
      </c>
      <c r="I326" s="19">
        <v>12</v>
      </c>
      <c r="J326" s="19">
        <v>226</v>
      </c>
      <c r="K326" s="19">
        <v>26.74</v>
      </c>
      <c r="L326" s="19">
        <v>2.68</v>
      </c>
      <c r="M326" s="19">
        <v>219.54</v>
      </c>
      <c r="N326" s="19">
        <v>2473.94</v>
      </c>
      <c r="O326" s="19">
        <v>0.86627600000000005</v>
      </c>
      <c r="P326" s="495">
        <v>705045.34674800001</v>
      </c>
      <c r="Q326" s="626" t="s">
        <v>415</v>
      </c>
      <c r="R326" s="508" t="s">
        <v>537</v>
      </c>
      <c r="S326" s="509" t="s">
        <v>61</v>
      </c>
      <c r="T326" s="58"/>
      <c r="U326" s="58"/>
      <c r="V326" s="58"/>
      <c r="W326" s="511">
        <v>45759</v>
      </c>
    </row>
    <row r="327" spans="2:23" ht="3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x14ac:dyDescent="0.35">
      <c r="B328" s="44">
        <v>19</v>
      </c>
      <c r="C328" s="48" t="s">
        <v>516</v>
      </c>
      <c r="D328" s="44" t="s">
        <v>475</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customHeight="1" x14ac:dyDescent="0.35">
      <c r="B341" s="44"/>
      <c r="C341" s="48" t="s">
        <v>459</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customHeight="1" x14ac:dyDescent="0.35">
      <c r="B342" s="44"/>
      <c r="C342" s="48" t="s">
        <v>460</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customHeight="1" x14ac:dyDescent="0.35">
      <c r="B345" s="44"/>
      <c r="C345" s="48" t="s">
        <v>484</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customHeight="1" x14ac:dyDescent="0.35">
      <c r="B356" s="44"/>
      <c r="C356" s="48" t="s">
        <v>501</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23">
        <v>752440.09410799993</v>
      </c>
      <c r="Q356" s="49">
        <v>45790</v>
      </c>
      <c r="R356" s="50" t="s">
        <v>97</v>
      </c>
      <c r="S356" s="51" t="s">
        <v>61</v>
      </c>
      <c r="T356" s="138"/>
      <c r="U356" s="138"/>
      <c r="V356" s="138"/>
      <c r="W356" s="510">
        <v>45807</v>
      </c>
    </row>
    <row r="357" spans="2:23" ht="15.5"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4">
        <v>650458.11210799997</v>
      </c>
      <c r="Q358" s="49">
        <v>45914</v>
      </c>
      <c r="R358" s="50" t="s">
        <v>97</v>
      </c>
      <c r="S358" s="51" t="s">
        <v>61</v>
      </c>
      <c r="T358" s="138"/>
      <c r="U358" s="138"/>
      <c r="V358" s="138"/>
      <c r="W358" s="510">
        <v>45912</v>
      </c>
    </row>
    <row r="359" spans="2:23" ht="28" customHeight="1" x14ac:dyDescent="0.35">
      <c r="B359" s="44"/>
      <c r="C359" s="48" t="s">
        <v>542</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customHeight="1" x14ac:dyDescent="0.35">
      <c r="B360" s="44"/>
      <c r="C360" s="48" t="s">
        <v>553</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4">
        <v>650458.11210799997</v>
      </c>
      <c r="Q364" s="49">
        <v>45883</v>
      </c>
      <c r="R364" s="50" t="s">
        <v>531</v>
      </c>
      <c r="S364" s="51" t="s">
        <v>61</v>
      </c>
      <c r="T364" s="138"/>
      <c r="U364" s="138"/>
      <c r="V364" s="138"/>
      <c r="W364" s="510">
        <v>45898</v>
      </c>
    </row>
    <row r="365" spans="2:23" ht="27.5"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customHeight="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3">
        <v>3.1589999999999998</v>
      </c>
      <c r="P367" s="625"/>
      <c r="Q367" s="49">
        <v>46005</v>
      </c>
      <c r="R367" s="50" t="s">
        <v>97</v>
      </c>
      <c r="S367" s="51" t="s">
        <v>61</v>
      </c>
      <c r="T367" s="518"/>
      <c r="U367" s="510"/>
      <c r="V367" s="510"/>
      <c r="W367" s="138">
        <v>46015</v>
      </c>
    </row>
    <row r="368" spans="2:23" ht="28.5"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customHeight="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27.5" customHeight="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3">
        <v>0.86599999999999999</v>
      </c>
      <c r="P371" s="19"/>
      <c r="Q371" s="49">
        <v>46005</v>
      </c>
      <c r="R371" s="50" t="s">
        <v>97</v>
      </c>
      <c r="S371" s="51" t="s">
        <v>61</v>
      </c>
      <c r="T371" s="58"/>
      <c r="U371" s="58"/>
      <c r="V371" s="58"/>
      <c r="W371" s="138">
        <v>45997</v>
      </c>
    </row>
    <row r="372" spans="2:23" ht="29"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customHeight="1" x14ac:dyDescent="0.35">
      <c r="B378" s="647"/>
      <c r="C378" s="507" t="s">
        <v>626</v>
      </c>
      <c r="D378" s="506" t="s">
        <v>65</v>
      </c>
      <c r="E378" s="647"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8" t="s">
        <v>379</v>
      </c>
      <c r="S378" s="509" t="s">
        <v>61</v>
      </c>
      <c r="T378" s="649"/>
      <c r="U378" s="58"/>
      <c r="V378" s="58"/>
      <c r="W378" s="511">
        <v>45964</v>
      </c>
    </row>
    <row r="379" spans="2:23" ht="29"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customHeight="1" x14ac:dyDescent="0.35">
      <c r="B385" s="647"/>
      <c r="C385" s="659" t="s">
        <v>683</v>
      </c>
      <c r="D385" s="647" t="s">
        <v>203</v>
      </c>
      <c r="E385" s="647" t="s">
        <v>74</v>
      </c>
      <c r="F385" s="647" t="s">
        <v>278</v>
      </c>
      <c r="G385" s="647"/>
      <c r="H385" s="660"/>
      <c r="I385" s="660"/>
      <c r="J385" s="660"/>
      <c r="K385" s="660"/>
      <c r="L385" s="660"/>
      <c r="M385" s="660"/>
      <c r="N385" s="660"/>
      <c r="O385" s="660"/>
      <c r="P385" s="661"/>
      <c r="Q385" s="212">
        <v>46067</v>
      </c>
      <c r="R385" s="648" t="s">
        <v>60</v>
      </c>
      <c r="S385" s="509" t="s">
        <v>61</v>
      </c>
      <c r="T385" s="58"/>
      <c r="U385" s="58"/>
      <c r="V385" s="58"/>
      <c r="W385" s="649">
        <v>46081</v>
      </c>
    </row>
    <row r="386" spans="2:23" ht="28" customHeight="1" x14ac:dyDescent="0.35">
      <c r="B386" s="515"/>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515"/>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C388" s="551" t="s">
        <v>707</v>
      </c>
      <c r="D388" s="43" t="s">
        <v>703</v>
      </c>
      <c r="E388" s="43"/>
      <c r="F388" s="44" t="s">
        <v>882</v>
      </c>
      <c r="G388" s="43"/>
      <c r="H388" s="45"/>
      <c r="I388" s="45"/>
      <c r="J388" s="45"/>
      <c r="K388" s="45"/>
      <c r="L388" s="45"/>
      <c r="M388" s="45"/>
      <c r="N388" s="45"/>
      <c r="O388" s="45"/>
      <c r="P388" s="514"/>
      <c r="Q388" s="49">
        <v>46095</v>
      </c>
      <c r="R388" s="52" t="s">
        <v>548</v>
      </c>
      <c r="S388" s="51" t="s">
        <v>61</v>
      </c>
      <c r="T388" s="138"/>
      <c r="U388" s="138"/>
      <c r="V388" s="138"/>
      <c r="W388" s="138">
        <v>46091</v>
      </c>
    </row>
    <row r="389" spans="2:23" x14ac:dyDescent="0.35">
      <c r="T389" s="58"/>
      <c r="U389" s="58"/>
      <c r="V389" s="58"/>
      <c r="W389" s="58"/>
    </row>
    <row r="390" spans="2:23" x14ac:dyDescent="0.35">
      <c r="T390" s="58"/>
      <c r="U390" s="58"/>
      <c r="V390" s="58"/>
      <c r="W390" s="58"/>
    </row>
    <row r="391" spans="2:23" x14ac:dyDescent="0.35">
      <c r="T391" s="58"/>
      <c r="U391" s="58"/>
      <c r="V391" s="58"/>
      <c r="W391" s="58"/>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6"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235" priority="1770"/>
  </conditionalFormatting>
  <conditionalFormatting sqref="C28:C29">
    <cfRule type="duplicateValues" dxfId="4234" priority="400"/>
  </conditionalFormatting>
  <conditionalFormatting sqref="C30">
    <cfRule type="duplicateValues" dxfId="4233" priority="401"/>
  </conditionalFormatting>
  <conditionalFormatting sqref="C31">
    <cfRule type="duplicateValues" dxfId="4232" priority="392"/>
    <cfRule type="duplicateValues" dxfId="4231" priority="393"/>
  </conditionalFormatting>
  <conditionalFormatting sqref="C32">
    <cfRule type="duplicateValues" dxfId="4230" priority="396"/>
    <cfRule type="duplicateValues" dxfId="4229" priority="395"/>
  </conditionalFormatting>
  <conditionalFormatting sqref="C35">
    <cfRule type="duplicateValues" dxfId="4228" priority="394"/>
  </conditionalFormatting>
  <conditionalFormatting sqref="C36:C39">
    <cfRule type="duplicateValues" dxfId="4227" priority="391"/>
    <cfRule type="duplicateValues" dxfId="4226" priority="390"/>
    <cfRule type="duplicateValues" dxfId="4225" priority="389"/>
  </conditionalFormatting>
  <conditionalFormatting sqref="C40">
    <cfRule type="duplicateValues" dxfId="4224" priority="388"/>
    <cfRule type="duplicateValues" dxfId="4223" priority="387"/>
    <cfRule type="duplicateValues" dxfId="4222" priority="386"/>
  </conditionalFormatting>
  <conditionalFormatting sqref="C41:C42">
    <cfRule type="duplicateValues" dxfId="4221" priority="385"/>
    <cfRule type="duplicateValues" dxfId="4220" priority="384"/>
    <cfRule type="duplicateValues" dxfId="4219" priority="383"/>
  </conditionalFormatting>
  <conditionalFormatting sqref="C43 C45">
    <cfRule type="duplicateValues" dxfId="4218" priority="381"/>
  </conditionalFormatting>
  <conditionalFormatting sqref="C43">
    <cfRule type="duplicateValues" dxfId="4217" priority="380"/>
    <cfRule type="duplicateValues" dxfId="4216" priority="382"/>
  </conditionalFormatting>
  <conditionalFormatting sqref="C44">
    <cfRule type="duplicateValues" dxfId="4215" priority="379"/>
    <cfRule type="duplicateValues" dxfId="4214" priority="378"/>
    <cfRule type="duplicateValues" dxfId="4213" priority="377"/>
  </conditionalFormatting>
  <conditionalFormatting sqref="C46">
    <cfRule type="duplicateValues" dxfId="4212" priority="376"/>
    <cfRule type="duplicateValues" dxfId="4211" priority="375"/>
    <cfRule type="duplicateValues" dxfId="4210" priority="374"/>
  </conditionalFormatting>
  <conditionalFormatting sqref="C47">
    <cfRule type="duplicateValues" dxfId="4209" priority="373"/>
    <cfRule type="duplicateValues" dxfId="4208" priority="372"/>
    <cfRule type="duplicateValues" dxfId="4207" priority="371"/>
  </conditionalFormatting>
  <conditionalFormatting sqref="C48">
    <cfRule type="duplicateValues" dxfId="4206" priority="370"/>
    <cfRule type="duplicateValues" dxfId="4205" priority="369"/>
    <cfRule type="duplicateValues" dxfId="4204" priority="368"/>
  </conditionalFormatting>
  <conditionalFormatting sqref="C49">
    <cfRule type="duplicateValues" dxfId="4203" priority="366"/>
    <cfRule type="duplicateValues" dxfId="4202" priority="365"/>
    <cfRule type="duplicateValues" dxfId="4201" priority="367"/>
  </conditionalFormatting>
  <conditionalFormatting sqref="C50">
    <cfRule type="duplicateValues" dxfId="4200" priority="362"/>
    <cfRule type="duplicateValues" dxfId="4199" priority="363"/>
    <cfRule type="duplicateValues" dxfId="4198" priority="364"/>
  </conditionalFormatting>
  <conditionalFormatting sqref="C51">
    <cfRule type="duplicateValues" dxfId="4197" priority="359"/>
    <cfRule type="duplicateValues" dxfId="4196" priority="360"/>
    <cfRule type="duplicateValues" dxfId="4195" priority="361"/>
  </conditionalFormatting>
  <conditionalFormatting sqref="C52">
    <cfRule type="duplicateValues" dxfId="4194" priority="356"/>
    <cfRule type="duplicateValues" dxfId="4193" priority="357"/>
    <cfRule type="duplicateValues" dxfId="4192" priority="358"/>
  </conditionalFormatting>
  <conditionalFormatting sqref="C53:C54">
    <cfRule type="duplicateValues" dxfId="4191" priority="353"/>
    <cfRule type="duplicateValues" dxfId="4190" priority="354"/>
    <cfRule type="duplicateValues" dxfId="4189" priority="355"/>
  </conditionalFormatting>
  <conditionalFormatting sqref="C57">
    <cfRule type="duplicateValues" dxfId="4188" priority="352"/>
    <cfRule type="duplicateValues" dxfId="4187" priority="351"/>
    <cfRule type="duplicateValues" dxfId="4186" priority="350"/>
  </conditionalFormatting>
  <conditionalFormatting sqref="C58">
    <cfRule type="duplicateValues" dxfId="4185" priority="347"/>
    <cfRule type="duplicateValues" dxfId="4184" priority="349"/>
    <cfRule type="duplicateValues" dxfId="4183" priority="348"/>
  </conditionalFormatting>
  <conditionalFormatting sqref="C59">
    <cfRule type="duplicateValues" dxfId="4182" priority="346"/>
    <cfRule type="duplicateValues" dxfId="4181" priority="345"/>
    <cfRule type="duplicateValues" dxfId="4180" priority="344"/>
  </conditionalFormatting>
  <conditionalFormatting sqref="C60">
    <cfRule type="duplicateValues" dxfId="4179" priority="343"/>
    <cfRule type="duplicateValues" dxfId="4178" priority="342"/>
    <cfRule type="duplicateValues" dxfId="4177" priority="341"/>
  </conditionalFormatting>
  <conditionalFormatting sqref="C62">
    <cfRule type="duplicateValues" dxfId="4176" priority="338"/>
    <cfRule type="duplicateValues" dxfId="4175" priority="339"/>
    <cfRule type="duplicateValues" dxfId="4174" priority="340"/>
  </conditionalFormatting>
  <conditionalFormatting sqref="C63">
    <cfRule type="duplicateValues" dxfId="4173" priority="335"/>
    <cfRule type="duplicateValues" dxfId="4172" priority="336"/>
    <cfRule type="duplicateValues" dxfId="4171" priority="337"/>
  </conditionalFormatting>
  <conditionalFormatting sqref="C64">
    <cfRule type="duplicateValues" dxfId="4170" priority="333"/>
    <cfRule type="duplicateValues" dxfId="4169" priority="332"/>
    <cfRule type="duplicateValues" dxfId="4168" priority="334"/>
  </conditionalFormatting>
  <conditionalFormatting sqref="C65:C66">
    <cfRule type="duplicateValues" dxfId="4167" priority="329"/>
    <cfRule type="duplicateValues" dxfId="4166" priority="330"/>
    <cfRule type="duplicateValues" dxfId="4165" priority="331"/>
  </conditionalFormatting>
  <conditionalFormatting sqref="C67">
    <cfRule type="duplicateValues" dxfId="4164" priority="326"/>
    <cfRule type="duplicateValues" dxfId="4163" priority="327"/>
    <cfRule type="duplicateValues" dxfId="4162" priority="328"/>
  </conditionalFormatting>
  <conditionalFormatting sqref="C68">
    <cfRule type="duplicateValues" dxfId="4161" priority="324"/>
    <cfRule type="duplicateValues" dxfId="4160" priority="323"/>
    <cfRule type="duplicateValues" dxfId="4159" priority="322"/>
    <cfRule type="duplicateValues" dxfId="4158" priority="325"/>
  </conditionalFormatting>
  <conditionalFormatting sqref="C69">
    <cfRule type="duplicateValues" dxfId="4157" priority="320"/>
    <cfRule type="duplicateValues" dxfId="4156" priority="321"/>
    <cfRule type="duplicateValues" dxfId="4155" priority="319"/>
    <cfRule type="duplicateValues" dxfId="4154" priority="318"/>
  </conditionalFormatting>
  <conditionalFormatting sqref="C70">
    <cfRule type="duplicateValues" dxfId="4153" priority="316"/>
    <cfRule type="duplicateValues" dxfId="4152" priority="315"/>
    <cfRule type="duplicateValues" dxfId="4151" priority="314"/>
    <cfRule type="duplicateValues" dxfId="4150" priority="317"/>
  </conditionalFormatting>
  <conditionalFormatting sqref="C71:C73">
    <cfRule type="duplicateValues" dxfId="4149" priority="313"/>
    <cfRule type="duplicateValues" dxfId="4148" priority="312"/>
    <cfRule type="duplicateValues" dxfId="4147" priority="311"/>
    <cfRule type="duplicateValues" dxfId="4146" priority="310"/>
  </conditionalFormatting>
  <conditionalFormatting sqref="C74:C77">
    <cfRule type="duplicateValues" dxfId="4145" priority="309"/>
    <cfRule type="duplicateValues" dxfId="4144" priority="308"/>
    <cfRule type="duplicateValues" dxfId="4143" priority="307"/>
    <cfRule type="duplicateValues" dxfId="4142" priority="306"/>
  </conditionalFormatting>
  <conditionalFormatting sqref="C78">
    <cfRule type="duplicateValues" dxfId="4141" priority="302"/>
    <cfRule type="duplicateValues" dxfId="4140" priority="305"/>
    <cfRule type="duplicateValues" dxfId="4139" priority="304"/>
    <cfRule type="duplicateValues" dxfId="4138" priority="303"/>
  </conditionalFormatting>
  <conditionalFormatting sqref="C79">
    <cfRule type="duplicateValues" dxfId="4137" priority="300"/>
    <cfRule type="duplicateValues" dxfId="4136" priority="299"/>
    <cfRule type="duplicateValues" dxfId="4135" priority="298"/>
    <cfRule type="duplicateValues" dxfId="4134" priority="301"/>
  </conditionalFormatting>
  <conditionalFormatting sqref="C80:C82">
    <cfRule type="duplicateValues" dxfId="4133" priority="297"/>
    <cfRule type="duplicateValues" dxfId="4132" priority="296"/>
    <cfRule type="duplicateValues" dxfId="4131" priority="295"/>
    <cfRule type="duplicateValues" dxfId="4130" priority="294"/>
  </conditionalFormatting>
  <conditionalFormatting sqref="C83">
    <cfRule type="duplicateValues" dxfId="4129" priority="292"/>
    <cfRule type="duplicateValues" dxfId="4128" priority="291"/>
    <cfRule type="duplicateValues" dxfId="4127" priority="290"/>
    <cfRule type="duplicateValues" dxfId="4126" priority="293"/>
  </conditionalFormatting>
  <conditionalFormatting sqref="C87">
    <cfRule type="duplicateValues" dxfId="4125" priority="286"/>
    <cfRule type="duplicateValues" dxfId="4124" priority="287"/>
    <cfRule type="duplicateValues" dxfId="4123" priority="289"/>
    <cfRule type="duplicateValues" dxfId="4122" priority="288"/>
  </conditionalFormatting>
  <conditionalFormatting sqref="C92">
    <cfRule type="duplicateValues" dxfId="4121" priority="285"/>
    <cfRule type="duplicateValues" dxfId="4120" priority="284"/>
    <cfRule type="duplicateValues" dxfId="4119" priority="282"/>
    <cfRule type="duplicateValues" dxfId="4118" priority="283"/>
  </conditionalFormatting>
  <conditionalFormatting sqref="C96:C98">
    <cfRule type="duplicateValues" dxfId="4117" priority="279"/>
    <cfRule type="duplicateValues" dxfId="4116" priority="280"/>
    <cfRule type="duplicateValues" dxfId="4115" priority="281"/>
    <cfRule type="duplicateValues" dxfId="4114" priority="278"/>
  </conditionalFormatting>
  <conditionalFormatting sqref="C99">
    <cfRule type="duplicateValues" dxfId="4113" priority="274"/>
    <cfRule type="duplicateValues" dxfId="4112" priority="275"/>
    <cfRule type="duplicateValues" dxfId="4111" priority="277"/>
    <cfRule type="duplicateValues" dxfId="4110" priority="276"/>
  </conditionalFormatting>
  <conditionalFormatting sqref="C101:C102">
    <cfRule type="duplicateValues" dxfId="4109" priority="272"/>
    <cfRule type="duplicateValues" dxfId="4108" priority="273"/>
    <cfRule type="duplicateValues" dxfId="4107" priority="271"/>
    <cfRule type="duplicateValues" dxfId="4106" priority="270"/>
  </conditionalFormatting>
  <conditionalFormatting sqref="C103:C104">
    <cfRule type="duplicateValues" dxfId="4105" priority="269"/>
    <cfRule type="duplicateValues" dxfId="4104" priority="268"/>
    <cfRule type="duplicateValues" dxfId="4103" priority="267"/>
    <cfRule type="duplicateValues" dxfId="4102" priority="266"/>
  </conditionalFormatting>
  <conditionalFormatting sqref="C105">
    <cfRule type="duplicateValues" dxfId="4101" priority="265"/>
    <cfRule type="duplicateValues" dxfId="4100" priority="264"/>
    <cfRule type="duplicateValues" dxfId="4099" priority="263"/>
    <cfRule type="duplicateValues" dxfId="4098" priority="262"/>
  </conditionalFormatting>
  <conditionalFormatting sqref="C106">
    <cfRule type="duplicateValues" dxfId="4097" priority="261"/>
    <cfRule type="duplicateValues" dxfId="4096" priority="260"/>
    <cfRule type="duplicateValues" dxfId="4095" priority="259"/>
    <cfRule type="duplicateValues" dxfId="4094" priority="258"/>
  </conditionalFormatting>
  <conditionalFormatting sqref="C110">
    <cfRule type="duplicateValues" dxfId="4093" priority="257"/>
    <cfRule type="duplicateValues" dxfId="4092" priority="256"/>
    <cfRule type="duplicateValues" dxfId="4091" priority="255"/>
    <cfRule type="duplicateValues" dxfId="4090" priority="254"/>
  </conditionalFormatting>
  <conditionalFormatting sqref="C114:C117 C120 C122:C123 C125">
    <cfRule type="duplicateValues" dxfId="4089" priority="253"/>
    <cfRule type="duplicateValues" dxfId="4088" priority="252"/>
    <cfRule type="duplicateValues" dxfId="4087" priority="251"/>
  </conditionalFormatting>
  <conditionalFormatting sqref="C114:C117 C120 C122:C125">
    <cfRule type="expression" dxfId="4086"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4085" priority="1853" stopIfTrue="1">
      <formula>AND(COUNTIF($C$2:$C$65314, C114)+COUNTIF(#REF!, C114)&gt;1,NOT(ISBLANK(C114)))</formula>
    </cfRule>
  </conditionalFormatting>
  <conditionalFormatting sqref="C116">
    <cfRule type="expression" dxfId="4084" priority="1859" stopIfTrue="1">
      <formula>AND(COUNTIF($E$2:$E$65318, C116)+COUNTIF(#REF!, C116)&gt;1,NOT(ISBLANK(C116)))</formula>
    </cfRule>
    <cfRule type="expression" dxfId="4083"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082" priority="1861" stopIfTrue="1">
      <formula>AND(COUNTIF($E$2:$E$65308, C116)+COUNTIF(#REF!, C116)&gt;1,NOT(ISBLANK(C116)))</formula>
    </cfRule>
    <cfRule type="expression" dxfId="4081"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80" priority="250"/>
    <cfRule type="duplicateValues" dxfId="4079" priority="249"/>
    <cfRule type="duplicateValues" dxfId="4078" priority="248"/>
    <cfRule type="duplicateValues" dxfId="4077" priority="247"/>
  </conditionalFormatting>
  <conditionalFormatting sqref="C119">
    <cfRule type="duplicateValues" dxfId="4076" priority="246"/>
    <cfRule type="duplicateValues" dxfId="4075" priority="245"/>
    <cfRule type="duplicateValues" dxfId="4074" priority="244"/>
    <cfRule type="duplicateValues" dxfId="4073" priority="243"/>
  </conditionalFormatting>
  <conditionalFormatting sqref="C120 C122:C124">
    <cfRule type="expression" dxfId="4072" priority="1864" stopIfTrue="1">
      <formula>AND(COUNTIF($C$2:$C$65333, C120)+COUNTIF(#REF!, C120)&gt;1,NOT(ISBLANK(C120)))</formula>
    </cfRule>
    <cfRule type="expression" dxfId="4071"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4070" priority="241"/>
    <cfRule type="duplicateValues" dxfId="4069" priority="240"/>
    <cfRule type="duplicateValues" dxfId="4068" priority="239"/>
    <cfRule type="duplicateValues" dxfId="4067" priority="238"/>
  </conditionalFormatting>
  <conditionalFormatting sqref="C124">
    <cfRule type="duplicateValues" dxfId="4066" priority="237"/>
    <cfRule type="duplicateValues" dxfId="4065" priority="236"/>
    <cfRule type="duplicateValues" dxfId="4064" priority="235"/>
    <cfRule type="duplicateValues" dxfId="4063" priority="234"/>
  </conditionalFormatting>
  <conditionalFormatting sqref="C125">
    <cfRule type="expression" dxfId="4062"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061" priority="1868" stopIfTrue="1">
      <formula>AND(COUNTIF($C$1:$C$65337, C125)+COUNTIF(#REF!, C125)&gt;1,NOT(ISBLANK(C125)))</formula>
    </cfRule>
  </conditionalFormatting>
  <conditionalFormatting sqref="C126:C127">
    <cfRule type="duplicateValues" dxfId="4060" priority="230"/>
    <cfRule type="duplicateValues" dxfId="4059" priority="233"/>
    <cfRule type="duplicateValues" dxfId="4058" priority="232"/>
    <cfRule type="duplicateValues" dxfId="4057" priority="231"/>
  </conditionalFormatting>
  <conditionalFormatting sqref="C128">
    <cfRule type="duplicateValues" dxfId="4056" priority="226"/>
    <cfRule type="duplicateValues" dxfId="4055" priority="227"/>
    <cfRule type="duplicateValues" dxfId="4054" priority="228"/>
    <cfRule type="duplicateValues" dxfId="4053" priority="229"/>
  </conditionalFormatting>
  <conditionalFormatting sqref="C129:C130">
    <cfRule type="duplicateValues" dxfId="4052" priority="225"/>
    <cfRule type="duplicateValues" dxfId="4051" priority="222"/>
    <cfRule type="duplicateValues" dxfId="4050" priority="223"/>
    <cfRule type="duplicateValues" dxfId="4049" priority="224"/>
  </conditionalFormatting>
  <conditionalFormatting sqref="C131">
    <cfRule type="duplicateValues" dxfId="4048" priority="221"/>
    <cfRule type="duplicateValues" dxfId="4047" priority="220"/>
    <cfRule type="duplicateValues" dxfId="4046" priority="219"/>
    <cfRule type="duplicateValues" dxfId="4045" priority="218"/>
  </conditionalFormatting>
  <conditionalFormatting sqref="C133">
    <cfRule type="duplicateValues" dxfId="4044" priority="213"/>
    <cfRule type="duplicateValues" dxfId="4043" priority="212"/>
    <cfRule type="duplicateValues" dxfId="4042" priority="211"/>
    <cfRule type="duplicateValues" dxfId="4041" priority="210"/>
  </conditionalFormatting>
  <conditionalFormatting sqref="C134">
    <cfRule type="duplicateValues" dxfId="4040" priority="206"/>
    <cfRule type="duplicateValues" dxfId="4039" priority="209"/>
    <cfRule type="duplicateValues" dxfId="4038" priority="208"/>
    <cfRule type="duplicateValues" dxfId="4037" priority="207"/>
  </conditionalFormatting>
  <conditionalFormatting sqref="C135">
    <cfRule type="duplicateValues" dxfId="4036" priority="201"/>
    <cfRule type="duplicateValues" dxfId="4035" priority="204"/>
    <cfRule type="duplicateValues" dxfId="4034" priority="203"/>
    <cfRule type="duplicateValues" dxfId="4033" priority="202"/>
    <cfRule type="duplicateValues" dxfId="4032" priority="200"/>
  </conditionalFormatting>
  <conditionalFormatting sqref="C136">
    <cfRule type="duplicateValues" dxfId="4031" priority="199"/>
    <cfRule type="duplicateValues" dxfId="4030" priority="198"/>
    <cfRule type="duplicateValues" dxfId="4029" priority="197"/>
    <cfRule type="duplicateValues" dxfId="4028" priority="196"/>
    <cfRule type="duplicateValues" dxfId="4027" priority="195"/>
  </conditionalFormatting>
  <conditionalFormatting sqref="C137">
    <cfRule type="duplicateValues" dxfId="4026" priority="193"/>
    <cfRule type="duplicateValues" dxfId="4025" priority="192"/>
    <cfRule type="duplicateValues" dxfId="4024" priority="191"/>
    <cfRule type="duplicateValues" dxfId="4023" priority="190"/>
    <cfRule type="duplicateValues" dxfId="4022" priority="194"/>
  </conditionalFormatting>
  <conditionalFormatting sqref="C138">
    <cfRule type="duplicateValues" dxfId="4021" priority="189"/>
    <cfRule type="duplicateValues" dxfId="4020" priority="188"/>
    <cfRule type="duplicateValues" dxfId="4019" priority="187"/>
    <cfRule type="duplicateValues" dxfId="4018" priority="186"/>
    <cfRule type="duplicateValues" dxfId="4017" priority="185"/>
  </conditionalFormatting>
  <conditionalFormatting sqref="C139">
    <cfRule type="duplicateValues" dxfId="4016" priority="183"/>
    <cfRule type="duplicateValues" dxfId="4015" priority="182"/>
    <cfRule type="duplicateValues" dxfId="4014" priority="181"/>
    <cfRule type="duplicateValues" dxfId="4013" priority="180"/>
    <cfRule type="duplicateValues" dxfId="4012" priority="184"/>
  </conditionalFormatting>
  <conditionalFormatting sqref="C140">
    <cfRule type="duplicateValues" dxfId="4011" priority="178"/>
    <cfRule type="duplicateValues" dxfId="4010" priority="177"/>
    <cfRule type="duplicateValues" dxfId="4009" priority="179"/>
    <cfRule type="duplicateValues" dxfId="4008" priority="175"/>
    <cfRule type="duplicateValues" dxfId="4007" priority="176"/>
  </conditionalFormatting>
  <conditionalFormatting sqref="C141">
    <cfRule type="duplicateValues" dxfId="4006" priority="166"/>
    <cfRule type="duplicateValues" dxfId="4005" priority="165"/>
    <cfRule type="duplicateValues" dxfId="4004" priority="169"/>
    <cfRule type="duplicateValues" dxfId="4003" priority="168"/>
    <cfRule type="duplicateValues" dxfId="4002" priority="167"/>
  </conditionalFormatting>
  <conditionalFormatting sqref="C142">
    <cfRule type="duplicateValues" dxfId="4001" priority="161"/>
    <cfRule type="duplicateValues" dxfId="4000" priority="160"/>
    <cfRule type="duplicateValues" dxfId="3999" priority="162"/>
    <cfRule type="duplicateValues" dxfId="3998" priority="163"/>
    <cfRule type="duplicateValues" dxfId="3997" priority="164"/>
  </conditionalFormatting>
  <conditionalFormatting sqref="C143">
    <cfRule type="duplicateValues" dxfId="3996" priority="155"/>
    <cfRule type="duplicateValues" dxfId="3995" priority="156"/>
    <cfRule type="duplicateValues" dxfId="3994" priority="157"/>
    <cfRule type="duplicateValues" dxfId="3993" priority="158"/>
    <cfRule type="duplicateValues" dxfId="3992" priority="159"/>
  </conditionalFormatting>
  <conditionalFormatting sqref="C144">
    <cfRule type="duplicateValues" dxfId="3991" priority="153"/>
    <cfRule type="duplicateValues" dxfId="3990" priority="154"/>
    <cfRule type="duplicateValues" dxfId="3989" priority="152"/>
    <cfRule type="duplicateValues" dxfId="3988" priority="151"/>
    <cfRule type="duplicateValues" dxfId="3987" priority="150"/>
  </conditionalFormatting>
  <conditionalFormatting sqref="C145">
    <cfRule type="duplicateValues" dxfId="3986" priority="149"/>
    <cfRule type="duplicateValues" dxfId="3985" priority="148"/>
    <cfRule type="duplicateValues" dxfId="3984" priority="147"/>
    <cfRule type="duplicateValues" dxfId="3983" priority="146"/>
    <cfRule type="duplicateValues" dxfId="3982" priority="145"/>
  </conditionalFormatting>
  <conditionalFormatting sqref="C146">
    <cfRule type="duplicateValues" dxfId="3981" priority="140"/>
    <cfRule type="duplicateValues" dxfId="3980" priority="141"/>
    <cfRule type="duplicateValues" dxfId="3979" priority="142"/>
    <cfRule type="duplicateValues" dxfId="3978" priority="143"/>
    <cfRule type="duplicateValues" dxfId="3977" priority="144"/>
  </conditionalFormatting>
  <conditionalFormatting sqref="C147">
    <cfRule type="duplicateValues" dxfId="3976" priority="138"/>
    <cfRule type="duplicateValues" dxfId="3975" priority="136"/>
    <cfRule type="duplicateValues" dxfId="3974" priority="139"/>
    <cfRule type="duplicateValues" dxfId="3973" priority="135"/>
    <cfRule type="duplicateValues" dxfId="3972" priority="137"/>
  </conditionalFormatting>
  <conditionalFormatting sqref="C148">
    <cfRule type="duplicateValues" dxfId="3971" priority="130"/>
    <cfRule type="duplicateValues" dxfId="3970" priority="132"/>
    <cfRule type="duplicateValues" dxfId="3969" priority="133"/>
    <cfRule type="duplicateValues" dxfId="3968" priority="134"/>
    <cfRule type="duplicateValues" dxfId="3967" priority="131"/>
  </conditionalFormatting>
  <conditionalFormatting sqref="C149:C151">
    <cfRule type="duplicateValues" dxfId="3966" priority="129"/>
    <cfRule type="duplicateValues" dxfId="3965" priority="128"/>
    <cfRule type="duplicateValues" dxfId="3964" priority="126"/>
    <cfRule type="duplicateValues" dxfId="3963" priority="127"/>
    <cfRule type="duplicateValues" dxfId="3962" priority="125"/>
  </conditionalFormatting>
  <conditionalFormatting sqref="C152 C1:C21 C122:C123 C125 C172 C175:C202 C23:C120 C204:C1048576">
    <cfRule type="duplicateValues" dxfId="3961" priority="1869"/>
  </conditionalFormatting>
  <conditionalFormatting sqref="C152 C1:C21 C172 C175:C202 C23:C134 C204:C1048576">
    <cfRule type="duplicateValues" dxfId="3960" priority="1879"/>
  </conditionalFormatting>
  <conditionalFormatting sqref="C152 C55:C56 C33:C35 C24:C26 C28:C29 C61 C84:C86 C88:C91 C93:C95 C100 C107:C109 C111:C113 C172 C175:C202 C204:C1048576">
    <cfRule type="duplicateValues" dxfId="3959" priority="1887"/>
  </conditionalFormatting>
  <conditionalFormatting sqref="C152 C55:C56 C33:C35 C24:C26 C28:C30 C61 C84:C86 C88:C91 C93:C95 C100 C107:C109 C111:C113 C172 C175:C202 C204:C1048576">
    <cfRule type="duplicateValues" dxfId="3958" priority="1904"/>
  </conditionalFormatting>
  <conditionalFormatting sqref="C152 C55:C56 C33:C35 C61 C84:C86 C88:C91 C93:C95 C100 C107:C109 C111:C113 C172 C175:C202 C204:C1048576">
    <cfRule type="duplicateValues" dxfId="3957" priority="1921"/>
  </conditionalFormatting>
  <conditionalFormatting sqref="C153">
    <cfRule type="duplicateValues" dxfId="3956" priority="122"/>
    <cfRule type="duplicateValues" dxfId="3955" priority="124"/>
    <cfRule type="duplicateValues" dxfId="3954" priority="123"/>
    <cfRule type="duplicateValues" dxfId="3953" priority="121"/>
    <cfRule type="duplicateValues" dxfId="3952" priority="120"/>
  </conditionalFormatting>
  <conditionalFormatting sqref="C154">
    <cfRule type="duplicateValues" dxfId="3951" priority="119"/>
    <cfRule type="duplicateValues" dxfId="3950" priority="118"/>
    <cfRule type="duplicateValues" dxfId="3949" priority="117"/>
    <cfRule type="duplicateValues" dxfId="3948" priority="116"/>
    <cfRule type="duplicateValues" dxfId="3947" priority="115"/>
  </conditionalFormatting>
  <conditionalFormatting sqref="C155">
    <cfRule type="duplicateValues" dxfId="3946" priority="113"/>
    <cfRule type="duplicateValues" dxfId="3945" priority="111"/>
    <cfRule type="duplicateValues" dxfId="3944" priority="110"/>
    <cfRule type="duplicateValues" dxfId="3943" priority="112"/>
    <cfRule type="duplicateValues" dxfId="3942" priority="114"/>
  </conditionalFormatting>
  <conditionalFormatting sqref="C156">
    <cfRule type="duplicateValues" dxfId="3941" priority="109"/>
    <cfRule type="duplicateValues" dxfId="3940" priority="108"/>
    <cfRule type="duplicateValues" dxfId="3939" priority="107"/>
    <cfRule type="duplicateValues" dxfId="3938" priority="106"/>
    <cfRule type="duplicateValues" dxfId="3937" priority="105"/>
  </conditionalFormatting>
  <conditionalFormatting sqref="C157:C158">
    <cfRule type="duplicateValues" dxfId="3936" priority="103"/>
    <cfRule type="duplicateValues" dxfId="3935" priority="102"/>
    <cfRule type="duplicateValues" dxfId="3934" priority="101"/>
    <cfRule type="duplicateValues" dxfId="3933" priority="100"/>
    <cfRule type="duplicateValues" dxfId="3932" priority="104"/>
  </conditionalFormatting>
  <conditionalFormatting sqref="C159">
    <cfRule type="duplicateValues" dxfId="3931" priority="99"/>
    <cfRule type="duplicateValues" dxfId="3930" priority="98"/>
    <cfRule type="duplicateValues" dxfId="3929" priority="97"/>
    <cfRule type="duplicateValues" dxfId="3928" priority="96"/>
    <cfRule type="duplicateValues" dxfId="3927" priority="95"/>
  </conditionalFormatting>
  <conditionalFormatting sqref="C160">
    <cfRule type="duplicateValues" dxfId="3926" priority="90"/>
    <cfRule type="duplicateValues" dxfId="3925" priority="94"/>
    <cfRule type="duplicateValues" dxfId="3924" priority="93"/>
    <cfRule type="duplicateValues" dxfId="3923" priority="92"/>
    <cfRule type="duplicateValues" dxfId="3922" priority="91"/>
  </conditionalFormatting>
  <conditionalFormatting sqref="C161">
    <cfRule type="duplicateValues" dxfId="3921" priority="88"/>
    <cfRule type="duplicateValues" dxfId="3920" priority="89"/>
    <cfRule type="duplicateValues" dxfId="3919" priority="87"/>
    <cfRule type="duplicateValues" dxfId="3918" priority="86"/>
    <cfRule type="duplicateValues" dxfId="3917" priority="85"/>
  </conditionalFormatting>
  <conditionalFormatting sqref="C162">
    <cfRule type="duplicateValues" dxfId="3916" priority="80"/>
    <cfRule type="duplicateValues" dxfId="3915" priority="82"/>
    <cfRule type="duplicateValues" dxfId="3914" priority="84"/>
    <cfRule type="duplicateValues" dxfId="3913" priority="81"/>
    <cfRule type="duplicateValues" dxfId="3912" priority="83"/>
  </conditionalFormatting>
  <conditionalFormatting sqref="C163">
    <cfRule type="duplicateValues" dxfId="3911" priority="75"/>
    <cfRule type="duplicateValues" dxfId="3910" priority="76"/>
    <cfRule type="duplicateValues" dxfId="3909" priority="77"/>
    <cfRule type="duplicateValues" dxfId="3908" priority="78"/>
    <cfRule type="duplicateValues" dxfId="3907" priority="79"/>
  </conditionalFormatting>
  <conditionalFormatting sqref="C164:C165">
    <cfRule type="duplicateValues" dxfId="3906" priority="70"/>
    <cfRule type="duplicateValues" dxfId="3905" priority="72"/>
    <cfRule type="duplicateValues" dxfId="3904" priority="73"/>
    <cfRule type="duplicateValues" dxfId="3903" priority="71"/>
    <cfRule type="duplicateValues" dxfId="3902" priority="69"/>
  </conditionalFormatting>
  <conditionalFormatting sqref="C166">
    <cfRule type="duplicateValues" dxfId="3901" priority="68"/>
    <cfRule type="duplicateValues" dxfId="3900" priority="67"/>
    <cfRule type="duplicateValues" dxfId="3899" priority="66"/>
    <cfRule type="duplicateValues" dxfId="3898" priority="65"/>
    <cfRule type="duplicateValues" dxfId="3897" priority="64"/>
  </conditionalFormatting>
  <conditionalFormatting sqref="C167">
    <cfRule type="duplicateValues" dxfId="3896" priority="63"/>
    <cfRule type="duplicateValues" dxfId="3895" priority="61"/>
    <cfRule type="duplicateValues" dxfId="3894" priority="60"/>
    <cfRule type="duplicateValues" dxfId="3893" priority="59"/>
    <cfRule type="duplicateValues" dxfId="3892" priority="62"/>
  </conditionalFormatting>
  <conditionalFormatting sqref="C168">
    <cfRule type="duplicateValues" dxfId="3891" priority="54"/>
    <cfRule type="duplicateValues" dxfId="3890" priority="58"/>
    <cfRule type="duplicateValues" dxfId="3889" priority="57"/>
    <cfRule type="duplicateValues" dxfId="3888" priority="56"/>
    <cfRule type="duplicateValues" dxfId="3887" priority="55"/>
  </conditionalFormatting>
  <conditionalFormatting sqref="C169:C170">
    <cfRule type="duplicateValues" dxfId="3886" priority="53"/>
    <cfRule type="duplicateValues" dxfId="3885" priority="52"/>
    <cfRule type="duplicateValues" dxfId="3884" priority="51"/>
    <cfRule type="duplicateValues" dxfId="3883" priority="50"/>
    <cfRule type="duplicateValues" dxfId="3882" priority="49"/>
  </conditionalFormatting>
  <conditionalFormatting sqref="C171">
    <cfRule type="duplicateValues" dxfId="3881" priority="48"/>
    <cfRule type="duplicateValues" dxfId="3880" priority="47"/>
    <cfRule type="duplicateValues" dxfId="3879" priority="46"/>
    <cfRule type="duplicateValues" dxfId="3878" priority="44"/>
    <cfRule type="duplicateValues" dxfId="3877" priority="45"/>
  </conditionalFormatting>
  <conditionalFormatting sqref="C173:C174">
    <cfRule type="duplicateValues" dxfId="3876" priority="43"/>
    <cfRule type="duplicateValues" dxfId="3875" priority="42"/>
    <cfRule type="duplicateValues" dxfId="3874" priority="41"/>
    <cfRule type="duplicateValues" dxfId="3873" priority="40"/>
    <cfRule type="duplicateValues" dxfId="3872" priority="39"/>
  </conditionalFormatting>
  <conditionalFormatting sqref="C203">
    <cfRule type="duplicateValues" dxfId="3871" priority="36"/>
    <cfRule type="duplicateValues" dxfId="3870" priority="35"/>
    <cfRule type="duplicateValues" dxfId="3869" priority="34"/>
    <cfRule type="duplicateValues" dxfId="3868" priority="33"/>
    <cfRule type="duplicateValues" dxfId="3867" priority="37"/>
  </conditionalFormatting>
  <conditionalFormatting sqref="C132:D132">
    <cfRule type="duplicateValues" dxfId="3866" priority="216"/>
    <cfRule type="duplicateValues" dxfId="3865" priority="217"/>
    <cfRule type="duplicateValues" dxfId="3864" priority="214"/>
    <cfRule type="duplicateValues" dxfId="3863" priority="215"/>
  </conditionalFormatting>
  <conditionalFormatting sqref="S1:S20 W21">
    <cfRule type="containsText" dxfId="3862" priority="38" operator="containsText" text="Complete">
      <formula>NOT(ISERROR(SEARCH("Complete",S1)))</formula>
    </cfRule>
  </conditionalFormatting>
  <conditionalFormatting sqref="S23:S1048576">
    <cfRule type="containsText" dxfId="3861" priority="1" operator="containsText" text="Complete">
      <formula>NOT(ISERROR(SEARCH("Complete",S23)))</formula>
    </cfRule>
  </conditionalFormatting>
  <conditionalFormatting sqref="T21">
    <cfRule type="duplicateValues" dxfId="3860" priority="170"/>
    <cfRule type="duplicateValues" dxfId="3859" priority="171"/>
    <cfRule type="duplicateValues" dxfId="3858" priority="172"/>
    <cfRule type="duplicateValues" dxfId="3857" priority="173"/>
    <cfRule type="duplicateValues" dxfId="3856"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5" t="s">
        <v>222</v>
      </c>
      <c r="B18" s="646" t="s">
        <v>77</v>
      </c>
      <c r="C18" s="646"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55" priority="146"/>
  </conditionalFormatting>
  <conditionalFormatting sqref="A2:A83">
    <cfRule type="duplicateValues" dxfId="3854" priority="150"/>
    <cfRule type="duplicateValues" dxfId="3853" priority="149"/>
    <cfRule type="duplicateValues" dxfId="3852" priority="148"/>
  </conditionalFormatting>
  <conditionalFormatting sqref="A4">
    <cfRule type="duplicateValues" dxfId="3851" priority="147"/>
  </conditionalFormatting>
  <conditionalFormatting sqref="A5">
    <cfRule type="duplicateValues" dxfId="3850" priority="142"/>
    <cfRule type="duplicateValues" dxfId="3849" priority="141"/>
  </conditionalFormatting>
  <conditionalFormatting sqref="A6">
    <cfRule type="duplicateValues" dxfId="3848" priority="145"/>
    <cfRule type="duplicateValues" dxfId="3847" priority="144"/>
  </conditionalFormatting>
  <conditionalFormatting sqref="A9">
    <cfRule type="duplicateValues" dxfId="3846" priority="143"/>
  </conditionalFormatting>
  <conditionalFormatting sqref="A10:A13">
    <cfRule type="duplicateValues" dxfId="3845" priority="140"/>
    <cfRule type="duplicateValues" dxfId="3844" priority="139"/>
    <cfRule type="duplicateValues" dxfId="3843" priority="138"/>
  </conditionalFormatting>
  <conditionalFormatting sqref="A14">
    <cfRule type="duplicateValues" dxfId="3842" priority="135"/>
    <cfRule type="duplicateValues" dxfId="3841" priority="137"/>
    <cfRule type="duplicateValues" dxfId="3840" priority="136"/>
  </conditionalFormatting>
  <conditionalFormatting sqref="A15:A16">
    <cfRule type="duplicateValues" dxfId="3839" priority="132"/>
    <cfRule type="duplicateValues" dxfId="3838" priority="133"/>
    <cfRule type="duplicateValues" dxfId="3837" priority="134"/>
  </conditionalFormatting>
  <conditionalFormatting sqref="A17 A19">
    <cfRule type="duplicateValues" dxfId="3836" priority="130"/>
  </conditionalFormatting>
  <conditionalFormatting sqref="A17">
    <cfRule type="duplicateValues" dxfId="3835" priority="131"/>
    <cfRule type="duplicateValues" dxfId="3834" priority="129"/>
  </conditionalFormatting>
  <conditionalFormatting sqref="A18">
    <cfRule type="duplicateValues" dxfId="3833" priority="128"/>
    <cfRule type="duplicateValues" dxfId="3832" priority="127"/>
    <cfRule type="duplicateValues" dxfId="3831" priority="126"/>
  </conditionalFormatting>
  <conditionalFormatting sqref="A20">
    <cfRule type="duplicateValues" dxfId="3830" priority="125"/>
    <cfRule type="duplicateValues" dxfId="3829" priority="124"/>
    <cfRule type="duplicateValues" dxfId="3828" priority="123"/>
  </conditionalFormatting>
  <conditionalFormatting sqref="A21">
    <cfRule type="duplicateValues" dxfId="3827" priority="122"/>
    <cfRule type="duplicateValues" dxfId="3826" priority="121"/>
    <cfRule type="duplicateValues" dxfId="3825" priority="120"/>
  </conditionalFormatting>
  <conditionalFormatting sqref="A22">
    <cfRule type="duplicateValues" dxfId="3824" priority="119"/>
    <cfRule type="duplicateValues" dxfId="3823" priority="118"/>
    <cfRule type="duplicateValues" dxfId="3822" priority="117"/>
  </conditionalFormatting>
  <conditionalFormatting sqref="A23">
    <cfRule type="duplicateValues" dxfId="3821" priority="115"/>
    <cfRule type="duplicateValues" dxfId="3820" priority="116"/>
    <cfRule type="duplicateValues" dxfId="3819" priority="114"/>
  </conditionalFormatting>
  <conditionalFormatting sqref="A24">
    <cfRule type="duplicateValues" dxfId="3818" priority="111"/>
    <cfRule type="duplicateValues" dxfId="3817" priority="113"/>
    <cfRule type="duplicateValues" dxfId="3816" priority="112"/>
  </conditionalFormatting>
  <conditionalFormatting sqref="A25">
    <cfRule type="duplicateValues" dxfId="3815" priority="110"/>
    <cfRule type="duplicateValues" dxfId="3814" priority="109"/>
    <cfRule type="duplicateValues" dxfId="3813" priority="108"/>
  </conditionalFormatting>
  <conditionalFormatting sqref="A26">
    <cfRule type="duplicateValues" dxfId="3812" priority="107"/>
    <cfRule type="duplicateValues" dxfId="3811" priority="106"/>
    <cfRule type="duplicateValues" dxfId="3810" priority="105"/>
  </conditionalFormatting>
  <conditionalFormatting sqref="A27:A28">
    <cfRule type="duplicateValues" dxfId="3809" priority="104"/>
    <cfRule type="duplicateValues" dxfId="3808" priority="103"/>
    <cfRule type="duplicateValues" dxfId="3807" priority="102"/>
  </conditionalFormatting>
  <conditionalFormatting sqref="A29:A30 A7:A9 A2:A3 A35 A58:A60 A62:A65 A67:A69 A74 A81:A83">
    <cfRule type="duplicateValues" dxfId="3806" priority="151"/>
  </conditionalFormatting>
  <conditionalFormatting sqref="A29:A30 A7:A9 A2:A4 A35 A58:A60 A62:A65 A67:A69 A74 A81:A83">
    <cfRule type="duplicateValues" dxfId="3805" priority="152"/>
  </conditionalFormatting>
  <conditionalFormatting sqref="A29:A30 A7:A9 A35 A58:A60 A62:A65 A67:A69 A74 A81:A83">
    <cfRule type="duplicateValues" dxfId="3804" priority="153"/>
  </conditionalFormatting>
  <conditionalFormatting sqref="A31">
    <cfRule type="duplicateValues" dxfId="3803" priority="101"/>
    <cfRule type="duplicateValues" dxfId="3802" priority="100"/>
    <cfRule type="duplicateValues" dxfId="3801" priority="99"/>
  </conditionalFormatting>
  <conditionalFormatting sqref="A32">
    <cfRule type="duplicateValues" dxfId="3800" priority="98"/>
    <cfRule type="duplicateValues" dxfId="3799" priority="97"/>
    <cfRule type="duplicateValues" dxfId="3798" priority="96"/>
  </conditionalFormatting>
  <conditionalFormatting sqref="A33">
    <cfRule type="duplicateValues" dxfId="3797" priority="93"/>
    <cfRule type="duplicateValues" dxfId="3796" priority="95"/>
    <cfRule type="duplicateValues" dxfId="3795" priority="94"/>
  </conditionalFormatting>
  <conditionalFormatting sqref="A34">
    <cfRule type="duplicateValues" dxfId="3794" priority="90"/>
    <cfRule type="duplicateValues" dxfId="3793" priority="92"/>
    <cfRule type="duplicateValues" dxfId="3792" priority="91"/>
  </conditionalFormatting>
  <conditionalFormatting sqref="A36">
    <cfRule type="duplicateValues" dxfId="3791" priority="89"/>
    <cfRule type="duplicateValues" dxfId="3790" priority="88"/>
    <cfRule type="duplicateValues" dxfId="3789" priority="87"/>
  </conditionalFormatting>
  <conditionalFormatting sqref="A37">
    <cfRule type="duplicateValues" dxfId="3788" priority="86"/>
    <cfRule type="duplicateValues" dxfId="3787" priority="84"/>
    <cfRule type="duplicateValues" dxfId="3786" priority="85"/>
  </conditionalFormatting>
  <conditionalFormatting sqref="A38">
    <cfRule type="duplicateValues" dxfId="3785" priority="83"/>
    <cfRule type="duplicateValues" dxfId="3784" priority="82"/>
    <cfRule type="duplicateValues" dxfId="3783" priority="81"/>
  </conditionalFormatting>
  <conditionalFormatting sqref="A39:A40">
    <cfRule type="duplicateValues" dxfId="3782" priority="80"/>
    <cfRule type="duplicateValues" dxfId="3781" priority="79"/>
    <cfRule type="duplicateValues" dxfId="3780" priority="78"/>
  </conditionalFormatting>
  <conditionalFormatting sqref="A41">
    <cfRule type="duplicateValues" dxfId="3779" priority="77"/>
    <cfRule type="duplicateValues" dxfId="3778" priority="75"/>
    <cfRule type="duplicateValues" dxfId="3777" priority="76"/>
  </conditionalFormatting>
  <conditionalFormatting sqref="A42">
    <cfRule type="duplicateValues" dxfId="3776" priority="72"/>
    <cfRule type="duplicateValues" dxfId="3775" priority="71"/>
    <cfRule type="duplicateValues" dxfId="3774" priority="74"/>
    <cfRule type="duplicateValues" dxfId="3773" priority="73"/>
  </conditionalFormatting>
  <conditionalFormatting sqref="A43">
    <cfRule type="duplicateValues" dxfId="3772" priority="70"/>
    <cfRule type="duplicateValues" dxfId="3771" priority="69"/>
    <cfRule type="duplicateValues" dxfId="3770" priority="68"/>
    <cfRule type="duplicateValues" dxfId="3769" priority="67"/>
  </conditionalFormatting>
  <conditionalFormatting sqref="A44">
    <cfRule type="duplicateValues" dxfId="3768" priority="66"/>
    <cfRule type="duplicateValues" dxfId="3767" priority="65"/>
    <cfRule type="duplicateValues" dxfId="3766" priority="64"/>
    <cfRule type="duplicateValues" dxfId="3765" priority="63"/>
  </conditionalFormatting>
  <conditionalFormatting sqref="A45:A47">
    <cfRule type="duplicateValues" dxfId="3764" priority="62"/>
    <cfRule type="duplicateValues" dxfId="3763" priority="61"/>
    <cfRule type="duplicateValues" dxfId="3762" priority="60"/>
    <cfRule type="duplicateValues" dxfId="3761" priority="59"/>
  </conditionalFormatting>
  <conditionalFormatting sqref="A48:A51">
    <cfRule type="duplicateValues" dxfId="3760" priority="57"/>
    <cfRule type="duplicateValues" dxfId="3759" priority="56"/>
    <cfRule type="duplicateValues" dxfId="3758" priority="58"/>
    <cfRule type="duplicateValues" dxfId="3757" priority="55"/>
  </conditionalFormatting>
  <conditionalFormatting sqref="A52">
    <cfRule type="duplicateValues" dxfId="3756" priority="52"/>
    <cfRule type="duplicateValues" dxfId="3755" priority="51"/>
    <cfRule type="duplicateValues" dxfId="3754" priority="53"/>
    <cfRule type="duplicateValues" dxfId="3753" priority="54"/>
  </conditionalFormatting>
  <conditionalFormatting sqref="A53">
    <cfRule type="duplicateValues" dxfId="3752" priority="50"/>
    <cfRule type="duplicateValues" dxfId="3751" priority="49"/>
    <cfRule type="duplicateValues" dxfId="3750" priority="48"/>
    <cfRule type="duplicateValues" dxfId="3749" priority="47"/>
  </conditionalFormatting>
  <conditionalFormatting sqref="A54:A56">
    <cfRule type="duplicateValues" dxfId="3748" priority="46"/>
    <cfRule type="duplicateValues" dxfId="3747" priority="45"/>
    <cfRule type="duplicateValues" dxfId="3746" priority="44"/>
    <cfRule type="duplicateValues" dxfId="3745" priority="43"/>
  </conditionalFormatting>
  <conditionalFormatting sqref="A57">
    <cfRule type="duplicateValues" dxfId="3744" priority="42"/>
    <cfRule type="duplicateValues" dxfId="3743" priority="41"/>
    <cfRule type="duplicateValues" dxfId="3742" priority="40"/>
    <cfRule type="duplicateValues" dxfId="3741" priority="39"/>
  </conditionalFormatting>
  <conditionalFormatting sqref="A61">
    <cfRule type="duplicateValues" dxfId="3740" priority="36"/>
    <cfRule type="duplicateValues" dxfId="3739" priority="35"/>
    <cfRule type="duplicateValues" dxfId="3738" priority="38"/>
    <cfRule type="duplicateValues" dxfId="3737" priority="37"/>
  </conditionalFormatting>
  <conditionalFormatting sqref="A66">
    <cfRule type="duplicateValues" dxfId="3736" priority="32"/>
    <cfRule type="duplicateValues" dxfId="3735" priority="31"/>
    <cfRule type="duplicateValues" dxfId="3734" priority="34"/>
    <cfRule type="duplicateValues" dxfId="3733" priority="33"/>
  </conditionalFormatting>
  <conditionalFormatting sqref="A70:A72">
    <cfRule type="duplicateValues" dxfId="3732" priority="30"/>
    <cfRule type="duplicateValues" dxfId="3731" priority="29"/>
    <cfRule type="duplicateValues" dxfId="3730" priority="28"/>
    <cfRule type="duplicateValues" dxfId="3729" priority="27"/>
  </conditionalFormatting>
  <conditionalFormatting sqref="A73">
    <cfRule type="duplicateValues" dxfId="3728" priority="26"/>
    <cfRule type="duplicateValues" dxfId="3727" priority="25"/>
    <cfRule type="duplicateValues" dxfId="3726" priority="24"/>
    <cfRule type="duplicateValues" dxfId="3725" priority="23"/>
  </conditionalFormatting>
  <conditionalFormatting sqref="A75:A76">
    <cfRule type="duplicateValues" dxfId="3724" priority="22"/>
    <cfRule type="duplicateValues" dxfId="3723" priority="21"/>
    <cfRule type="duplicateValues" dxfId="3722" priority="19"/>
    <cfRule type="duplicateValues" dxfId="3721" priority="20"/>
  </conditionalFormatting>
  <conditionalFormatting sqref="A77:A78">
    <cfRule type="duplicateValues" dxfId="3720" priority="16"/>
    <cfRule type="duplicateValues" dxfId="3719" priority="15"/>
    <cfRule type="duplicateValues" dxfId="3718" priority="17"/>
    <cfRule type="duplicateValues" dxfId="3717" priority="18"/>
  </conditionalFormatting>
  <conditionalFormatting sqref="A79">
    <cfRule type="duplicateValues" dxfId="3716" priority="12"/>
    <cfRule type="duplicateValues" dxfId="3715" priority="11"/>
    <cfRule type="duplicateValues" dxfId="3714" priority="14"/>
    <cfRule type="duplicateValues" dxfId="3713" priority="13"/>
  </conditionalFormatting>
  <conditionalFormatting sqref="A80">
    <cfRule type="duplicateValues" dxfId="3712" priority="10"/>
    <cfRule type="duplicateValues" dxfId="3711" priority="9"/>
    <cfRule type="duplicateValues" dxfId="3710" priority="7"/>
    <cfRule type="duplicateValues" dxfId="3709" priority="8"/>
  </conditionalFormatting>
  <conditionalFormatting sqref="A84:A91">
    <cfRule type="duplicateValues" dxfId="3708" priority="6"/>
    <cfRule type="duplicateValues" dxfId="3707" priority="5"/>
    <cfRule type="duplicateValues" dxfId="3706" priority="4"/>
    <cfRule type="duplicateValues" dxfId="3705" priority="3"/>
    <cfRule type="duplicateValues" dxfId="3704" priority="2"/>
    <cfRule type="duplicateValues" dxfId="370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19"/>
  <sheetViews>
    <sheetView tabSelected="1" topLeftCell="A292" zoomScale="78" zoomScaleNormal="78" workbookViewId="0">
      <selection activeCell="J312" sqref="J312"/>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915</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x14ac:dyDescent="0.35">
      <c r="B5" s="202"/>
      <c r="C5" s="203"/>
      <c r="D5" s="177"/>
      <c r="E5" s="204">
        <f>SUM(E6:E394)</f>
        <v>14727.177833999989</v>
      </c>
      <c r="F5" s="204">
        <f>SUM(F6:F394)</f>
        <v>161115325.50395939</v>
      </c>
      <c r="G5" s="205"/>
      <c r="H5" s="177"/>
      <c r="I5" s="177">
        <f>COUNTIF(I6:I394,"Completed")</f>
        <v>305</v>
      </c>
      <c r="J5" s="177"/>
      <c r="K5" s="177"/>
      <c r="L5" s="201"/>
      <c r="M5" s="201"/>
      <c r="N5" s="206"/>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14" si="55">K294-J294</f>
        <v>8</v>
      </c>
      <c r="M294" s="494" t="s">
        <v>279</v>
      </c>
      <c r="N294" s="66"/>
    </row>
    <row r="295" spans="2:14"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4" t="s">
        <v>235</v>
      </c>
    </row>
    <row r="302" spans="2:14"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4"/>
    </row>
    <row r="303" spans="2:14"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4"/>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46054</v>
      </c>
      <c r="H311" s="43" t="s">
        <v>522</v>
      </c>
      <c r="I311" s="65" t="s">
        <v>561</v>
      </c>
      <c r="J311" s="144">
        <v>46077</v>
      </c>
      <c r="K311" s="66"/>
      <c r="L311" s="494"/>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4"/>
    </row>
    <row r="313" spans="2:14" x14ac:dyDescent="0.35">
      <c r="B313" s="65">
        <v>308</v>
      </c>
      <c r="C313" s="65" t="s">
        <v>676</v>
      </c>
      <c r="D313" s="65" t="s">
        <v>79</v>
      </c>
      <c r="E313" s="68">
        <v>34.79</v>
      </c>
      <c r="F313" s="207">
        <f t="shared" ref="F313:F316" si="61">E313*10940</f>
        <v>380602.6</v>
      </c>
      <c r="G313" s="62">
        <v>46054</v>
      </c>
      <c r="H313" s="43" t="s">
        <v>528</v>
      </c>
      <c r="I313" s="65" t="s">
        <v>561</v>
      </c>
      <c r="J313" s="144">
        <v>46080</v>
      </c>
      <c r="K313" s="66"/>
      <c r="L313" s="494"/>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420</v>
      </c>
      <c r="D315" s="65" t="s">
        <v>63</v>
      </c>
      <c r="E315" s="61">
        <v>43.804423999999997</v>
      </c>
      <c r="F315" s="207">
        <f t="shared" si="61"/>
        <v>479220.39855999994</v>
      </c>
      <c r="G315" s="62">
        <v>46082</v>
      </c>
      <c r="H315" s="43" t="s">
        <v>539</v>
      </c>
      <c r="I315" s="65" t="s">
        <v>561</v>
      </c>
      <c r="J315" s="144">
        <v>46084</v>
      </c>
      <c r="K315" s="66"/>
      <c r="L315" s="564"/>
      <c r="M315" s="494" t="s">
        <v>279</v>
      </c>
      <c r="N315" s="66"/>
    </row>
    <row r="316" spans="2:14" x14ac:dyDescent="0.35">
      <c r="B316" s="65">
        <v>311</v>
      </c>
      <c r="C316" s="65" t="s">
        <v>442</v>
      </c>
      <c r="D316" s="65" t="s">
        <v>65</v>
      </c>
      <c r="E316" s="61">
        <v>36.159755999999994</v>
      </c>
      <c r="F316" s="207">
        <f t="shared" si="61"/>
        <v>395587.73063999997</v>
      </c>
      <c r="G316" s="62">
        <v>46082</v>
      </c>
      <c r="H316" s="43" t="s">
        <v>788</v>
      </c>
      <c r="I316" s="65" t="s">
        <v>561</v>
      </c>
      <c r="J316" s="144">
        <v>46086</v>
      </c>
      <c r="K316" s="66"/>
      <c r="L316" s="564"/>
      <c r="M316" s="494" t="s">
        <v>279</v>
      </c>
      <c r="N316" s="66"/>
    </row>
    <row r="317" spans="2:14" x14ac:dyDescent="0.35">
      <c r="B317" s="65">
        <v>312</v>
      </c>
      <c r="C317" s="65" t="s">
        <v>495</v>
      </c>
      <c r="D317" s="65" t="s">
        <v>65</v>
      </c>
      <c r="E317" s="61">
        <v>36.159755999999994</v>
      </c>
      <c r="F317" s="207">
        <f t="shared" ref="F317:F319" si="62">E317*10940</f>
        <v>395587.73063999997</v>
      </c>
      <c r="G317" s="62">
        <v>46082</v>
      </c>
      <c r="H317" s="43" t="s">
        <v>277</v>
      </c>
      <c r="I317" s="65" t="s">
        <v>561</v>
      </c>
      <c r="J317" s="144">
        <v>46090</v>
      </c>
      <c r="K317" s="66"/>
      <c r="L317" s="564"/>
      <c r="M317" s="494" t="s">
        <v>279</v>
      </c>
      <c r="N317" s="66"/>
    </row>
    <row r="318" spans="2:14" x14ac:dyDescent="0.35">
      <c r="B318" s="65">
        <v>313</v>
      </c>
      <c r="C318" s="65" t="s">
        <v>420</v>
      </c>
      <c r="D318" s="65" t="s">
        <v>63</v>
      </c>
      <c r="E318" s="61">
        <v>43.804423999999997</v>
      </c>
      <c r="F318" s="207">
        <f t="shared" si="62"/>
        <v>479220.39855999994</v>
      </c>
      <c r="G318" s="62">
        <v>46082</v>
      </c>
      <c r="H318" s="43" t="s">
        <v>540</v>
      </c>
      <c r="I318" s="65" t="s">
        <v>561</v>
      </c>
      <c r="J318" s="144">
        <v>46091</v>
      </c>
      <c r="K318" s="66"/>
      <c r="L318" s="564"/>
      <c r="M318" s="494" t="s">
        <v>279</v>
      </c>
      <c r="N318" s="66"/>
    </row>
    <row r="319" spans="2:14" x14ac:dyDescent="0.35">
      <c r="B319" s="65">
        <v>314</v>
      </c>
      <c r="C319" s="1000" t="s">
        <v>679</v>
      </c>
      <c r="D319" s="66" t="s">
        <v>200</v>
      </c>
      <c r="E319" s="65">
        <v>124.95</v>
      </c>
      <c r="F319" s="207">
        <f t="shared" si="62"/>
        <v>1366953</v>
      </c>
      <c r="G319" s="62">
        <v>46082</v>
      </c>
      <c r="H319" s="43" t="s">
        <v>525</v>
      </c>
      <c r="I319" s="65" t="s">
        <v>561</v>
      </c>
      <c r="J319" s="144">
        <v>46092</v>
      </c>
      <c r="K319" s="66"/>
      <c r="L319" s="564"/>
      <c r="M319" s="494" t="s">
        <v>882</v>
      </c>
      <c r="N319" s="66"/>
    </row>
  </sheetData>
  <autoFilter ref="B4:N316" xr:uid="{00000000-0009-0000-0000-000001000000}">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5" t="s">
        <v>809</v>
      </c>
      <c r="B1" s="796"/>
      <c r="C1" s="796"/>
      <c r="D1" s="796"/>
      <c r="E1" s="796"/>
      <c r="F1" s="797"/>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3" t="s">
        <v>808</v>
      </c>
    </row>
    <row r="4" spans="1:6" x14ac:dyDescent="0.35">
      <c r="A4" s="519">
        <v>2</v>
      </c>
      <c r="B4" s="43" t="s">
        <v>621</v>
      </c>
      <c r="C4" s="43" t="s">
        <v>63</v>
      </c>
      <c r="D4" s="43" t="s">
        <v>794</v>
      </c>
      <c r="E4" s="43" t="s">
        <v>796</v>
      </c>
      <c r="F4" s="794"/>
    </row>
    <row r="5" spans="1:6" x14ac:dyDescent="0.35">
      <c r="A5" s="519">
        <v>3</v>
      </c>
      <c r="B5" s="43" t="s">
        <v>622</v>
      </c>
      <c r="C5" s="43" t="s">
        <v>65</v>
      </c>
      <c r="D5" s="43" t="s">
        <v>794</v>
      </c>
      <c r="E5" s="43" t="s">
        <v>796</v>
      </c>
      <c r="F5" s="794"/>
    </row>
    <row r="6" spans="1:6" x14ac:dyDescent="0.35">
      <c r="A6" s="519">
        <v>4</v>
      </c>
      <c r="B6" s="43" t="s">
        <v>623</v>
      </c>
      <c r="C6" s="43" t="s">
        <v>65</v>
      </c>
      <c r="D6" s="43" t="s">
        <v>794</v>
      </c>
      <c r="E6" s="43" t="s">
        <v>796</v>
      </c>
      <c r="F6" s="794"/>
    </row>
    <row r="7" spans="1:6" x14ac:dyDescent="0.35">
      <c r="A7" s="524">
        <v>5</v>
      </c>
      <c r="B7" s="43" t="s">
        <v>626</v>
      </c>
      <c r="C7" s="43" t="s">
        <v>65</v>
      </c>
      <c r="D7" s="43" t="s">
        <v>794</v>
      </c>
      <c r="E7" s="43" t="s">
        <v>796</v>
      </c>
      <c r="F7" s="794"/>
    </row>
    <row r="8" spans="1:6" x14ac:dyDescent="0.35">
      <c r="A8" s="519">
        <v>6</v>
      </c>
      <c r="B8" s="43" t="s">
        <v>627</v>
      </c>
      <c r="C8" s="43" t="s">
        <v>65</v>
      </c>
      <c r="D8" s="43" t="s">
        <v>794</v>
      </c>
      <c r="E8" s="43" t="s">
        <v>796</v>
      </c>
      <c r="F8" s="794"/>
    </row>
    <row r="9" spans="1:6" x14ac:dyDescent="0.35">
      <c r="A9" s="519">
        <v>7</v>
      </c>
      <c r="B9" s="43" t="s">
        <v>628</v>
      </c>
      <c r="C9" s="43" t="s">
        <v>63</v>
      </c>
      <c r="D9" s="43" t="s">
        <v>838</v>
      </c>
      <c r="E9" s="43" t="s">
        <v>15</v>
      </c>
      <c r="F9" s="794"/>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8" t="s">
        <v>828</v>
      </c>
      <c r="B1" s="799"/>
      <c r="C1" s="799"/>
      <c r="D1" s="799"/>
      <c r="E1" s="799"/>
      <c r="F1" s="800"/>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4"/>
  <sheetViews>
    <sheetView topLeftCell="A220" zoomScale="74" workbookViewId="0">
      <pane xSplit="4" topLeftCell="E1" activePane="topRight" state="frozen"/>
      <selection pane="topRight" activeCell="H25" sqref="H2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7" bestFit="1" customWidth="1"/>
    <col min="10" max="10" width="15.08984375" style="597" bestFit="1" customWidth="1"/>
    <col min="11" max="11" width="13.36328125" bestFit="1" customWidth="1"/>
    <col min="12" max="12" width="14.08984375" bestFit="1" customWidth="1"/>
    <col min="13" max="13" width="15.08984375" style="597" bestFit="1" customWidth="1"/>
    <col min="14" max="16" width="15.08984375" style="597"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7"/>
      <c r="B2" s="588"/>
      <c r="C2" s="587"/>
      <c r="D2" s="601" t="s">
        <v>855</v>
      </c>
      <c r="E2" s="602">
        <v>1</v>
      </c>
      <c r="F2" s="587"/>
      <c r="G2" s="587"/>
      <c r="H2" s="587"/>
      <c r="I2" s="587"/>
      <c r="J2" s="587"/>
      <c r="K2" s="587"/>
      <c r="L2" s="587"/>
      <c r="M2" s="587"/>
      <c r="N2" s="587"/>
      <c r="O2" s="587"/>
      <c r="P2" s="587"/>
      <c r="Q2" s="16"/>
    </row>
    <row r="3" spans="1:105" ht="15.5" x14ac:dyDescent="0.35">
      <c r="A3" s="588"/>
      <c r="B3" s="588"/>
      <c r="C3" s="589"/>
      <c r="D3" s="588"/>
      <c r="E3" s="589"/>
      <c r="F3" s="588"/>
      <c r="G3" s="589"/>
      <c r="H3" s="589"/>
      <c r="I3" s="590"/>
      <c r="J3" s="590"/>
      <c r="K3" s="589"/>
      <c r="L3" s="588"/>
      <c r="M3" s="590"/>
      <c r="N3" s="590"/>
      <c r="O3" s="590"/>
      <c r="P3" s="590"/>
      <c r="Q3" s="589"/>
    </row>
    <row r="4" spans="1:105" ht="29" x14ac:dyDescent="0.35">
      <c r="A4" s="607" t="s">
        <v>856</v>
      </c>
      <c r="B4" s="607" t="s">
        <v>857</v>
      </c>
      <c r="C4" s="607" t="s">
        <v>858</v>
      </c>
      <c r="D4" s="607" t="s">
        <v>859</v>
      </c>
      <c r="E4" s="607" t="s">
        <v>860</v>
      </c>
      <c r="F4" s="608" t="s">
        <v>861</v>
      </c>
      <c r="G4" s="609" t="s">
        <v>862</v>
      </c>
      <c r="H4" s="609" t="s">
        <v>863</v>
      </c>
      <c r="I4" s="608" t="s">
        <v>864</v>
      </c>
      <c r="J4" s="608" t="s">
        <v>865</v>
      </c>
      <c r="K4" s="607" t="s">
        <v>866</v>
      </c>
      <c r="L4" s="608" t="s">
        <v>867</v>
      </c>
      <c r="M4" s="608" t="s">
        <v>868</v>
      </c>
      <c r="N4" s="607" t="s">
        <v>869</v>
      </c>
      <c r="O4" s="607" t="s">
        <v>870</v>
      </c>
      <c r="P4" s="608" t="s">
        <v>871</v>
      </c>
      <c r="Q4" s="607" t="s">
        <v>872</v>
      </c>
      <c r="R4" s="607" t="s">
        <v>44</v>
      </c>
      <c r="S4" s="607" t="s">
        <v>564</v>
      </c>
      <c r="T4" s="607" t="s">
        <v>873</v>
      </c>
      <c r="U4" s="607" t="s">
        <v>874</v>
      </c>
      <c r="V4" s="607" t="s">
        <v>875</v>
      </c>
      <c r="W4" s="608" t="s">
        <v>16</v>
      </c>
    </row>
    <row r="5" spans="1:105" s="66" customFormat="1" x14ac:dyDescent="0.35">
      <c r="A5" s="43">
        <v>1</v>
      </c>
      <c r="B5" s="43" t="s">
        <v>883</v>
      </c>
      <c r="C5" s="43" t="s">
        <v>630</v>
      </c>
      <c r="D5" s="43" t="s">
        <v>504</v>
      </c>
      <c r="E5" s="45">
        <v>419</v>
      </c>
      <c r="F5" s="47" t="s">
        <v>881</v>
      </c>
      <c r="G5" s="619" t="s">
        <v>877</v>
      </c>
      <c r="H5" s="619" t="s">
        <v>878</v>
      </c>
      <c r="I5" s="599">
        <v>46042</v>
      </c>
      <c r="J5" s="599">
        <v>46047</v>
      </c>
      <c r="K5" s="612" t="s">
        <v>878</v>
      </c>
      <c r="L5" s="599">
        <v>46058</v>
      </c>
      <c r="M5" s="599">
        <v>46060</v>
      </c>
      <c r="N5" s="547"/>
      <c r="O5" s="547"/>
      <c r="P5" s="604"/>
      <c r="Q5" s="45">
        <f>E5</f>
        <v>419</v>
      </c>
      <c r="R5" s="612" t="s">
        <v>878</v>
      </c>
      <c r="S5" s="43" t="s">
        <v>879</v>
      </c>
      <c r="T5" s="43">
        <v>54</v>
      </c>
      <c r="U5" s="547"/>
      <c r="V5" s="547"/>
      <c r="W5" s="604"/>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6"/>
    </row>
    <row r="6" spans="1:105" x14ac:dyDescent="0.35">
      <c r="A6" s="43">
        <v>2</v>
      </c>
      <c r="B6" s="43" t="s">
        <v>884</v>
      </c>
      <c r="C6" s="43" t="s">
        <v>504</v>
      </c>
      <c r="D6" s="43" t="s">
        <v>122</v>
      </c>
      <c r="E6" s="45">
        <v>3470</v>
      </c>
      <c r="F6" s="43" t="s">
        <v>876</v>
      </c>
      <c r="G6" s="619" t="s">
        <v>877</v>
      </c>
      <c r="H6" s="619" t="s">
        <v>878</v>
      </c>
      <c r="I6" s="63">
        <v>46049</v>
      </c>
      <c r="J6" s="63">
        <v>46055</v>
      </c>
      <c r="K6" s="612" t="s">
        <v>878</v>
      </c>
      <c r="L6" s="63">
        <v>46063</v>
      </c>
      <c r="M6" s="63">
        <v>46068</v>
      </c>
      <c r="N6" s="63"/>
      <c r="O6" s="63"/>
      <c r="P6" s="63"/>
      <c r="Q6" s="45">
        <f>E6</f>
        <v>3470</v>
      </c>
      <c r="R6" s="612" t="s">
        <v>878</v>
      </c>
      <c r="S6" s="43" t="s">
        <v>879</v>
      </c>
      <c r="T6" s="43">
        <v>54</v>
      </c>
      <c r="U6" s="591"/>
      <c r="V6" s="43"/>
      <c r="W6" s="43"/>
    </row>
    <row r="7" spans="1:105" x14ac:dyDescent="0.35">
      <c r="A7" s="43">
        <v>3</v>
      </c>
      <c r="B7" s="43" t="s">
        <v>888</v>
      </c>
      <c r="C7" s="43" t="s">
        <v>122</v>
      </c>
      <c r="D7" s="43" t="s">
        <v>489</v>
      </c>
      <c r="E7" s="45">
        <v>461</v>
      </c>
      <c r="F7" s="47" t="s">
        <v>881</v>
      </c>
      <c r="G7" s="619" t="s">
        <v>877</v>
      </c>
      <c r="H7" s="619" t="s">
        <v>878</v>
      </c>
      <c r="I7" s="63">
        <v>46061</v>
      </c>
      <c r="J7" s="63">
        <v>46065</v>
      </c>
      <c r="K7" s="612" t="s">
        <v>878</v>
      </c>
      <c r="L7" s="63">
        <v>46071</v>
      </c>
      <c r="M7" s="63">
        <v>46075</v>
      </c>
      <c r="N7" s="63"/>
      <c r="O7" s="63"/>
      <c r="P7" s="63"/>
      <c r="Q7" s="61">
        <f>E7</f>
        <v>461</v>
      </c>
      <c r="R7" s="612" t="s">
        <v>878</v>
      </c>
      <c r="S7" s="43" t="s">
        <v>879</v>
      </c>
      <c r="T7" s="43">
        <v>54</v>
      </c>
      <c r="U7" s="591"/>
      <c r="V7" s="43"/>
      <c r="W7" s="43"/>
    </row>
    <row r="8" spans="1:105" x14ac:dyDescent="0.35">
      <c r="A8" s="43">
        <v>4</v>
      </c>
      <c r="B8" s="43" t="s">
        <v>890</v>
      </c>
      <c r="C8" s="43" t="s">
        <v>489</v>
      </c>
      <c r="D8" s="43" t="s">
        <v>456</v>
      </c>
      <c r="E8" s="61">
        <v>2200</v>
      </c>
      <c r="F8" s="43" t="s">
        <v>876</v>
      </c>
      <c r="G8" s="619" t="s">
        <v>877</v>
      </c>
      <c r="H8" s="619" t="s">
        <v>878</v>
      </c>
      <c r="I8" s="63">
        <v>46069</v>
      </c>
      <c r="J8" s="63">
        <v>46075</v>
      </c>
      <c r="K8" s="612" t="s">
        <v>878</v>
      </c>
      <c r="L8" s="63">
        <v>46079</v>
      </c>
      <c r="M8" s="63">
        <v>46081</v>
      </c>
      <c r="N8" s="63"/>
      <c r="O8" s="63"/>
      <c r="P8" s="63"/>
      <c r="Q8" s="61">
        <v>2200</v>
      </c>
      <c r="R8" s="612" t="s">
        <v>878</v>
      </c>
      <c r="S8" s="43" t="s">
        <v>879</v>
      </c>
      <c r="T8" s="43">
        <v>54</v>
      </c>
      <c r="U8" s="591"/>
      <c r="V8" s="43"/>
      <c r="W8" s="43"/>
    </row>
    <row r="9" spans="1:105" x14ac:dyDescent="0.35">
      <c r="A9" s="43">
        <v>5</v>
      </c>
      <c r="B9" s="43" t="s">
        <v>898</v>
      </c>
      <c r="C9" s="43" t="s">
        <v>456</v>
      </c>
      <c r="D9" s="43" t="s">
        <v>225</v>
      </c>
      <c r="E9" s="61">
        <v>567</v>
      </c>
      <c r="F9" s="43" t="s">
        <v>876</v>
      </c>
      <c r="G9" s="619" t="s">
        <v>877</v>
      </c>
      <c r="H9" s="619" t="s">
        <v>878</v>
      </c>
      <c r="I9" s="63">
        <v>46077</v>
      </c>
      <c r="J9" s="63">
        <v>46079</v>
      </c>
      <c r="K9" s="612" t="s">
        <v>878</v>
      </c>
      <c r="L9" s="63"/>
      <c r="M9" s="63"/>
      <c r="N9" s="63"/>
      <c r="O9" s="63"/>
      <c r="P9" s="63"/>
      <c r="Q9" s="61"/>
      <c r="R9" s="43"/>
      <c r="S9" s="43" t="s">
        <v>879</v>
      </c>
      <c r="T9" s="43">
        <v>54</v>
      </c>
      <c r="U9" s="591"/>
      <c r="V9" s="43"/>
      <c r="W9" s="43"/>
    </row>
    <row r="10" spans="1:105" x14ac:dyDescent="0.35">
      <c r="A10" s="43">
        <v>6</v>
      </c>
      <c r="B10" s="43" t="s">
        <v>913</v>
      </c>
      <c r="C10" s="43" t="s">
        <v>230</v>
      </c>
      <c r="D10" s="43" t="s">
        <v>131</v>
      </c>
      <c r="E10" s="61">
        <v>967</v>
      </c>
      <c r="F10" s="43" t="s">
        <v>876</v>
      </c>
      <c r="G10" s="619" t="s">
        <v>877</v>
      </c>
      <c r="H10" s="619" t="s">
        <v>878</v>
      </c>
      <c r="I10" s="63">
        <v>46087</v>
      </c>
      <c r="J10" s="63"/>
      <c r="K10" s="613" t="s">
        <v>15</v>
      </c>
      <c r="L10" s="63"/>
      <c r="M10" s="63"/>
      <c r="N10" s="63"/>
      <c r="O10" s="63"/>
      <c r="P10" s="63"/>
      <c r="Q10" s="61"/>
      <c r="R10" s="43"/>
      <c r="S10" s="43" t="s">
        <v>879</v>
      </c>
      <c r="T10" s="43">
        <v>54</v>
      </c>
      <c r="U10" s="591"/>
      <c r="V10" s="43"/>
      <c r="W10" s="43"/>
    </row>
    <row r="11" spans="1:105" x14ac:dyDescent="0.35">
      <c r="A11" s="43">
        <v>7</v>
      </c>
      <c r="B11" s="43" t="s">
        <v>909</v>
      </c>
      <c r="C11" s="43" t="s">
        <v>639</v>
      </c>
      <c r="D11" s="43" t="s">
        <v>149</v>
      </c>
      <c r="E11" s="61">
        <v>2565</v>
      </c>
      <c r="F11" s="43" t="s">
        <v>876</v>
      </c>
      <c r="G11" s="619" t="s">
        <v>877</v>
      </c>
      <c r="H11" s="619" t="s">
        <v>878</v>
      </c>
      <c r="I11" s="63"/>
      <c r="J11" s="63"/>
      <c r="K11" s="61"/>
      <c r="L11" s="63"/>
      <c r="M11" s="63"/>
      <c r="N11" s="63"/>
      <c r="O11" s="63"/>
      <c r="P11" s="63"/>
      <c r="Q11" s="61"/>
      <c r="R11" s="43"/>
      <c r="S11" s="43" t="s">
        <v>910</v>
      </c>
      <c r="T11" s="43">
        <v>30</v>
      </c>
      <c r="U11" s="591"/>
      <c r="V11" s="43"/>
      <c r="W11" s="43"/>
    </row>
    <row r="12" spans="1:105" x14ac:dyDescent="0.35">
      <c r="A12" s="43"/>
      <c r="B12" s="43"/>
      <c r="C12" s="43"/>
      <c r="D12" s="43"/>
      <c r="E12" s="61"/>
      <c r="F12" s="43"/>
      <c r="G12" s="598"/>
      <c r="H12" s="598"/>
      <c r="I12" s="63"/>
      <c r="J12" s="63"/>
      <c r="K12" s="61"/>
      <c r="L12" s="63"/>
      <c r="M12" s="63"/>
      <c r="N12" s="63"/>
      <c r="O12" s="63"/>
      <c r="P12" s="63"/>
      <c r="Q12" s="61"/>
      <c r="R12" s="43"/>
      <c r="S12" s="591"/>
      <c r="T12" s="591"/>
      <c r="U12" s="591"/>
      <c r="V12" s="43"/>
      <c r="W12" s="43"/>
    </row>
    <row r="13" spans="1:105" x14ac:dyDescent="0.35">
      <c r="A13" s="43"/>
      <c r="B13" s="43"/>
      <c r="C13" s="43"/>
      <c r="D13" s="43"/>
      <c r="E13" s="61"/>
      <c r="F13" s="43"/>
      <c r="G13" s="598"/>
      <c r="H13" s="598"/>
      <c r="I13" s="63"/>
      <c r="J13" s="63"/>
      <c r="K13" s="61"/>
      <c r="L13" s="63"/>
      <c r="M13" s="63"/>
      <c r="N13" s="63"/>
      <c r="O13" s="63"/>
      <c r="P13" s="63"/>
      <c r="Q13" s="61"/>
      <c r="R13" s="43"/>
      <c r="S13" s="591"/>
      <c r="T13" s="591"/>
      <c r="U13" s="591"/>
      <c r="V13" s="43"/>
      <c r="W13" s="43"/>
    </row>
    <row r="14" spans="1:105" x14ac:dyDescent="0.35">
      <c r="A14" s="43"/>
      <c r="B14" s="43"/>
      <c r="C14" s="43"/>
      <c r="D14" s="43"/>
      <c r="E14" s="61"/>
      <c r="F14" s="43"/>
      <c r="G14" s="598"/>
      <c r="H14" s="598"/>
      <c r="I14" s="63"/>
      <c r="J14" s="63"/>
      <c r="K14" s="61"/>
      <c r="L14" s="63"/>
      <c r="M14" s="63"/>
      <c r="N14" s="63"/>
      <c r="O14" s="63"/>
      <c r="P14" s="63"/>
      <c r="Q14" s="61"/>
      <c r="R14" s="43"/>
      <c r="S14" s="591"/>
      <c r="T14" s="591"/>
      <c r="U14" s="591"/>
      <c r="V14" s="43"/>
      <c r="W14" s="43"/>
    </row>
    <row r="15" spans="1:105" x14ac:dyDescent="0.35">
      <c r="A15" s="43"/>
      <c r="B15" s="43"/>
      <c r="C15" s="43"/>
      <c r="D15" s="43"/>
      <c r="E15" s="61"/>
      <c r="F15" s="43"/>
      <c r="G15" s="598"/>
      <c r="H15" s="598"/>
      <c r="I15" s="63"/>
      <c r="J15" s="63"/>
      <c r="K15" s="61"/>
      <c r="L15" s="63"/>
      <c r="M15" s="63"/>
      <c r="N15" s="63"/>
      <c r="O15" s="63"/>
      <c r="P15" s="63"/>
      <c r="Q15" s="61"/>
      <c r="R15" s="43"/>
      <c r="S15" s="591"/>
      <c r="T15" s="591"/>
      <c r="U15" s="591"/>
      <c r="V15" s="43"/>
      <c r="W15" s="43"/>
    </row>
    <row r="16" spans="1:105" x14ac:dyDescent="0.35">
      <c r="A16" s="43"/>
      <c r="B16" s="43"/>
      <c r="C16" s="43"/>
      <c r="D16" s="43"/>
      <c r="E16" s="61"/>
      <c r="F16" s="43"/>
      <c r="G16" s="598"/>
      <c r="H16" s="598"/>
      <c r="I16" s="63"/>
      <c r="J16" s="63"/>
      <c r="K16" s="61"/>
      <c r="L16" s="63"/>
      <c r="M16" s="63"/>
      <c r="N16" s="63"/>
      <c r="O16" s="63"/>
      <c r="P16" s="63"/>
      <c r="Q16" s="61"/>
      <c r="R16" s="43"/>
      <c r="S16" s="591"/>
      <c r="T16" s="591"/>
      <c r="U16" s="591"/>
      <c r="V16" s="43"/>
      <c r="W16" s="43"/>
    </row>
    <row r="17" spans="1:23" x14ac:dyDescent="0.35">
      <c r="A17" s="43"/>
      <c r="B17" s="43"/>
      <c r="C17" s="43"/>
      <c r="D17" s="43"/>
      <c r="E17" s="61"/>
      <c r="F17" s="43"/>
      <c r="G17" s="598"/>
      <c r="H17" s="598"/>
      <c r="I17" s="63"/>
      <c r="J17" s="63"/>
      <c r="K17" s="61"/>
      <c r="L17" s="63"/>
      <c r="M17" s="63"/>
      <c r="N17" s="63"/>
      <c r="O17" s="63"/>
      <c r="P17" s="63"/>
      <c r="Q17" s="61"/>
      <c r="R17" s="43"/>
      <c r="S17" s="591"/>
      <c r="T17" s="591"/>
      <c r="U17" s="591"/>
      <c r="V17" s="43"/>
      <c r="W17" s="43"/>
    </row>
    <row r="18" spans="1:23" x14ac:dyDescent="0.35">
      <c r="A18" s="43"/>
      <c r="B18" s="43"/>
      <c r="C18" s="43"/>
      <c r="D18" s="43"/>
      <c r="E18" s="61"/>
      <c r="F18" s="43"/>
      <c r="G18" s="598"/>
      <c r="H18" s="598"/>
      <c r="I18" s="63"/>
      <c r="J18" s="63"/>
      <c r="K18" s="61"/>
      <c r="L18" s="63"/>
      <c r="M18" s="63"/>
      <c r="N18" s="63"/>
      <c r="O18" s="63"/>
      <c r="P18" s="63"/>
      <c r="Q18" s="61"/>
      <c r="R18" s="43"/>
      <c r="S18" s="591"/>
      <c r="T18" s="591"/>
      <c r="U18" s="591"/>
      <c r="V18" s="43"/>
      <c r="W18" s="43"/>
    </row>
    <row r="19" spans="1:23" x14ac:dyDescent="0.35">
      <c r="A19" s="43"/>
      <c r="B19" s="43"/>
      <c r="C19" s="43"/>
      <c r="D19" s="43"/>
      <c r="E19" s="61"/>
      <c r="F19" s="43"/>
      <c r="G19" s="598"/>
      <c r="H19" s="598"/>
      <c r="I19" s="63"/>
      <c r="J19" s="63"/>
      <c r="K19" s="61"/>
      <c r="L19" s="63"/>
      <c r="M19" s="63"/>
      <c r="N19" s="63"/>
      <c r="O19" s="63"/>
      <c r="P19" s="63"/>
      <c r="Q19" s="61"/>
      <c r="R19" s="43"/>
      <c r="S19" s="591"/>
      <c r="T19" s="591"/>
      <c r="U19" s="591"/>
      <c r="V19" s="43"/>
      <c r="W19" s="43"/>
    </row>
    <row r="20" spans="1:23" x14ac:dyDescent="0.35">
      <c r="A20" s="43"/>
      <c r="B20" s="43"/>
      <c r="C20" s="43"/>
      <c r="D20" s="43"/>
      <c r="E20" s="61"/>
      <c r="F20" s="43"/>
      <c r="G20" s="598"/>
      <c r="H20" s="598"/>
      <c r="I20" s="63"/>
      <c r="J20" s="63"/>
      <c r="K20" s="61"/>
      <c r="L20" s="63"/>
      <c r="M20" s="63"/>
      <c r="N20" s="63"/>
      <c r="O20" s="63"/>
      <c r="P20" s="63"/>
      <c r="Q20" s="61"/>
      <c r="R20" s="43"/>
      <c r="S20" s="591"/>
      <c r="T20" s="591"/>
      <c r="U20" s="591"/>
      <c r="V20" s="43"/>
      <c r="W20" s="43"/>
    </row>
    <row r="21" spans="1:23" x14ac:dyDescent="0.35">
      <c r="A21" s="43"/>
      <c r="B21" s="43"/>
      <c r="C21" s="43"/>
      <c r="D21" s="43"/>
      <c r="E21" s="61"/>
      <c r="F21" s="43"/>
      <c r="G21" s="598"/>
      <c r="H21" s="598"/>
      <c r="I21" s="63"/>
      <c r="J21" s="63"/>
      <c r="K21" s="61"/>
      <c r="L21" s="63"/>
      <c r="M21" s="63"/>
      <c r="N21" s="63"/>
      <c r="O21" s="63"/>
      <c r="P21" s="63"/>
      <c r="Q21" s="61"/>
      <c r="R21" s="43"/>
      <c r="S21" s="591"/>
      <c r="T21" s="591"/>
      <c r="U21" s="591"/>
      <c r="V21" s="43"/>
      <c r="W21" s="43"/>
    </row>
    <row r="22" spans="1:23" x14ac:dyDescent="0.35">
      <c r="A22" s="43"/>
      <c r="B22" s="43"/>
      <c r="C22" s="43"/>
      <c r="D22" s="43"/>
      <c r="E22" s="61"/>
      <c r="F22" s="43"/>
      <c r="G22" s="598"/>
      <c r="H22" s="598"/>
      <c r="I22" s="63"/>
      <c r="J22" s="63"/>
      <c r="K22" s="61"/>
      <c r="L22" s="63"/>
      <c r="M22" s="63"/>
      <c r="N22" s="63"/>
      <c r="O22" s="63"/>
      <c r="P22" s="63"/>
      <c r="Q22" s="61"/>
      <c r="R22" s="43"/>
      <c r="S22" s="591"/>
      <c r="T22" s="591"/>
      <c r="U22" s="591"/>
      <c r="V22" s="43"/>
      <c r="W22" s="43"/>
    </row>
    <row r="23" spans="1:23" x14ac:dyDescent="0.35">
      <c r="A23" s="43"/>
      <c r="B23" s="43"/>
      <c r="C23" s="43"/>
      <c r="D23" s="43"/>
      <c r="E23" s="61"/>
      <c r="F23" s="43"/>
      <c r="G23" s="598"/>
      <c r="H23" s="598"/>
      <c r="I23" s="63"/>
      <c r="J23" s="63"/>
      <c r="K23" s="61"/>
      <c r="L23" s="63"/>
      <c r="M23" s="63"/>
      <c r="N23" s="63"/>
      <c r="O23" s="63"/>
      <c r="P23" s="63"/>
      <c r="Q23" s="61"/>
      <c r="R23" s="43"/>
      <c r="S23" s="591"/>
      <c r="T23" s="591"/>
      <c r="U23" s="591"/>
      <c r="V23" s="43"/>
      <c r="W23" s="43"/>
    </row>
    <row r="24" spans="1:23" x14ac:dyDescent="0.35">
      <c r="A24" s="43"/>
      <c r="B24" s="43"/>
      <c r="C24" s="43"/>
      <c r="D24" s="43"/>
      <c r="E24" s="61"/>
      <c r="F24" s="43"/>
      <c r="G24" s="598"/>
      <c r="H24" s="598"/>
      <c r="I24" s="63"/>
      <c r="J24" s="63"/>
      <c r="K24" s="61"/>
      <c r="L24" s="63"/>
      <c r="M24" s="63"/>
      <c r="N24" s="63"/>
      <c r="O24" s="63"/>
      <c r="P24" s="63"/>
      <c r="Q24" s="61"/>
      <c r="R24" s="43"/>
      <c r="S24" s="591"/>
      <c r="T24" s="591"/>
      <c r="U24" s="591"/>
      <c r="V24" s="43"/>
      <c r="W24" s="43"/>
    </row>
    <row r="25" spans="1:23" x14ac:dyDescent="0.35">
      <c r="A25" s="43"/>
      <c r="B25" s="43"/>
      <c r="C25" s="43"/>
      <c r="D25" s="43"/>
      <c r="E25" s="61"/>
      <c r="F25" s="43"/>
      <c r="G25" s="598"/>
      <c r="H25" s="598"/>
      <c r="I25" s="63"/>
      <c r="J25" s="63"/>
      <c r="K25" s="61"/>
      <c r="L25" s="63"/>
      <c r="M25" s="63"/>
      <c r="N25" s="63"/>
      <c r="O25" s="63"/>
      <c r="P25" s="63"/>
      <c r="Q25" s="61"/>
      <c r="R25" s="43"/>
      <c r="S25" s="591"/>
      <c r="T25" s="591"/>
      <c r="U25" s="591"/>
      <c r="V25" s="43"/>
      <c r="W25" s="43"/>
    </row>
    <row r="26" spans="1:23" x14ac:dyDescent="0.35">
      <c r="A26" s="43"/>
      <c r="B26" s="43"/>
      <c r="C26" s="43"/>
      <c r="D26" s="43"/>
      <c r="E26" s="61"/>
      <c r="F26" s="43"/>
      <c r="G26" s="598"/>
      <c r="H26" s="598"/>
      <c r="I26" s="63"/>
      <c r="J26" s="63"/>
      <c r="K26" s="61"/>
      <c r="L26" s="63"/>
      <c r="M26" s="63"/>
      <c r="N26" s="63"/>
      <c r="O26" s="63"/>
      <c r="P26" s="63"/>
      <c r="Q26" s="61"/>
      <c r="R26" s="43"/>
      <c r="S26" s="591"/>
      <c r="T26" s="591"/>
      <c r="U26" s="591"/>
      <c r="V26" s="43"/>
      <c r="W26" s="43"/>
    </row>
    <row r="27" spans="1:23" x14ac:dyDescent="0.35">
      <c r="A27" s="43"/>
      <c r="B27" s="43"/>
      <c r="C27" s="43"/>
      <c r="D27" s="43"/>
      <c r="E27" s="61"/>
      <c r="F27" s="43"/>
      <c r="G27" s="598"/>
      <c r="H27" s="598"/>
      <c r="I27" s="63"/>
      <c r="J27" s="63"/>
      <c r="K27" s="61"/>
      <c r="L27" s="63"/>
      <c r="M27" s="63"/>
      <c r="N27" s="63"/>
      <c r="O27" s="63"/>
      <c r="P27" s="63"/>
      <c r="Q27" s="61"/>
      <c r="R27" s="43"/>
      <c r="S27" s="591"/>
      <c r="T27" s="591"/>
      <c r="U27" s="591"/>
      <c r="V27" s="43"/>
      <c r="W27" s="43"/>
    </row>
    <row r="28" spans="1:23" x14ac:dyDescent="0.35">
      <c r="A28" s="43"/>
      <c r="B28" s="43"/>
      <c r="C28" s="43"/>
      <c r="D28" s="43"/>
      <c r="E28" s="61"/>
      <c r="F28" s="43"/>
      <c r="G28" s="598"/>
      <c r="H28" s="598"/>
      <c r="I28" s="63"/>
      <c r="J28" s="63"/>
      <c r="K28" s="61"/>
      <c r="L28" s="63"/>
      <c r="M28" s="63"/>
      <c r="N28" s="63"/>
      <c r="O28" s="63"/>
      <c r="P28" s="63"/>
      <c r="Q28" s="61"/>
      <c r="R28" s="43"/>
      <c r="S28" s="591"/>
      <c r="T28" s="591"/>
      <c r="U28" s="591"/>
      <c r="V28" s="43"/>
      <c r="W28" s="43"/>
    </row>
    <row r="29" spans="1:23" x14ac:dyDescent="0.35">
      <c r="A29" s="43"/>
      <c r="B29" s="43"/>
      <c r="C29" s="43"/>
      <c r="D29" s="43"/>
      <c r="E29" s="61"/>
      <c r="F29" s="43"/>
      <c r="G29" s="598"/>
      <c r="H29" s="598"/>
      <c r="I29" s="63"/>
      <c r="J29" s="63"/>
      <c r="K29" s="61"/>
      <c r="L29" s="63"/>
      <c r="M29" s="63"/>
      <c r="N29" s="63"/>
      <c r="O29" s="63"/>
      <c r="P29" s="63"/>
      <c r="Q29" s="61"/>
      <c r="R29" s="43"/>
      <c r="S29" s="591"/>
      <c r="T29" s="591"/>
      <c r="U29" s="591"/>
      <c r="V29" s="43"/>
      <c r="W29" s="43"/>
    </row>
    <row r="30" spans="1:23" x14ac:dyDescent="0.35">
      <c r="A30" s="43"/>
      <c r="B30" s="43"/>
      <c r="C30" s="43"/>
      <c r="D30" s="43"/>
      <c r="E30" s="61"/>
      <c r="F30" s="43"/>
      <c r="G30" s="598"/>
      <c r="H30" s="598"/>
      <c r="I30" s="63"/>
      <c r="J30" s="63"/>
      <c r="K30" s="61"/>
      <c r="L30" s="63"/>
      <c r="M30" s="63"/>
      <c r="N30" s="63"/>
      <c r="O30" s="63"/>
      <c r="P30" s="63"/>
      <c r="Q30" s="61"/>
      <c r="R30" s="43"/>
      <c r="S30" s="591"/>
      <c r="T30" s="591"/>
      <c r="U30" s="591"/>
      <c r="V30" s="43"/>
      <c r="W30" s="43"/>
    </row>
    <row r="31" spans="1:23" x14ac:dyDescent="0.35">
      <c r="A31" s="43"/>
      <c r="B31" s="43"/>
      <c r="C31" s="43"/>
      <c r="D31" s="43"/>
      <c r="E31" s="61"/>
      <c r="F31" s="43"/>
      <c r="G31" s="598"/>
      <c r="H31" s="598"/>
      <c r="I31" s="63"/>
      <c r="J31" s="63"/>
      <c r="K31" s="61"/>
      <c r="L31" s="63"/>
      <c r="M31" s="63"/>
      <c r="N31" s="63"/>
      <c r="O31" s="63"/>
      <c r="P31" s="63"/>
      <c r="Q31" s="61"/>
      <c r="R31" s="43"/>
      <c r="S31" s="591"/>
      <c r="T31" s="591"/>
      <c r="U31" s="591"/>
      <c r="V31" s="43"/>
      <c r="W31" s="43"/>
    </row>
    <row r="32" spans="1:23" x14ac:dyDescent="0.35">
      <c r="A32" s="43"/>
      <c r="B32" s="43"/>
      <c r="C32" s="43"/>
      <c r="D32" s="43"/>
      <c r="E32" s="61"/>
      <c r="F32" s="43"/>
      <c r="G32" s="598"/>
      <c r="H32" s="598"/>
      <c r="I32" s="63"/>
      <c r="J32" s="63"/>
      <c r="K32" s="61"/>
      <c r="L32" s="63"/>
      <c r="M32" s="63"/>
      <c r="N32" s="63"/>
      <c r="O32" s="63"/>
      <c r="P32" s="63"/>
      <c r="Q32" s="61"/>
      <c r="R32" s="43"/>
      <c r="S32" s="591"/>
      <c r="T32" s="591"/>
      <c r="U32" s="591"/>
      <c r="V32" s="47"/>
      <c r="W32" s="43"/>
    </row>
    <row r="33" spans="1:23" x14ac:dyDescent="0.35">
      <c r="A33" s="43"/>
      <c r="B33" s="43"/>
      <c r="C33" s="43"/>
      <c r="D33" s="43"/>
      <c r="E33" s="61"/>
      <c r="F33" s="43"/>
      <c r="G33" s="598"/>
      <c r="H33" s="598"/>
      <c r="I33" s="63"/>
      <c r="J33" s="63"/>
      <c r="K33" s="61"/>
      <c r="L33" s="63"/>
      <c r="M33" s="63"/>
      <c r="N33" s="63"/>
      <c r="O33" s="63"/>
      <c r="P33" s="63"/>
      <c r="Q33" s="61"/>
      <c r="R33" s="43"/>
      <c r="S33" s="591"/>
      <c r="T33" s="591"/>
      <c r="U33" s="591"/>
      <c r="V33" s="43"/>
      <c r="W33" s="43"/>
    </row>
    <row r="34" spans="1:23" x14ac:dyDescent="0.35">
      <c r="A34" s="43"/>
      <c r="B34" s="43"/>
      <c r="C34" s="43"/>
      <c r="D34" s="43"/>
      <c r="E34" s="61"/>
      <c r="F34" s="43"/>
      <c r="G34" s="598"/>
      <c r="H34" s="598"/>
      <c r="I34" s="63"/>
      <c r="J34" s="63"/>
      <c r="K34" s="61"/>
      <c r="L34" s="63"/>
      <c r="M34" s="63"/>
      <c r="N34" s="63"/>
      <c r="O34" s="63"/>
      <c r="P34" s="63"/>
      <c r="Q34" s="61"/>
      <c r="R34" s="43"/>
      <c r="S34" s="591"/>
      <c r="T34" s="591"/>
      <c r="U34" s="591"/>
      <c r="V34" s="47"/>
      <c r="W34" s="43"/>
    </row>
    <row r="35" spans="1:23" x14ac:dyDescent="0.35">
      <c r="A35" s="43"/>
      <c r="B35" s="43"/>
      <c r="C35" s="43"/>
      <c r="D35" s="43"/>
      <c r="E35" s="61"/>
      <c r="F35" s="43"/>
      <c r="G35" s="598"/>
      <c r="H35" s="598"/>
      <c r="I35" s="63"/>
      <c r="J35" s="63"/>
      <c r="K35" s="61"/>
      <c r="L35" s="63"/>
      <c r="M35" s="63"/>
      <c r="N35" s="63"/>
      <c r="O35" s="63"/>
      <c r="P35" s="63"/>
      <c r="Q35" s="61"/>
      <c r="R35" s="43"/>
      <c r="S35" s="591"/>
      <c r="T35" s="591"/>
      <c r="U35" s="591"/>
      <c r="V35" s="47"/>
      <c r="W35" s="43"/>
    </row>
    <row r="36" spans="1:23" x14ac:dyDescent="0.35">
      <c r="A36" s="43"/>
      <c r="B36" s="43"/>
      <c r="C36" s="43"/>
      <c r="D36" s="43"/>
      <c r="E36" s="61"/>
      <c r="F36" s="43"/>
      <c r="G36" s="598"/>
      <c r="H36" s="598"/>
      <c r="I36" s="599"/>
      <c r="J36" s="599"/>
      <c r="K36" s="61"/>
      <c r="L36" s="599"/>
      <c r="M36" s="599"/>
      <c r="N36" s="599"/>
      <c r="O36" s="599"/>
      <c r="P36" s="599"/>
      <c r="Q36" s="61"/>
      <c r="R36" s="43"/>
      <c r="S36" s="600"/>
      <c r="T36" s="600"/>
      <c r="U36" s="600"/>
      <c r="V36" s="43"/>
      <c r="W36" s="43"/>
    </row>
    <row r="37" spans="1:23" x14ac:dyDescent="0.35">
      <c r="A37" s="43"/>
      <c r="B37" s="43"/>
      <c r="C37" s="43"/>
      <c r="D37" s="43"/>
      <c r="E37" s="61"/>
      <c r="F37" s="43"/>
      <c r="G37" s="598"/>
      <c r="H37" s="598"/>
      <c r="I37" s="599"/>
      <c r="J37" s="599"/>
      <c r="K37" s="61"/>
      <c r="L37" s="599"/>
      <c r="M37" s="599"/>
      <c r="N37" s="599"/>
      <c r="O37" s="599"/>
      <c r="P37" s="599"/>
      <c r="Q37" s="61"/>
      <c r="R37" s="43"/>
      <c r="S37" s="600"/>
      <c r="T37" s="600"/>
      <c r="U37" s="600"/>
      <c r="V37" s="43"/>
      <c r="W37" s="43"/>
    </row>
    <row r="38" spans="1:23" x14ac:dyDescent="0.35">
      <c r="A38" s="43"/>
      <c r="B38" s="43"/>
      <c r="C38" s="43"/>
      <c r="D38" s="43"/>
      <c r="E38" s="61"/>
      <c r="F38" s="43"/>
      <c r="G38" s="598"/>
      <c r="H38" s="598"/>
      <c r="I38" s="63"/>
      <c r="J38" s="63"/>
      <c r="K38" s="61"/>
      <c r="L38" s="63"/>
      <c r="M38" s="63"/>
      <c r="N38" s="63"/>
      <c r="O38" s="63"/>
      <c r="P38" s="63"/>
      <c r="Q38" s="61"/>
      <c r="R38" s="43"/>
      <c r="S38" s="591"/>
      <c r="T38" s="591"/>
      <c r="U38" s="591"/>
      <c r="V38" s="43"/>
      <c r="W38" s="43"/>
    </row>
    <row r="39" spans="1:23" x14ac:dyDescent="0.35">
      <c r="A39" s="43"/>
      <c r="B39" s="43"/>
      <c r="C39" s="43"/>
      <c r="D39" s="43"/>
      <c r="E39" s="61"/>
      <c r="F39" s="43"/>
      <c r="G39" s="598"/>
      <c r="H39" s="598"/>
      <c r="I39" s="63"/>
      <c r="J39" s="63"/>
      <c r="K39" s="61"/>
      <c r="L39" s="63"/>
      <c r="M39" s="63"/>
      <c r="N39" s="63"/>
      <c r="O39" s="63"/>
      <c r="P39" s="63"/>
      <c r="Q39" s="61"/>
      <c r="R39" s="43"/>
      <c r="S39" s="591"/>
      <c r="T39" s="591"/>
      <c r="U39" s="591"/>
      <c r="V39" s="47"/>
      <c r="W39" s="43"/>
    </row>
    <row r="40" spans="1:23" x14ac:dyDescent="0.35">
      <c r="A40" s="43"/>
      <c r="B40" s="43"/>
      <c r="C40" s="43"/>
      <c r="D40" s="43"/>
      <c r="E40" s="61"/>
      <c r="F40" s="43"/>
      <c r="G40" s="598"/>
      <c r="H40" s="598"/>
      <c r="I40" s="63"/>
      <c r="J40" s="63"/>
      <c r="K40" s="61"/>
      <c r="L40" s="63"/>
      <c r="M40" s="63"/>
      <c r="N40" s="63"/>
      <c r="O40" s="63"/>
      <c r="P40" s="63"/>
      <c r="Q40" s="61"/>
      <c r="R40" s="43"/>
      <c r="S40" s="591"/>
      <c r="T40" s="591"/>
      <c r="U40" s="591"/>
      <c r="V40" s="43"/>
      <c r="W40" s="43"/>
    </row>
    <row r="41" spans="1:23" x14ac:dyDescent="0.35">
      <c r="A41" s="43"/>
      <c r="B41" s="43"/>
      <c r="C41" s="43"/>
      <c r="D41" s="43"/>
      <c r="E41" s="61"/>
      <c r="F41" s="43"/>
      <c r="G41" s="598"/>
      <c r="H41" s="598"/>
      <c r="I41" s="63"/>
      <c r="J41" s="63"/>
      <c r="K41" s="61"/>
      <c r="L41" s="63"/>
      <c r="M41" s="63"/>
      <c r="N41" s="63"/>
      <c r="O41" s="63"/>
      <c r="P41" s="63"/>
      <c r="Q41" s="61"/>
      <c r="R41" s="43"/>
      <c r="S41" s="591"/>
      <c r="T41" s="591"/>
      <c r="U41" s="591"/>
      <c r="V41" s="43"/>
      <c r="W41" s="43"/>
    </row>
    <row r="42" spans="1:23" x14ac:dyDescent="0.35">
      <c r="A42" s="43"/>
      <c r="B42" s="43"/>
      <c r="C42" s="43"/>
      <c r="D42" s="43"/>
      <c r="E42" s="61"/>
      <c r="F42" s="43"/>
      <c r="G42" s="598"/>
      <c r="H42" s="598"/>
      <c r="I42" s="63"/>
      <c r="J42" s="63"/>
      <c r="K42" s="61"/>
      <c r="L42" s="63"/>
      <c r="M42" s="63"/>
      <c r="N42" s="63"/>
      <c r="O42" s="63"/>
      <c r="P42" s="63"/>
      <c r="Q42" s="61"/>
      <c r="R42" s="43"/>
      <c r="S42" s="591"/>
      <c r="T42" s="591"/>
      <c r="U42" s="591"/>
      <c r="V42" s="43"/>
      <c r="W42" s="43"/>
    </row>
    <row r="43" spans="1:23" x14ac:dyDescent="0.35">
      <c r="A43" s="43"/>
      <c r="B43" s="43"/>
      <c r="C43" s="43"/>
      <c r="D43" s="43"/>
      <c r="E43" s="61"/>
      <c r="F43" s="43"/>
      <c r="G43" s="598"/>
      <c r="H43" s="598"/>
      <c r="I43" s="63"/>
      <c r="J43" s="63"/>
      <c r="K43" s="61"/>
      <c r="L43" s="63"/>
      <c r="M43" s="63"/>
      <c r="N43" s="63"/>
      <c r="O43" s="63"/>
      <c r="P43" s="63"/>
      <c r="Q43" s="61"/>
      <c r="R43" s="43"/>
      <c r="S43" s="591"/>
      <c r="T43" s="591"/>
      <c r="U43" s="591"/>
      <c r="V43" s="43"/>
      <c r="W43" s="43"/>
    </row>
    <row r="44" spans="1:23" x14ac:dyDescent="0.35">
      <c r="A44" s="43"/>
      <c r="B44" s="43"/>
      <c r="C44" s="43"/>
      <c r="D44" s="43"/>
      <c r="E44" s="61"/>
      <c r="F44" s="43"/>
      <c r="G44" s="598"/>
      <c r="H44" s="598"/>
      <c r="I44" s="63"/>
      <c r="J44" s="63"/>
      <c r="K44" s="61"/>
      <c r="L44" s="63"/>
      <c r="M44" s="63"/>
      <c r="N44" s="63"/>
      <c r="O44" s="63"/>
      <c r="P44" s="63"/>
      <c r="Q44" s="61"/>
      <c r="R44" s="43"/>
      <c r="S44" s="591"/>
      <c r="T44" s="591"/>
      <c r="U44" s="591"/>
      <c r="V44" s="43"/>
      <c r="W44" s="43"/>
    </row>
    <row r="45" spans="1:23" x14ac:dyDescent="0.35">
      <c r="A45" s="43"/>
      <c r="B45" s="43"/>
      <c r="C45" s="43"/>
      <c r="D45" s="43"/>
      <c r="E45" s="61"/>
      <c r="F45" s="43"/>
      <c r="G45" s="598"/>
      <c r="H45" s="598"/>
      <c r="I45" s="63"/>
      <c r="J45" s="63"/>
      <c r="K45" s="61"/>
      <c r="L45" s="63"/>
      <c r="M45" s="63"/>
      <c r="N45" s="63"/>
      <c r="O45" s="63"/>
      <c r="P45" s="63"/>
      <c r="Q45" s="61"/>
      <c r="R45" s="43"/>
      <c r="S45" s="591"/>
      <c r="T45" s="591"/>
      <c r="U45" s="591"/>
      <c r="V45" s="47"/>
      <c r="W45" s="43"/>
    </row>
    <row r="46" spans="1:23" x14ac:dyDescent="0.35">
      <c r="A46" s="43"/>
      <c r="B46" s="43"/>
      <c r="C46" s="43"/>
      <c r="D46" s="43"/>
      <c r="E46" s="61"/>
      <c r="F46" s="43"/>
      <c r="G46" s="598"/>
      <c r="H46" s="598"/>
      <c r="I46" s="63"/>
      <c r="J46" s="63"/>
      <c r="K46" s="61"/>
      <c r="L46" s="63"/>
      <c r="M46" s="63"/>
      <c r="N46" s="63"/>
      <c r="O46" s="63"/>
      <c r="P46" s="63"/>
      <c r="Q46" s="61"/>
      <c r="R46" s="43"/>
      <c r="S46" s="591"/>
      <c r="T46" s="591"/>
      <c r="U46" s="591"/>
      <c r="V46" s="43"/>
      <c r="W46" s="43"/>
    </row>
    <row r="47" spans="1:23" x14ac:dyDescent="0.35">
      <c r="A47" s="43"/>
      <c r="B47" s="43"/>
      <c r="C47" s="43"/>
      <c r="D47" s="43"/>
      <c r="E47" s="61"/>
      <c r="F47" s="43"/>
      <c r="G47" s="598"/>
      <c r="H47" s="598"/>
      <c r="I47" s="63"/>
      <c r="J47" s="63"/>
      <c r="K47" s="61"/>
      <c r="L47" s="63"/>
      <c r="M47" s="63"/>
      <c r="N47" s="63"/>
      <c r="O47" s="63"/>
      <c r="P47" s="63"/>
      <c r="Q47" s="61"/>
      <c r="R47" s="43"/>
      <c r="S47" s="591"/>
      <c r="T47" s="591"/>
      <c r="U47" s="591"/>
      <c r="V47" s="43"/>
      <c r="W47" s="43"/>
    </row>
    <row r="48" spans="1:23" x14ac:dyDescent="0.35">
      <c r="A48" s="43"/>
      <c r="B48" s="43"/>
      <c r="C48" s="43"/>
      <c r="D48" s="43"/>
      <c r="E48" s="61"/>
      <c r="F48" s="43"/>
      <c r="G48" s="598"/>
      <c r="H48" s="598"/>
      <c r="I48" s="63"/>
      <c r="J48" s="63"/>
      <c r="K48" s="61"/>
      <c r="L48" s="63"/>
      <c r="M48" s="63"/>
      <c r="N48" s="63"/>
      <c r="O48" s="63"/>
      <c r="P48" s="63"/>
      <c r="Q48" s="61"/>
      <c r="R48" s="43"/>
      <c r="S48" s="591"/>
      <c r="T48" s="591"/>
      <c r="U48" s="591"/>
      <c r="V48" s="43"/>
      <c r="W48" s="43"/>
    </row>
    <row r="49" spans="1:23" x14ac:dyDescent="0.35">
      <c r="A49" s="43"/>
      <c r="B49" s="43"/>
      <c r="C49" s="43"/>
      <c r="D49" s="43"/>
      <c r="E49" s="61"/>
      <c r="F49" s="43"/>
      <c r="G49" s="598"/>
      <c r="H49" s="598"/>
      <c r="I49" s="63"/>
      <c r="J49" s="63"/>
      <c r="K49" s="61"/>
      <c r="L49" s="63"/>
      <c r="M49" s="63"/>
      <c r="N49" s="63"/>
      <c r="O49" s="63"/>
      <c r="P49" s="63"/>
      <c r="Q49" s="61"/>
      <c r="R49" s="43"/>
      <c r="S49" s="591"/>
      <c r="T49" s="591"/>
      <c r="U49" s="591"/>
      <c r="V49" s="43"/>
      <c r="W49" s="43"/>
    </row>
    <row r="50" spans="1:23" x14ac:dyDescent="0.35">
      <c r="A50" s="43"/>
      <c r="B50" s="43"/>
      <c r="C50" s="43"/>
      <c r="D50" s="43"/>
      <c r="E50" s="61"/>
      <c r="F50" s="43"/>
      <c r="G50" s="598"/>
      <c r="H50" s="598"/>
      <c r="I50" s="63"/>
      <c r="J50" s="63"/>
      <c r="K50" s="61"/>
      <c r="L50" s="63"/>
      <c r="M50" s="63"/>
      <c r="N50" s="63"/>
      <c r="O50" s="63"/>
      <c r="P50" s="63"/>
      <c r="Q50" s="61"/>
      <c r="R50" s="43"/>
      <c r="S50" s="591"/>
      <c r="T50" s="591"/>
      <c r="U50" s="591"/>
      <c r="V50" s="43"/>
      <c r="W50" s="43"/>
    </row>
    <row r="51" spans="1:23" x14ac:dyDescent="0.35">
      <c r="A51" s="43"/>
      <c r="B51" s="43"/>
      <c r="C51" s="43"/>
      <c r="D51" s="43"/>
      <c r="E51" s="61"/>
      <c r="F51" s="43"/>
      <c r="G51" s="598"/>
      <c r="H51" s="598"/>
      <c r="I51" s="63"/>
      <c r="J51" s="63"/>
      <c r="K51" s="61"/>
      <c r="L51" s="63"/>
      <c r="M51" s="63"/>
      <c r="N51" s="63"/>
      <c r="O51" s="63"/>
      <c r="P51" s="63"/>
      <c r="Q51" s="61"/>
      <c r="R51" s="43"/>
      <c r="S51" s="591"/>
      <c r="T51" s="591"/>
      <c r="U51" s="591"/>
      <c r="V51" s="43"/>
      <c r="W51" s="43"/>
    </row>
    <row r="52" spans="1:23" x14ac:dyDescent="0.35">
      <c r="A52" s="43"/>
      <c r="B52" s="43"/>
      <c r="C52" s="43"/>
      <c r="D52" s="43"/>
      <c r="E52" s="61"/>
      <c r="F52" s="43"/>
      <c r="G52" s="598"/>
      <c r="H52" s="598"/>
      <c r="I52" s="599"/>
      <c r="J52" s="599"/>
      <c r="K52" s="61"/>
      <c r="L52" s="599"/>
      <c r="M52" s="599"/>
      <c r="N52" s="599"/>
      <c r="O52" s="599"/>
      <c r="P52" s="599"/>
      <c r="Q52" s="61"/>
      <c r="R52" s="43"/>
      <c r="S52" s="600"/>
      <c r="T52" s="600"/>
      <c r="U52" s="600"/>
      <c r="V52" s="43"/>
      <c r="W52" s="43"/>
    </row>
    <row r="53" spans="1:23" x14ac:dyDescent="0.35">
      <c r="A53" s="43"/>
      <c r="B53" s="43"/>
      <c r="C53" s="43"/>
      <c r="D53" s="43"/>
      <c r="E53" s="61"/>
      <c r="F53" s="43"/>
      <c r="G53" s="598"/>
      <c r="H53" s="598"/>
      <c r="I53" s="63"/>
      <c r="J53" s="63"/>
      <c r="K53" s="61"/>
      <c r="L53" s="63"/>
      <c r="M53" s="63"/>
      <c r="N53" s="63"/>
      <c r="O53" s="63"/>
      <c r="P53" s="63"/>
      <c r="Q53" s="61"/>
      <c r="R53" s="43"/>
      <c r="S53" s="591"/>
      <c r="T53" s="591"/>
      <c r="U53" s="591"/>
      <c r="V53" s="43"/>
      <c r="W53" s="43"/>
    </row>
    <row r="54" spans="1:23" x14ac:dyDescent="0.35">
      <c r="A54" s="43"/>
      <c r="B54" s="43"/>
      <c r="C54" s="43"/>
      <c r="D54" s="43"/>
      <c r="E54" s="61"/>
      <c r="F54" s="43"/>
      <c r="G54" s="598"/>
      <c r="H54" s="598"/>
      <c r="I54" s="63"/>
      <c r="J54" s="63"/>
      <c r="K54" s="61"/>
      <c r="L54" s="63"/>
      <c r="M54" s="63"/>
      <c r="N54" s="63"/>
      <c r="O54" s="63"/>
      <c r="P54" s="63"/>
      <c r="Q54" s="61"/>
      <c r="R54" s="43"/>
      <c r="S54" s="591"/>
      <c r="T54" s="591"/>
      <c r="U54" s="591"/>
      <c r="V54" s="43"/>
      <c r="W54" s="43"/>
    </row>
    <row r="55" spans="1:23" x14ac:dyDescent="0.35">
      <c r="A55" s="43"/>
      <c r="B55" s="43"/>
      <c r="C55" s="43"/>
      <c r="D55" s="43"/>
      <c r="E55" s="61"/>
      <c r="F55" s="43"/>
      <c r="G55" s="598"/>
      <c r="H55" s="598"/>
      <c r="I55" s="599"/>
      <c r="J55" s="599"/>
      <c r="K55" s="61"/>
      <c r="L55" s="599"/>
      <c r="M55" s="599"/>
      <c r="N55" s="599"/>
      <c r="O55" s="599"/>
      <c r="P55" s="599"/>
      <c r="Q55" s="61"/>
      <c r="R55" s="43"/>
      <c r="S55" s="600"/>
      <c r="T55" s="600"/>
      <c r="U55" s="600"/>
      <c r="V55" s="43"/>
      <c r="W55" s="43"/>
    </row>
    <row r="56" spans="1:23" x14ac:dyDescent="0.35">
      <c r="A56" s="43"/>
      <c r="B56" s="43"/>
      <c r="C56" s="43"/>
      <c r="D56" s="43"/>
      <c r="E56" s="61"/>
      <c r="F56" s="43"/>
      <c r="G56" s="598"/>
      <c r="H56" s="598"/>
      <c r="I56" s="63"/>
      <c r="J56" s="63"/>
      <c r="K56" s="61"/>
      <c r="L56" s="63"/>
      <c r="M56" s="63"/>
      <c r="N56" s="63"/>
      <c r="O56" s="63"/>
      <c r="P56" s="63"/>
      <c r="Q56" s="61"/>
      <c r="R56" s="43"/>
      <c r="S56" s="591"/>
      <c r="T56" s="591"/>
      <c r="U56" s="591"/>
      <c r="V56" s="43"/>
      <c r="W56" s="43"/>
    </row>
    <row r="57" spans="1:23" x14ac:dyDescent="0.35">
      <c r="A57" s="43"/>
      <c r="B57" s="43"/>
      <c r="C57" s="43"/>
      <c r="D57" s="43"/>
      <c r="E57" s="61"/>
      <c r="F57" s="43"/>
      <c r="G57" s="598"/>
      <c r="H57" s="598"/>
      <c r="I57" s="63"/>
      <c r="J57" s="63"/>
      <c r="K57" s="61"/>
      <c r="L57" s="63"/>
      <c r="M57" s="63"/>
      <c r="N57" s="63"/>
      <c r="O57" s="63"/>
      <c r="P57" s="63"/>
      <c r="Q57" s="61"/>
      <c r="R57" s="43"/>
      <c r="S57" s="591"/>
      <c r="T57" s="591"/>
      <c r="U57" s="591"/>
      <c r="V57" s="43"/>
      <c r="W57" s="43"/>
    </row>
    <row r="58" spans="1:23" x14ac:dyDescent="0.35">
      <c r="A58" s="43"/>
      <c r="B58" s="43"/>
      <c r="C58" s="43"/>
      <c r="D58" s="43"/>
      <c r="E58" s="61"/>
      <c r="F58" s="43"/>
      <c r="G58" s="598"/>
      <c r="H58" s="598"/>
      <c r="I58" s="63"/>
      <c r="J58" s="63"/>
      <c r="K58" s="61"/>
      <c r="L58" s="63"/>
      <c r="M58" s="63"/>
      <c r="N58" s="63"/>
      <c r="O58" s="63"/>
      <c r="P58" s="63"/>
      <c r="Q58" s="61"/>
      <c r="R58" s="43"/>
      <c r="S58" s="591"/>
      <c r="T58" s="591"/>
      <c r="U58" s="591"/>
      <c r="V58" s="43"/>
      <c r="W58" s="43"/>
    </row>
    <row r="59" spans="1:23" x14ac:dyDescent="0.35">
      <c r="A59" s="43"/>
      <c r="B59" s="43"/>
      <c r="C59" s="43"/>
      <c r="D59" s="43"/>
      <c r="E59" s="61"/>
      <c r="F59" s="43"/>
      <c r="G59" s="598"/>
      <c r="H59" s="598"/>
      <c r="I59" s="63"/>
      <c r="J59" s="63"/>
      <c r="K59" s="61"/>
      <c r="L59" s="63"/>
      <c r="M59" s="63"/>
      <c r="N59" s="63"/>
      <c r="O59" s="63"/>
      <c r="P59" s="63"/>
      <c r="Q59" s="61"/>
      <c r="R59" s="43"/>
      <c r="S59" s="591"/>
      <c r="T59" s="591"/>
      <c r="U59" s="591"/>
      <c r="V59" s="43"/>
      <c r="W59" s="43"/>
    </row>
    <row r="60" spans="1:23" x14ac:dyDescent="0.35">
      <c r="A60" s="43"/>
      <c r="B60" s="43"/>
      <c r="C60" s="43"/>
      <c r="D60" s="43"/>
      <c r="E60" s="61"/>
      <c r="F60" s="43"/>
      <c r="G60" s="598"/>
      <c r="H60" s="598"/>
      <c r="I60" s="599"/>
      <c r="J60" s="599"/>
      <c r="K60" s="61"/>
      <c r="L60" s="599"/>
      <c r="M60" s="599"/>
      <c r="N60" s="599"/>
      <c r="O60" s="599"/>
      <c r="P60" s="599"/>
      <c r="Q60" s="61"/>
      <c r="R60" s="43"/>
      <c r="S60" s="600"/>
      <c r="T60" s="600"/>
      <c r="U60" s="600"/>
      <c r="V60" s="43"/>
      <c r="W60" s="43"/>
    </row>
    <row r="61" spans="1:23" x14ac:dyDescent="0.35">
      <c r="A61" s="43"/>
      <c r="B61" s="43"/>
      <c r="C61" s="43"/>
      <c r="D61" s="43"/>
      <c r="E61" s="61"/>
      <c r="F61" s="43"/>
      <c r="G61" s="598"/>
      <c r="H61" s="598"/>
      <c r="I61" s="599"/>
      <c r="J61" s="599"/>
      <c r="K61" s="61"/>
      <c r="L61" s="599"/>
      <c r="M61" s="599"/>
      <c r="N61" s="599"/>
      <c r="O61" s="599"/>
      <c r="P61" s="599"/>
      <c r="Q61" s="61"/>
      <c r="R61" s="43"/>
      <c r="S61" s="600"/>
      <c r="T61" s="600"/>
      <c r="U61" s="600"/>
      <c r="V61" s="43"/>
      <c r="W61" s="43"/>
    </row>
    <row r="62" spans="1:23" x14ac:dyDescent="0.35">
      <c r="A62" s="43"/>
      <c r="B62" s="43"/>
      <c r="C62" s="43"/>
      <c r="D62" s="43"/>
      <c r="E62" s="61"/>
      <c r="F62" s="43"/>
      <c r="G62" s="598"/>
      <c r="H62" s="598"/>
      <c r="I62" s="63"/>
      <c r="J62" s="63"/>
      <c r="K62" s="61"/>
      <c r="L62" s="63"/>
      <c r="M62" s="63"/>
      <c r="N62" s="63"/>
      <c r="O62" s="63"/>
      <c r="P62" s="63"/>
      <c r="Q62" s="61"/>
      <c r="R62" s="43"/>
      <c r="S62" s="591"/>
      <c r="T62" s="591"/>
      <c r="U62" s="591"/>
      <c r="V62" s="43"/>
      <c r="W62" s="43"/>
    </row>
    <row r="63" spans="1:23" x14ac:dyDescent="0.35">
      <c r="A63" s="43"/>
      <c r="B63" s="43"/>
      <c r="C63" s="43"/>
      <c r="D63" s="43"/>
      <c r="E63" s="61"/>
      <c r="F63" s="43"/>
      <c r="G63" s="598"/>
      <c r="H63" s="598"/>
      <c r="I63" s="63"/>
      <c r="J63" s="63"/>
      <c r="K63" s="61"/>
      <c r="L63" s="63"/>
      <c r="M63" s="63"/>
      <c r="N63" s="63"/>
      <c r="O63" s="63"/>
      <c r="P63" s="63"/>
      <c r="Q63" s="61"/>
      <c r="R63" s="43"/>
      <c r="S63" s="591"/>
      <c r="T63" s="591"/>
      <c r="U63" s="591"/>
      <c r="V63" s="43"/>
      <c r="W63" s="43"/>
    </row>
    <row r="64" spans="1:23" x14ac:dyDescent="0.35">
      <c r="A64" s="43"/>
      <c r="B64" s="43"/>
      <c r="C64" s="43"/>
      <c r="D64" s="43"/>
      <c r="E64" s="61"/>
      <c r="F64" s="43"/>
      <c r="G64" s="598"/>
      <c r="H64" s="598"/>
      <c r="I64" s="599"/>
      <c r="J64" s="599"/>
      <c r="K64" s="61"/>
      <c r="L64" s="599"/>
      <c r="M64" s="599"/>
      <c r="N64" s="599"/>
      <c r="O64" s="599"/>
      <c r="P64" s="599"/>
      <c r="Q64" s="61"/>
      <c r="R64" s="43"/>
      <c r="S64" s="600"/>
      <c r="T64" s="600"/>
      <c r="U64" s="600"/>
      <c r="V64" s="43"/>
      <c r="W64" s="43"/>
    </row>
    <row r="65" spans="1:23" x14ac:dyDescent="0.35">
      <c r="A65" s="43"/>
      <c r="B65" s="43"/>
      <c r="C65" s="43"/>
      <c r="D65" s="43"/>
      <c r="E65" s="61"/>
      <c r="F65" s="43"/>
      <c r="G65" s="598"/>
      <c r="H65" s="598"/>
      <c r="I65" s="599"/>
      <c r="J65" s="599"/>
      <c r="K65" s="61"/>
      <c r="L65" s="599"/>
      <c r="M65" s="599"/>
      <c r="N65" s="599"/>
      <c r="O65" s="599"/>
      <c r="P65" s="599"/>
      <c r="Q65" s="61"/>
      <c r="R65" s="43"/>
      <c r="S65" s="600"/>
      <c r="T65" s="600"/>
      <c r="U65" s="600"/>
      <c r="V65" s="43"/>
      <c r="W65" s="43"/>
    </row>
    <row r="66" spans="1:23" x14ac:dyDescent="0.35">
      <c r="A66" s="43"/>
      <c r="B66" s="43"/>
      <c r="C66" s="43"/>
      <c r="D66" s="43"/>
      <c r="E66" s="61"/>
      <c r="F66" s="43"/>
      <c r="G66" s="598"/>
      <c r="H66" s="598"/>
      <c r="I66" s="63"/>
      <c r="J66" s="63"/>
      <c r="K66" s="61"/>
      <c r="L66" s="63"/>
      <c r="M66" s="63"/>
      <c r="N66" s="63"/>
      <c r="O66" s="63"/>
      <c r="P66" s="63"/>
      <c r="Q66" s="61"/>
      <c r="R66" s="43"/>
      <c r="S66" s="591"/>
      <c r="T66" s="591"/>
      <c r="U66" s="591"/>
      <c r="V66" s="43"/>
      <c r="W66" s="43"/>
    </row>
    <row r="67" spans="1:23" x14ac:dyDescent="0.35">
      <c r="A67" s="43"/>
      <c r="B67" s="43"/>
      <c r="C67" s="43"/>
      <c r="D67" s="43"/>
      <c r="E67" s="61"/>
      <c r="F67" s="43"/>
      <c r="G67" s="598"/>
      <c r="H67" s="598"/>
      <c r="I67" s="63"/>
      <c r="J67" s="599"/>
      <c r="K67" s="61"/>
      <c r="L67" s="63"/>
      <c r="M67" s="63"/>
      <c r="N67" s="63"/>
      <c r="O67" s="63"/>
      <c r="P67" s="63"/>
      <c r="Q67" s="61"/>
      <c r="R67" s="43"/>
      <c r="S67" s="591"/>
      <c r="T67" s="591"/>
      <c r="U67" s="591"/>
      <c r="V67" s="43"/>
      <c r="W67" s="43"/>
    </row>
    <row r="68" spans="1:23" x14ac:dyDescent="0.35">
      <c r="A68" s="43"/>
      <c r="B68" s="43"/>
      <c r="C68" s="43"/>
      <c r="D68" s="43"/>
      <c r="E68" s="61"/>
      <c r="F68" s="43"/>
      <c r="G68" s="598"/>
      <c r="H68" s="598"/>
      <c r="I68" s="63"/>
      <c r="J68" s="599"/>
      <c r="K68" s="61"/>
      <c r="L68" s="63"/>
      <c r="M68" s="63"/>
      <c r="N68" s="63"/>
      <c r="O68" s="63"/>
      <c r="P68" s="63"/>
      <c r="Q68" s="61"/>
      <c r="R68" s="43"/>
      <c r="S68" s="591"/>
      <c r="T68" s="591"/>
      <c r="U68" s="591"/>
      <c r="V68" s="43"/>
      <c r="W68" s="43"/>
    </row>
    <row r="69" spans="1:23" x14ac:dyDescent="0.35">
      <c r="A69" s="43"/>
      <c r="B69" s="43"/>
      <c r="C69" s="43"/>
      <c r="D69" s="43"/>
      <c r="E69" s="61"/>
      <c r="F69" s="43"/>
      <c r="G69" s="598"/>
      <c r="H69" s="598"/>
      <c r="I69" s="63"/>
      <c r="J69" s="599"/>
      <c r="K69" s="61"/>
      <c r="L69" s="63"/>
      <c r="M69" s="63"/>
      <c r="N69" s="63"/>
      <c r="O69" s="63"/>
      <c r="P69" s="63"/>
      <c r="Q69" s="61"/>
      <c r="R69" s="43"/>
      <c r="S69" s="591"/>
      <c r="T69" s="591"/>
      <c r="U69" s="591"/>
      <c r="V69" s="43"/>
      <c r="W69" s="43"/>
    </row>
    <row r="70" spans="1:23" x14ac:dyDescent="0.35">
      <c r="A70" s="43"/>
      <c r="B70" s="43"/>
      <c r="C70" s="43"/>
      <c r="D70" s="43"/>
      <c r="E70" s="61"/>
      <c r="F70" s="43"/>
      <c r="G70" s="598"/>
      <c r="H70" s="598"/>
      <c r="I70" s="599"/>
      <c r="J70" s="599"/>
      <c r="K70" s="61"/>
      <c r="L70" s="599"/>
      <c r="M70" s="599"/>
      <c r="N70" s="599"/>
      <c r="O70" s="599"/>
      <c r="P70" s="599"/>
      <c r="Q70" s="61"/>
      <c r="R70" s="43"/>
      <c r="S70" s="600"/>
      <c r="T70" s="600"/>
      <c r="U70" s="600"/>
      <c r="V70" s="43"/>
      <c r="W70" s="43"/>
    </row>
    <row r="71" spans="1:23" x14ac:dyDescent="0.35">
      <c r="A71" s="43"/>
      <c r="B71" s="43"/>
      <c r="C71" s="43"/>
      <c r="D71" s="43"/>
      <c r="E71" s="61"/>
      <c r="F71" s="43"/>
      <c r="G71" s="598"/>
      <c r="H71" s="598"/>
      <c r="I71" s="63"/>
      <c r="J71" s="63"/>
      <c r="K71" s="61"/>
      <c r="L71" s="63"/>
      <c r="M71" s="63"/>
      <c r="N71" s="63"/>
      <c r="O71" s="63"/>
      <c r="P71" s="63"/>
      <c r="Q71" s="61"/>
      <c r="R71" s="43"/>
      <c r="S71" s="591"/>
      <c r="T71" s="591"/>
      <c r="U71" s="591"/>
      <c r="V71" s="43"/>
      <c r="W71" s="43"/>
    </row>
    <row r="72" spans="1:23" x14ac:dyDescent="0.35">
      <c r="A72" s="43"/>
      <c r="B72" s="43"/>
      <c r="C72" s="43"/>
      <c r="D72" s="43"/>
      <c r="E72" s="61"/>
      <c r="F72" s="43"/>
      <c r="G72" s="598"/>
      <c r="H72" s="598"/>
      <c r="I72" s="63"/>
      <c r="J72" s="63"/>
      <c r="K72" s="61"/>
      <c r="L72" s="63"/>
      <c r="M72" s="63"/>
      <c r="N72" s="63"/>
      <c r="O72" s="63"/>
      <c r="P72" s="63"/>
      <c r="Q72" s="61"/>
      <c r="R72" s="43"/>
      <c r="S72" s="591"/>
      <c r="T72" s="591"/>
      <c r="U72" s="591"/>
      <c r="V72" s="43"/>
      <c r="W72" s="43"/>
    </row>
    <row r="73" spans="1:23" x14ac:dyDescent="0.35">
      <c r="A73" s="43"/>
      <c r="B73" s="43"/>
      <c r="C73" s="43"/>
      <c r="D73" s="43"/>
      <c r="E73" s="61"/>
      <c r="F73" s="43"/>
      <c r="G73" s="598"/>
      <c r="H73" s="598"/>
      <c r="I73" s="63"/>
      <c r="J73" s="63"/>
      <c r="K73" s="61"/>
      <c r="L73" s="63"/>
      <c r="M73" s="63"/>
      <c r="N73" s="63"/>
      <c r="O73" s="63"/>
      <c r="P73" s="63"/>
      <c r="Q73" s="61"/>
      <c r="R73" s="43"/>
      <c r="S73" s="591"/>
      <c r="T73" s="591"/>
      <c r="U73" s="591"/>
      <c r="V73" s="43"/>
      <c r="W73" s="43"/>
    </row>
    <row r="74" spans="1:23" x14ac:dyDescent="0.35">
      <c r="A74" s="43"/>
      <c r="B74" s="43"/>
      <c r="C74" s="43"/>
      <c r="D74" s="43"/>
      <c r="E74" s="61"/>
      <c r="F74" s="43"/>
      <c r="G74" s="598"/>
      <c r="H74" s="598"/>
      <c r="I74" s="599"/>
      <c r="J74" s="599"/>
      <c r="K74" s="61"/>
      <c r="L74" s="599"/>
      <c r="M74" s="599"/>
      <c r="N74" s="599"/>
      <c r="O74" s="599"/>
      <c r="P74" s="599"/>
      <c r="Q74" s="61"/>
      <c r="R74" s="43"/>
      <c r="S74" s="600"/>
      <c r="T74" s="600"/>
      <c r="U74" s="600"/>
      <c r="V74" s="43"/>
      <c r="W74" s="43"/>
    </row>
    <row r="75" spans="1:23" x14ac:dyDescent="0.35">
      <c r="A75" s="43"/>
      <c r="B75" s="43"/>
      <c r="C75" s="43"/>
      <c r="D75" s="43"/>
      <c r="E75" s="61"/>
      <c r="F75" s="43"/>
      <c r="G75" s="598"/>
      <c r="H75" s="598"/>
      <c r="I75" s="599"/>
      <c r="J75" s="599"/>
      <c r="K75" s="61"/>
      <c r="L75" s="599"/>
      <c r="M75" s="599"/>
      <c r="N75" s="599"/>
      <c r="O75" s="599"/>
      <c r="P75" s="599"/>
      <c r="Q75" s="61"/>
      <c r="R75" s="43"/>
      <c r="S75" s="600"/>
      <c r="T75" s="600"/>
      <c r="U75" s="600"/>
      <c r="V75" s="43"/>
      <c r="W75" s="43"/>
    </row>
    <row r="76" spans="1:23" x14ac:dyDescent="0.35">
      <c r="A76" s="43"/>
      <c r="B76" s="43"/>
      <c r="C76" s="43"/>
      <c r="D76" s="43"/>
      <c r="E76" s="61"/>
      <c r="F76" s="43"/>
      <c r="G76" s="598"/>
      <c r="H76" s="598"/>
      <c r="I76" s="63"/>
      <c r="J76" s="63"/>
      <c r="K76" s="61"/>
      <c r="L76" s="63"/>
      <c r="M76" s="63"/>
      <c r="N76" s="63"/>
      <c r="O76" s="63"/>
      <c r="P76" s="63"/>
      <c r="Q76" s="61"/>
      <c r="R76" s="43"/>
      <c r="S76" s="591"/>
      <c r="T76" s="591"/>
      <c r="U76" s="591"/>
      <c r="V76" s="43"/>
      <c r="W76" s="43"/>
    </row>
    <row r="77" spans="1:23" x14ac:dyDescent="0.35">
      <c r="A77" s="43"/>
      <c r="B77" s="43"/>
      <c r="C77" s="43"/>
      <c r="D77" s="43"/>
      <c r="E77" s="61"/>
      <c r="F77" s="43"/>
      <c r="G77" s="598"/>
      <c r="H77" s="598"/>
      <c r="I77" s="63"/>
      <c r="J77" s="63"/>
      <c r="K77" s="61"/>
      <c r="L77" s="63"/>
      <c r="M77" s="63"/>
      <c r="N77" s="63"/>
      <c r="O77" s="63"/>
      <c r="P77" s="63"/>
      <c r="Q77" s="61"/>
      <c r="R77" s="43"/>
      <c r="S77" s="591"/>
      <c r="T77" s="591"/>
      <c r="U77" s="591"/>
      <c r="V77" s="43"/>
      <c r="W77" s="43"/>
    </row>
    <row r="78" spans="1:23" x14ac:dyDescent="0.35">
      <c r="A78" s="43"/>
      <c r="B78" s="43"/>
      <c r="C78" s="43"/>
      <c r="D78" s="43"/>
      <c r="E78" s="61"/>
      <c r="F78" s="43"/>
      <c r="G78" s="598"/>
      <c r="H78" s="598"/>
      <c r="I78" s="63"/>
      <c r="J78" s="63"/>
      <c r="K78" s="61"/>
      <c r="L78" s="63"/>
      <c r="M78" s="63"/>
      <c r="N78" s="63"/>
      <c r="O78" s="63"/>
      <c r="P78" s="63"/>
      <c r="Q78" s="61"/>
      <c r="R78" s="43"/>
      <c r="S78" s="591"/>
      <c r="T78" s="591"/>
      <c r="U78" s="591"/>
      <c r="V78" s="43"/>
      <c r="W78" s="43"/>
    </row>
    <row r="79" spans="1:23" x14ac:dyDescent="0.35">
      <c r="A79" s="43"/>
      <c r="B79" s="43"/>
      <c r="C79" s="43"/>
      <c r="D79" s="43"/>
      <c r="E79" s="61"/>
      <c r="F79" s="43"/>
      <c r="G79" s="598"/>
      <c r="H79" s="598"/>
      <c r="I79" s="599"/>
      <c r="J79" s="599"/>
      <c r="K79" s="61"/>
      <c r="L79" s="599"/>
      <c r="M79" s="599"/>
      <c r="N79" s="599"/>
      <c r="O79" s="599"/>
      <c r="P79" s="599"/>
      <c r="Q79" s="61"/>
      <c r="R79" s="43"/>
      <c r="S79" s="600"/>
      <c r="T79" s="600"/>
      <c r="U79" s="600"/>
      <c r="V79" s="43"/>
      <c r="W79" s="43"/>
    </row>
    <row r="80" spans="1:23" x14ac:dyDescent="0.35">
      <c r="A80" s="43"/>
      <c r="B80" s="43"/>
      <c r="C80" s="43"/>
      <c r="D80" s="43"/>
      <c r="E80" s="61"/>
      <c r="F80" s="43"/>
      <c r="G80" s="598"/>
      <c r="H80" s="598"/>
      <c r="I80" s="599"/>
      <c r="J80" s="599"/>
      <c r="K80" s="61"/>
      <c r="L80" s="599"/>
      <c r="M80" s="599"/>
      <c r="N80" s="599"/>
      <c r="O80" s="599"/>
      <c r="P80" s="599"/>
      <c r="Q80" s="61"/>
      <c r="R80" s="43"/>
      <c r="S80" s="600"/>
      <c r="T80" s="600"/>
      <c r="U80" s="600"/>
      <c r="V80" s="43"/>
      <c r="W80" s="43"/>
    </row>
    <row r="81" spans="1:16285" x14ac:dyDescent="0.35">
      <c r="A81" s="43"/>
      <c r="B81" s="43"/>
      <c r="C81" s="43"/>
      <c r="D81" s="43"/>
      <c r="E81" s="61"/>
      <c r="F81" s="43"/>
      <c r="G81" s="598"/>
      <c r="H81" s="598"/>
      <c r="I81" s="599"/>
      <c r="J81" s="599"/>
      <c r="K81" s="61"/>
      <c r="L81" s="599"/>
      <c r="M81" s="599"/>
      <c r="N81" s="599"/>
      <c r="O81" s="599"/>
      <c r="P81" s="599"/>
      <c r="Q81" s="61"/>
      <c r="R81" s="43"/>
      <c r="S81" s="600"/>
      <c r="T81" s="600"/>
      <c r="U81" s="600"/>
      <c r="V81" s="43"/>
      <c r="W81" s="43"/>
    </row>
    <row r="82" spans="1:16285" x14ac:dyDescent="0.35">
      <c r="A82" s="43"/>
      <c r="B82" s="43"/>
      <c r="C82" s="43"/>
      <c r="D82" s="43"/>
      <c r="E82" s="61"/>
      <c r="F82" s="43"/>
      <c r="G82" s="598"/>
      <c r="H82" s="598"/>
      <c r="I82" s="599"/>
      <c r="J82" s="599"/>
      <c r="K82" s="61"/>
      <c r="L82" s="599"/>
      <c r="M82" s="599"/>
      <c r="N82" s="599"/>
      <c r="O82" s="599"/>
      <c r="P82" s="599"/>
      <c r="Q82" s="61"/>
      <c r="R82" s="43"/>
      <c r="S82" s="600"/>
      <c r="T82" s="600"/>
      <c r="U82" s="600"/>
      <c r="V82" s="43"/>
      <c r="W82" s="43"/>
    </row>
    <row r="83" spans="1:16285" x14ac:dyDescent="0.35">
      <c r="A83" s="43"/>
      <c r="B83" s="43"/>
      <c r="C83" s="43"/>
      <c r="D83" s="43"/>
      <c r="E83" s="61"/>
      <c r="F83" s="43"/>
      <c r="G83" s="598"/>
      <c r="H83" s="598"/>
      <c r="I83" s="63"/>
      <c r="J83" s="63"/>
      <c r="K83" s="61"/>
      <c r="L83" s="63"/>
      <c r="M83" s="63"/>
      <c r="N83" s="63"/>
      <c r="O83" s="63"/>
      <c r="P83" s="63"/>
      <c r="Q83" s="61"/>
      <c r="R83" s="43"/>
      <c r="S83" s="591"/>
      <c r="T83" s="591"/>
      <c r="U83" s="591"/>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598"/>
      <c r="H84" s="598"/>
      <c r="I84" s="63"/>
      <c r="J84" s="63"/>
      <c r="K84" s="61"/>
      <c r="L84" s="63"/>
      <c r="M84" s="63"/>
      <c r="N84" s="63"/>
      <c r="O84" s="63"/>
      <c r="P84" s="63"/>
      <c r="Q84" s="61"/>
      <c r="R84" s="43"/>
      <c r="S84" s="591"/>
      <c r="T84" s="591"/>
      <c r="U84" s="591"/>
      <c r="V84" s="43"/>
      <c r="W84" s="43"/>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row>
    <row r="85" spans="1:16285" x14ac:dyDescent="0.35">
      <c r="A85" s="43"/>
      <c r="B85" s="43"/>
      <c r="C85" s="43"/>
      <c r="D85" s="43"/>
      <c r="E85" s="61"/>
      <c r="F85" s="43"/>
      <c r="G85" s="598"/>
      <c r="H85" s="598"/>
      <c r="I85" s="63"/>
      <c r="J85" s="63"/>
      <c r="K85" s="61"/>
      <c r="L85" s="63"/>
      <c r="M85" s="63"/>
      <c r="N85" s="63"/>
      <c r="O85" s="63"/>
      <c r="P85" s="63"/>
      <c r="Q85" s="61"/>
      <c r="R85" s="43"/>
      <c r="S85" s="591"/>
      <c r="T85" s="591"/>
      <c r="U85" s="591"/>
      <c r="V85" s="43"/>
      <c r="W85" s="43"/>
    </row>
    <row r="86" spans="1:16285" x14ac:dyDescent="0.35">
      <c r="A86" s="43"/>
      <c r="B86" s="43"/>
      <c r="C86" s="43"/>
      <c r="D86" s="43"/>
      <c r="E86" s="61"/>
      <c r="F86" s="43"/>
      <c r="G86" s="598"/>
      <c r="H86" s="598"/>
      <c r="I86" s="63"/>
      <c r="J86" s="63"/>
      <c r="K86" s="61"/>
      <c r="L86" s="63"/>
      <c r="M86" s="63"/>
      <c r="N86" s="63"/>
      <c r="O86" s="63"/>
      <c r="P86" s="63"/>
      <c r="Q86" s="61"/>
      <c r="R86" s="43"/>
      <c r="S86" s="591"/>
      <c r="T86" s="591"/>
      <c r="U86" s="591"/>
      <c r="V86" s="43"/>
      <c r="W86" s="43"/>
    </row>
    <row r="87" spans="1:16285" x14ac:dyDescent="0.35">
      <c r="A87" s="43"/>
      <c r="B87" s="43"/>
      <c r="C87" s="43"/>
      <c r="D87" s="43"/>
      <c r="E87" s="61"/>
      <c r="F87" s="43"/>
      <c r="G87" s="598"/>
      <c r="H87" s="598"/>
      <c r="I87" s="63"/>
      <c r="J87" s="63"/>
      <c r="K87" s="61"/>
      <c r="L87" s="63"/>
      <c r="M87" s="63"/>
      <c r="N87" s="63"/>
      <c r="O87" s="63"/>
      <c r="P87" s="63"/>
      <c r="Q87" s="61"/>
      <c r="R87" s="43"/>
      <c r="S87" s="591"/>
      <c r="T87" s="591"/>
      <c r="U87" s="591"/>
      <c r="V87" s="43"/>
      <c r="W87" s="43"/>
    </row>
    <row r="88" spans="1:16285" x14ac:dyDescent="0.35">
      <c r="A88" s="43"/>
      <c r="B88" s="43"/>
      <c r="C88" s="43"/>
      <c r="D88" s="43"/>
      <c r="E88" s="61"/>
      <c r="F88" s="43"/>
      <c r="G88" s="598"/>
      <c r="H88" s="598"/>
      <c r="I88" s="63"/>
      <c r="J88" s="63"/>
      <c r="K88" s="61"/>
      <c r="L88" s="63"/>
      <c r="M88" s="63"/>
      <c r="N88" s="63"/>
      <c r="O88" s="63"/>
      <c r="P88" s="63"/>
      <c r="Q88" s="61"/>
      <c r="R88" s="43"/>
      <c r="S88" s="591"/>
      <c r="T88" s="591"/>
      <c r="U88" s="591"/>
      <c r="V88" s="43"/>
      <c r="W88" s="43"/>
    </row>
    <row r="89" spans="1:16285" x14ac:dyDescent="0.35">
      <c r="A89" s="43"/>
      <c r="B89" s="43"/>
      <c r="C89" s="43"/>
      <c r="D89" s="43"/>
      <c r="E89" s="61"/>
      <c r="F89" s="43"/>
      <c r="G89" s="598"/>
      <c r="H89" s="598"/>
      <c r="I89" s="63"/>
      <c r="J89" s="63"/>
      <c r="K89" s="61"/>
      <c r="L89" s="63"/>
      <c r="M89" s="63"/>
      <c r="N89" s="63"/>
      <c r="O89" s="63"/>
      <c r="P89" s="63"/>
      <c r="Q89" s="61"/>
      <c r="R89" s="43"/>
      <c r="S89" s="591"/>
      <c r="T89" s="591"/>
      <c r="U89" s="591"/>
      <c r="V89" s="43"/>
      <c r="W89" s="43"/>
    </row>
    <row r="90" spans="1:16285" x14ac:dyDescent="0.35">
      <c r="A90" s="43"/>
      <c r="B90" s="43"/>
      <c r="C90" s="43"/>
      <c r="D90" s="43"/>
      <c r="E90" s="61"/>
      <c r="F90" s="43"/>
      <c r="G90" s="598"/>
      <c r="H90" s="598"/>
      <c r="I90" s="599"/>
      <c r="J90" s="599"/>
      <c r="K90" s="61"/>
      <c r="L90" s="599"/>
      <c r="M90" s="599"/>
      <c r="N90" s="599"/>
      <c r="O90" s="599"/>
      <c r="P90" s="599"/>
      <c r="Q90" s="61"/>
      <c r="R90" s="43"/>
      <c r="S90" s="600"/>
      <c r="T90" s="600"/>
      <c r="U90" s="600"/>
      <c r="V90" s="43"/>
      <c r="W90" s="43"/>
    </row>
    <row r="91" spans="1:16285" x14ac:dyDescent="0.35">
      <c r="A91" s="43"/>
      <c r="B91" s="43"/>
      <c r="C91" s="43"/>
      <c r="D91" s="43"/>
      <c r="E91" s="61"/>
      <c r="F91" s="43"/>
      <c r="G91" s="598"/>
      <c r="H91" s="598"/>
      <c r="I91" s="63"/>
      <c r="J91" s="63"/>
      <c r="K91" s="61"/>
      <c r="L91" s="63"/>
      <c r="M91" s="63"/>
      <c r="N91" s="63"/>
      <c r="O91" s="63"/>
      <c r="P91" s="63"/>
      <c r="Q91" s="61"/>
      <c r="R91" s="43"/>
      <c r="S91" s="591"/>
      <c r="T91" s="591"/>
      <c r="U91" s="591"/>
      <c r="V91" s="43"/>
      <c r="W91" s="43"/>
    </row>
    <row r="92" spans="1:16285" x14ac:dyDescent="0.35">
      <c r="A92" s="43"/>
      <c r="B92" s="43"/>
      <c r="C92" s="43"/>
      <c r="D92" s="43"/>
      <c r="E92" s="61"/>
      <c r="F92" s="43"/>
      <c r="G92" s="598"/>
      <c r="H92" s="598"/>
      <c r="I92" s="599"/>
      <c r="J92" s="599"/>
      <c r="K92" s="61"/>
      <c r="L92" s="599"/>
      <c r="M92" s="599"/>
      <c r="N92" s="599"/>
      <c r="O92" s="599"/>
      <c r="P92" s="599"/>
      <c r="Q92" s="61"/>
      <c r="R92" s="43"/>
      <c r="S92" s="600"/>
      <c r="T92" s="600"/>
      <c r="U92" s="600"/>
      <c r="V92" s="43"/>
      <c r="W92" s="43"/>
    </row>
    <row r="93" spans="1:16285" x14ac:dyDescent="0.35">
      <c r="A93" s="43"/>
      <c r="B93" s="43"/>
      <c r="C93" s="43"/>
      <c r="D93" s="43"/>
      <c r="E93" s="61"/>
      <c r="F93" s="43"/>
      <c r="G93" s="598"/>
      <c r="H93" s="598"/>
      <c r="I93" s="599"/>
      <c r="J93" s="599"/>
      <c r="K93" s="61"/>
      <c r="L93" s="599"/>
      <c r="M93" s="599"/>
      <c r="N93" s="599"/>
      <c r="O93" s="599"/>
      <c r="P93" s="599"/>
      <c r="Q93" s="61"/>
      <c r="R93" s="43"/>
      <c r="S93" s="600"/>
      <c r="T93" s="600"/>
      <c r="U93" s="600"/>
      <c r="V93" s="43"/>
      <c r="W93" s="43"/>
    </row>
    <row r="94" spans="1:16285" x14ac:dyDescent="0.35">
      <c r="A94" s="43"/>
      <c r="B94" s="43"/>
      <c r="C94" s="43"/>
      <c r="D94" s="43"/>
      <c r="E94" s="61"/>
      <c r="F94" s="43"/>
      <c r="G94" s="598"/>
      <c r="H94" s="598"/>
      <c r="I94" s="599"/>
      <c r="J94" s="599"/>
      <c r="K94" s="61"/>
      <c r="L94" s="599"/>
      <c r="M94" s="599"/>
      <c r="N94" s="599"/>
      <c r="O94" s="599"/>
      <c r="P94" s="599"/>
      <c r="Q94" s="61"/>
      <c r="R94" s="43"/>
      <c r="S94" s="600"/>
      <c r="T94" s="600"/>
      <c r="U94" s="600"/>
      <c r="V94" s="43"/>
      <c r="W94" s="43"/>
    </row>
    <row r="95" spans="1:16285" x14ac:dyDescent="0.35">
      <c r="A95" s="43"/>
      <c r="B95" s="43"/>
      <c r="C95" s="43"/>
      <c r="D95" s="43"/>
      <c r="E95" s="61"/>
      <c r="F95" s="43"/>
      <c r="G95" s="598"/>
      <c r="H95" s="598"/>
      <c r="I95" s="599"/>
      <c r="J95" s="599"/>
      <c r="K95" s="61"/>
      <c r="L95" s="599"/>
      <c r="M95" s="599"/>
      <c r="N95" s="599"/>
      <c r="O95" s="599"/>
      <c r="P95" s="599"/>
      <c r="Q95" s="61"/>
      <c r="R95" s="43"/>
      <c r="S95" s="600"/>
      <c r="T95" s="600"/>
      <c r="U95" s="600"/>
      <c r="V95" s="43"/>
      <c r="W95" s="43"/>
    </row>
    <row r="96" spans="1:16285" x14ac:dyDescent="0.35">
      <c r="A96" s="43"/>
      <c r="B96" s="43"/>
      <c r="C96" s="43"/>
      <c r="D96" s="43"/>
      <c r="E96" s="61"/>
      <c r="F96" s="43"/>
      <c r="G96" s="598"/>
      <c r="H96" s="598"/>
      <c r="I96" s="63"/>
      <c r="J96" s="63"/>
      <c r="K96" s="61"/>
      <c r="L96" s="63"/>
      <c r="M96" s="63"/>
      <c r="N96" s="63"/>
      <c r="O96" s="63"/>
      <c r="P96" s="63"/>
      <c r="Q96" s="61"/>
      <c r="R96" s="43"/>
      <c r="S96" s="591"/>
      <c r="T96" s="591"/>
      <c r="U96" s="591"/>
      <c r="V96" s="43"/>
      <c r="W96" s="43"/>
    </row>
    <row r="97" spans="1:23" x14ac:dyDescent="0.35">
      <c r="A97" s="43"/>
      <c r="B97" s="43"/>
      <c r="C97" s="43"/>
      <c r="D97" s="43"/>
      <c r="E97" s="61"/>
      <c r="F97" s="43"/>
      <c r="G97" s="598"/>
      <c r="H97" s="598"/>
      <c r="I97" s="63"/>
      <c r="J97" s="63"/>
      <c r="K97" s="61"/>
      <c r="L97" s="63"/>
      <c r="M97" s="63"/>
      <c r="N97" s="63"/>
      <c r="O97" s="63"/>
      <c r="P97" s="63"/>
      <c r="Q97" s="61"/>
      <c r="R97" s="43"/>
      <c r="S97" s="591"/>
      <c r="T97" s="591"/>
      <c r="U97" s="591"/>
      <c r="V97" s="43"/>
      <c r="W97" s="43"/>
    </row>
    <row r="98" spans="1:23" x14ac:dyDescent="0.35">
      <c r="A98" s="43"/>
      <c r="B98" s="43"/>
      <c r="C98" s="43"/>
      <c r="D98" s="43"/>
      <c r="E98" s="61"/>
      <c r="F98" s="43"/>
      <c r="G98" s="598"/>
      <c r="H98" s="598"/>
      <c r="I98" s="63"/>
      <c r="J98" s="63"/>
      <c r="K98" s="61"/>
      <c r="L98" s="63"/>
      <c r="M98" s="63"/>
      <c r="N98" s="63"/>
      <c r="O98" s="63"/>
      <c r="P98" s="63"/>
      <c r="Q98" s="61"/>
      <c r="R98" s="43"/>
      <c r="S98" s="591"/>
      <c r="T98" s="591"/>
      <c r="U98" s="591"/>
      <c r="V98" s="43"/>
      <c r="W98" s="43"/>
    </row>
    <row r="99" spans="1:23" x14ac:dyDescent="0.35">
      <c r="A99" s="43"/>
      <c r="B99" s="43"/>
      <c r="C99" s="43"/>
      <c r="D99" s="43"/>
      <c r="E99" s="61"/>
      <c r="F99" s="43"/>
      <c r="G99" s="598"/>
      <c r="H99" s="598"/>
      <c r="I99" s="63"/>
      <c r="J99" s="63"/>
      <c r="K99" s="61"/>
      <c r="L99" s="63"/>
      <c r="M99" s="63"/>
      <c r="N99" s="63"/>
      <c r="O99" s="63"/>
      <c r="P99" s="63"/>
      <c r="Q99" s="61"/>
      <c r="R99" s="43"/>
      <c r="S99" s="591"/>
      <c r="T99" s="591"/>
      <c r="U99" s="591"/>
      <c r="V99" s="43"/>
      <c r="W99" s="43"/>
    </row>
    <row r="100" spans="1:23" x14ac:dyDescent="0.35">
      <c r="A100" s="43"/>
      <c r="B100" s="43"/>
      <c r="C100" s="43"/>
      <c r="D100" s="43"/>
      <c r="E100" s="61"/>
      <c r="F100" s="43"/>
      <c r="G100" s="598"/>
      <c r="H100" s="598"/>
      <c r="I100" s="63"/>
      <c r="J100" s="63"/>
      <c r="K100" s="61"/>
      <c r="L100" s="63"/>
      <c r="M100" s="63"/>
      <c r="N100" s="63"/>
      <c r="O100" s="63"/>
      <c r="P100" s="63"/>
      <c r="Q100" s="61"/>
      <c r="R100" s="43"/>
      <c r="S100" s="591"/>
      <c r="T100" s="591"/>
      <c r="U100" s="591"/>
      <c r="V100" s="43"/>
      <c r="W100" s="43"/>
    </row>
    <row r="101" spans="1:23" x14ac:dyDescent="0.35">
      <c r="A101" s="43"/>
      <c r="B101" s="43"/>
      <c r="C101" s="43"/>
      <c r="D101" s="43"/>
      <c r="E101" s="61"/>
      <c r="F101" s="43"/>
      <c r="G101" s="598"/>
      <c r="H101" s="598"/>
      <c r="I101" s="599"/>
      <c r="J101" s="599"/>
      <c r="K101" s="61"/>
      <c r="L101" s="599"/>
      <c r="M101" s="599"/>
      <c r="N101" s="599"/>
      <c r="O101" s="599"/>
      <c r="P101" s="599"/>
      <c r="Q101" s="61"/>
      <c r="R101" s="43"/>
      <c r="S101" s="600"/>
      <c r="T101" s="600"/>
      <c r="U101" s="600"/>
      <c r="V101" s="43"/>
      <c r="W101" s="43"/>
    </row>
    <row r="102" spans="1:23" x14ac:dyDescent="0.35">
      <c r="A102" s="43"/>
      <c r="B102" s="43"/>
      <c r="C102" s="43"/>
      <c r="D102" s="43"/>
      <c r="E102" s="61"/>
      <c r="F102" s="43"/>
      <c r="G102" s="598"/>
      <c r="H102" s="598"/>
      <c r="I102" s="63"/>
      <c r="J102" s="63"/>
      <c r="K102" s="61"/>
      <c r="L102" s="63"/>
      <c r="M102" s="63"/>
      <c r="N102" s="63"/>
      <c r="O102" s="63"/>
      <c r="P102" s="63"/>
      <c r="Q102" s="61"/>
      <c r="R102" s="43"/>
      <c r="S102" s="591"/>
      <c r="T102" s="591"/>
      <c r="U102" s="591"/>
      <c r="V102" s="43"/>
      <c r="W102" s="43"/>
    </row>
    <row r="103" spans="1:23" x14ac:dyDescent="0.35">
      <c r="A103" s="43"/>
      <c r="B103" s="43"/>
      <c r="C103" s="43"/>
      <c r="D103" s="43"/>
      <c r="E103" s="61"/>
      <c r="F103" s="43"/>
      <c r="G103" s="598"/>
      <c r="H103" s="598"/>
      <c r="I103" s="599"/>
      <c r="J103" s="599"/>
      <c r="K103" s="61"/>
      <c r="L103" s="599"/>
      <c r="M103" s="599"/>
      <c r="N103" s="599"/>
      <c r="O103" s="599"/>
      <c r="P103" s="599"/>
      <c r="Q103" s="61"/>
      <c r="R103" s="43"/>
      <c r="S103" s="600"/>
      <c r="T103" s="600"/>
      <c r="U103" s="600"/>
      <c r="V103" s="43"/>
      <c r="W103" s="43"/>
    </row>
    <row r="104" spans="1:23" x14ac:dyDescent="0.35">
      <c r="A104" s="43"/>
      <c r="B104" s="43"/>
      <c r="C104" s="43"/>
      <c r="D104" s="43"/>
      <c r="E104" s="61"/>
      <c r="F104" s="43"/>
      <c r="G104" s="598"/>
      <c r="H104" s="598"/>
      <c r="I104" s="599"/>
      <c r="J104" s="599"/>
      <c r="K104" s="61"/>
      <c r="L104" s="599"/>
      <c r="M104" s="599"/>
      <c r="N104" s="599"/>
      <c r="O104" s="599"/>
      <c r="P104" s="599"/>
      <c r="Q104" s="61"/>
      <c r="R104" s="43"/>
      <c r="S104" s="600"/>
      <c r="T104" s="600"/>
      <c r="U104" s="600"/>
      <c r="V104" s="43"/>
      <c r="W104" s="43"/>
    </row>
    <row r="105" spans="1:23" x14ac:dyDescent="0.35">
      <c r="A105" s="43"/>
      <c r="B105" s="43"/>
      <c r="C105" s="43"/>
      <c r="D105" s="43"/>
      <c r="E105" s="61"/>
      <c r="F105" s="43"/>
      <c r="G105" s="598"/>
      <c r="H105" s="598"/>
      <c r="I105" s="599"/>
      <c r="J105" s="599"/>
      <c r="K105" s="61"/>
      <c r="L105" s="599"/>
      <c r="M105" s="599"/>
      <c r="N105" s="599"/>
      <c r="O105" s="599"/>
      <c r="P105" s="599"/>
      <c r="Q105" s="61"/>
      <c r="R105" s="43"/>
      <c r="S105" s="600"/>
      <c r="T105" s="600"/>
      <c r="U105" s="600"/>
      <c r="V105" s="43"/>
      <c r="W105" s="43"/>
    </row>
    <row r="106" spans="1:23" x14ac:dyDescent="0.35">
      <c r="A106" s="43"/>
      <c r="B106" s="43"/>
      <c r="C106" s="43"/>
      <c r="D106" s="43"/>
      <c r="E106" s="61"/>
      <c r="F106" s="43"/>
      <c r="G106" s="598"/>
      <c r="H106" s="598"/>
      <c r="I106" s="63"/>
      <c r="J106" s="63"/>
      <c r="K106" s="61"/>
      <c r="L106" s="63"/>
      <c r="M106" s="63"/>
      <c r="N106" s="63"/>
      <c r="O106" s="63"/>
      <c r="P106" s="63"/>
      <c r="Q106" s="61"/>
      <c r="R106" s="43"/>
      <c r="S106" s="591"/>
      <c r="T106" s="591"/>
      <c r="U106" s="591"/>
      <c r="V106" s="43"/>
      <c r="W106" s="43"/>
    </row>
    <row r="107" spans="1:23" x14ac:dyDescent="0.35">
      <c r="A107" s="43"/>
      <c r="B107" s="43"/>
      <c r="C107" s="43"/>
      <c r="D107" s="43"/>
      <c r="E107" s="61"/>
      <c r="F107" s="43"/>
      <c r="G107" s="598"/>
      <c r="H107" s="598"/>
      <c r="I107" s="63"/>
      <c r="J107" s="63"/>
      <c r="K107" s="61"/>
      <c r="L107" s="63"/>
      <c r="M107" s="63"/>
      <c r="N107" s="63"/>
      <c r="O107" s="63"/>
      <c r="P107" s="63"/>
      <c r="Q107" s="61"/>
      <c r="R107" s="43"/>
      <c r="S107" s="591"/>
      <c r="T107" s="591"/>
      <c r="U107" s="591"/>
      <c r="V107" s="43"/>
      <c r="W107" s="43"/>
    </row>
    <row r="108" spans="1:23" x14ac:dyDescent="0.35">
      <c r="A108" s="43"/>
      <c r="B108" s="43"/>
      <c r="C108" s="43"/>
      <c r="D108" s="43"/>
      <c r="E108" s="61"/>
      <c r="F108" s="43"/>
      <c r="G108" s="598"/>
      <c r="H108" s="598"/>
      <c r="I108" s="63"/>
      <c r="J108" s="63"/>
      <c r="K108" s="61"/>
      <c r="L108" s="63"/>
      <c r="M108" s="63"/>
      <c r="N108" s="63"/>
      <c r="O108" s="63"/>
      <c r="P108" s="63"/>
      <c r="Q108" s="61"/>
      <c r="R108" s="43"/>
      <c r="S108" s="591"/>
      <c r="T108" s="591"/>
      <c r="U108" s="591"/>
      <c r="V108" s="47"/>
      <c r="W108" s="43"/>
    </row>
    <row r="109" spans="1:23" x14ac:dyDescent="0.35">
      <c r="A109" s="43"/>
      <c r="B109" s="43"/>
      <c r="C109" s="43"/>
      <c r="D109" s="43"/>
      <c r="E109" s="61"/>
      <c r="F109" s="43"/>
      <c r="G109" s="598"/>
      <c r="H109" s="598"/>
      <c r="I109" s="63"/>
      <c r="J109" s="63"/>
      <c r="K109" s="61"/>
      <c r="L109" s="63"/>
      <c r="M109" s="63"/>
      <c r="N109" s="63"/>
      <c r="O109" s="63"/>
      <c r="P109" s="63"/>
      <c r="Q109" s="61"/>
      <c r="R109" s="43"/>
      <c r="S109" s="600"/>
      <c r="T109" s="600"/>
      <c r="U109" s="600"/>
      <c r="V109" s="43"/>
      <c r="W109" s="43"/>
    </row>
    <row r="110" spans="1:23" x14ac:dyDescent="0.35">
      <c r="A110" s="43"/>
      <c r="B110" s="43"/>
      <c r="C110" s="43"/>
      <c r="D110" s="43"/>
      <c r="E110" s="61"/>
      <c r="F110" s="43"/>
      <c r="G110" s="598"/>
      <c r="H110" s="598"/>
      <c r="I110" s="63"/>
      <c r="J110" s="63"/>
      <c r="K110" s="61"/>
      <c r="L110" s="63"/>
      <c r="M110" s="63"/>
      <c r="N110" s="63"/>
      <c r="O110" s="63"/>
      <c r="P110" s="63"/>
      <c r="Q110" s="61"/>
      <c r="R110" s="43"/>
      <c r="S110" s="591"/>
      <c r="T110" s="591"/>
      <c r="U110" s="591"/>
      <c r="V110" s="43"/>
      <c r="W110" s="43"/>
    </row>
    <row r="111" spans="1:23" x14ac:dyDescent="0.35">
      <c r="A111" s="43"/>
      <c r="B111" s="43"/>
      <c r="C111" s="43"/>
      <c r="D111" s="43"/>
      <c r="E111" s="61"/>
      <c r="F111" s="43"/>
      <c r="G111" s="598"/>
      <c r="H111" s="598"/>
      <c r="I111" s="63"/>
      <c r="J111" s="63"/>
      <c r="K111" s="61"/>
      <c r="L111" s="63"/>
      <c r="M111" s="63"/>
      <c r="N111" s="63"/>
      <c r="O111" s="63"/>
      <c r="P111" s="63"/>
      <c r="Q111" s="61"/>
      <c r="R111" s="43"/>
      <c r="S111" s="591"/>
      <c r="T111" s="591"/>
      <c r="U111" s="591"/>
      <c r="V111" s="43"/>
      <c r="W111" s="43"/>
    </row>
    <row r="112" spans="1:23" x14ac:dyDescent="0.35">
      <c r="A112" s="43"/>
      <c r="B112" s="43"/>
      <c r="C112" s="43"/>
      <c r="D112" s="43"/>
      <c r="E112" s="61"/>
      <c r="F112" s="43"/>
      <c r="G112" s="598"/>
      <c r="H112" s="598"/>
      <c r="I112" s="63"/>
      <c r="J112" s="63"/>
      <c r="K112" s="61"/>
      <c r="L112" s="63"/>
      <c r="M112" s="63"/>
      <c r="N112" s="63"/>
      <c r="O112" s="63"/>
      <c r="P112" s="63"/>
      <c r="Q112" s="61"/>
      <c r="R112" s="43"/>
      <c r="S112" s="591"/>
      <c r="T112" s="591"/>
      <c r="U112" s="591"/>
      <c r="V112" s="43"/>
      <c r="W112" s="43"/>
    </row>
    <row r="113" spans="1:23" x14ac:dyDescent="0.35">
      <c r="A113" s="43"/>
      <c r="B113" s="43"/>
      <c r="C113" s="43"/>
      <c r="D113" s="43"/>
      <c r="E113" s="61"/>
      <c r="F113" s="43"/>
      <c r="G113" s="598"/>
      <c r="H113" s="598"/>
      <c r="I113" s="599"/>
      <c r="J113" s="599"/>
      <c r="K113" s="61"/>
      <c r="L113" s="599"/>
      <c r="M113" s="599"/>
      <c r="N113" s="599"/>
      <c r="O113" s="599"/>
      <c r="P113" s="599"/>
      <c r="Q113" s="61"/>
      <c r="R113" s="43"/>
      <c r="S113" s="600"/>
      <c r="T113" s="600"/>
      <c r="U113" s="600"/>
      <c r="V113" s="43"/>
      <c r="W113" s="43"/>
    </row>
    <row r="114" spans="1:23" x14ac:dyDescent="0.35">
      <c r="A114" s="43"/>
      <c r="B114" s="43"/>
      <c r="C114" s="43"/>
      <c r="D114" s="43"/>
      <c r="E114" s="61"/>
      <c r="F114" s="43"/>
      <c r="G114" s="598"/>
      <c r="H114" s="598"/>
      <c r="I114" s="63"/>
      <c r="J114" s="63"/>
      <c r="K114" s="61"/>
      <c r="L114" s="63"/>
      <c r="M114" s="63"/>
      <c r="N114" s="63"/>
      <c r="O114" s="63"/>
      <c r="P114" s="63"/>
      <c r="Q114" s="61"/>
      <c r="R114" s="43"/>
      <c r="S114" s="591"/>
      <c r="T114" s="591"/>
      <c r="U114" s="591"/>
      <c r="V114" s="43"/>
      <c r="W114" s="43"/>
    </row>
    <row r="115" spans="1:23" x14ac:dyDescent="0.35">
      <c r="A115" s="43"/>
      <c r="B115" s="43"/>
      <c r="C115" s="43"/>
      <c r="D115" s="43"/>
      <c r="E115" s="61"/>
      <c r="F115" s="43"/>
      <c r="G115" s="598"/>
      <c r="H115" s="598"/>
      <c r="I115" s="63"/>
      <c r="J115" s="63"/>
      <c r="K115" s="61"/>
      <c r="L115" s="63"/>
      <c r="M115" s="63"/>
      <c r="N115" s="63"/>
      <c r="O115" s="63"/>
      <c r="P115" s="63"/>
      <c r="Q115" s="61"/>
      <c r="R115" s="43"/>
      <c r="S115" s="591"/>
      <c r="T115" s="591"/>
      <c r="U115" s="591"/>
      <c r="V115" s="43"/>
      <c r="W115" s="43"/>
    </row>
    <row r="116" spans="1:23" x14ac:dyDescent="0.35">
      <c r="A116" s="43"/>
      <c r="B116" s="43"/>
      <c r="C116" s="43"/>
      <c r="D116" s="43"/>
      <c r="E116" s="61"/>
      <c r="F116" s="43"/>
      <c r="G116" s="598"/>
      <c r="H116" s="598"/>
      <c r="I116" s="63"/>
      <c r="J116" s="63"/>
      <c r="K116" s="61"/>
      <c r="L116" s="599"/>
      <c r="M116" s="599"/>
      <c r="N116" s="599"/>
      <c r="O116" s="599"/>
      <c r="P116" s="599"/>
      <c r="Q116" s="61"/>
      <c r="R116" s="43"/>
      <c r="S116" s="591"/>
      <c r="T116" s="591"/>
      <c r="U116" s="591"/>
      <c r="V116" s="43"/>
      <c r="W116" s="43"/>
    </row>
    <row r="117" spans="1:23" x14ac:dyDescent="0.35">
      <c r="A117" s="43"/>
      <c r="B117" s="43"/>
      <c r="C117" s="43"/>
      <c r="D117" s="43"/>
      <c r="E117" s="61"/>
      <c r="F117" s="43"/>
      <c r="G117" s="598"/>
      <c r="H117" s="598"/>
      <c r="I117" s="63"/>
      <c r="J117" s="63"/>
      <c r="K117" s="61"/>
      <c r="L117" s="63"/>
      <c r="M117" s="63"/>
      <c r="N117" s="63"/>
      <c r="O117" s="63"/>
      <c r="P117" s="63"/>
      <c r="Q117" s="61"/>
      <c r="R117" s="43"/>
      <c r="S117" s="591"/>
      <c r="T117" s="591"/>
      <c r="U117" s="591"/>
      <c r="V117" s="43"/>
      <c r="W117" s="43"/>
    </row>
    <row r="118" spans="1:23" x14ac:dyDescent="0.35">
      <c r="A118" s="43"/>
      <c r="B118" s="43"/>
      <c r="C118" s="43"/>
      <c r="D118" s="43"/>
      <c r="E118" s="61"/>
      <c r="F118" s="43"/>
      <c r="G118" s="598"/>
      <c r="H118" s="598"/>
      <c r="I118" s="63"/>
      <c r="J118" s="63"/>
      <c r="K118" s="61"/>
      <c r="L118" s="63"/>
      <c r="M118" s="63"/>
      <c r="N118" s="63"/>
      <c r="O118" s="63"/>
      <c r="P118" s="63"/>
      <c r="Q118" s="61"/>
      <c r="R118" s="43"/>
      <c r="S118" s="591"/>
      <c r="T118" s="591"/>
      <c r="U118" s="591"/>
      <c r="V118" s="43"/>
      <c r="W118" s="43"/>
    </row>
    <row r="119" spans="1:23" x14ac:dyDescent="0.35">
      <c r="A119" s="43"/>
      <c r="B119" s="43"/>
      <c r="C119" s="43"/>
      <c r="D119" s="43"/>
      <c r="E119" s="61"/>
      <c r="F119" s="43"/>
      <c r="G119" s="598"/>
      <c r="H119" s="598"/>
      <c r="I119" s="63"/>
      <c r="J119" s="63"/>
      <c r="K119" s="61"/>
      <c r="L119" s="63"/>
      <c r="M119" s="63"/>
      <c r="N119" s="63"/>
      <c r="O119" s="63"/>
      <c r="P119" s="63"/>
      <c r="Q119" s="61"/>
      <c r="R119" s="43"/>
      <c r="S119" s="591"/>
      <c r="T119" s="591"/>
      <c r="U119" s="591"/>
      <c r="V119" s="43"/>
      <c r="W119" s="43"/>
    </row>
    <row r="120" spans="1:23" x14ac:dyDescent="0.35">
      <c r="A120" s="43"/>
      <c r="B120" s="43"/>
      <c r="C120" s="43"/>
      <c r="D120" s="43"/>
      <c r="E120" s="61"/>
      <c r="F120" s="43"/>
      <c r="G120" s="598"/>
      <c r="H120" s="598"/>
      <c r="I120" s="63"/>
      <c r="J120" s="63"/>
      <c r="K120" s="61"/>
      <c r="L120" s="63"/>
      <c r="M120" s="63"/>
      <c r="N120" s="63"/>
      <c r="O120" s="63"/>
      <c r="P120" s="63"/>
      <c r="Q120" s="61"/>
      <c r="R120" s="43"/>
      <c r="S120" s="591"/>
      <c r="T120" s="591"/>
      <c r="U120" s="591"/>
      <c r="V120" s="43"/>
      <c r="W120" s="43"/>
    </row>
    <row r="121" spans="1:23" x14ac:dyDescent="0.35">
      <c r="A121" s="43"/>
      <c r="B121" s="43"/>
      <c r="C121" s="43"/>
      <c r="D121" s="43"/>
      <c r="E121" s="61"/>
      <c r="F121" s="43"/>
      <c r="G121" s="598"/>
      <c r="H121" s="598"/>
      <c r="I121" s="63"/>
      <c r="J121" s="63"/>
      <c r="K121" s="61"/>
      <c r="L121" s="63"/>
      <c r="M121" s="63"/>
      <c r="N121" s="63"/>
      <c r="O121" s="63"/>
      <c r="P121" s="63"/>
      <c r="Q121" s="61"/>
      <c r="R121" s="43"/>
      <c r="S121" s="591"/>
      <c r="T121" s="591"/>
      <c r="U121" s="591"/>
      <c r="V121" s="43"/>
      <c r="W121" s="43"/>
    </row>
    <row r="122" spans="1:23" x14ac:dyDescent="0.35">
      <c r="A122" s="43"/>
      <c r="B122" s="43"/>
      <c r="C122" s="43"/>
      <c r="D122" s="43"/>
      <c r="E122" s="61"/>
      <c r="F122" s="43"/>
      <c r="G122" s="598"/>
      <c r="H122" s="598"/>
      <c r="I122" s="63"/>
      <c r="J122" s="63"/>
      <c r="K122" s="61"/>
      <c r="L122" s="63"/>
      <c r="M122" s="63"/>
      <c r="N122" s="63"/>
      <c r="O122" s="63"/>
      <c r="P122" s="63"/>
      <c r="Q122" s="61"/>
      <c r="R122" s="43"/>
      <c r="S122" s="591"/>
      <c r="T122" s="591"/>
      <c r="U122" s="591"/>
      <c r="V122" s="43"/>
      <c r="W122" s="515"/>
    </row>
    <row r="123" spans="1:23" x14ac:dyDescent="0.35">
      <c r="A123" s="43"/>
      <c r="B123" s="43"/>
      <c r="C123" s="43"/>
      <c r="D123" s="43"/>
      <c r="E123" s="61"/>
      <c r="F123" s="43"/>
      <c r="G123" s="598"/>
      <c r="H123" s="598"/>
      <c r="I123" s="63"/>
      <c r="J123" s="63"/>
      <c r="K123" s="61"/>
      <c r="L123" s="63"/>
      <c r="M123" s="63"/>
      <c r="N123" s="63"/>
      <c r="O123" s="63"/>
      <c r="P123" s="63"/>
      <c r="Q123" s="61"/>
      <c r="R123" s="43"/>
      <c r="S123" s="591"/>
      <c r="T123" s="591"/>
      <c r="U123" s="591"/>
      <c r="V123" s="43"/>
      <c r="W123" s="515"/>
    </row>
    <row r="124" spans="1:23" x14ac:dyDescent="0.35">
      <c r="A124" s="43"/>
      <c r="B124" s="43"/>
      <c r="C124" s="43"/>
      <c r="D124" s="43"/>
      <c r="E124" s="61"/>
      <c r="F124" s="43"/>
      <c r="G124" s="598"/>
      <c r="H124" s="598"/>
      <c r="I124" s="63"/>
      <c r="J124" s="63"/>
      <c r="K124" s="61"/>
      <c r="L124" s="63"/>
      <c r="M124" s="63"/>
      <c r="N124" s="63"/>
      <c r="O124" s="63"/>
      <c r="P124" s="63"/>
      <c r="Q124" s="61"/>
      <c r="R124" s="43"/>
      <c r="S124" s="591"/>
      <c r="T124" s="591"/>
      <c r="U124" s="591"/>
      <c r="V124" s="43"/>
      <c r="W124" s="515"/>
    </row>
    <row r="125" spans="1:23" x14ac:dyDescent="0.35">
      <c r="A125" s="43"/>
      <c r="B125" s="43"/>
      <c r="C125" s="43"/>
      <c r="D125" s="43"/>
      <c r="E125" s="61"/>
      <c r="F125" s="43"/>
      <c r="G125" s="598"/>
      <c r="H125" s="598"/>
      <c r="I125" s="43"/>
      <c r="J125" s="43"/>
      <c r="K125" s="43"/>
      <c r="L125" s="43"/>
      <c r="M125" s="43"/>
      <c r="N125" s="43"/>
      <c r="O125" s="43"/>
      <c r="P125" s="43"/>
      <c r="Q125" s="43"/>
      <c r="R125" s="43"/>
      <c r="S125" s="591"/>
      <c r="T125" s="591"/>
      <c r="U125" s="591"/>
      <c r="V125" s="43"/>
      <c r="W125" s="515"/>
    </row>
    <row r="126" spans="1:23" x14ac:dyDescent="0.35">
      <c r="A126" s="43"/>
      <c r="B126" s="43"/>
      <c r="C126" s="43"/>
      <c r="D126" s="43"/>
      <c r="E126" s="61"/>
      <c r="F126" s="43"/>
      <c r="G126" s="598"/>
      <c r="H126" s="598"/>
      <c r="I126" s="43"/>
      <c r="J126" s="43"/>
      <c r="K126" s="43"/>
      <c r="L126" s="43"/>
      <c r="M126" s="43"/>
      <c r="N126" s="43"/>
      <c r="O126" s="43"/>
      <c r="P126" s="43"/>
      <c r="Q126" s="43"/>
      <c r="R126" s="43"/>
      <c r="S126" s="591"/>
      <c r="T126" s="591"/>
      <c r="U126" s="591"/>
      <c r="V126" s="43"/>
      <c r="W126" s="515"/>
    </row>
    <row r="127" spans="1:23" x14ac:dyDescent="0.35">
      <c r="A127" s="43"/>
      <c r="B127" s="43"/>
      <c r="C127" s="43"/>
      <c r="D127" s="43"/>
      <c r="E127" s="61"/>
      <c r="F127" s="43"/>
      <c r="G127" s="598"/>
      <c r="H127" s="598"/>
      <c r="I127" s="43"/>
      <c r="J127" s="43"/>
      <c r="K127" s="43"/>
      <c r="L127" s="43"/>
      <c r="M127" s="43"/>
      <c r="N127" s="43"/>
      <c r="O127" s="43"/>
      <c r="P127" s="43"/>
      <c r="Q127" s="43"/>
      <c r="R127" s="43"/>
      <c r="S127" s="591"/>
      <c r="T127" s="591"/>
      <c r="U127" s="591"/>
      <c r="V127" s="43"/>
      <c r="W127" s="515"/>
    </row>
    <row r="128" spans="1:23" x14ac:dyDescent="0.35">
      <c r="A128" s="43"/>
      <c r="B128" s="43"/>
      <c r="C128" s="43"/>
      <c r="D128" s="43"/>
      <c r="E128" s="61"/>
      <c r="F128" s="43"/>
      <c r="G128" s="598"/>
      <c r="H128" s="598"/>
      <c r="I128" s="43"/>
      <c r="J128" s="43"/>
      <c r="K128" s="43"/>
      <c r="L128" s="43"/>
      <c r="M128" s="43"/>
      <c r="N128" s="43"/>
      <c r="O128" s="43"/>
      <c r="P128" s="43"/>
      <c r="Q128" s="43"/>
      <c r="R128" s="43"/>
      <c r="S128" s="591"/>
      <c r="T128" s="591"/>
      <c r="U128" s="591"/>
      <c r="V128" s="43"/>
      <c r="W128" s="515"/>
    </row>
    <row r="129" spans="1:23" x14ac:dyDescent="0.35">
      <c r="A129" s="43"/>
      <c r="B129" s="43"/>
      <c r="C129" s="43"/>
      <c r="D129" s="43"/>
      <c r="E129" s="61"/>
      <c r="F129" s="43"/>
      <c r="G129" s="598"/>
      <c r="H129" s="598"/>
      <c r="I129" s="43"/>
      <c r="J129" s="43"/>
      <c r="K129" s="43"/>
      <c r="L129" s="43"/>
      <c r="M129" s="43"/>
      <c r="N129" s="43"/>
      <c r="O129" s="43"/>
      <c r="P129" s="43"/>
      <c r="Q129" s="43"/>
      <c r="R129" s="43"/>
      <c r="S129" s="591"/>
      <c r="T129" s="591"/>
      <c r="U129" s="591"/>
      <c r="V129" s="43"/>
      <c r="W129" s="515"/>
    </row>
    <row r="130" spans="1:23" x14ac:dyDescent="0.35">
      <c r="A130" s="43"/>
      <c r="B130" s="43"/>
      <c r="C130" s="43"/>
      <c r="D130" s="43"/>
      <c r="E130" s="61"/>
      <c r="F130" s="43"/>
      <c r="G130" s="598"/>
      <c r="H130" s="598"/>
      <c r="I130" s="63"/>
      <c r="J130" s="63"/>
      <c r="K130" s="61"/>
      <c r="L130" s="43"/>
      <c r="M130" s="43"/>
      <c r="N130" s="43"/>
      <c r="O130" s="43"/>
      <c r="P130" s="43"/>
      <c r="Q130" s="43"/>
      <c r="R130" s="43"/>
      <c r="S130" s="591"/>
      <c r="T130" s="591"/>
      <c r="U130" s="591"/>
      <c r="V130" s="43"/>
      <c r="W130" s="515"/>
    </row>
    <row r="131" spans="1:23" x14ac:dyDescent="0.35">
      <c r="A131" s="43"/>
      <c r="B131" s="43"/>
      <c r="C131" s="43"/>
      <c r="D131" s="43"/>
      <c r="E131" s="61"/>
      <c r="F131" s="43"/>
      <c r="G131" s="598"/>
      <c r="H131" s="598"/>
      <c r="I131" s="63"/>
      <c r="J131" s="63"/>
      <c r="K131" s="61"/>
      <c r="L131" s="43"/>
      <c r="M131" s="43"/>
      <c r="N131" s="43"/>
      <c r="O131" s="43"/>
      <c r="P131" s="43"/>
      <c r="Q131" s="43"/>
      <c r="R131" s="43"/>
      <c r="S131" s="591"/>
      <c r="T131" s="591"/>
      <c r="U131" s="591"/>
      <c r="V131" s="43"/>
      <c r="W131" s="515"/>
    </row>
    <row r="132" spans="1:23" x14ac:dyDescent="0.35">
      <c r="A132" s="43"/>
      <c r="B132" s="43"/>
      <c r="C132" s="43"/>
      <c r="D132" s="43"/>
      <c r="E132" s="61"/>
      <c r="F132" s="43"/>
      <c r="G132" s="598"/>
      <c r="H132" s="598"/>
      <c r="I132" s="63"/>
      <c r="J132" s="43"/>
      <c r="K132" s="43"/>
      <c r="L132" s="63"/>
      <c r="M132" s="43"/>
      <c r="N132" s="43"/>
      <c r="O132" s="43"/>
      <c r="P132" s="43"/>
      <c r="Q132" s="43"/>
      <c r="R132" s="43"/>
      <c r="S132" s="591"/>
      <c r="T132" s="591"/>
      <c r="U132" s="591"/>
      <c r="V132" s="43"/>
      <c r="W132" s="515"/>
    </row>
    <row r="133" spans="1:23" x14ac:dyDescent="0.35">
      <c r="A133" s="43"/>
      <c r="B133" s="43"/>
      <c r="C133" s="43"/>
      <c r="D133" s="43"/>
      <c r="E133" s="61"/>
      <c r="F133" s="43"/>
      <c r="G133" s="598"/>
      <c r="H133" s="598"/>
      <c r="I133" s="43"/>
      <c r="J133" s="43"/>
      <c r="K133" s="43"/>
      <c r="L133" s="43"/>
      <c r="M133" s="43"/>
      <c r="N133" s="43"/>
      <c r="O133" s="43"/>
      <c r="P133" s="43"/>
      <c r="Q133" s="43"/>
      <c r="R133" s="43"/>
      <c r="S133" s="591"/>
      <c r="T133" s="591"/>
      <c r="U133" s="591"/>
      <c r="V133" s="43"/>
      <c r="W133" s="515"/>
    </row>
    <row r="134" spans="1:23" x14ac:dyDescent="0.35">
      <c r="A134" s="43"/>
      <c r="B134" s="43"/>
      <c r="C134" s="43"/>
      <c r="D134" s="43"/>
      <c r="E134" s="61"/>
      <c r="F134" s="43"/>
      <c r="G134" s="598"/>
      <c r="H134" s="598"/>
      <c r="I134" s="43"/>
      <c r="J134" s="43"/>
      <c r="K134" s="43"/>
      <c r="L134" s="43"/>
      <c r="M134" s="43"/>
      <c r="N134" s="43"/>
      <c r="O134" s="43"/>
      <c r="P134" s="43"/>
      <c r="Q134" s="43"/>
      <c r="R134" s="43"/>
      <c r="S134" s="591"/>
      <c r="T134" s="591"/>
      <c r="U134" s="591"/>
      <c r="V134" s="43"/>
      <c r="W134" s="515"/>
    </row>
    <row r="135" spans="1:23" x14ac:dyDescent="0.35">
      <c r="A135" s="43"/>
      <c r="B135" s="43"/>
      <c r="C135" s="43"/>
      <c r="D135" s="43"/>
      <c r="E135" s="61"/>
      <c r="F135" s="43"/>
      <c r="G135" s="598"/>
      <c r="H135" s="598"/>
      <c r="I135" s="43"/>
      <c r="J135" s="43"/>
      <c r="K135" s="43"/>
      <c r="L135" s="43"/>
      <c r="M135" s="43"/>
      <c r="N135" s="43"/>
      <c r="O135" s="43"/>
      <c r="P135" s="43"/>
      <c r="Q135" s="43"/>
      <c r="R135" s="43"/>
      <c r="S135" s="591"/>
      <c r="T135" s="591"/>
      <c r="U135" s="591"/>
      <c r="V135" s="43"/>
      <c r="W135" s="515"/>
    </row>
    <row r="136" spans="1:23" x14ac:dyDescent="0.35">
      <c r="A136" s="43"/>
      <c r="B136" s="43"/>
      <c r="C136" s="43"/>
      <c r="D136" s="43"/>
      <c r="E136" s="61"/>
      <c r="F136" s="43"/>
      <c r="G136" s="598"/>
      <c r="H136" s="598"/>
      <c r="I136" s="63"/>
      <c r="J136" s="63"/>
      <c r="K136" s="61"/>
      <c r="L136" s="43"/>
      <c r="M136" s="43"/>
      <c r="N136" s="43"/>
      <c r="O136" s="43"/>
      <c r="P136" s="43"/>
      <c r="Q136" s="43"/>
      <c r="R136" s="43"/>
      <c r="S136" s="591"/>
      <c r="T136" s="591"/>
      <c r="U136" s="591"/>
      <c r="V136" s="43"/>
      <c r="W136" s="515"/>
    </row>
    <row r="137" spans="1:23" x14ac:dyDescent="0.35">
      <c r="A137" s="43"/>
      <c r="B137" s="43"/>
      <c r="C137" s="43"/>
      <c r="D137" s="43"/>
      <c r="E137" s="61"/>
      <c r="F137" s="43"/>
      <c r="G137" s="598"/>
      <c r="H137" s="598"/>
      <c r="I137" s="63"/>
      <c r="J137" s="43"/>
      <c r="K137" s="43"/>
      <c r="L137" s="63"/>
      <c r="M137" s="43"/>
      <c r="N137" s="43"/>
      <c r="O137" s="43"/>
      <c r="P137" s="43"/>
      <c r="Q137" s="43"/>
      <c r="R137" s="43"/>
      <c r="S137" s="591"/>
      <c r="T137" s="591"/>
      <c r="U137" s="591"/>
      <c r="V137" s="43"/>
      <c r="W137" s="515"/>
    </row>
    <row r="138" spans="1:23" x14ac:dyDescent="0.35">
      <c r="A138" s="43"/>
      <c r="B138" s="43"/>
      <c r="C138" s="43"/>
      <c r="D138" s="43"/>
      <c r="E138" s="61"/>
      <c r="F138" s="43"/>
      <c r="G138" s="598"/>
      <c r="H138" s="598"/>
      <c r="I138" s="43"/>
      <c r="J138" s="43"/>
      <c r="K138" s="43"/>
      <c r="L138" s="43"/>
      <c r="M138" s="43"/>
      <c r="N138" s="43"/>
      <c r="O138" s="43"/>
      <c r="P138" s="43"/>
      <c r="Q138" s="43"/>
      <c r="R138" s="43"/>
      <c r="S138" s="591"/>
      <c r="T138" s="591"/>
      <c r="U138" s="591"/>
      <c r="V138" s="43"/>
      <c r="W138" s="515"/>
    </row>
    <row r="139" spans="1:23" x14ac:dyDescent="0.35">
      <c r="A139" s="43"/>
      <c r="B139" s="43"/>
      <c r="C139" s="43"/>
      <c r="D139" s="43"/>
      <c r="E139" s="61"/>
      <c r="F139" s="43"/>
      <c r="G139" s="598"/>
      <c r="H139" s="598"/>
      <c r="I139" s="43"/>
      <c r="J139" s="43"/>
      <c r="K139" s="43"/>
      <c r="L139" s="43"/>
      <c r="M139" s="43"/>
      <c r="N139" s="43"/>
      <c r="O139" s="43"/>
      <c r="P139" s="43"/>
      <c r="Q139" s="43"/>
      <c r="R139" s="43"/>
      <c r="S139" s="591"/>
      <c r="T139" s="591"/>
      <c r="U139" s="591"/>
      <c r="V139" s="43"/>
      <c r="W139" s="515"/>
    </row>
    <row r="140" spans="1:23" x14ac:dyDescent="0.35">
      <c r="A140" s="43"/>
      <c r="B140" s="43"/>
      <c r="C140" s="43"/>
      <c r="D140" s="43"/>
      <c r="E140" s="61"/>
      <c r="F140" s="43"/>
      <c r="G140" s="43"/>
      <c r="H140" s="43"/>
      <c r="I140" s="43"/>
      <c r="J140" s="43"/>
      <c r="K140" s="43"/>
      <c r="L140" s="43"/>
      <c r="M140" s="43"/>
      <c r="N140" s="43"/>
      <c r="O140" s="43"/>
      <c r="P140" s="43"/>
      <c r="Q140" s="43"/>
      <c r="R140" s="43"/>
      <c r="S140" s="591"/>
      <c r="T140" s="591"/>
      <c r="U140" s="591"/>
      <c r="V140" s="43"/>
      <c r="W140" s="515"/>
    </row>
    <row r="141" spans="1:23" x14ac:dyDescent="0.35">
      <c r="A141" s="43"/>
      <c r="B141" s="43"/>
      <c r="C141" s="43"/>
      <c r="D141" s="43"/>
      <c r="E141" s="61"/>
      <c r="F141" s="43"/>
      <c r="G141" s="43"/>
      <c r="H141" s="43"/>
      <c r="I141" s="43"/>
      <c r="J141" s="43"/>
      <c r="K141" s="43"/>
      <c r="L141" s="43"/>
      <c r="M141" s="43"/>
      <c r="N141" s="43"/>
      <c r="O141" s="43"/>
      <c r="P141" s="43"/>
      <c r="Q141" s="43"/>
      <c r="R141" s="43"/>
      <c r="S141" s="591"/>
      <c r="T141" s="591"/>
      <c r="U141" s="591"/>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1"/>
      <c r="T142" s="591"/>
      <c r="U142" s="591"/>
      <c r="V142" s="43"/>
      <c r="W142" s="515"/>
    </row>
    <row r="143" spans="1:23" x14ac:dyDescent="0.35">
      <c r="A143" s="43"/>
      <c r="B143" s="43"/>
      <c r="C143" s="43"/>
      <c r="D143" s="43"/>
      <c r="E143" s="61"/>
      <c r="F143" s="43"/>
      <c r="G143" s="598"/>
      <c r="H143" s="598"/>
      <c r="I143" s="43"/>
      <c r="J143" s="43"/>
      <c r="K143" s="43"/>
      <c r="L143" s="43"/>
      <c r="M143" s="43"/>
      <c r="N143" s="43"/>
      <c r="O143" s="43"/>
      <c r="P143" s="43"/>
      <c r="Q143" s="43"/>
      <c r="R143" s="43"/>
      <c r="S143" s="591"/>
      <c r="T143" s="591"/>
      <c r="U143" s="591"/>
      <c r="V143" s="43"/>
      <c r="W143" s="515"/>
    </row>
    <row r="144" spans="1:23" x14ac:dyDescent="0.35">
      <c r="A144" s="43"/>
      <c r="B144" s="43"/>
      <c r="C144" s="43"/>
      <c r="D144" s="43"/>
      <c r="E144" s="61"/>
      <c r="F144" s="43"/>
      <c r="G144" s="598"/>
      <c r="H144" s="598"/>
      <c r="I144" s="43"/>
      <c r="J144" s="43"/>
      <c r="K144" s="43"/>
      <c r="L144" s="43"/>
      <c r="M144" s="43"/>
      <c r="N144" s="43"/>
      <c r="O144" s="43"/>
      <c r="P144" s="43"/>
      <c r="Q144" s="43"/>
      <c r="R144" s="43"/>
      <c r="S144" s="591"/>
      <c r="T144" s="591"/>
      <c r="U144" s="591"/>
      <c r="V144" s="43"/>
      <c r="W144" s="515"/>
    </row>
    <row r="145" spans="1:23" x14ac:dyDescent="0.35">
      <c r="A145" s="43"/>
      <c r="B145" s="43"/>
      <c r="C145" s="43"/>
      <c r="D145" s="43"/>
      <c r="E145" s="61"/>
      <c r="F145" s="43"/>
      <c r="G145" s="43"/>
      <c r="H145" s="43"/>
      <c r="I145" s="43"/>
      <c r="J145" s="43"/>
      <c r="K145" s="43"/>
      <c r="L145" s="43"/>
      <c r="M145" s="43"/>
      <c r="N145" s="43"/>
      <c r="O145" s="43"/>
      <c r="P145" s="43"/>
      <c r="Q145" s="43"/>
      <c r="R145" s="43"/>
      <c r="S145" s="591"/>
      <c r="T145" s="591"/>
      <c r="U145" s="591"/>
      <c r="V145" s="43"/>
      <c r="W145" s="515"/>
    </row>
    <row r="146" spans="1:23" x14ac:dyDescent="0.35">
      <c r="A146" s="43"/>
      <c r="B146" s="43"/>
      <c r="C146" s="43"/>
      <c r="D146" s="43"/>
      <c r="E146" s="61"/>
      <c r="F146" s="43"/>
      <c r="G146" s="43"/>
      <c r="H146" s="43"/>
      <c r="I146" s="43"/>
      <c r="J146" s="43"/>
      <c r="K146" s="43"/>
      <c r="L146" s="43"/>
      <c r="M146" s="43"/>
      <c r="N146" s="43"/>
      <c r="O146" s="43"/>
      <c r="P146" s="43"/>
      <c r="Q146" s="43"/>
      <c r="R146" s="43"/>
      <c r="S146" s="591"/>
      <c r="T146" s="591"/>
      <c r="U146" s="591"/>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1"/>
      <c r="T147" s="591"/>
      <c r="U147" s="591"/>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1"/>
      <c r="T148" s="591"/>
      <c r="U148" s="591"/>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1"/>
      <c r="T149" s="591"/>
      <c r="U149" s="591"/>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1"/>
      <c r="T150" s="591"/>
      <c r="U150" s="591"/>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1"/>
      <c r="T151" s="591"/>
      <c r="U151" s="591"/>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1"/>
      <c r="T152" s="591"/>
      <c r="U152" s="591"/>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1"/>
      <c r="T153" s="591"/>
      <c r="U153" s="591"/>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1"/>
      <c r="T154" s="591"/>
      <c r="U154" s="591"/>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1"/>
      <c r="T155" s="591"/>
      <c r="U155" s="591"/>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1"/>
      <c r="T156" s="591"/>
      <c r="U156" s="591"/>
      <c r="V156" s="43"/>
      <c r="W156" s="515"/>
    </row>
    <row r="157" spans="1:23" x14ac:dyDescent="0.35">
      <c r="A157" s="43"/>
      <c r="B157" s="43"/>
      <c r="C157" s="43"/>
      <c r="D157" s="43"/>
      <c r="E157" s="61"/>
      <c r="F157" s="43"/>
      <c r="G157" s="598"/>
      <c r="H157" s="598"/>
      <c r="I157" s="43"/>
      <c r="J157" s="43"/>
      <c r="K157" s="43"/>
      <c r="L157" s="43"/>
      <c r="M157" s="43"/>
      <c r="N157" s="43"/>
      <c r="O157" s="43"/>
      <c r="P157" s="43"/>
      <c r="Q157" s="43"/>
      <c r="R157" s="43"/>
      <c r="S157" s="591"/>
      <c r="T157" s="591"/>
      <c r="U157" s="591"/>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1"/>
      <c r="T158" s="591"/>
      <c r="U158" s="591"/>
      <c r="V158" s="43"/>
      <c r="W158" s="515"/>
    </row>
    <row r="159" spans="1:23" x14ac:dyDescent="0.35">
      <c r="A159" s="43"/>
      <c r="B159" s="43"/>
      <c r="C159" s="43"/>
      <c r="D159" s="43"/>
      <c r="E159" s="61"/>
      <c r="F159" s="43"/>
      <c r="G159" s="43"/>
      <c r="H159" s="43"/>
      <c r="I159" s="43"/>
      <c r="J159" s="43"/>
      <c r="K159" s="43"/>
      <c r="L159" s="43"/>
      <c r="M159" s="43"/>
      <c r="N159" s="43"/>
      <c r="O159" s="43"/>
      <c r="P159" s="43"/>
      <c r="Q159" s="43"/>
      <c r="R159" s="43"/>
      <c r="S159" s="591"/>
      <c r="T159" s="591"/>
      <c r="U159" s="591"/>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1"/>
      <c r="T160" s="591"/>
      <c r="U160" s="591"/>
      <c r="V160" s="43"/>
      <c r="W160" s="515"/>
    </row>
    <row r="161" spans="1:23" x14ac:dyDescent="0.35">
      <c r="A161" s="43"/>
      <c r="B161" s="43"/>
      <c r="C161" s="43"/>
      <c r="D161" s="43"/>
      <c r="E161" s="61"/>
      <c r="F161" s="43"/>
      <c r="G161" s="598"/>
      <c r="H161" s="598"/>
      <c r="I161" s="43"/>
      <c r="J161" s="43"/>
      <c r="K161" s="43"/>
      <c r="L161" s="43"/>
      <c r="M161" s="43"/>
      <c r="N161" s="43"/>
      <c r="O161" s="43"/>
      <c r="P161" s="43"/>
      <c r="Q161" s="43"/>
      <c r="R161" s="43"/>
      <c r="S161" s="591"/>
      <c r="T161" s="591"/>
      <c r="U161" s="591"/>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1"/>
      <c r="T162" s="591"/>
      <c r="U162" s="591"/>
      <c r="V162" s="43"/>
      <c r="W162" s="515"/>
    </row>
    <row r="163" spans="1:23" x14ac:dyDescent="0.35">
      <c r="A163" s="43"/>
      <c r="B163" s="43"/>
      <c r="C163" s="43"/>
      <c r="D163" s="43"/>
      <c r="E163" s="61"/>
      <c r="F163" s="43"/>
      <c r="G163" s="598"/>
      <c r="H163" s="598"/>
      <c r="I163" s="43"/>
      <c r="J163" s="43"/>
      <c r="K163" s="43"/>
      <c r="L163" s="43"/>
      <c r="M163" s="43"/>
      <c r="N163" s="43"/>
      <c r="O163" s="43"/>
      <c r="P163" s="43"/>
      <c r="Q163" s="43"/>
      <c r="R163" s="43"/>
      <c r="S163" s="591"/>
      <c r="T163" s="591"/>
      <c r="U163" s="591"/>
      <c r="V163" s="43"/>
      <c r="W163" s="515"/>
    </row>
    <row r="164" spans="1:23" x14ac:dyDescent="0.35">
      <c r="A164" s="43"/>
      <c r="B164" s="43"/>
      <c r="C164" s="43"/>
      <c r="D164" s="43"/>
      <c r="E164" s="61"/>
      <c r="F164" s="43"/>
      <c r="G164" s="598"/>
      <c r="H164" s="598"/>
      <c r="I164" s="43"/>
      <c r="J164" s="43"/>
      <c r="K164" s="43"/>
      <c r="L164" s="43"/>
      <c r="M164" s="43"/>
      <c r="N164" s="43"/>
      <c r="O164" s="43"/>
      <c r="P164" s="43"/>
      <c r="Q164" s="43"/>
      <c r="R164" s="43"/>
      <c r="S164" s="591"/>
      <c r="T164" s="591"/>
      <c r="U164" s="591"/>
      <c r="V164" s="43"/>
      <c r="W164" s="515"/>
    </row>
    <row r="165" spans="1:23" x14ac:dyDescent="0.35">
      <c r="A165" s="43"/>
      <c r="B165" s="43"/>
      <c r="C165" s="43"/>
      <c r="D165" s="43"/>
      <c r="E165" s="61"/>
      <c r="F165" s="43"/>
      <c r="G165" s="598"/>
      <c r="H165" s="598"/>
      <c r="I165" s="43"/>
      <c r="J165" s="43"/>
      <c r="K165" s="43"/>
      <c r="L165" s="43"/>
      <c r="M165" s="43"/>
      <c r="N165" s="43"/>
      <c r="O165" s="43"/>
      <c r="P165" s="43"/>
      <c r="Q165" s="43"/>
      <c r="R165" s="43"/>
      <c r="S165" s="591"/>
      <c r="T165" s="591"/>
      <c r="U165" s="591"/>
      <c r="V165" s="43"/>
      <c r="W165" s="515"/>
    </row>
    <row r="166" spans="1:23" x14ac:dyDescent="0.35">
      <c r="A166" s="43"/>
      <c r="B166" s="43"/>
      <c r="C166" s="43"/>
      <c r="D166" s="43"/>
      <c r="E166" s="61"/>
      <c r="F166" s="43"/>
      <c r="G166" s="43"/>
      <c r="H166" s="43"/>
      <c r="I166" s="43"/>
      <c r="J166" s="43"/>
      <c r="K166" s="43"/>
      <c r="L166" s="43"/>
      <c r="M166" s="43"/>
      <c r="N166" s="43"/>
      <c r="O166" s="43"/>
      <c r="P166" s="43"/>
      <c r="Q166" s="43"/>
      <c r="R166" s="43"/>
      <c r="S166" s="591"/>
      <c r="T166" s="591"/>
      <c r="U166" s="591"/>
      <c r="V166" s="43"/>
      <c r="W166" s="515"/>
    </row>
    <row r="167" spans="1:23" x14ac:dyDescent="0.35">
      <c r="A167" s="43"/>
      <c r="B167" s="43"/>
      <c r="C167" s="43"/>
      <c r="D167" s="43"/>
      <c r="E167" s="61"/>
      <c r="F167" s="43"/>
      <c r="G167" s="43"/>
      <c r="H167" s="43"/>
      <c r="I167" s="43"/>
      <c r="J167" s="43"/>
      <c r="K167" s="43"/>
      <c r="L167" s="43"/>
      <c r="M167" s="43"/>
      <c r="N167" s="43"/>
      <c r="O167" s="43"/>
      <c r="P167" s="43"/>
      <c r="Q167" s="43"/>
      <c r="R167" s="43"/>
      <c r="S167" s="591"/>
      <c r="T167" s="591"/>
      <c r="U167" s="591"/>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1"/>
      <c r="T168" s="591"/>
      <c r="U168" s="591"/>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1"/>
      <c r="T169" s="591"/>
      <c r="U169" s="591"/>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1"/>
      <c r="T170" s="591"/>
      <c r="U170" s="591"/>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1"/>
      <c r="T171" s="591"/>
      <c r="U171" s="591"/>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1"/>
      <c r="T172" s="591"/>
      <c r="U172" s="591"/>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1"/>
      <c r="T173" s="591"/>
      <c r="U173" s="591"/>
      <c r="V173" s="43"/>
      <c r="W173" s="515"/>
    </row>
    <row r="174" spans="1:23" x14ac:dyDescent="0.35">
      <c r="A174" s="43"/>
      <c r="B174" s="43"/>
      <c r="C174" s="43"/>
      <c r="D174" s="43"/>
      <c r="E174" s="61"/>
      <c r="F174" s="43"/>
      <c r="G174" s="598"/>
      <c r="H174" s="598"/>
      <c r="I174" s="43"/>
      <c r="J174" s="43"/>
      <c r="K174" s="43"/>
      <c r="L174" s="43"/>
      <c r="M174" s="43"/>
      <c r="N174" s="43"/>
      <c r="O174" s="43"/>
      <c r="P174" s="43"/>
      <c r="Q174" s="43"/>
      <c r="R174" s="43"/>
      <c r="S174" s="591"/>
      <c r="T174" s="591"/>
      <c r="U174" s="591"/>
      <c r="V174" s="43"/>
      <c r="W174" s="515"/>
    </row>
    <row r="175" spans="1:23" x14ac:dyDescent="0.35">
      <c r="A175" s="43"/>
      <c r="B175" s="43"/>
      <c r="C175" s="43"/>
      <c r="D175" s="43"/>
      <c r="E175" s="61"/>
      <c r="F175" s="43"/>
      <c r="G175" s="598"/>
      <c r="H175" s="598"/>
      <c r="I175" s="43"/>
      <c r="J175" s="43"/>
      <c r="K175" s="43"/>
      <c r="L175" s="43"/>
      <c r="M175" s="43"/>
      <c r="N175" s="43"/>
      <c r="O175" s="43"/>
      <c r="P175" s="43"/>
      <c r="Q175" s="43"/>
      <c r="R175" s="43"/>
      <c r="S175" s="591"/>
      <c r="T175" s="591"/>
      <c r="U175" s="591"/>
      <c r="V175" s="43"/>
      <c r="W175" s="515"/>
    </row>
    <row r="176" spans="1:23" x14ac:dyDescent="0.35">
      <c r="A176" s="43"/>
      <c r="B176" s="43"/>
      <c r="C176" s="43"/>
      <c r="D176" s="43"/>
      <c r="E176" s="61"/>
      <c r="F176" s="43"/>
      <c r="G176" s="598"/>
      <c r="H176" s="598"/>
      <c r="I176" s="43"/>
      <c r="J176" s="43"/>
      <c r="K176" s="43"/>
      <c r="L176" s="43"/>
      <c r="M176" s="43"/>
      <c r="N176" s="43"/>
      <c r="O176" s="43"/>
      <c r="P176" s="43"/>
      <c r="Q176" s="43"/>
      <c r="R176" s="43"/>
      <c r="S176" s="591"/>
      <c r="T176" s="591"/>
      <c r="U176" s="591"/>
      <c r="V176" s="43"/>
      <c r="W176" s="515"/>
    </row>
    <row r="177" spans="1:23" x14ac:dyDescent="0.35">
      <c r="A177" s="43"/>
      <c r="B177" s="43"/>
      <c r="C177" s="43"/>
      <c r="D177" s="43"/>
      <c r="E177" s="61"/>
      <c r="F177" s="43"/>
      <c r="G177" s="43"/>
      <c r="H177" s="43"/>
      <c r="I177" s="43"/>
      <c r="J177" s="43"/>
      <c r="K177" s="43"/>
      <c r="L177" s="43"/>
      <c r="M177" s="43"/>
      <c r="N177" s="43"/>
      <c r="O177" s="43"/>
      <c r="P177" s="43"/>
      <c r="Q177" s="43"/>
      <c r="R177" s="43"/>
      <c r="S177" s="591"/>
      <c r="T177" s="591"/>
      <c r="U177" s="591"/>
      <c r="V177" s="43"/>
      <c r="W177" s="515"/>
    </row>
    <row r="178" spans="1:23" x14ac:dyDescent="0.35">
      <c r="A178" s="43"/>
      <c r="B178" s="43"/>
      <c r="C178" s="43"/>
      <c r="D178" s="43"/>
      <c r="E178" s="61"/>
      <c r="F178" s="43"/>
      <c r="G178" s="43"/>
      <c r="H178" s="43"/>
      <c r="I178" s="43"/>
      <c r="J178" s="43"/>
      <c r="K178" s="43"/>
      <c r="L178" s="43"/>
      <c r="M178" s="43"/>
      <c r="N178" s="43"/>
      <c r="O178" s="43"/>
      <c r="P178" s="43"/>
      <c r="Q178" s="43"/>
      <c r="R178" s="43"/>
      <c r="S178" s="591"/>
      <c r="T178" s="591"/>
      <c r="U178" s="591"/>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1"/>
      <c r="T179" s="591"/>
      <c r="U179" s="591"/>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1"/>
      <c r="T180" s="591"/>
      <c r="U180" s="591"/>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1"/>
      <c r="T181" s="591"/>
      <c r="U181" s="591"/>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1"/>
      <c r="T182" s="591"/>
      <c r="U182" s="591"/>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1"/>
      <c r="T183" s="591"/>
      <c r="U183" s="591"/>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1"/>
      <c r="T184" s="591"/>
      <c r="U184" s="591"/>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1"/>
      <c r="T185" s="591"/>
      <c r="U185" s="591"/>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1"/>
      <c r="T186" s="591"/>
      <c r="U186" s="591"/>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1"/>
      <c r="T187" s="591"/>
      <c r="U187" s="591"/>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1"/>
      <c r="T188" s="591"/>
      <c r="U188" s="591"/>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1"/>
      <c r="T189" s="591"/>
      <c r="U189" s="591"/>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1"/>
      <c r="T190" s="591"/>
      <c r="U190" s="591"/>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1"/>
      <c r="T191" s="591"/>
      <c r="U191" s="591"/>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1"/>
      <c r="T192" s="591"/>
      <c r="U192" s="591"/>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1"/>
      <c r="T193" s="591"/>
      <c r="U193" s="591"/>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1"/>
      <c r="T194" s="591"/>
      <c r="U194" s="591"/>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1"/>
      <c r="T195" s="591"/>
      <c r="U195" s="591"/>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1"/>
      <c r="T196" s="591"/>
      <c r="U196" s="591"/>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1"/>
      <c r="T197" s="591"/>
      <c r="U197" s="591"/>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1"/>
      <c r="T198" s="591"/>
      <c r="U198" s="591"/>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1"/>
      <c r="T199" s="591"/>
      <c r="U199" s="591"/>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1"/>
      <c r="T200" s="591"/>
      <c r="U200" s="591"/>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1"/>
      <c r="T201" s="591"/>
      <c r="U201" s="591"/>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1"/>
      <c r="T202" s="591"/>
      <c r="U202" s="591"/>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1"/>
      <c r="T203" s="591"/>
      <c r="U203" s="591"/>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1"/>
      <c r="T204" s="591"/>
      <c r="U204" s="591"/>
      <c r="V204" s="43"/>
      <c r="W204" s="515"/>
    </row>
    <row r="205" spans="1:23" x14ac:dyDescent="0.35">
      <c r="A205" s="43"/>
      <c r="B205" s="43"/>
      <c r="C205" s="43"/>
      <c r="D205" s="43"/>
      <c r="E205" s="61"/>
      <c r="F205" s="43"/>
      <c r="G205" s="598"/>
      <c r="H205" s="598"/>
      <c r="I205" s="43"/>
      <c r="J205" s="43"/>
      <c r="K205" s="43"/>
      <c r="L205" s="43"/>
      <c r="M205" s="43"/>
      <c r="N205" s="43"/>
      <c r="O205" s="43"/>
      <c r="P205" s="43"/>
      <c r="Q205" s="43"/>
      <c r="R205" s="43"/>
      <c r="S205" s="591"/>
      <c r="T205" s="591"/>
      <c r="U205" s="591"/>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1"/>
      <c r="T206" s="591"/>
      <c r="U206" s="591"/>
      <c r="V206" s="43"/>
      <c r="W206" s="515"/>
    </row>
    <row r="207" spans="1:23" x14ac:dyDescent="0.35">
      <c r="A207" s="43"/>
      <c r="B207" s="43"/>
      <c r="C207" s="43"/>
      <c r="D207" s="43"/>
      <c r="E207" s="61"/>
      <c r="F207" s="43"/>
      <c r="G207" s="43"/>
      <c r="H207" s="43"/>
      <c r="I207" s="43"/>
      <c r="J207" s="43"/>
      <c r="K207" s="43"/>
      <c r="L207" s="43"/>
      <c r="M207" s="43"/>
      <c r="N207" s="43"/>
      <c r="O207" s="43"/>
      <c r="P207" s="43"/>
      <c r="Q207" s="43"/>
      <c r="R207" s="43"/>
      <c r="S207" s="591"/>
      <c r="T207" s="591"/>
      <c r="U207" s="591"/>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1"/>
      <c r="T208" s="591"/>
      <c r="U208" s="591"/>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1"/>
      <c r="T209" s="591"/>
      <c r="U209" s="591"/>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1"/>
      <c r="T210" s="591"/>
      <c r="U210" s="591"/>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1"/>
      <c r="T211" s="591"/>
      <c r="U211" s="591"/>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1"/>
      <c r="T212" s="591"/>
      <c r="U212" s="591"/>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1"/>
      <c r="T213" s="591"/>
      <c r="U213" s="591"/>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1"/>
      <c r="T214" s="591"/>
      <c r="U214" s="591"/>
      <c r="V214" s="43"/>
      <c r="W214" s="515"/>
    </row>
    <row r="215" spans="1:23" x14ac:dyDescent="0.35">
      <c r="A215" s="43"/>
      <c r="B215" s="43"/>
      <c r="C215" s="43"/>
      <c r="D215" s="43"/>
      <c r="E215" s="61"/>
      <c r="F215" s="43"/>
      <c r="G215" s="598"/>
      <c r="H215" s="598"/>
      <c r="I215" s="43"/>
      <c r="J215" s="43"/>
      <c r="K215" s="43"/>
      <c r="L215" s="43"/>
      <c r="M215" s="43"/>
      <c r="N215" s="43"/>
      <c r="O215" s="43"/>
      <c r="P215" s="43"/>
      <c r="Q215" s="43"/>
      <c r="R215" s="43"/>
      <c r="S215" s="591"/>
      <c r="T215" s="591"/>
      <c r="U215" s="591"/>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1"/>
      <c r="T216" s="591"/>
      <c r="U216" s="591"/>
      <c r="V216" s="43"/>
      <c r="W216" s="515"/>
    </row>
    <row r="217" spans="1:23" x14ac:dyDescent="0.35">
      <c r="A217" s="43"/>
      <c r="B217" s="43"/>
      <c r="C217" s="43"/>
      <c r="D217" s="43"/>
      <c r="E217" s="61"/>
      <c r="F217" s="43"/>
      <c r="G217" s="43"/>
      <c r="H217" s="43"/>
      <c r="I217" s="43"/>
      <c r="J217" s="43"/>
      <c r="K217" s="43"/>
      <c r="L217" s="43"/>
      <c r="M217" s="43"/>
      <c r="N217" s="43"/>
      <c r="O217" s="43"/>
      <c r="P217" s="43"/>
      <c r="Q217" s="43"/>
      <c r="R217" s="43"/>
      <c r="S217" s="591"/>
      <c r="T217" s="591"/>
      <c r="U217" s="591"/>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1"/>
      <c r="T218" s="591"/>
      <c r="U218" s="591"/>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1"/>
      <c r="T219" s="591"/>
      <c r="U219" s="591"/>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1"/>
      <c r="T220" s="591"/>
      <c r="U220" s="591"/>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1"/>
      <c r="T221" s="591"/>
      <c r="U221" s="591"/>
      <c r="V221" s="43"/>
      <c r="W221" s="515"/>
    </row>
    <row r="222" spans="1:23" x14ac:dyDescent="0.35">
      <c r="A222" s="43"/>
      <c r="B222" s="43"/>
      <c r="C222" s="43"/>
      <c r="D222" s="43"/>
      <c r="E222" s="61"/>
      <c r="F222" s="43"/>
      <c r="G222" s="598"/>
      <c r="H222" s="598"/>
      <c r="I222" s="43"/>
      <c r="J222" s="43"/>
      <c r="K222" s="43"/>
      <c r="L222" s="43"/>
      <c r="M222" s="43"/>
      <c r="N222" s="43"/>
      <c r="O222" s="43"/>
      <c r="P222" s="43"/>
      <c r="Q222" s="43"/>
      <c r="R222" s="43"/>
      <c r="S222" s="591"/>
      <c r="T222" s="591"/>
      <c r="U222" s="591"/>
      <c r="V222" s="43"/>
      <c r="W222" s="515"/>
    </row>
    <row r="223" spans="1:23" x14ac:dyDescent="0.35">
      <c r="A223" s="43"/>
      <c r="B223" s="43"/>
      <c r="C223" s="43"/>
      <c r="D223" s="43"/>
      <c r="E223" s="61"/>
      <c r="F223" s="43"/>
      <c r="G223" s="598"/>
      <c r="H223" s="598"/>
      <c r="I223" s="43"/>
      <c r="J223" s="43"/>
      <c r="K223" s="43"/>
      <c r="L223" s="43"/>
      <c r="M223" s="43"/>
      <c r="N223" s="43"/>
      <c r="O223" s="43"/>
      <c r="P223" s="43"/>
      <c r="Q223" s="43"/>
      <c r="R223" s="43"/>
      <c r="S223" s="591"/>
      <c r="T223" s="591"/>
      <c r="U223" s="591"/>
      <c r="V223" s="43"/>
      <c r="W223" s="515"/>
    </row>
    <row r="224" spans="1:23" x14ac:dyDescent="0.35">
      <c r="A224" s="43"/>
      <c r="B224" s="43"/>
      <c r="C224" s="43"/>
      <c r="D224" s="43"/>
      <c r="E224" s="61"/>
      <c r="F224" s="43"/>
      <c r="G224" s="598"/>
      <c r="H224" s="598"/>
      <c r="I224" s="43"/>
      <c r="J224" s="43"/>
      <c r="K224" s="43"/>
      <c r="L224" s="43"/>
      <c r="M224" s="43"/>
      <c r="N224" s="43"/>
      <c r="O224" s="43"/>
      <c r="P224" s="43"/>
      <c r="Q224" s="43"/>
      <c r="R224" s="43"/>
      <c r="S224" s="591"/>
      <c r="T224" s="591"/>
      <c r="U224" s="591"/>
      <c r="V224" s="43"/>
      <c r="W224" s="515"/>
    </row>
    <row r="225" spans="1:23" x14ac:dyDescent="0.35">
      <c r="A225" s="43"/>
      <c r="B225" s="43"/>
      <c r="C225" s="43"/>
      <c r="D225" s="43"/>
      <c r="E225" s="61"/>
      <c r="F225" s="43"/>
      <c r="G225" s="598"/>
      <c r="H225" s="598"/>
      <c r="I225" s="43"/>
      <c r="J225" s="43"/>
      <c r="K225" s="43"/>
      <c r="L225" s="43"/>
      <c r="M225" s="43"/>
      <c r="N225" s="43"/>
      <c r="O225" s="43"/>
      <c r="P225" s="43"/>
      <c r="Q225" s="43"/>
      <c r="R225" s="43"/>
      <c r="S225" s="591"/>
      <c r="T225" s="591"/>
      <c r="U225" s="591"/>
      <c r="V225" s="43"/>
      <c r="W225" s="515"/>
    </row>
    <row r="226" spans="1:23" x14ac:dyDescent="0.35">
      <c r="A226" s="43"/>
      <c r="B226" s="43"/>
      <c r="C226" s="43"/>
      <c r="D226" s="43"/>
      <c r="E226" s="61"/>
      <c r="F226" s="43"/>
      <c r="G226" s="43"/>
      <c r="H226" s="43"/>
      <c r="I226" s="43"/>
      <c r="J226" s="43"/>
      <c r="K226" s="43"/>
      <c r="L226" s="43"/>
      <c r="M226" s="43"/>
      <c r="N226" s="43"/>
      <c r="O226" s="43"/>
      <c r="P226" s="43"/>
      <c r="Q226" s="43"/>
      <c r="R226" s="43"/>
      <c r="S226" s="591"/>
      <c r="T226" s="591"/>
      <c r="U226" s="591"/>
      <c r="V226" s="43"/>
      <c r="W226" s="515"/>
    </row>
    <row r="227" spans="1:23" x14ac:dyDescent="0.35">
      <c r="A227" s="43"/>
      <c r="B227" s="43"/>
      <c r="C227" s="43"/>
      <c r="D227" s="43"/>
      <c r="E227" s="61"/>
      <c r="F227" s="43"/>
      <c r="G227" s="43"/>
      <c r="H227" s="43"/>
      <c r="I227" s="43"/>
      <c r="J227" s="43"/>
      <c r="K227" s="43"/>
      <c r="L227" s="43"/>
      <c r="M227" s="43"/>
      <c r="N227" s="43"/>
      <c r="O227" s="43"/>
      <c r="P227" s="43"/>
      <c r="Q227" s="43"/>
      <c r="R227" s="43"/>
      <c r="S227" s="591"/>
      <c r="T227" s="591"/>
      <c r="U227" s="591"/>
      <c r="V227" s="43"/>
      <c r="W227" s="515"/>
    </row>
    <row r="228" spans="1:23" x14ac:dyDescent="0.35">
      <c r="A228" s="43"/>
      <c r="B228" s="43"/>
      <c r="C228" s="43"/>
      <c r="D228" s="43"/>
      <c r="E228" s="61"/>
      <c r="F228" s="43"/>
      <c r="G228" s="598"/>
      <c r="H228" s="598"/>
      <c r="I228" s="43"/>
      <c r="J228" s="43"/>
      <c r="K228" s="43"/>
      <c r="L228" s="43"/>
      <c r="M228" s="43"/>
      <c r="N228" s="43"/>
      <c r="O228" s="43"/>
      <c r="P228" s="43"/>
      <c r="Q228" s="43"/>
      <c r="R228" s="43"/>
      <c r="S228" s="591"/>
      <c r="T228" s="591"/>
      <c r="U228" s="591"/>
      <c r="V228" s="43"/>
      <c r="W228" s="515"/>
    </row>
    <row r="229" spans="1:23" x14ac:dyDescent="0.35">
      <c r="A229" s="43"/>
      <c r="B229" s="43"/>
      <c r="C229" s="43"/>
      <c r="D229" s="43"/>
      <c r="E229" s="61"/>
      <c r="F229" s="43"/>
      <c r="G229" s="598"/>
      <c r="H229" s="598"/>
      <c r="I229" s="43"/>
      <c r="J229" s="43"/>
      <c r="K229" s="43"/>
      <c r="L229" s="43"/>
      <c r="M229" s="43"/>
      <c r="N229" s="43"/>
      <c r="O229" s="43"/>
      <c r="P229" s="43"/>
      <c r="Q229" s="43"/>
      <c r="R229" s="43"/>
      <c r="S229" s="591"/>
      <c r="T229" s="591"/>
      <c r="U229" s="591"/>
      <c r="V229" s="43"/>
      <c r="W229" s="515"/>
    </row>
    <row r="230" spans="1:23" x14ac:dyDescent="0.35">
      <c r="A230" s="43"/>
      <c r="B230" s="43"/>
      <c r="C230" s="43"/>
      <c r="D230" s="43"/>
      <c r="E230" s="61"/>
      <c r="F230" s="43"/>
      <c r="G230" s="598"/>
      <c r="H230" s="598"/>
      <c r="I230" s="43"/>
      <c r="J230" s="43"/>
      <c r="K230" s="43"/>
      <c r="L230" s="43"/>
      <c r="M230" s="43"/>
      <c r="N230" s="43"/>
      <c r="O230" s="43"/>
      <c r="P230" s="43"/>
      <c r="Q230" s="43"/>
      <c r="R230" s="43"/>
      <c r="S230" s="591"/>
      <c r="T230" s="591"/>
      <c r="U230" s="591"/>
      <c r="V230" s="43"/>
      <c r="W230" s="515"/>
    </row>
    <row r="231" spans="1:23" x14ac:dyDescent="0.35">
      <c r="A231" s="43"/>
      <c r="B231" s="43"/>
      <c r="C231" s="43"/>
      <c r="D231" s="43"/>
      <c r="E231" s="61"/>
      <c r="F231" s="43"/>
      <c r="G231" s="598"/>
      <c r="H231" s="598"/>
      <c r="I231" s="43"/>
      <c r="J231" s="43"/>
      <c r="K231" s="43"/>
      <c r="L231" s="43"/>
      <c r="M231" s="43"/>
      <c r="N231" s="43"/>
      <c r="O231" s="43"/>
      <c r="P231" s="43"/>
      <c r="Q231" s="43"/>
      <c r="R231" s="43"/>
      <c r="S231" s="591"/>
      <c r="T231" s="591"/>
      <c r="U231" s="591"/>
      <c r="V231" s="43"/>
      <c r="W231" s="515"/>
    </row>
    <row r="232" spans="1:23" x14ac:dyDescent="0.35">
      <c r="A232" s="43"/>
      <c r="B232" s="43"/>
      <c r="C232" s="43"/>
      <c r="D232" s="43"/>
      <c r="E232" s="61"/>
      <c r="F232" s="43"/>
      <c r="G232" s="598"/>
      <c r="H232" s="598"/>
      <c r="I232" s="43"/>
      <c r="J232" s="43"/>
      <c r="K232" s="43"/>
      <c r="L232" s="43"/>
      <c r="M232" s="43"/>
      <c r="N232" s="43"/>
      <c r="O232" s="43"/>
      <c r="P232" s="43"/>
      <c r="Q232" s="43"/>
      <c r="R232" s="43"/>
      <c r="S232" s="591"/>
      <c r="T232" s="591"/>
      <c r="U232" s="591"/>
      <c r="V232" s="43"/>
      <c r="W232" s="515"/>
    </row>
    <row r="233" spans="1:23" x14ac:dyDescent="0.35">
      <c r="A233" s="43"/>
      <c r="B233" s="43"/>
      <c r="C233" s="43"/>
      <c r="D233" s="43"/>
      <c r="E233" s="43"/>
      <c r="F233" s="43"/>
      <c r="G233" s="43"/>
      <c r="H233" s="43"/>
      <c r="I233" s="43"/>
      <c r="J233" s="43"/>
      <c r="K233" s="43"/>
      <c r="L233" s="43"/>
      <c r="M233" s="43"/>
      <c r="N233" s="43"/>
      <c r="O233" s="43"/>
      <c r="P233" s="43"/>
      <c r="Q233" s="43"/>
      <c r="R233" s="43"/>
      <c r="S233" s="591"/>
      <c r="T233" s="591"/>
      <c r="U233" s="591"/>
      <c r="V233" s="43"/>
      <c r="W233" s="515"/>
    </row>
    <row r="234" spans="1:23" x14ac:dyDescent="0.35">
      <c r="A234" s="592"/>
      <c r="B234" s="592"/>
      <c r="C234" s="592"/>
      <c r="D234" s="592" t="s">
        <v>290</v>
      </c>
      <c r="E234" s="593">
        <f>SUM(E5:E232)/1000</f>
        <v>10.648999999999999</v>
      </c>
      <c r="F234" s="594"/>
      <c r="G234" s="595"/>
      <c r="H234" s="595"/>
      <c r="I234" s="594"/>
      <c r="J234" s="594"/>
      <c r="K234" s="594"/>
      <c r="L234" s="594"/>
      <c r="M234" s="594"/>
      <c r="N234" s="594"/>
      <c r="O234" s="594"/>
      <c r="P234" s="594"/>
      <c r="Q234" s="613">
        <f>SUM(Q5:Q233)/1000</f>
        <v>6.55</v>
      </c>
      <c r="R234" s="594"/>
      <c r="S234" s="596"/>
      <c r="T234" s="596"/>
      <c r="U234" s="596"/>
      <c r="V234" s="594"/>
      <c r="W234" s="605"/>
    </row>
  </sheetData>
  <conditionalFormatting sqref="B235:B1048576 B2:B3">
    <cfRule type="duplicateValues" dxfId="3697" priority="26"/>
  </conditionalFormatting>
  <conditionalFormatting sqref="C4:C5">
    <cfRule type="duplicateValues" dxfId="3696" priority="30"/>
  </conditionalFormatting>
  <conditionalFormatting sqref="C6:C117">
    <cfRule type="duplicateValues" dxfId="3695" priority="1"/>
  </conditionalFormatting>
  <conditionalFormatting sqref="C36">
    <cfRule type="duplicateValues" dxfId="3694" priority="2"/>
  </conditionalFormatting>
  <conditionalFormatting sqref="C43">
    <cfRule type="duplicateValues" dxfId="3693" priority="3"/>
  </conditionalFormatting>
  <conditionalFormatting sqref="C118:C119">
    <cfRule type="duplicateValues" dxfId="3692" priority="4"/>
  </conditionalFormatting>
  <conditionalFormatting sqref="C120:C137 C140:C232">
    <cfRule type="duplicateValues" dxfId="3691" priority="5"/>
  </conditionalFormatting>
  <conditionalFormatting sqref="C138:C139">
    <cfRule type="duplicateValues" dxfId="3690" priority="6"/>
  </conditionalFormatting>
  <conditionalFormatting sqref="C233:C234">
    <cfRule type="duplicateValues" dxfId="3689" priority="31"/>
  </conditionalFormatting>
  <conditionalFormatting sqref="D37:D67 D4:D35 D70:D117">
    <cfRule type="duplicateValues" dxfId="3688" priority="25"/>
  </conditionalFormatting>
  <conditionalFormatting sqref="D68">
    <cfRule type="duplicateValues" dxfId="3687" priority="23"/>
  </conditionalFormatting>
  <conditionalFormatting sqref="D69">
    <cfRule type="duplicateValues" dxfId="3686" priority="24"/>
  </conditionalFormatting>
  <conditionalFormatting sqref="D118:D119">
    <cfRule type="duplicateValues" dxfId="3685" priority="27"/>
  </conditionalFormatting>
  <conditionalFormatting sqref="D120:D137 D140:D232">
    <cfRule type="duplicateValues" dxfId="3684" priority="29"/>
  </conditionalFormatting>
  <conditionalFormatting sqref="D138:D139">
    <cfRule type="duplicateValues" dxfId="3683" priority="7"/>
  </conditionalFormatting>
  <conditionalFormatting sqref="D233:D234">
    <cfRule type="duplicateValues" dxfId="3682" priority="20"/>
  </conditionalFormatting>
  <conditionalFormatting sqref="S117:U117">
    <cfRule type="duplicateValues" dxfId="3681" priority="21"/>
  </conditionalFormatting>
  <conditionalFormatting sqref="S118:U118">
    <cfRule type="duplicateValues" dxfId="3680" priority="22"/>
  </conditionalFormatting>
  <conditionalFormatting sqref="S120:U120">
    <cfRule type="duplicateValues" dxfId="3679" priority="15"/>
  </conditionalFormatting>
  <conditionalFormatting sqref="S121:U121">
    <cfRule type="duplicateValues" dxfId="3678" priority="14"/>
  </conditionalFormatting>
  <conditionalFormatting sqref="S123:U123">
    <cfRule type="duplicateValues" dxfId="3677" priority="17"/>
  </conditionalFormatting>
  <conditionalFormatting sqref="S124:U124">
    <cfRule type="duplicateValues" dxfId="3676" priority="16"/>
  </conditionalFormatting>
  <conditionalFormatting sqref="S126:U126">
    <cfRule type="duplicateValues" dxfId="3675" priority="19"/>
  </conditionalFormatting>
  <conditionalFormatting sqref="S127:U128">
    <cfRule type="duplicateValues" dxfId="3674" priority="18"/>
  </conditionalFormatting>
  <conditionalFormatting sqref="S129:U129">
    <cfRule type="duplicateValues" dxfId="3673" priority="8"/>
  </conditionalFormatting>
  <conditionalFormatting sqref="S130:U130 S122:U122">
    <cfRule type="duplicateValues" dxfId="3672" priority="28"/>
  </conditionalFormatting>
  <conditionalFormatting sqref="S131:U131">
    <cfRule type="duplicateValues" dxfId="3671" priority="13"/>
  </conditionalFormatting>
  <conditionalFormatting sqref="S132:U132">
    <cfRule type="duplicateValues" dxfId="3670" priority="11"/>
  </conditionalFormatting>
  <conditionalFormatting sqref="S133:U133">
    <cfRule type="duplicateValues" dxfId="3669" priority="9"/>
  </conditionalFormatting>
  <conditionalFormatting sqref="S134:U134">
    <cfRule type="duplicateValues" dxfId="3668" priority="12"/>
  </conditionalFormatting>
  <conditionalFormatting sqref="S135:U135">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317" zoomScale="67" zoomScaleNormal="67" zoomScaleSheetLayoutView="62" workbookViewId="0">
      <selection activeCell="AA321" sqref="AA321:AB325"/>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948" t="s">
        <v>606</v>
      </c>
      <c r="N2" s="948"/>
      <c r="O2" s="948"/>
      <c r="P2" s="948"/>
      <c r="Q2" s="948"/>
      <c r="R2" s="948"/>
      <c r="S2" s="229"/>
      <c r="T2" s="229"/>
      <c r="U2" s="949"/>
      <c r="V2" s="951"/>
      <c r="W2" s="949"/>
      <c r="X2" s="949"/>
      <c r="Y2" s="949"/>
      <c r="Z2" s="949"/>
      <c r="AA2" s="949"/>
      <c r="AB2" s="949"/>
      <c r="AC2" s="949"/>
      <c r="AD2" s="949"/>
      <c r="AE2" s="949"/>
      <c r="AF2" s="949"/>
      <c r="AG2" s="949"/>
      <c r="AH2" s="949"/>
      <c r="AI2" s="949"/>
      <c r="AJ2" s="949"/>
      <c r="AK2" s="953"/>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950"/>
      <c r="V3" s="952"/>
      <c r="W3" s="950"/>
      <c r="X3" s="950"/>
      <c r="Y3" s="950"/>
      <c r="Z3" s="950"/>
      <c r="AA3" s="950"/>
      <c r="AB3" s="950"/>
      <c r="AC3" s="950"/>
      <c r="AD3" s="950"/>
      <c r="AE3" s="950"/>
      <c r="AF3" s="950"/>
      <c r="AG3" s="950"/>
      <c r="AH3" s="950"/>
      <c r="AI3" s="950"/>
      <c r="AJ3" s="950"/>
      <c r="AK3" s="954"/>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950"/>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955">
        <v>46091</v>
      </c>
      <c r="E5" s="955"/>
      <c r="F5" s="955"/>
      <c r="G5" s="955"/>
      <c r="H5" s="955"/>
      <c r="I5" s="955"/>
      <c r="J5" s="408"/>
      <c r="K5" s="408"/>
      <c r="L5" s="408"/>
      <c r="M5" s="408"/>
      <c r="N5" s="408"/>
      <c r="O5" s="408"/>
      <c r="P5" s="408"/>
      <c r="Q5" s="409"/>
      <c r="R5" s="408"/>
      <c r="S5" s="408"/>
      <c r="T5" s="408"/>
      <c r="U5" s="956"/>
      <c r="V5" s="956"/>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937" t="s">
        <v>611</v>
      </c>
      <c r="G7" s="937"/>
      <c r="H7" s="937"/>
      <c r="I7" s="937"/>
      <c r="J7" s="937"/>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8" t="s">
        <v>614</v>
      </c>
      <c r="AH9" s="940" t="s">
        <v>615</v>
      </c>
      <c r="AI9" s="940" t="s">
        <v>616</v>
      </c>
      <c r="AJ9" s="940" t="s">
        <v>851</v>
      </c>
      <c r="AK9" s="942"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9"/>
      <c r="AH10" s="941"/>
      <c r="AI10" s="941"/>
      <c r="AJ10" s="957"/>
      <c r="AK10" s="943"/>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8"/>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3" t="s">
        <v>624</v>
      </c>
      <c r="U14" s="412">
        <v>0</v>
      </c>
      <c r="V14" s="944" t="s">
        <v>810</v>
      </c>
      <c r="W14" s="257">
        <v>360</v>
      </c>
      <c r="X14" s="946"/>
      <c r="Y14" s="414">
        <v>420</v>
      </c>
      <c r="Z14" s="881"/>
      <c r="AA14" s="414">
        <v>410</v>
      </c>
      <c r="AB14" s="946"/>
      <c r="AC14" s="414">
        <v>382</v>
      </c>
      <c r="AD14" s="881"/>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5"/>
      <c r="W15" s="401"/>
      <c r="X15" s="947"/>
      <c r="Y15" s="401"/>
      <c r="Z15" s="882"/>
      <c r="AA15" s="401"/>
      <c r="AB15" s="947"/>
      <c r="AC15" s="401"/>
      <c r="AD15" s="882"/>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4" t="s">
        <v>625</v>
      </c>
      <c r="V19" s="895"/>
      <c r="W19" s="895"/>
      <c r="X19" s="895"/>
      <c r="Y19" s="895"/>
      <c r="Z19" s="895"/>
      <c r="AA19" s="895"/>
      <c r="AB19" s="895"/>
      <c r="AC19" s="895"/>
      <c r="AD19" s="895"/>
      <c r="AE19" s="896"/>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81"/>
      <c r="D25" s="414">
        <v>370</v>
      </c>
      <c r="E25" s="881"/>
      <c r="F25" s="414">
        <v>380</v>
      </c>
      <c r="G25" s="935"/>
      <c r="H25" s="414">
        <v>400</v>
      </c>
      <c r="I25" s="879"/>
      <c r="J25" s="414">
        <v>418</v>
      </c>
      <c r="K25" s="879"/>
      <c r="L25" s="414">
        <v>418.57900000000001</v>
      </c>
      <c r="M25" s="881"/>
      <c r="N25" s="414">
        <v>425</v>
      </c>
      <c r="O25" s="910" t="s">
        <v>12</v>
      </c>
      <c r="P25" s="414">
        <v>312</v>
      </c>
      <c r="Q25" s="910" t="s">
        <v>12</v>
      </c>
      <c r="R25" s="414">
        <v>381</v>
      </c>
      <c r="S25" s="910" t="s">
        <v>12</v>
      </c>
      <c r="T25" s="414">
        <v>455</v>
      </c>
      <c r="U25" s="910" t="s">
        <v>12</v>
      </c>
      <c r="V25" s="414">
        <v>376</v>
      </c>
      <c r="W25" s="910" t="s">
        <v>12</v>
      </c>
      <c r="X25" s="414">
        <v>401</v>
      </c>
      <c r="Y25" s="933" t="s">
        <v>12</v>
      </c>
      <c r="Z25" s="414">
        <v>428</v>
      </c>
      <c r="AA25" s="910" t="s">
        <v>12</v>
      </c>
      <c r="AB25" s="414">
        <v>357</v>
      </c>
      <c r="AC25" s="910" t="s">
        <v>12</v>
      </c>
      <c r="AD25" s="414">
        <v>335.15800000000002</v>
      </c>
      <c r="AE25" s="910" t="s">
        <v>12</v>
      </c>
      <c r="AF25" s="401"/>
      <c r="AG25" s="255">
        <v>15</v>
      </c>
      <c r="AH25" s="242">
        <v>10</v>
      </c>
      <c r="AI25" s="242">
        <v>15</v>
      </c>
      <c r="AJ25" s="578">
        <v>8</v>
      </c>
      <c r="AK25" s="243">
        <f>L25+N25+P25+R25+T25+V25+X25+Z25+AB25+AD25</f>
        <v>3888.7369999999996</v>
      </c>
      <c r="AL25" s="4"/>
    </row>
    <row r="26" spans="1:38" x14ac:dyDescent="0.35">
      <c r="A26" s="400"/>
      <c r="B26" s="264"/>
      <c r="C26" s="882"/>
      <c r="D26" s="401"/>
      <c r="E26" s="882"/>
      <c r="F26" s="401"/>
      <c r="G26" s="936"/>
      <c r="H26" s="401"/>
      <c r="I26" s="880"/>
      <c r="J26" s="401"/>
      <c r="K26" s="880"/>
      <c r="L26" s="401"/>
      <c r="M26" s="882"/>
      <c r="N26" s="401"/>
      <c r="O26" s="927"/>
      <c r="P26" s="401"/>
      <c r="Q26" s="927"/>
      <c r="R26" s="426"/>
      <c r="S26" s="927"/>
      <c r="T26" s="401"/>
      <c r="U26" s="927"/>
      <c r="V26" s="401"/>
      <c r="W26" s="927"/>
      <c r="X26" s="401"/>
      <c r="Y26" s="934"/>
      <c r="Z26" s="401"/>
      <c r="AA26" s="927"/>
      <c r="AB26" s="401"/>
      <c r="AC26" s="927"/>
      <c r="AD26" s="401"/>
      <c r="AE26" s="927"/>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10">
        <v>0</v>
      </c>
      <c r="N27" s="400"/>
      <c r="O27" s="610"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9" t="s">
        <v>77</v>
      </c>
      <c r="P28" s="401"/>
      <c r="Q28" s="579" t="s">
        <v>57</v>
      </c>
      <c r="R28" s="411"/>
      <c r="S28" s="580" t="s">
        <v>77</v>
      </c>
      <c r="T28" s="401"/>
      <c r="U28" s="579" t="s">
        <v>63</v>
      </c>
      <c r="V28" s="401"/>
      <c r="W28" s="579" t="s">
        <v>65</v>
      </c>
      <c r="X28" s="401"/>
      <c r="Y28" s="579" t="s">
        <v>77</v>
      </c>
      <c r="Z28" s="401"/>
      <c r="AA28" s="579" t="s">
        <v>77</v>
      </c>
      <c r="AB28" s="401"/>
      <c r="AC28" s="579"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930" t="s">
        <v>625</v>
      </c>
      <c r="C31" s="931"/>
      <c r="D31" s="931"/>
      <c r="E31" s="931"/>
      <c r="F31" s="931"/>
      <c r="G31" s="931"/>
      <c r="H31" s="931"/>
      <c r="I31" s="931"/>
      <c r="J31" s="931"/>
      <c r="K31" s="931"/>
      <c r="L31" s="931"/>
      <c r="M31" s="931"/>
      <c r="N31" s="931"/>
      <c r="O31" s="931"/>
      <c r="P31" s="931"/>
      <c r="Q31" s="931"/>
      <c r="R31" s="931"/>
      <c r="S31" s="931"/>
      <c r="T31" s="931"/>
      <c r="U31" s="931"/>
      <c r="V31" s="931"/>
      <c r="W31" s="931"/>
      <c r="X31" s="931"/>
      <c r="Y31" s="931"/>
      <c r="Z31" s="931"/>
      <c r="AA31" s="931"/>
      <c r="AB31" s="931"/>
      <c r="AC31" s="931"/>
      <c r="AD31" s="931"/>
      <c r="AE31" s="932"/>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79"/>
      <c r="D36" s="414">
        <v>373</v>
      </c>
      <c r="E36" s="879"/>
      <c r="F36" s="414">
        <v>334.67</v>
      </c>
      <c r="G36" s="879"/>
      <c r="H36" s="414">
        <v>321.14999999999998</v>
      </c>
      <c r="I36" s="879"/>
      <c r="J36" s="414">
        <v>391</v>
      </c>
      <c r="K36" s="879"/>
      <c r="L36" s="414">
        <v>388</v>
      </c>
      <c r="M36" s="879"/>
      <c r="N36" s="414">
        <v>392</v>
      </c>
      <c r="O36" s="879"/>
      <c r="P36" s="439">
        <v>293</v>
      </c>
      <c r="Q36" s="879"/>
      <c r="R36" s="414">
        <v>274</v>
      </c>
      <c r="S36" s="879"/>
      <c r="T36" s="414">
        <v>218</v>
      </c>
      <c r="U36" s="850" t="s">
        <v>12</v>
      </c>
      <c r="V36" s="414">
        <v>422</v>
      </c>
      <c r="W36" s="879"/>
      <c r="X36" s="414">
        <v>339</v>
      </c>
      <c r="Y36" s="879"/>
      <c r="Z36" s="414">
        <v>423.63299999999998</v>
      </c>
      <c r="AA36" s="850" t="s">
        <v>12</v>
      </c>
      <c r="AB36" s="414">
        <v>335.19200000000001</v>
      </c>
      <c r="AC36" s="850" t="s">
        <v>12</v>
      </c>
      <c r="AD36" s="414">
        <v>326.577</v>
      </c>
      <c r="AE36" s="850" t="s">
        <v>12</v>
      </c>
      <c r="AF36" s="401"/>
      <c r="AG36" s="255">
        <v>15</v>
      </c>
      <c r="AH36" s="242">
        <v>8</v>
      </c>
      <c r="AI36" s="242">
        <v>15</v>
      </c>
      <c r="AJ36" s="578">
        <v>3</v>
      </c>
      <c r="AK36" s="243">
        <f>B36+D36+F36+H36+J36+L36+N36</f>
        <v>2660.9839999999999</v>
      </c>
      <c r="AL36" s="4"/>
    </row>
    <row r="37" spans="1:38" x14ac:dyDescent="0.35">
      <c r="A37" s="269"/>
      <c r="B37" s="264"/>
      <c r="C37" s="880"/>
      <c r="D37" s="401"/>
      <c r="E37" s="880"/>
      <c r="F37" s="401"/>
      <c r="G37" s="880"/>
      <c r="H37" s="401"/>
      <c r="I37" s="880"/>
      <c r="J37" s="401"/>
      <c r="K37" s="880"/>
      <c r="L37" s="401"/>
      <c r="M37" s="880"/>
      <c r="N37" s="401"/>
      <c r="O37" s="880"/>
      <c r="P37" s="426"/>
      <c r="Q37" s="880"/>
      <c r="R37" s="401"/>
      <c r="S37" s="880"/>
      <c r="T37" s="401"/>
      <c r="U37" s="851"/>
      <c r="V37" s="401"/>
      <c r="W37" s="880"/>
      <c r="X37" s="401"/>
      <c r="Y37" s="880"/>
      <c r="Z37" s="401"/>
      <c r="AA37" s="851"/>
      <c r="AB37" s="401"/>
      <c r="AC37" s="851"/>
      <c r="AD37" s="401"/>
      <c r="AE37" s="851"/>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9" t="s">
        <v>77</v>
      </c>
      <c r="X39" s="401"/>
      <c r="Y39" s="467" t="s">
        <v>77</v>
      </c>
      <c r="Z39" s="401"/>
      <c r="AA39" s="467" t="s">
        <v>231</v>
      </c>
      <c r="AB39" s="401"/>
      <c r="AC39" s="579" t="s">
        <v>79</v>
      </c>
      <c r="AD39" s="401"/>
      <c r="AE39" s="579"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930" t="s">
        <v>625</v>
      </c>
      <c r="C42" s="931"/>
      <c r="D42" s="931"/>
      <c r="E42" s="931"/>
      <c r="F42" s="931"/>
      <c r="G42" s="931"/>
      <c r="H42" s="931"/>
      <c r="I42" s="931"/>
      <c r="J42" s="931"/>
      <c r="K42" s="931"/>
      <c r="L42" s="931"/>
      <c r="M42" s="931"/>
      <c r="N42" s="931"/>
      <c r="O42" s="931"/>
      <c r="P42" s="931"/>
      <c r="Q42" s="931"/>
      <c r="R42" s="931"/>
      <c r="S42" s="931"/>
      <c r="T42" s="931"/>
      <c r="U42" s="931"/>
      <c r="V42" s="931"/>
      <c r="W42" s="931"/>
      <c r="X42" s="931"/>
      <c r="Y42" s="931"/>
      <c r="Z42" s="931"/>
      <c r="AA42" s="931"/>
      <c r="AB42" s="931"/>
      <c r="AC42" s="931"/>
      <c r="AD42" s="931"/>
      <c r="AE42" s="932"/>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50" t="s">
        <v>12</v>
      </c>
      <c r="D47" s="414">
        <v>379.11</v>
      </c>
      <c r="E47" s="850" t="s">
        <v>12</v>
      </c>
      <c r="F47" s="414">
        <v>375.44200000000001</v>
      </c>
      <c r="G47" s="879"/>
      <c r="H47" s="414">
        <v>212.41800000000001</v>
      </c>
      <c r="I47" s="879"/>
      <c r="J47" s="414">
        <v>326.00099999999998</v>
      </c>
      <c r="K47" s="850" t="s">
        <v>12</v>
      </c>
      <c r="L47" s="414">
        <v>332</v>
      </c>
      <c r="M47" s="850" t="s">
        <v>12</v>
      </c>
      <c r="N47" s="414">
        <v>285</v>
      </c>
      <c r="O47" s="850" t="s">
        <v>12</v>
      </c>
      <c r="P47" s="414">
        <v>345</v>
      </c>
      <c r="Q47" s="850" t="s">
        <v>12</v>
      </c>
      <c r="R47" s="414">
        <v>380.28199999999998</v>
      </c>
      <c r="S47" s="850" t="s">
        <v>12</v>
      </c>
      <c r="T47" s="414">
        <v>384.99799999999999</v>
      </c>
      <c r="U47" s="850" t="s">
        <v>12</v>
      </c>
      <c r="V47" s="414">
        <v>360</v>
      </c>
      <c r="W47" s="850" t="s">
        <v>12</v>
      </c>
      <c r="X47" s="414">
        <v>378</v>
      </c>
      <c r="Y47" s="850" t="s">
        <v>12</v>
      </c>
      <c r="Z47" s="414">
        <v>387</v>
      </c>
      <c r="AA47" s="850" t="s">
        <v>12</v>
      </c>
      <c r="AB47" s="414">
        <v>439.322</v>
      </c>
      <c r="AC47" s="850" t="s">
        <v>12</v>
      </c>
      <c r="AD47" s="426"/>
      <c r="AE47" s="426"/>
      <c r="AF47" s="401"/>
      <c r="AG47" s="255">
        <v>14</v>
      </c>
      <c r="AH47" s="242">
        <v>11</v>
      </c>
      <c r="AI47" s="242">
        <v>14</v>
      </c>
      <c r="AJ47" s="578">
        <v>9</v>
      </c>
      <c r="AK47" s="243"/>
      <c r="AL47" s="4"/>
    </row>
    <row r="48" spans="1:38" x14ac:dyDescent="0.35">
      <c r="A48" s="269"/>
      <c r="B48" s="264"/>
      <c r="C48" s="851"/>
      <c r="D48" s="401"/>
      <c r="E48" s="851"/>
      <c r="F48" s="401"/>
      <c r="G48" s="880"/>
      <c r="H48" s="401"/>
      <c r="I48" s="880"/>
      <c r="J48" s="401"/>
      <c r="K48" s="851"/>
      <c r="L48" s="401"/>
      <c r="M48" s="851"/>
      <c r="N48" s="401"/>
      <c r="O48" s="851"/>
      <c r="P48" s="426"/>
      <c r="Q48" s="851"/>
      <c r="R48" s="401"/>
      <c r="S48" s="851"/>
      <c r="T48" s="401"/>
      <c r="U48" s="851"/>
      <c r="V48" s="401"/>
      <c r="W48" s="851"/>
      <c r="X48" s="401"/>
      <c r="Y48" s="851"/>
      <c r="Z48" s="401"/>
      <c r="AA48" s="851"/>
      <c r="AB48" s="401"/>
      <c r="AC48" s="851"/>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9" t="s">
        <v>65</v>
      </c>
      <c r="F50" s="401"/>
      <c r="G50" s="411" t="s">
        <v>468</v>
      </c>
      <c r="H50" s="401"/>
      <c r="I50" s="411" t="s">
        <v>181</v>
      </c>
      <c r="J50" s="401"/>
      <c r="K50" s="579" t="s">
        <v>79</v>
      </c>
      <c r="L50" s="401"/>
      <c r="M50" s="579" t="s">
        <v>79</v>
      </c>
      <c r="N50" s="401"/>
      <c r="O50" s="579" t="s">
        <v>79</v>
      </c>
      <c r="P50" s="411"/>
      <c r="Q50" s="580" t="s">
        <v>65</v>
      </c>
      <c r="R50" s="401"/>
      <c r="S50" s="411" t="s">
        <v>132</v>
      </c>
      <c r="T50" s="401"/>
      <c r="U50" s="579" t="s">
        <v>68</v>
      </c>
      <c r="V50" s="401"/>
      <c r="W50" s="579" t="s">
        <v>68</v>
      </c>
      <c r="X50" s="401"/>
      <c r="Y50" s="579" t="s">
        <v>65</v>
      </c>
      <c r="Z50" s="401"/>
      <c r="AA50" s="579"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94" t="s">
        <v>625</v>
      </c>
      <c r="C53" s="895"/>
      <c r="D53" s="895"/>
      <c r="E53" s="895"/>
      <c r="F53" s="895"/>
      <c r="G53" s="895"/>
      <c r="H53" s="895"/>
      <c r="I53" s="895"/>
      <c r="J53" s="895"/>
      <c r="K53" s="895"/>
      <c r="L53" s="895"/>
      <c r="M53" s="895"/>
      <c r="N53" s="895"/>
      <c r="O53" s="895"/>
      <c r="P53" s="895"/>
      <c r="Q53" s="895"/>
      <c r="R53" s="895"/>
      <c r="S53" s="895"/>
      <c r="T53" s="895"/>
      <c r="U53" s="895"/>
      <c r="V53" s="895"/>
      <c r="W53" s="895"/>
      <c r="X53" s="895"/>
      <c r="Y53" s="895"/>
      <c r="Z53" s="895"/>
      <c r="AA53" s="895"/>
      <c r="AB53" s="895"/>
      <c r="AC53" s="896"/>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50" t="s">
        <v>12</v>
      </c>
      <c r="D57" s="414">
        <v>358.96199999999999</v>
      </c>
      <c r="E57" s="850" t="s">
        <v>12</v>
      </c>
      <c r="F57" s="414">
        <v>399.964</v>
      </c>
      <c r="G57" s="850" t="s">
        <v>12</v>
      </c>
      <c r="H57" s="414">
        <v>375.84500000000003</v>
      </c>
      <c r="I57" s="879"/>
      <c r="J57" s="414">
        <v>417.79599999999999</v>
      </c>
      <c r="K57" s="850" t="s">
        <v>12</v>
      </c>
      <c r="L57" s="414">
        <v>403.67700000000002</v>
      </c>
      <c r="M57" s="850" t="s">
        <v>12</v>
      </c>
      <c r="N57" s="414">
        <v>414.51900000000001</v>
      </c>
      <c r="O57" s="850" t="s">
        <v>12</v>
      </c>
      <c r="P57" s="414">
        <v>415.77100000000002</v>
      </c>
      <c r="Q57" s="850" t="s">
        <v>12</v>
      </c>
      <c r="R57" s="414">
        <v>339.11</v>
      </c>
      <c r="S57" s="850" t="s">
        <v>12</v>
      </c>
      <c r="T57" s="414">
        <v>398.31</v>
      </c>
      <c r="U57" s="850" t="s">
        <v>12</v>
      </c>
      <c r="V57" s="414">
        <v>390.62599999999998</v>
      </c>
      <c r="W57" s="850" t="s">
        <v>12</v>
      </c>
      <c r="X57" s="414">
        <v>441.23399999999998</v>
      </c>
      <c r="Y57" s="850" t="s">
        <v>12</v>
      </c>
      <c r="Z57" s="414">
        <v>415.00291377528868</v>
      </c>
      <c r="AA57" s="850" t="s">
        <v>12</v>
      </c>
      <c r="AB57" s="414">
        <v>416.99985762722139</v>
      </c>
      <c r="AC57" s="850" t="s">
        <v>12</v>
      </c>
      <c r="AD57" s="426"/>
      <c r="AE57" s="426"/>
      <c r="AF57" s="401"/>
      <c r="AG57" s="255">
        <v>14</v>
      </c>
      <c r="AH57" s="242">
        <v>11</v>
      </c>
      <c r="AI57" s="242">
        <v>14</v>
      </c>
      <c r="AJ57" s="578">
        <v>1</v>
      </c>
      <c r="AK57" s="243"/>
      <c r="AL57" s="4"/>
    </row>
    <row r="58" spans="1:38" x14ac:dyDescent="0.35">
      <c r="A58" s="269"/>
      <c r="B58" s="264"/>
      <c r="C58" s="851"/>
      <c r="D58" s="401"/>
      <c r="E58" s="851"/>
      <c r="F58" s="401"/>
      <c r="G58" s="851"/>
      <c r="H58" s="401"/>
      <c r="I58" s="880"/>
      <c r="J58" s="401"/>
      <c r="K58" s="851"/>
      <c r="L58" s="401"/>
      <c r="M58" s="851"/>
      <c r="N58" s="401"/>
      <c r="O58" s="851"/>
      <c r="P58" s="426"/>
      <c r="Q58" s="851"/>
      <c r="R58" s="401"/>
      <c r="S58" s="851"/>
      <c r="T58" s="401"/>
      <c r="U58" s="851"/>
      <c r="V58" s="401"/>
      <c r="W58" s="851"/>
      <c r="X58" s="401"/>
      <c r="Y58" s="851"/>
      <c r="Z58" s="401"/>
      <c r="AA58" s="851"/>
      <c r="AB58" s="401"/>
      <c r="AC58" s="851"/>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9"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94" t="s">
        <v>625</v>
      </c>
      <c r="C63" s="895"/>
      <c r="D63" s="895"/>
      <c r="E63" s="895"/>
      <c r="F63" s="895"/>
      <c r="G63" s="895"/>
      <c r="H63" s="895"/>
      <c r="I63" s="895"/>
      <c r="J63" s="895"/>
      <c r="K63" s="895"/>
      <c r="L63" s="895"/>
      <c r="M63" s="895"/>
      <c r="N63" s="895"/>
      <c r="O63" s="895"/>
      <c r="P63" s="895"/>
      <c r="Q63" s="895"/>
      <c r="R63" s="895"/>
      <c r="S63" s="895"/>
      <c r="T63" s="895"/>
      <c r="U63" s="895"/>
      <c r="V63" s="895"/>
      <c r="W63" s="895"/>
      <c r="X63" s="895"/>
      <c r="Y63" s="895"/>
      <c r="Z63" s="895"/>
      <c r="AA63" s="895"/>
      <c r="AB63" s="895"/>
      <c r="AC63" s="896"/>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50" t="s">
        <v>12</v>
      </c>
      <c r="D68" s="414">
        <v>333.00004233177015</v>
      </c>
      <c r="E68" s="850" t="s">
        <v>12</v>
      </c>
      <c r="F68" s="414">
        <v>383.63685846119375</v>
      </c>
      <c r="G68" s="850" t="s">
        <v>12</v>
      </c>
      <c r="H68" s="414">
        <v>225.78200000000001</v>
      </c>
      <c r="I68" s="879"/>
      <c r="J68" s="414">
        <v>390</v>
      </c>
      <c r="K68" s="850" t="s">
        <v>12</v>
      </c>
      <c r="L68" s="414">
        <v>343</v>
      </c>
      <c r="M68" s="850" t="s">
        <v>12</v>
      </c>
      <c r="N68" s="414">
        <v>327</v>
      </c>
      <c r="O68" s="850" t="s">
        <v>12</v>
      </c>
      <c r="P68" s="414">
        <v>364</v>
      </c>
      <c r="Q68" s="850" t="s">
        <v>12</v>
      </c>
      <c r="R68" s="414">
        <v>308</v>
      </c>
      <c r="S68" s="850" t="s">
        <v>12</v>
      </c>
      <c r="T68" s="414">
        <v>465</v>
      </c>
      <c r="U68" s="850" t="s">
        <v>12</v>
      </c>
      <c r="V68" s="414">
        <v>367.66199999999998</v>
      </c>
      <c r="W68" s="850" t="s">
        <v>12</v>
      </c>
      <c r="X68" s="414">
        <v>399.99799999999999</v>
      </c>
      <c r="Y68" s="850" t="s">
        <v>12</v>
      </c>
      <c r="Z68" s="414">
        <v>426</v>
      </c>
      <c r="AA68" s="850" t="s">
        <v>12</v>
      </c>
      <c r="AB68" s="414">
        <v>362</v>
      </c>
      <c r="AC68" s="850" t="s">
        <v>12</v>
      </c>
      <c r="AD68" s="426"/>
      <c r="AE68" s="426"/>
      <c r="AF68" s="401"/>
      <c r="AG68" s="255">
        <v>14</v>
      </c>
      <c r="AH68" s="242">
        <v>13</v>
      </c>
      <c r="AI68" s="242">
        <v>14</v>
      </c>
      <c r="AJ68" s="578">
        <v>3</v>
      </c>
      <c r="AK68" s="243"/>
      <c r="AL68" s="4"/>
    </row>
    <row r="69" spans="1:38" x14ac:dyDescent="0.35">
      <c r="A69" s="269"/>
      <c r="B69" s="264"/>
      <c r="C69" s="851"/>
      <c r="D69" s="401"/>
      <c r="E69" s="851"/>
      <c r="F69" s="401"/>
      <c r="G69" s="851"/>
      <c r="H69" s="401"/>
      <c r="I69" s="880"/>
      <c r="J69" s="401"/>
      <c r="K69" s="851"/>
      <c r="L69" s="401"/>
      <c r="M69" s="851"/>
      <c r="N69" s="401"/>
      <c r="O69" s="851"/>
      <c r="P69" s="426"/>
      <c r="Q69" s="851"/>
      <c r="R69" s="401"/>
      <c r="S69" s="851"/>
      <c r="T69" s="401"/>
      <c r="U69" s="851"/>
      <c r="V69" s="401"/>
      <c r="W69" s="851"/>
      <c r="X69" s="401"/>
      <c r="Y69" s="851"/>
      <c r="Z69" s="401"/>
      <c r="AA69" s="851"/>
      <c r="AB69" s="401"/>
      <c r="AC69" s="851"/>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9" t="s">
        <v>77</v>
      </c>
      <c r="Z71" s="401"/>
      <c r="AA71" s="579" t="s">
        <v>65</v>
      </c>
      <c r="AB71" s="401"/>
      <c r="AC71" s="579"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94" t="s">
        <v>625</v>
      </c>
      <c r="C74" s="895"/>
      <c r="D74" s="895"/>
      <c r="E74" s="895"/>
      <c r="F74" s="895"/>
      <c r="G74" s="895"/>
      <c r="H74" s="895"/>
      <c r="I74" s="895"/>
      <c r="J74" s="895"/>
      <c r="K74" s="895"/>
      <c r="L74" s="895"/>
      <c r="M74" s="895"/>
      <c r="N74" s="895"/>
      <c r="O74" s="895"/>
      <c r="P74" s="895"/>
      <c r="Q74" s="895"/>
      <c r="R74" s="895"/>
      <c r="S74" s="895"/>
      <c r="T74" s="895"/>
      <c r="U74" s="895"/>
      <c r="V74" s="895"/>
      <c r="W74" s="895"/>
      <c r="X74" s="895"/>
      <c r="Y74" s="895"/>
      <c r="Z74" s="895"/>
      <c r="AA74" s="895"/>
      <c r="AB74" s="895"/>
      <c r="AC74" s="896"/>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9"/>
      <c r="AD75" s="929"/>
      <c r="AE75" s="929"/>
      <c r="AF75" s="929"/>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79"/>
      <c r="D79" s="414">
        <v>441</v>
      </c>
      <c r="E79" s="910" t="s">
        <v>12</v>
      </c>
      <c r="F79" s="414">
        <v>309</v>
      </c>
      <c r="G79" s="910" t="s">
        <v>12</v>
      </c>
      <c r="H79" s="414">
        <v>331</v>
      </c>
      <c r="I79" s="910" t="s">
        <v>12</v>
      </c>
      <c r="J79" s="414">
        <v>431</v>
      </c>
      <c r="K79" s="910" t="s">
        <v>12</v>
      </c>
      <c r="L79" s="414">
        <v>396</v>
      </c>
      <c r="M79" s="910" t="s">
        <v>12</v>
      </c>
      <c r="N79" s="414">
        <v>444</v>
      </c>
      <c r="O79" s="850" t="s">
        <v>12</v>
      </c>
      <c r="P79" s="414">
        <v>381.62200000000001</v>
      </c>
      <c r="Q79" s="879"/>
      <c r="R79" s="414">
        <v>200.19399999999999</v>
      </c>
      <c r="S79" s="879"/>
      <c r="T79" s="414">
        <v>323.899</v>
      </c>
      <c r="U79" s="910" t="s">
        <v>12</v>
      </c>
      <c r="V79" s="414">
        <v>403</v>
      </c>
      <c r="W79" s="850" t="s">
        <v>12</v>
      </c>
      <c r="X79" s="414">
        <v>419.71300000000002</v>
      </c>
      <c r="Y79" s="850" t="s">
        <v>235</v>
      </c>
      <c r="Z79" s="414">
        <v>239.88200000000001</v>
      </c>
      <c r="AA79" s="850" t="s">
        <v>12</v>
      </c>
      <c r="AB79" s="414">
        <v>421.01100000000002</v>
      </c>
      <c r="AC79" s="879"/>
      <c r="AD79" s="426"/>
      <c r="AE79" s="426"/>
      <c r="AF79" s="401"/>
      <c r="AG79" s="255">
        <v>13</v>
      </c>
      <c r="AH79" s="242">
        <v>12</v>
      </c>
      <c r="AI79" s="242">
        <v>13</v>
      </c>
      <c r="AJ79" s="578">
        <v>7</v>
      </c>
      <c r="AK79" s="243"/>
      <c r="AL79" s="4"/>
    </row>
    <row r="80" spans="1:38" x14ac:dyDescent="0.35">
      <c r="A80" s="269"/>
      <c r="B80" s="264"/>
      <c r="C80" s="880"/>
      <c r="D80" s="401"/>
      <c r="E80" s="927"/>
      <c r="F80" s="401"/>
      <c r="G80" s="927"/>
      <c r="H80" s="401"/>
      <c r="I80" s="927"/>
      <c r="J80" s="401"/>
      <c r="K80" s="927"/>
      <c r="L80" s="401"/>
      <c r="M80" s="927"/>
      <c r="N80" s="401"/>
      <c r="O80" s="851"/>
      <c r="P80" s="426"/>
      <c r="Q80" s="880"/>
      <c r="R80" s="401"/>
      <c r="S80" s="880"/>
      <c r="T80" s="401"/>
      <c r="U80" s="927"/>
      <c r="V80" s="401"/>
      <c r="W80" s="851"/>
      <c r="X80" s="401"/>
      <c r="Y80" s="851"/>
      <c r="Z80" s="401"/>
      <c r="AA80" s="851"/>
      <c r="AB80" s="401"/>
      <c r="AC80" s="880"/>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9" t="s">
        <v>63</v>
      </c>
      <c r="F82" s="401"/>
      <c r="G82" s="579" t="s">
        <v>79</v>
      </c>
      <c r="H82" s="401"/>
      <c r="I82" s="579" t="s">
        <v>77</v>
      </c>
      <c r="J82" s="401"/>
      <c r="K82" s="411" t="s">
        <v>63</v>
      </c>
      <c r="L82" s="401"/>
      <c r="M82" s="411" t="s">
        <v>77</v>
      </c>
      <c r="N82" s="401"/>
      <c r="O82" s="579" t="s">
        <v>63</v>
      </c>
      <c r="P82" s="411"/>
      <c r="Q82" s="420" t="s">
        <v>391</v>
      </c>
      <c r="R82" s="401"/>
      <c r="S82" s="411" t="s">
        <v>231</v>
      </c>
      <c r="T82" s="401"/>
      <c r="U82" s="579" t="s">
        <v>77</v>
      </c>
      <c r="V82" s="401"/>
      <c r="W82" s="579" t="s">
        <v>77</v>
      </c>
      <c r="X82" s="401"/>
      <c r="Y82" s="411" t="s">
        <v>287</v>
      </c>
      <c r="Z82" s="401"/>
      <c r="AA82" s="411" t="s">
        <v>197</v>
      </c>
      <c r="AB82" s="401"/>
      <c r="AC82" s="579"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94" t="s">
        <v>625</v>
      </c>
      <c r="C85" s="895"/>
      <c r="D85" s="895"/>
      <c r="E85" s="895"/>
      <c r="F85" s="895"/>
      <c r="G85" s="895"/>
      <c r="H85" s="895"/>
      <c r="I85" s="895"/>
      <c r="J85" s="895"/>
      <c r="K85" s="895"/>
      <c r="L85" s="895"/>
      <c r="M85" s="895"/>
      <c r="N85" s="895"/>
      <c r="O85" s="895"/>
      <c r="P85" s="895"/>
      <c r="Q85" s="895"/>
      <c r="R85" s="895"/>
      <c r="S85" s="895"/>
      <c r="T85" s="895"/>
      <c r="U85" s="895"/>
      <c r="V85" s="895"/>
      <c r="W85" s="895"/>
      <c r="X85" s="895"/>
      <c r="Y85" s="895"/>
      <c r="Z85" s="895"/>
      <c r="AA85" s="895"/>
      <c r="AB85" s="895"/>
      <c r="AC85" s="896"/>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79"/>
      <c r="D90" s="414">
        <v>416.99700000000001</v>
      </c>
      <c r="E90" s="850" t="s">
        <v>12</v>
      </c>
      <c r="F90" s="414">
        <v>363</v>
      </c>
      <c r="G90" s="850" t="s">
        <v>12</v>
      </c>
      <c r="H90" s="414">
        <v>339</v>
      </c>
      <c r="I90" s="850" t="s">
        <v>12</v>
      </c>
      <c r="J90" s="414">
        <v>473.767</v>
      </c>
      <c r="K90" s="879"/>
      <c r="L90" s="414">
        <v>360.17</v>
      </c>
      <c r="M90" s="879"/>
      <c r="N90" s="414">
        <v>272</v>
      </c>
      <c r="O90" s="879"/>
      <c r="P90" s="414">
        <v>301.25</v>
      </c>
      <c r="Q90" s="879"/>
      <c r="R90" s="414">
        <v>349</v>
      </c>
      <c r="S90" s="879"/>
      <c r="T90" s="414">
        <v>299</v>
      </c>
      <c r="U90" s="879"/>
      <c r="V90" s="414">
        <v>318</v>
      </c>
      <c r="W90" s="879"/>
      <c r="X90" s="414">
        <v>244</v>
      </c>
      <c r="Y90" s="879"/>
      <c r="Z90" s="414">
        <v>343</v>
      </c>
      <c r="AA90" s="879"/>
      <c r="AB90" s="414">
        <v>399</v>
      </c>
      <c r="AC90" s="850" t="s">
        <v>12</v>
      </c>
      <c r="AD90" s="426"/>
      <c r="AE90" s="426"/>
      <c r="AF90" s="401"/>
      <c r="AG90" s="255">
        <v>14</v>
      </c>
      <c r="AH90" s="242">
        <v>5</v>
      </c>
      <c r="AI90" s="242">
        <v>14</v>
      </c>
      <c r="AJ90" s="578">
        <v>2</v>
      </c>
      <c r="AK90" s="243"/>
      <c r="AL90" s="4"/>
    </row>
    <row r="91" spans="1:38" x14ac:dyDescent="0.35">
      <c r="A91" s="269"/>
      <c r="B91" s="264"/>
      <c r="C91" s="880"/>
      <c r="D91" s="401"/>
      <c r="E91" s="851"/>
      <c r="F91" s="401"/>
      <c r="G91" s="851"/>
      <c r="H91" s="401"/>
      <c r="I91" s="851"/>
      <c r="J91" s="401"/>
      <c r="K91" s="880"/>
      <c r="L91" s="401"/>
      <c r="M91" s="880"/>
      <c r="N91" s="401"/>
      <c r="O91" s="880"/>
      <c r="P91" s="426"/>
      <c r="Q91" s="880"/>
      <c r="R91" s="401"/>
      <c r="S91" s="880"/>
      <c r="T91" s="401"/>
      <c r="U91" s="880"/>
      <c r="V91" s="401"/>
      <c r="W91" s="880"/>
      <c r="X91" s="401"/>
      <c r="Y91" s="880"/>
      <c r="Z91" s="401"/>
      <c r="AA91" s="880"/>
      <c r="AB91" s="401"/>
      <c r="AC91" s="851"/>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9" t="s">
        <v>231</v>
      </c>
      <c r="D93" s="401"/>
      <c r="E93" s="579"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8"/>
      <c r="T94" s="928"/>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94" t="s">
        <v>625</v>
      </c>
      <c r="C96" s="895"/>
      <c r="D96" s="895"/>
      <c r="E96" s="895"/>
      <c r="F96" s="895"/>
      <c r="G96" s="895"/>
      <c r="H96" s="895"/>
      <c r="I96" s="895"/>
      <c r="J96" s="895"/>
      <c r="K96" s="895"/>
      <c r="L96" s="895"/>
      <c r="M96" s="895"/>
      <c r="N96" s="895"/>
      <c r="O96" s="895"/>
      <c r="P96" s="895"/>
      <c r="Q96" s="895"/>
      <c r="R96" s="895"/>
      <c r="S96" s="895"/>
      <c r="T96" s="895"/>
      <c r="U96" s="895"/>
      <c r="V96" s="895"/>
      <c r="W96" s="895"/>
      <c r="X96" s="895"/>
      <c r="Y96" s="895"/>
      <c r="Z96" s="895"/>
      <c r="AA96" s="895"/>
      <c r="AB96" s="895"/>
      <c r="AC96" s="896"/>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3" t="s">
        <v>653</v>
      </c>
      <c r="V97" s="924"/>
      <c r="W97" s="925"/>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79"/>
      <c r="D102" s="414">
        <v>420</v>
      </c>
      <c r="E102" s="850" t="s">
        <v>12</v>
      </c>
      <c r="F102" s="414">
        <v>339</v>
      </c>
      <c r="G102" s="850" t="s">
        <v>12</v>
      </c>
      <c r="H102" s="414">
        <v>461</v>
      </c>
      <c r="I102" s="850" t="s">
        <v>12</v>
      </c>
      <c r="J102" s="414">
        <v>324.66000000000003</v>
      </c>
      <c r="K102" s="850" t="s">
        <v>12</v>
      </c>
      <c r="L102" s="414">
        <v>342</v>
      </c>
      <c r="M102" s="850" t="s">
        <v>12</v>
      </c>
      <c r="N102" s="414">
        <v>392</v>
      </c>
      <c r="O102" s="850" t="s">
        <v>12</v>
      </c>
      <c r="P102" s="414">
        <v>371</v>
      </c>
      <c r="Q102" s="850" t="s">
        <v>12</v>
      </c>
      <c r="R102" s="414">
        <v>335.58699999999999</v>
      </c>
      <c r="S102" s="850" t="s">
        <v>12</v>
      </c>
      <c r="T102" s="414">
        <v>421.97300000000001</v>
      </c>
      <c r="U102" s="850" t="s">
        <v>15</v>
      </c>
      <c r="V102" s="414">
        <v>330</v>
      </c>
      <c r="W102" s="902" t="s">
        <v>15</v>
      </c>
      <c r="X102" s="414">
        <v>474.91199999999998</v>
      </c>
      <c r="Y102" s="879"/>
      <c r="Z102" s="414">
        <v>321</v>
      </c>
      <c r="AA102" s="850" t="s">
        <v>12</v>
      </c>
      <c r="AB102" s="414">
        <v>400.55</v>
      </c>
      <c r="AC102" s="850" t="s">
        <v>12</v>
      </c>
      <c r="AD102" s="426"/>
      <c r="AE102" s="426"/>
      <c r="AF102" s="401"/>
      <c r="AG102" s="255">
        <v>12</v>
      </c>
      <c r="AH102" s="242">
        <v>7</v>
      </c>
      <c r="AI102" s="242">
        <v>12</v>
      </c>
      <c r="AJ102" s="578">
        <v>2</v>
      </c>
      <c r="AK102" s="319"/>
      <c r="AL102" s="4"/>
    </row>
    <row r="103" spans="1:38" x14ac:dyDescent="0.35">
      <c r="A103" s="269"/>
      <c r="B103" s="264"/>
      <c r="C103" s="880"/>
      <c r="D103" s="401"/>
      <c r="E103" s="851"/>
      <c r="F103" s="401"/>
      <c r="G103" s="851"/>
      <c r="H103" s="401"/>
      <c r="I103" s="851"/>
      <c r="J103" s="401"/>
      <c r="K103" s="851"/>
      <c r="L103" s="401"/>
      <c r="M103" s="851"/>
      <c r="N103" s="401"/>
      <c r="O103" s="851"/>
      <c r="P103" s="426"/>
      <c r="Q103" s="851"/>
      <c r="R103" s="401"/>
      <c r="S103" s="851"/>
      <c r="T103" s="401"/>
      <c r="U103" s="851"/>
      <c r="V103" s="401"/>
      <c r="W103" s="903"/>
      <c r="X103" s="401"/>
      <c r="Y103" s="880"/>
      <c r="Z103" s="401"/>
      <c r="AA103" s="851"/>
      <c r="AB103" s="401"/>
      <c r="AC103" s="851"/>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9" t="s">
        <v>65</v>
      </c>
      <c r="N105" s="401"/>
      <c r="O105" s="579"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94" t="s">
        <v>625</v>
      </c>
      <c r="C108" s="895"/>
      <c r="D108" s="895"/>
      <c r="E108" s="895"/>
      <c r="F108" s="895"/>
      <c r="G108" s="895"/>
      <c r="H108" s="895"/>
      <c r="I108" s="895"/>
      <c r="J108" s="895"/>
      <c r="K108" s="895"/>
      <c r="L108" s="895"/>
      <c r="M108" s="895"/>
      <c r="N108" s="895"/>
      <c r="O108" s="895"/>
      <c r="P108" s="895"/>
      <c r="Q108" s="895"/>
      <c r="R108" s="895"/>
      <c r="S108" s="895"/>
      <c r="T108" s="895"/>
      <c r="U108" s="895"/>
      <c r="V108" s="895"/>
      <c r="W108" s="895"/>
      <c r="X108" s="895"/>
      <c r="Y108" s="895"/>
      <c r="Z108" s="895"/>
      <c r="AA108" s="895"/>
      <c r="AB108" s="895"/>
      <c r="AC108" s="896"/>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923" t="s">
        <v>653</v>
      </c>
      <c r="P109" s="924"/>
      <c r="Q109" s="925"/>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50" t="s">
        <v>12</v>
      </c>
      <c r="D114" s="414">
        <v>280</v>
      </c>
      <c r="E114" s="850" t="s">
        <v>12</v>
      </c>
      <c r="F114" s="414">
        <v>387.99599999999998</v>
      </c>
      <c r="G114" s="850" t="s">
        <v>12</v>
      </c>
      <c r="H114" s="414">
        <v>319</v>
      </c>
      <c r="I114" s="850" t="s">
        <v>12</v>
      </c>
      <c r="J114" s="414">
        <v>429.45299999999997</v>
      </c>
      <c r="K114" s="850" t="s">
        <v>12</v>
      </c>
      <c r="L114" s="414">
        <v>484.387</v>
      </c>
      <c r="M114" s="879"/>
      <c r="N114" s="414">
        <v>372.19400000000002</v>
      </c>
      <c r="O114" s="850" t="s">
        <v>15</v>
      </c>
      <c r="P114" s="414">
        <v>552.22299999999996</v>
      </c>
      <c r="Q114" s="850" t="s">
        <v>15</v>
      </c>
      <c r="R114" s="414">
        <v>396.82299999999998</v>
      </c>
      <c r="S114" s="850" t="s">
        <v>12</v>
      </c>
      <c r="T114" s="414">
        <v>357.99599999999998</v>
      </c>
      <c r="U114" s="850" t="s">
        <v>12</v>
      </c>
      <c r="V114" s="414">
        <v>401</v>
      </c>
      <c r="W114" s="927" t="s">
        <v>12</v>
      </c>
      <c r="X114" s="414">
        <v>395.00900000000001</v>
      </c>
      <c r="Y114" s="927" t="s">
        <v>12</v>
      </c>
      <c r="Z114" s="414">
        <v>445.37900000000002</v>
      </c>
      <c r="AA114" s="879"/>
      <c r="AB114" s="414">
        <v>396.995</v>
      </c>
      <c r="AC114" s="850" t="s">
        <v>12</v>
      </c>
      <c r="AD114" s="426"/>
      <c r="AE114" s="426"/>
      <c r="AF114" s="401"/>
      <c r="AG114" s="255">
        <v>12</v>
      </c>
      <c r="AH114" s="242">
        <v>3</v>
      </c>
      <c r="AI114" s="242">
        <v>11</v>
      </c>
      <c r="AJ114" s="578">
        <v>3</v>
      </c>
      <c r="AK114" s="319"/>
      <c r="AL114" s="4"/>
    </row>
    <row r="115" spans="1:38" ht="15" thickBot="1" x14ac:dyDescent="0.4">
      <c r="A115" s="269"/>
      <c r="B115" s="264"/>
      <c r="C115" s="851"/>
      <c r="D115" s="401"/>
      <c r="E115" s="851"/>
      <c r="F115" s="401"/>
      <c r="G115" s="851"/>
      <c r="H115" s="401"/>
      <c r="I115" s="851"/>
      <c r="J115" s="401"/>
      <c r="K115" s="851"/>
      <c r="L115" s="401"/>
      <c r="M115" s="880"/>
      <c r="N115" s="401"/>
      <c r="O115" s="851"/>
      <c r="P115" s="426"/>
      <c r="Q115" s="851"/>
      <c r="R115" s="401"/>
      <c r="S115" s="851"/>
      <c r="T115" s="401"/>
      <c r="U115" s="851"/>
      <c r="V115" s="401"/>
      <c r="W115" s="851"/>
      <c r="X115" s="401"/>
      <c r="Y115" s="851"/>
      <c r="Z115" s="401"/>
      <c r="AA115" s="890"/>
      <c r="AB115" s="401"/>
      <c r="AC115" s="893"/>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9"/>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9" t="s">
        <v>77</v>
      </c>
      <c r="V117" s="401"/>
      <c r="W117" s="579" t="s">
        <v>57</v>
      </c>
      <c r="X117" s="401"/>
      <c r="Y117" s="411" t="s">
        <v>57</v>
      </c>
      <c r="Z117" s="401"/>
      <c r="AA117" s="411" t="s">
        <v>123</v>
      </c>
      <c r="AB117" s="401"/>
      <c r="AC117" s="579"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94" t="s">
        <v>625</v>
      </c>
      <c r="C120" s="895"/>
      <c r="D120" s="895"/>
      <c r="E120" s="895"/>
      <c r="F120" s="895"/>
      <c r="G120" s="895"/>
      <c r="H120" s="895"/>
      <c r="I120" s="895"/>
      <c r="J120" s="895"/>
      <c r="K120" s="895"/>
      <c r="L120" s="895"/>
      <c r="M120" s="895"/>
      <c r="N120" s="895"/>
      <c r="O120" s="895"/>
      <c r="P120" s="895"/>
      <c r="Q120" s="895"/>
      <c r="R120" s="895"/>
      <c r="S120" s="895"/>
      <c r="T120" s="895"/>
      <c r="U120" s="895"/>
      <c r="V120" s="895"/>
      <c r="W120" s="895"/>
      <c r="X120" s="895"/>
      <c r="Y120" s="895"/>
      <c r="Z120" s="895"/>
      <c r="AA120" s="895"/>
      <c r="AB120" s="895"/>
      <c r="AC120" s="896"/>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923" t="s">
        <v>653</v>
      </c>
      <c r="R121" s="924"/>
      <c r="S121" s="924"/>
      <c r="T121" s="924"/>
      <c r="U121" s="924"/>
      <c r="V121" s="924"/>
      <c r="W121" s="924"/>
      <c r="X121" s="924"/>
      <c r="Y121" s="925"/>
      <c r="Z121" s="294"/>
      <c r="AA121" s="334"/>
      <c r="AB121" s="334"/>
      <c r="AC121" s="926"/>
      <c r="AD121" s="926"/>
      <c r="AE121" s="926"/>
      <c r="AF121" s="926"/>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79"/>
      <c r="D126" s="414">
        <v>433</v>
      </c>
      <c r="E126" s="850" t="s">
        <v>235</v>
      </c>
      <c r="F126" s="414">
        <v>390</v>
      </c>
      <c r="G126" s="850" t="s">
        <v>235</v>
      </c>
      <c r="H126" s="414">
        <v>406.995</v>
      </c>
      <c r="I126" s="850" t="s">
        <v>12</v>
      </c>
      <c r="J126" s="414">
        <v>411.48200000000003</v>
      </c>
      <c r="K126" s="850" t="s">
        <v>235</v>
      </c>
      <c r="L126" s="414">
        <v>566.68100000000004</v>
      </c>
      <c r="M126" s="850"/>
      <c r="N126" s="414">
        <v>326.63200000000001</v>
      </c>
      <c r="O126" s="879"/>
      <c r="P126" s="414">
        <v>371.99700000000001</v>
      </c>
      <c r="Q126" s="879"/>
      <c r="R126" s="414">
        <v>441</v>
      </c>
      <c r="S126" s="850" t="s">
        <v>15</v>
      </c>
      <c r="T126" s="414">
        <v>445</v>
      </c>
      <c r="U126" s="879"/>
      <c r="V126" s="414">
        <v>332.73099999999999</v>
      </c>
      <c r="W126" s="879"/>
      <c r="X126" s="414">
        <v>241.999</v>
      </c>
      <c r="Y126" s="879"/>
      <c r="Z126" s="414">
        <v>473.13099999999997</v>
      </c>
      <c r="AA126" s="879"/>
      <c r="AB126" s="414">
        <v>439.99900000000002</v>
      </c>
      <c r="AC126" s="850" t="s">
        <v>12</v>
      </c>
      <c r="AD126" s="426"/>
      <c r="AE126" s="426"/>
      <c r="AF126" s="401"/>
      <c r="AG126" s="255">
        <v>9</v>
      </c>
      <c r="AH126" s="242">
        <v>0</v>
      </c>
      <c r="AI126" s="242">
        <v>8</v>
      </c>
      <c r="AJ126" s="578"/>
      <c r="AK126" s="319"/>
      <c r="AL126" s="4"/>
    </row>
    <row r="127" spans="1:38" x14ac:dyDescent="0.35">
      <c r="A127" s="269"/>
      <c r="B127" s="264"/>
      <c r="C127" s="880"/>
      <c r="D127" s="401"/>
      <c r="E127" s="851"/>
      <c r="F127" s="401"/>
      <c r="G127" s="851"/>
      <c r="H127" s="401"/>
      <c r="I127" s="851"/>
      <c r="J127" s="401"/>
      <c r="K127" s="851"/>
      <c r="L127" s="401"/>
      <c r="M127" s="851"/>
      <c r="N127" s="401"/>
      <c r="O127" s="880"/>
      <c r="P127" s="426"/>
      <c r="Q127" s="880"/>
      <c r="R127" s="401"/>
      <c r="S127" s="851"/>
      <c r="T127" s="401"/>
      <c r="U127" s="880"/>
      <c r="V127" s="401"/>
      <c r="W127" s="880"/>
      <c r="X127" s="401"/>
      <c r="Y127" s="880"/>
      <c r="Z127" s="401"/>
      <c r="AA127" s="880"/>
      <c r="AB127" s="401"/>
      <c r="AC127" s="851"/>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94" t="s">
        <v>625</v>
      </c>
      <c r="C132" s="895"/>
      <c r="D132" s="895"/>
      <c r="E132" s="895"/>
      <c r="F132" s="895"/>
      <c r="G132" s="895"/>
      <c r="H132" s="895"/>
      <c r="I132" s="895"/>
      <c r="J132" s="895"/>
      <c r="K132" s="895"/>
      <c r="L132" s="895"/>
      <c r="M132" s="895"/>
      <c r="N132" s="895"/>
      <c r="O132" s="895"/>
      <c r="P132" s="895"/>
      <c r="Q132" s="895"/>
      <c r="R132" s="895"/>
      <c r="S132" s="895"/>
      <c r="T132" s="895"/>
      <c r="U132" s="895"/>
      <c r="V132" s="895"/>
      <c r="W132" s="895"/>
      <c r="X132" s="895"/>
      <c r="Y132" s="895"/>
      <c r="Z132" s="895"/>
      <c r="AA132" s="895"/>
      <c r="AB132" s="895"/>
      <c r="AC132" s="896"/>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916" t="s">
        <v>653</v>
      </c>
      <c r="H133" s="917"/>
      <c r="I133" s="917"/>
      <c r="J133" s="917"/>
      <c r="K133" s="918"/>
      <c r="L133" s="294"/>
      <c r="M133" s="292"/>
      <c r="N133" s="294"/>
      <c r="O133" s="292"/>
      <c r="P133" s="292"/>
      <c r="Q133" s="307"/>
      <c r="R133" s="294"/>
      <c r="S133" s="292"/>
      <c r="T133" s="294"/>
      <c r="U133" s="292"/>
      <c r="V133" s="294"/>
      <c r="W133" s="919" t="s">
        <v>653</v>
      </c>
      <c r="X133" s="920"/>
      <c r="Y133" s="921"/>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79"/>
      <c r="D138" s="414">
        <v>211.13499999999999</v>
      </c>
      <c r="E138" s="879"/>
      <c r="F138" s="414">
        <v>224</v>
      </c>
      <c r="G138" s="879"/>
      <c r="H138" s="414">
        <v>293.49299999999999</v>
      </c>
      <c r="I138" s="902" t="s">
        <v>15</v>
      </c>
      <c r="J138" s="414">
        <v>332.85599999999999</v>
      </c>
      <c r="K138" s="900"/>
      <c r="L138" s="414">
        <v>412.34500000000003</v>
      </c>
      <c r="M138" s="879"/>
      <c r="N138" s="414">
        <v>429.00299999999999</v>
      </c>
      <c r="O138" s="850" t="s">
        <v>12</v>
      </c>
      <c r="P138" s="414">
        <v>389</v>
      </c>
      <c r="Q138" s="879"/>
      <c r="R138" s="414">
        <v>418</v>
      </c>
      <c r="S138" s="850" t="s">
        <v>12</v>
      </c>
      <c r="T138" s="414">
        <v>365.834</v>
      </c>
      <c r="U138" s="879"/>
      <c r="V138" s="414">
        <v>236.06100000000001</v>
      </c>
      <c r="W138" s="879"/>
      <c r="X138" s="414">
        <v>424.99799999999999</v>
      </c>
      <c r="Y138" s="879"/>
      <c r="Z138" s="414">
        <v>413.45</v>
      </c>
      <c r="AA138" s="879"/>
      <c r="AB138" s="414">
        <v>458</v>
      </c>
      <c r="AC138" s="850" t="s">
        <v>12</v>
      </c>
      <c r="AD138" s="426"/>
      <c r="AE138" s="426"/>
      <c r="AF138" s="401"/>
      <c r="AG138" s="255">
        <v>12</v>
      </c>
      <c r="AH138" s="242">
        <v>1</v>
      </c>
      <c r="AI138" s="242">
        <v>9</v>
      </c>
      <c r="AJ138" s="578">
        <v>2</v>
      </c>
      <c r="AK138" s="319"/>
      <c r="AL138" s="4"/>
    </row>
    <row r="139" spans="1:38" x14ac:dyDescent="0.35">
      <c r="A139" s="269"/>
      <c r="B139" s="264"/>
      <c r="C139" s="880"/>
      <c r="D139" s="401"/>
      <c r="E139" s="880"/>
      <c r="F139" s="401"/>
      <c r="G139" s="880"/>
      <c r="H139" s="401"/>
      <c r="I139" s="903"/>
      <c r="J139" s="401"/>
      <c r="K139" s="922"/>
      <c r="L139" s="401"/>
      <c r="M139" s="880"/>
      <c r="N139" s="401"/>
      <c r="O139" s="851"/>
      <c r="P139" s="426"/>
      <c r="Q139" s="880"/>
      <c r="R139" s="401"/>
      <c r="S139" s="851"/>
      <c r="T139" s="401"/>
      <c r="U139" s="880"/>
      <c r="V139" s="401"/>
      <c r="W139" s="880"/>
      <c r="X139" s="401"/>
      <c r="Y139" s="880"/>
      <c r="Z139" s="401"/>
      <c r="AA139" s="880"/>
      <c r="AB139" s="401"/>
      <c r="AC139" s="851"/>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9" t="s">
        <v>287</v>
      </c>
      <c r="N141" s="401"/>
      <c r="O141" s="467" t="s">
        <v>65</v>
      </c>
      <c r="P141" s="411"/>
      <c r="Q141" s="420" t="s">
        <v>77</v>
      </c>
      <c r="R141" s="401"/>
      <c r="S141" s="579"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94" t="s">
        <v>625</v>
      </c>
      <c r="C143" s="895"/>
      <c r="D143" s="895"/>
      <c r="E143" s="895"/>
      <c r="F143" s="895"/>
      <c r="G143" s="895"/>
      <c r="H143" s="895"/>
      <c r="I143" s="895"/>
      <c r="J143" s="895"/>
      <c r="K143" s="895"/>
      <c r="L143" s="895"/>
      <c r="M143" s="895"/>
      <c r="N143" s="895"/>
      <c r="O143" s="895"/>
      <c r="P143" s="895"/>
      <c r="Q143" s="895"/>
      <c r="R143" s="895"/>
      <c r="S143" s="895"/>
      <c r="T143" s="895"/>
      <c r="U143" s="895"/>
      <c r="V143" s="895"/>
      <c r="W143" s="895"/>
      <c r="X143" s="895"/>
      <c r="Y143" s="895"/>
      <c r="Z143" s="895"/>
      <c r="AA143" s="895"/>
      <c r="AB143" s="895"/>
      <c r="AC143" s="896"/>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6" t="s">
        <v>653</v>
      </c>
      <c r="X145" s="917"/>
      <c r="Y145" s="917"/>
      <c r="Z145" s="917"/>
      <c r="AA145" s="918"/>
      <c r="AB145" s="898" t="s">
        <v>682</v>
      </c>
      <c r="AC145" s="899"/>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79"/>
      <c r="D150" s="414">
        <v>319</v>
      </c>
      <c r="E150" s="850" t="s">
        <v>12</v>
      </c>
      <c r="F150" s="414">
        <v>365</v>
      </c>
      <c r="G150" s="850" t="s">
        <v>12</v>
      </c>
      <c r="H150" s="414">
        <v>441</v>
      </c>
      <c r="I150" s="879"/>
      <c r="J150" s="414">
        <v>394</v>
      </c>
      <c r="K150" s="850" t="s">
        <v>12</v>
      </c>
      <c r="L150" s="414">
        <v>314</v>
      </c>
      <c r="M150" s="850" t="s">
        <v>12</v>
      </c>
      <c r="N150" s="414">
        <v>473.22</v>
      </c>
      <c r="O150" s="850" t="s">
        <v>12</v>
      </c>
      <c r="P150" s="414">
        <v>337</v>
      </c>
      <c r="Q150" s="879"/>
      <c r="R150" s="414">
        <v>337.57400000000001</v>
      </c>
      <c r="S150" s="850" t="s">
        <v>12</v>
      </c>
      <c r="T150" s="414">
        <v>402.80799999999999</v>
      </c>
      <c r="U150" s="879"/>
      <c r="V150" s="414">
        <v>344</v>
      </c>
      <c r="W150" s="879"/>
      <c r="X150" s="414">
        <v>383</v>
      </c>
      <c r="Y150" s="879"/>
      <c r="Z150" s="414">
        <v>376.82600000000002</v>
      </c>
      <c r="AA150" s="879"/>
      <c r="AB150" s="414">
        <v>481.108</v>
      </c>
      <c r="AC150" s="879"/>
      <c r="AD150" s="426"/>
      <c r="AE150" s="426"/>
      <c r="AF150" s="401"/>
      <c r="AG150" s="255">
        <v>14</v>
      </c>
      <c r="AH150" s="242">
        <v>1</v>
      </c>
      <c r="AI150" s="242">
        <v>11</v>
      </c>
      <c r="AJ150" s="578"/>
      <c r="AK150" s="319"/>
      <c r="AL150" s="4"/>
    </row>
    <row r="151" spans="1:38" ht="15" thickBot="1" x14ac:dyDescent="0.4">
      <c r="A151" s="269"/>
      <c r="B151" s="264"/>
      <c r="C151" s="890"/>
      <c r="D151" s="401"/>
      <c r="E151" s="893"/>
      <c r="F151" s="401"/>
      <c r="G151" s="893"/>
      <c r="H151" s="401"/>
      <c r="I151" s="890"/>
      <c r="J151" s="401"/>
      <c r="K151" s="893"/>
      <c r="L151" s="401"/>
      <c r="M151" s="893"/>
      <c r="N151" s="401"/>
      <c r="O151" s="893"/>
      <c r="P151" s="426"/>
      <c r="Q151" s="890"/>
      <c r="R151" s="401"/>
      <c r="S151" s="893"/>
      <c r="T151" s="401"/>
      <c r="U151" s="890"/>
      <c r="V151" s="401"/>
      <c r="W151" s="890"/>
      <c r="X151" s="401"/>
      <c r="Y151" s="890"/>
      <c r="Z151" s="401"/>
      <c r="AA151" s="890"/>
      <c r="AB151" s="401"/>
      <c r="AC151" s="890"/>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94" t="s">
        <v>625</v>
      </c>
      <c r="C156" s="895"/>
      <c r="D156" s="895"/>
      <c r="E156" s="895"/>
      <c r="F156" s="895"/>
      <c r="G156" s="895"/>
      <c r="H156" s="895"/>
      <c r="I156" s="895"/>
      <c r="J156" s="895"/>
      <c r="K156" s="895"/>
      <c r="L156" s="895"/>
      <c r="M156" s="895"/>
      <c r="N156" s="895"/>
      <c r="O156" s="895"/>
      <c r="P156" s="895"/>
      <c r="Q156" s="895"/>
      <c r="R156" s="895"/>
      <c r="S156" s="895"/>
      <c r="T156" s="895"/>
      <c r="U156" s="895"/>
      <c r="V156" s="895"/>
      <c r="W156" s="895"/>
      <c r="X156" s="895"/>
      <c r="Y156" s="895"/>
      <c r="Z156" s="895"/>
      <c r="AA156" s="896"/>
      <c r="AB156" s="913" t="s">
        <v>688</v>
      </c>
      <c r="AC156" s="915"/>
      <c r="AD156" s="282"/>
      <c r="AE156" s="282"/>
      <c r="AF156" s="273"/>
      <c r="AG156" s="345"/>
      <c r="AH156" s="346"/>
      <c r="AI156" s="346"/>
      <c r="AJ156" s="346"/>
      <c r="AK156" s="347"/>
      <c r="AL156" s="10"/>
    </row>
    <row r="157" spans="1:38" ht="15" thickBot="1" x14ac:dyDescent="0.4">
      <c r="A157" s="277"/>
      <c r="B157" s="897" t="s">
        <v>682</v>
      </c>
      <c r="C157" s="898"/>
      <c r="D157" s="898"/>
      <c r="E157" s="898"/>
      <c r="F157" s="898"/>
      <c r="G157" s="89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79"/>
      <c r="D161" s="414">
        <v>341</v>
      </c>
      <c r="E161" s="879"/>
      <c r="F161" s="414">
        <v>329.47</v>
      </c>
      <c r="G161" s="879"/>
      <c r="H161" s="414">
        <v>523.19299999999998</v>
      </c>
      <c r="I161" s="879"/>
      <c r="J161" s="414">
        <v>328</v>
      </c>
      <c r="K161" s="879"/>
      <c r="L161" s="414">
        <v>389</v>
      </c>
      <c r="M161" s="879"/>
      <c r="N161" s="414">
        <v>396</v>
      </c>
      <c r="O161" s="879"/>
      <c r="P161" s="414">
        <v>350</v>
      </c>
      <c r="Q161" s="879"/>
      <c r="R161" s="414">
        <v>397.48</v>
      </c>
      <c r="S161" s="879"/>
      <c r="T161" s="414">
        <v>323.99799999999999</v>
      </c>
      <c r="U161" s="850" t="s">
        <v>12</v>
      </c>
      <c r="V161" s="414">
        <v>426</v>
      </c>
      <c r="W161" s="850" t="s">
        <v>12</v>
      </c>
      <c r="X161" s="414">
        <v>374</v>
      </c>
      <c r="Y161" s="850" t="s">
        <v>12</v>
      </c>
      <c r="Z161" s="414">
        <v>461</v>
      </c>
      <c r="AA161" s="850" t="s">
        <v>12</v>
      </c>
      <c r="AB161" s="414">
        <v>372</v>
      </c>
      <c r="AC161" s="850" t="s">
        <v>12</v>
      </c>
      <c r="AD161" s="426"/>
      <c r="AE161" s="426"/>
      <c r="AF161" s="401"/>
      <c r="AG161" s="255">
        <v>14</v>
      </c>
      <c r="AH161" s="242">
        <v>0</v>
      </c>
      <c r="AI161" s="242">
        <v>13</v>
      </c>
      <c r="AJ161" s="578"/>
      <c r="AK161" s="319"/>
      <c r="AL161" s="4"/>
    </row>
    <row r="162" spans="1:38" ht="15" thickBot="1" x14ac:dyDescent="0.4">
      <c r="A162" s="269"/>
      <c r="B162" s="264"/>
      <c r="C162" s="880"/>
      <c r="D162" s="401"/>
      <c r="E162" s="880"/>
      <c r="F162" s="401"/>
      <c r="G162" s="880"/>
      <c r="H162" s="401"/>
      <c r="I162" s="880"/>
      <c r="J162" s="401"/>
      <c r="K162" s="880"/>
      <c r="L162" s="401"/>
      <c r="M162" s="880"/>
      <c r="N162" s="401"/>
      <c r="O162" s="880"/>
      <c r="P162" s="426"/>
      <c r="Q162" s="880"/>
      <c r="R162" s="401"/>
      <c r="S162" s="890"/>
      <c r="T162" s="401"/>
      <c r="U162" s="851"/>
      <c r="V162" s="401"/>
      <c r="W162" s="851"/>
      <c r="X162" s="401"/>
      <c r="Y162" s="893"/>
      <c r="Z162" s="401"/>
      <c r="AA162" s="893"/>
      <c r="AB162" s="401"/>
      <c r="AC162" s="893"/>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913" t="s">
        <v>688</v>
      </c>
      <c r="C167" s="914"/>
      <c r="D167" s="914"/>
      <c r="E167" s="914"/>
      <c r="F167" s="914"/>
      <c r="G167" s="360"/>
      <c r="H167" s="894" t="s">
        <v>625</v>
      </c>
      <c r="I167" s="895"/>
      <c r="J167" s="895"/>
      <c r="K167" s="895"/>
      <c r="L167" s="895"/>
      <c r="M167" s="895"/>
      <c r="N167" s="895"/>
      <c r="O167" s="895"/>
      <c r="P167" s="895"/>
      <c r="Q167" s="895"/>
      <c r="R167" s="895"/>
      <c r="S167" s="895"/>
      <c r="T167" s="895"/>
      <c r="U167" s="895"/>
      <c r="V167" s="895"/>
      <c r="W167" s="895"/>
      <c r="X167" s="895"/>
      <c r="Y167" s="895"/>
      <c r="Z167" s="895"/>
      <c r="AA167" s="895"/>
      <c r="AB167" s="895"/>
      <c r="AC167" s="896"/>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79"/>
      <c r="D172" s="414">
        <v>220.202</v>
      </c>
      <c r="E172" s="879"/>
      <c r="F172" s="414">
        <v>386.00099999999998</v>
      </c>
      <c r="G172" s="850" t="s">
        <v>12</v>
      </c>
      <c r="H172" s="414">
        <v>425</v>
      </c>
      <c r="I172" s="850" t="s">
        <v>12</v>
      </c>
      <c r="J172" s="414">
        <v>380</v>
      </c>
      <c r="K172" s="850" t="s">
        <v>12</v>
      </c>
      <c r="L172" s="414">
        <v>354.38799999999998</v>
      </c>
      <c r="M172" s="850" t="s">
        <v>12</v>
      </c>
      <c r="N172" s="414">
        <v>357.99599999999998</v>
      </c>
      <c r="O172" s="850" t="s">
        <v>12</v>
      </c>
      <c r="P172" s="414">
        <v>300</v>
      </c>
      <c r="Q172" s="850" t="s">
        <v>12</v>
      </c>
      <c r="R172" s="414">
        <v>407</v>
      </c>
      <c r="S172" s="850" t="s">
        <v>12</v>
      </c>
      <c r="T172" s="414">
        <v>373</v>
      </c>
      <c r="U172" s="850" t="s">
        <v>12</v>
      </c>
      <c r="V172" s="414">
        <v>414</v>
      </c>
      <c r="W172" s="850" t="s">
        <v>12</v>
      </c>
      <c r="X172" s="414">
        <v>357</v>
      </c>
      <c r="Y172" s="850" t="s">
        <v>12</v>
      </c>
      <c r="Z172" s="414">
        <v>423</v>
      </c>
      <c r="AA172" s="850" t="s">
        <v>12</v>
      </c>
      <c r="AB172" s="414">
        <v>381</v>
      </c>
      <c r="AC172" s="850" t="s">
        <v>12</v>
      </c>
      <c r="AD172" s="426"/>
      <c r="AE172" s="426"/>
      <c r="AF172" s="401"/>
      <c r="AG172" s="255">
        <v>14</v>
      </c>
      <c r="AH172" s="242">
        <v>12</v>
      </c>
      <c r="AI172" s="242">
        <v>13</v>
      </c>
      <c r="AJ172" s="578"/>
      <c r="AK172" s="243"/>
      <c r="AL172" s="4"/>
    </row>
    <row r="173" spans="1:38" ht="15" thickBot="1" x14ac:dyDescent="0.4">
      <c r="A173" s="269"/>
      <c r="B173" s="264"/>
      <c r="C173" s="880"/>
      <c r="D173" s="401"/>
      <c r="E173" s="880"/>
      <c r="F173" s="401"/>
      <c r="G173" s="893"/>
      <c r="H173" s="401"/>
      <c r="I173" s="893"/>
      <c r="J173" s="401"/>
      <c r="K173" s="893"/>
      <c r="L173" s="401"/>
      <c r="M173" s="893"/>
      <c r="N173" s="401"/>
      <c r="O173" s="893"/>
      <c r="P173" s="426"/>
      <c r="Q173" s="893"/>
      <c r="R173" s="401"/>
      <c r="S173" s="893"/>
      <c r="T173" s="401"/>
      <c r="U173" s="893"/>
      <c r="V173" s="401"/>
      <c r="W173" s="893"/>
      <c r="X173" s="401"/>
      <c r="Y173" s="893"/>
      <c r="Z173" s="401"/>
      <c r="AA173" s="893"/>
      <c r="AB173" s="401"/>
      <c r="AC173" s="851"/>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94" t="s">
        <v>625</v>
      </c>
      <c r="C178" s="895"/>
      <c r="D178" s="895"/>
      <c r="E178" s="895"/>
      <c r="F178" s="895"/>
      <c r="G178" s="895"/>
      <c r="H178" s="895"/>
      <c r="I178" s="895"/>
      <c r="J178" s="895"/>
      <c r="K178" s="895"/>
      <c r="L178" s="895"/>
      <c r="M178" s="895"/>
      <c r="N178" s="895"/>
      <c r="O178" s="895"/>
      <c r="P178" s="895"/>
      <c r="Q178" s="895"/>
      <c r="R178" s="895"/>
      <c r="S178" s="895"/>
      <c r="T178" s="895"/>
      <c r="U178" s="895"/>
      <c r="V178" s="895"/>
      <c r="W178" s="895"/>
      <c r="X178" s="895"/>
      <c r="Y178" s="895"/>
      <c r="Z178" s="895"/>
      <c r="AA178" s="895"/>
      <c r="AB178" s="895"/>
      <c r="AC178" s="896"/>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50" t="s">
        <v>12</v>
      </c>
      <c r="D183" s="414">
        <v>381</v>
      </c>
      <c r="E183" s="850" t="s">
        <v>12</v>
      </c>
      <c r="F183" s="414">
        <v>382</v>
      </c>
      <c r="G183" s="910" t="s">
        <v>12</v>
      </c>
      <c r="H183" s="414">
        <v>341</v>
      </c>
      <c r="I183" s="881"/>
      <c r="J183" s="414">
        <v>352.37400000000002</v>
      </c>
      <c r="K183" s="879"/>
      <c r="L183" s="414">
        <v>226.42</v>
      </c>
      <c r="M183" s="879"/>
      <c r="N183" s="414">
        <v>352</v>
      </c>
      <c r="O183" s="910" t="s">
        <v>12</v>
      </c>
      <c r="P183" s="414">
        <v>332</v>
      </c>
      <c r="Q183" s="910" t="s">
        <v>12</v>
      </c>
      <c r="R183" s="414">
        <v>255</v>
      </c>
      <c r="S183" s="910" t="s">
        <v>12</v>
      </c>
      <c r="T183" s="414">
        <v>377</v>
      </c>
      <c r="U183" s="881"/>
      <c r="V183" s="414">
        <v>325</v>
      </c>
      <c r="W183" s="910" t="s">
        <v>12</v>
      </c>
      <c r="X183" s="414">
        <v>368.88499999999999</v>
      </c>
      <c r="Y183" s="881"/>
      <c r="Z183" s="414">
        <v>351.00400000000002</v>
      </c>
      <c r="AA183" s="910" t="s">
        <v>12</v>
      </c>
      <c r="AB183" s="414">
        <v>409</v>
      </c>
      <c r="AC183" s="850" t="s">
        <v>12</v>
      </c>
      <c r="AD183" s="426"/>
      <c r="AE183" s="426"/>
      <c r="AF183" s="414"/>
      <c r="AG183" s="255">
        <v>14</v>
      </c>
      <c r="AH183" s="242">
        <v>8</v>
      </c>
      <c r="AI183" s="242">
        <v>8</v>
      </c>
      <c r="AJ183" s="578"/>
      <c r="AK183" s="365"/>
      <c r="AL183" s="4"/>
    </row>
    <row r="184" spans="1:38" ht="15" thickBot="1" x14ac:dyDescent="0.4">
      <c r="A184" s="269"/>
      <c r="B184" s="264"/>
      <c r="C184" s="851"/>
      <c r="D184" s="401"/>
      <c r="E184" s="851"/>
      <c r="F184" s="401"/>
      <c r="G184" s="911"/>
      <c r="H184" s="401"/>
      <c r="I184" s="912"/>
      <c r="J184" s="426"/>
      <c r="K184" s="880"/>
      <c r="L184" s="401"/>
      <c r="M184" s="880"/>
      <c r="N184" s="401"/>
      <c r="O184" s="911"/>
      <c r="P184" s="426"/>
      <c r="Q184" s="911"/>
      <c r="R184" s="401"/>
      <c r="S184" s="911"/>
      <c r="T184" s="401"/>
      <c r="U184" s="912"/>
      <c r="V184" s="401"/>
      <c r="W184" s="911"/>
      <c r="X184" s="401"/>
      <c r="Y184" s="912"/>
      <c r="Z184" s="401"/>
      <c r="AA184" s="911"/>
      <c r="AB184" s="401"/>
      <c r="AC184" s="851"/>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94" t="s">
        <v>625</v>
      </c>
      <c r="C189" s="895"/>
      <c r="D189" s="895"/>
      <c r="E189" s="895"/>
      <c r="F189" s="895"/>
      <c r="G189" s="895"/>
      <c r="H189" s="895"/>
      <c r="I189" s="895"/>
      <c r="J189" s="895"/>
      <c r="K189" s="895"/>
      <c r="L189" s="895"/>
      <c r="M189" s="895"/>
      <c r="N189" s="895"/>
      <c r="O189" s="895"/>
      <c r="P189" s="895"/>
      <c r="Q189" s="895"/>
      <c r="R189" s="895"/>
      <c r="S189" s="895"/>
      <c r="T189" s="895"/>
      <c r="U189" s="895"/>
      <c r="V189" s="895"/>
      <c r="W189" s="895"/>
      <c r="X189" s="895"/>
      <c r="Y189" s="895"/>
      <c r="Z189" s="895"/>
      <c r="AA189" s="895"/>
      <c r="AB189" s="895"/>
      <c r="AC189" s="896"/>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4" t="s">
        <v>653</v>
      </c>
      <c r="V190" s="905"/>
      <c r="W190" s="906"/>
      <c r="X190" s="258"/>
      <c r="Y190" s="907" t="s">
        <v>682</v>
      </c>
      <c r="Z190" s="908"/>
      <c r="AA190" s="909"/>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50" t="s">
        <v>12</v>
      </c>
      <c r="D194" s="414">
        <v>376</v>
      </c>
      <c r="E194" s="850" t="s">
        <v>12</v>
      </c>
      <c r="F194" s="414">
        <v>439</v>
      </c>
      <c r="G194" s="850" t="s">
        <v>12</v>
      </c>
      <c r="H194" s="414">
        <v>326.84500000000003</v>
      </c>
      <c r="I194" s="879"/>
      <c r="J194" s="414">
        <v>382.99900000000002</v>
      </c>
      <c r="K194" s="850" t="s">
        <v>12</v>
      </c>
      <c r="L194" s="414">
        <v>416</v>
      </c>
      <c r="M194" s="881"/>
      <c r="N194" s="414">
        <v>410</v>
      </c>
      <c r="O194" s="850" t="s">
        <v>12</v>
      </c>
      <c r="P194" s="414">
        <v>336</v>
      </c>
      <c r="Q194" s="850" t="s">
        <v>12</v>
      </c>
      <c r="R194" s="414">
        <v>353</v>
      </c>
      <c r="S194" s="879"/>
      <c r="T194" s="414">
        <v>372</v>
      </c>
      <c r="U194" s="879"/>
      <c r="V194" s="414">
        <v>396.12799999999999</v>
      </c>
      <c r="W194" s="879"/>
      <c r="X194" s="414">
        <v>360.99799999999999</v>
      </c>
      <c r="Y194" s="879"/>
      <c r="Z194" s="414">
        <v>466</v>
      </c>
      <c r="AA194" s="879"/>
      <c r="AB194" s="414">
        <v>366</v>
      </c>
      <c r="AC194" s="879"/>
      <c r="AD194" s="466"/>
      <c r="AE194" s="466"/>
      <c r="AF194" s="401"/>
      <c r="AG194" s="255">
        <v>14</v>
      </c>
      <c r="AH194" s="242">
        <v>10</v>
      </c>
      <c r="AI194" s="242">
        <v>10</v>
      </c>
      <c r="AJ194" s="578"/>
      <c r="AK194" s="243"/>
      <c r="AL194" s="4"/>
    </row>
    <row r="195" spans="1:38" ht="15" thickBot="1" x14ac:dyDescent="0.4">
      <c r="A195" s="269"/>
      <c r="B195" s="264"/>
      <c r="C195" s="851"/>
      <c r="D195" s="401"/>
      <c r="E195" s="851"/>
      <c r="F195" s="401"/>
      <c r="G195" s="851"/>
      <c r="H195" s="401"/>
      <c r="I195" s="880"/>
      <c r="J195" s="401"/>
      <c r="K195" s="851"/>
      <c r="L195" s="401"/>
      <c r="M195" s="912"/>
      <c r="N195" s="401"/>
      <c r="O195" s="851"/>
      <c r="P195" s="426"/>
      <c r="Q195" s="851"/>
      <c r="R195" s="401"/>
      <c r="S195" s="880"/>
      <c r="T195" s="401"/>
      <c r="U195" s="880"/>
      <c r="V195" s="401"/>
      <c r="W195" s="880"/>
      <c r="X195" s="401"/>
      <c r="Y195" s="880"/>
      <c r="Z195" s="401"/>
      <c r="AA195" s="880"/>
      <c r="AB195" s="401"/>
      <c r="AC195" s="880"/>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567" t="s">
        <v>907</v>
      </c>
      <c r="V196" s="400"/>
      <c r="W196" s="321">
        <v>0</v>
      </c>
      <c r="X196" s="400"/>
      <c r="Y196" s="567"/>
      <c r="Z196" s="400"/>
      <c r="AA196" s="568"/>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94" t="s">
        <v>625</v>
      </c>
      <c r="C200" s="895"/>
      <c r="D200" s="895"/>
      <c r="E200" s="895"/>
      <c r="F200" s="895"/>
      <c r="G200" s="895"/>
      <c r="H200" s="895"/>
      <c r="I200" s="895"/>
      <c r="J200" s="895"/>
      <c r="K200" s="895"/>
      <c r="L200" s="895"/>
      <c r="M200" s="895"/>
      <c r="N200" s="895"/>
      <c r="O200" s="895"/>
      <c r="P200" s="895"/>
      <c r="Q200" s="895"/>
      <c r="R200" s="895"/>
      <c r="S200" s="895"/>
      <c r="T200" s="895"/>
      <c r="U200" s="895"/>
      <c r="V200" s="895"/>
      <c r="W200" s="895"/>
      <c r="X200" s="896"/>
      <c r="Y200" s="897" t="s">
        <v>688</v>
      </c>
      <c r="Z200" s="898"/>
      <c r="AA200" s="898"/>
      <c r="AB200" s="898"/>
      <c r="AC200" s="899"/>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t="s">
        <v>789</v>
      </c>
      <c r="AB203" s="400"/>
      <c r="AC203" s="400">
        <v>235</v>
      </c>
      <c r="AF203" s="400"/>
      <c r="AG203" s="268"/>
      <c r="AH203" s="436"/>
      <c r="AI203" s="438"/>
      <c r="AJ203" s="438"/>
      <c r="AK203" s="266"/>
      <c r="AL203" s="278"/>
    </row>
    <row r="204" spans="1:38" ht="15" thickBot="1" x14ac:dyDescent="0.4">
      <c r="A204" s="269"/>
      <c r="B204" s="359">
        <v>375</v>
      </c>
      <c r="C204" s="879"/>
      <c r="D204" s="414">
        <v>374.76100000000002</v>
      </c>
      <c r="E204" s="850" t="s">
        <v>12</v>
      </c>
      <c r="F204" s="414">
        <v>390.99900000000002</v>
      </c>
      <c r="G204" s="879"/>
      <c r="H204" s="414">
        <v>397</v>
      </c>
      <c r="I204" s="879"/>
      <c r="J204" s="414">
        <v>336</v>
      </c>
      <c r="K204" s="900" t="s">
        <v>12</v>
      </c>
      <c r="L204" s="414">
        <v>383.41899999999998</v>
      </c>
      <c r="M204" s="850" t="s">
        <v>12</v>
      </c>
      <c r="N204" s="414">
        <v>323.00099999999998</v>
      </c>
      <c r="O204" s="850" t="s">
        <v>12</v>
      </c>
      <c r="P204" s="414">
        <v>335</v>
      </c>
      <c r="Q204" s="850" t="s">
        <v>12</v>
      </c>
      <c r="R204" s="414">
        <v>337</v>
      </c>
      <c r="S204" s="850" t="s">
        <v>12</v>
      </c>
      <c r="T204" s="414">
        <v>339</v>
      </c>
      <c r="U204" s="879"/>
      <c r="V204" s="414">
        <v>351</v>
      </c>
      <c r="W204" s="879"/>
      <c r="X204" s="414">
        <v>377.05099999999999</v>
      </c>
      <c r="Y204" s="879"/>
      <c r="Z204" s="414">
        <v>413.99900000000002</v>
      </c>
      <c r="AA204" s="879"/>
      <c r="AB204" s="414">
        <v>418.00400000000002</v>
      </c>
      <c r="AC204" s="850" t="s">
        <v>12</v>
      </c>
      <c r="AD204" s="466"/>
      <c r="AE204" s="466"/>
      <c r="AF204" s="401"/>
      <c r="AG204" s="255">
        <v>14</v>
      </c>
      <c r="AH204" s="242">
        <v>14</v>
      </c>
      <c r="AI204" s="242">
        <v>12</v>
      </c>
      <c r="AJ204" s="578"/>
      <c r="AK204" s="243"/>
      <c r="AL204" s="4"/>
    </row>
    <row r="205" spans="1:38" ht="15" thickBot="1" x14ac:dyDescent="0.4">
      <c r="A205" s="269"/>
      <c r="B205" s="264"/>
      <c r="C205" s="880"/>
      <c r="D205" s="401"/>
      <c r="E205" s="893"/>
      <c r="F205" s="401"/>
      <c r="G205" s="880"/>
      <c r="H205" s="401"/>
      <c r="I205" s="890"/>
      <c r="J205" s="401"/>
      <c r="K205" s="901"/>
      <c r="L205" s="401"/>
      <c r="M205" s="893"/>
      <c r="N205" s="401"/>
      <c r="O205" s="893"/>
      <c r="P205" s="426"/>
      <c r="Q205" s="893"/>
      <c r="R205" s="401"/>
      <c r="S205" s="893"/>
      <c r="T205" s="401"/>
      <c r="U205" s="890"/>
      <c r="V205" s="401"/>
      <c r="W205" s="890"/>
      <c r="X205" s="401"/>
      <c r="Y205" s="890"/>
      <c r="Z205" s="401"/>
      <c r="AA205" s="890"/>
      <c r="AB205" s="401"/>
      <c r="AC205" s="893"/>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63" t="s">
        <v>688</v>
      </c>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c r="AB210" s="864"/>
      <c r="AC210" s="865"/>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79"/>
      <c r="D215" s="414">
        <v>383</v>
      </c>
      <c r="E215" s="850" t="s">
        <v>12</v>
      </c>
      <c r="F215" s="414">
        <v>426</v>
      </c>
      <c r="G215" s="879"/>
      <c r="H215" s="414">
        <v>410.673</v>
      </c>
      <c r="I215" s="891"/>
      <c r="J215" s="414">
        <v>385.99700000000001</v>
      </c>
      <c r="K215" s="879"/>
      <c r="L215" s="414">
        <v>305</v>
      </c>
      <c r="M215" s="879"/>
      <c r="N215" s="414">
        <v>423</v>
      </c>
      <c r="O215" s="879"/>
      <c r="P215" s="414">
        <v>302.48899999999998</v>
      </c>
      <c r="Q215" s="879"/>
      <c r="R215" s="414">
        <v>361</v>
      </c>
      <c r="S215" s="879"/>
      <c r="T215" s="414">
        <v>370.99700000000001</v>
      </c>
      <c r="U215" s="879"/>
      <c r="V215" s="414">
        <v>402.00299999999999</v>
      </c>
      <c r="W215" s="879"/>
      <c r="X215" s="414">
        <v>398</v>
      </c>
      <c r="Y215" s="879"/>
      <c r="Z215" s="414">
        <v>420</v>
      </c>
      <c r="AA215" s="850" t="s">
        <v>12</v>
      </c>
      <c r="AB215" s="414">
        <v>400</v>
      </c>
      <c r="AC215" s="879"/>
      <c r="AD215" s="466"/>
      <c r="AE215" s="466"/>
      <c r="AF215" s="401"/>
      <c r="AG215" s="255">
        <v>14</v>
      </c>
      <c r="AH215" s="242">
        <v>11</v>
      </c>
      <c r="AI215" s="242">
        <v>13</v>
      </c>
      <c r="AJ215" s="578"/>
      <c r="AK215" s="243"/>
      <c r="AL215" s="4"/>
    </row>
    <row r="216" spans="1:38" ht="15" thickBot="1" x14ac:dyDescent="0.4">
      <c r="A216" s="269"/>
      <c r="B216" s="264"/>
      <c r="C216" s="890"/>
      <c r="D216" s="401"/>
      <c r="E216" s="851"/>
      <c r="F216" s="401"/>
      <c r="G216" s="880"/>
      <c r="H216" s="401"/>
      <c r="I216" s="892"/>
      <c r="J216" s="401"/>
      <c r="K216" s="880"/>
      <c r="L216" s="401"/>
      <c r="M216" s="880"/>
      <c r="N216" s="401"/>
      <c r="O216" s="880"/>
      <c r="P216" s="426"/>
      <c r="Q216" s="880"/>
      <c r="R216" s="401"/>
      <c r="S216" s="880"/>
      <c r="T216" s="401"/>
      <c r="U216" s="880"/>
      <c r="V216" s="401"/>
      <c r="W216" s="880"/>
      <c r="X216" s="401"/>
      <c r="Y216" s="880"/>
      <c r="Z216" s="401"/>
      <c r="AA216" s="851"/>
      <c r="AB216" s="401"/>
      <c r="AC216" s="880"/>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10">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63" t="s">
        <v>688</v>
      </c>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c r="AB221" s="864"/>
      <c r="AC221" s="865"/>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79"/>
      <c r="D226" s="414">
        <v>417.00299999999999</v>
      </c>
      <c r="E226" s="879"/>
      <c r="F226" s="414">
        <v>422.12</v>
      </c>
      <c r="G226" s="879"/>
      <c r="H226" s="414">
        <v>277.7</v>
      </c>
      <c r="I226" s="879"/>
      <c r="J226" s="414">
        <v>384.58</v>
      </c>
      <c r="K226" s="879"/>
      <c r="L226" s="414">
        <v>413.93</v>
      </c>
      <c r="M226" s="879"/>
      <c r="N226" s="414">
        <v>387.12</v>
      </c>
      <c r="O226" s="879"/>
      <c r="P226" s="414">
        <v>341.06</v>
      </c>
      <c r="Q226" s="879"/>
      <c r="R226" s="414">
        <v>320.95</v>
      </c>
      <c r="S226" s="879"/>
      <c r="T226" s="414">
        <v>330.56</v>
      </c>
      <c r="U226" s="879"/>
      <c r="V226" s="414">
        <v>314</v>
      </c>
      <c r="W226" s="879"/>
      <c r="X226" s="414">
        <v>341.99900000000002</v>
      </c>
      <c r="Y226" s="879"/>
      <c r="Z226" s="414">
        <v>374.00099999999998</v>
      </c>
      <c r="AA226" s="879"/>
      <c r="AB226" s="414">
        <v>344</v>
      </c>
      <c r="AC226" s="879"/>
      <c r="AD226" s="466"/>
      <c r="AE226" s="466"/>
      <c r="AF226" s="401"/>
      <c r="AG226" s="255">
        <v>14</v>
      </c>
      <c r="AH226" s="242">
        <v>14</v>
      </c>
      <c r="AI226" s="242">
        <v>11</v>
      </c>
      <c r="AJ226" s="578"/>
      <c r="AK226" s="243"/>
      <c r="AL226" s="4"/>
    </row>
    <row r="227" spans="1:38" x14ac:dyDescent="0.35">
      <c r="A227" s="269"/>
      <c r="B227" s="264"/>
      <c r="C227" s="880"/>
      <c r="D227" s="401"/>
      <c r="E227" s="880"/>
      <c r="F227" s="401"/>
      <c r="G227" s="880"/>
      <c r="H227" s="401"/>
      <c r="I227" s="880"/>
      <c r="J227" s="401"/>
      <c r="K227" s="880"/>
      <c r="L227" s="401"/>
      <c r="M227" s="880"/>
      <c r="N227" s="401"/>
      <c r="O227" s="880"/>
      <c r="P227" s="426"/>
      <c r="Q227" s="880"/>
      <c r="R227" s="401"/>
      <c r="S227" s="880"/>
      <c r="T227" s="401"/>
      <c r="U227" s="880"/>
      <c r="V227" s="401"/>
      <c r="W227" s="880"/>
      <c r="X227" s="401"/>
      <c r="Y227" s="880"/>
      <c r="Z227" s="401"/>
      <c r="AA227" s="880"/>
      <c r="AB227" s="401"/>
      <c r="AC227" s="880"/>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63" t="s">
        <v>688</v>
      </c>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c r="AB232" s="864"/>
      <c r="AC232" s="865"/>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79"/>
      <c r="D237" s="414">
        <v>355</v>
      </c>
      <c r="E237" s="879"/>
      <c r="F237" s="414">
        <v>349</v>
      </c>
      <c r="G237" s="879"/>
      <c r="H237" s="414">
        <v>367</v>
      </c>
      <c r="I237" s="879"/>
      <c r="J237" s="414">
        <v>390</v>
      </c>
      <c r="K237" s="879"/>
      <c r="L237" s="414">
        <v>388.87400000000002</v>
      </c>
      <c r="M237" s="879"/>
      <c r="N237" s="414">
        <v>359.99599999999998</v>
      </c>
      <c r="O237" s="879"/>
      <c r="P237" s="414">
        <v>372</v>
      </c>
      <c r="Q237" s="879"/>
      <c r="R237" s="414">
        <v>388</v>
      </c>
      <c r="S237" s="879"/>
      <c r="T237" s="414">
        <v>378</v>
      </c>
      <c r="U237" s="879"/>
      <c r="V237" s="414">
        <v>284</v>
      </c>
      <c r="W237" s="879"/>
      <c r="X237" s="414">
        <v>304.53500000000003</v>
      </c>
      <c r="Y237" s="879"/>
      <c r="Z237" s="414">
        <v>212.96100000000001</v>
      </c>
      <c r="AA237" s="879"/>
      <c r="AB237" s="414">
        <v>368.00400000000002</v>
      </c>
      <c r="AC237" s="879"/>
      <c r="AD237" s="466"/>
      <c r="AE237" s="466"/>
      <c r="AF237" s="401"/>
      <c r="AG237" s="255">
        <v>14</v>
      </c>
      <c r="AH237" s="242">
        <v>14</v>
      </c>
      <c r="AI237" s="242">
        <v>14</v>
      </c>
      <c r="AJ237" s="578"/>
      <c r="AK237" s="243"/>
      <c r="AL237" s="4"/>
    </row>
    <row r="238" spans="1:38" ht="15" thickBot="1" x14ac:dyDescent="0.4">
      <c r="A238" s="269"/>
      <c r="B238" s="264"/>
      <c r="C238" s="880"/>
      <c r="D238" s="401"/>
      <c r="E238" s="880"/>
      <c r="F238" s="401"/>
      <c r="G238" s="880"/>
      <c r="H238" s="401"/>
      <c r="I238" s="880"/>
      <c r="J238" s="401"/>
      <c r="K238" s="880"/>
      <c r="L238" s="401"/>
      <c r="M238" s="880"/>
      <c r="N238" s="401"/>
      <c r="O238" s="880"/>
      <c r="P238" s="426"/>
      <c r="Q238" s="880"/>
      <c r="R238" s="401"/>
      <c r="S238" s="880"/>
      <c r="T238" s="401"/>
      <c r="U238" s="880"/>
      <c r="V238" s="401"/>
      <c r="W238" s="880"/>
      <c r="X238" s="401"/>
      <c r="Y238" s="880"/>
      <c r="Z238" s="401"/>
      <c r="AA238" s="880"/>
      <c r="AB238" s="401"/>
      <c r="AC238" s="880"/>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63" t="s">
        <v>688</v>
      </c>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c r="AB243" s="864"/>
      <c r="AC243" s="865"/>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79"/>
      <c r="D247" s="414">
        <v>386</v>
      </c>
      <c r="E247" s="879"/>
      <c r="F247" s="414">
        <v>377</v>
      </c>
      <c r="G247" s="879"/>
      <c r="H247" s="414">
        <v>343</v>
      </c>
      <c r="I247" s="879"/>
      <c r="J247" s="414">
        <v>384</v>
      </c>
      <c r="K247" s="879"/>
      <c r="L247" s="414">
        <v>351</v>
      </c>
      <c r="M247" s="879"/>
      <c r="N247" s="414">
        <v>348</v>
      </c>
      <c r="O247" s="879"/>
      <c r="P247" s="414">
        <v>327</v>
      </c>
      <c r="Q247" s="879"/>
      <c r="R247" s="414">
        <v>326.87400000000002</v>
      </c>
      <c r="S247" s="879"/>
      <c r="T247" s="414">
        <v>380.00200000000001</v>
      </c>
      <c r="U247" s="879"/>
      <c r="V247" s="414">
        <v>383</v>
      </c>
      <c r="W247" s="879"/>
      <c r="X247" s="414">
        <v>370</v>
      </c>
      <c r="Y247" s="888"/>
      <c r="Z247" s="414">
        <v>355</v>
      </c>
      <c r="AA247" s="879"/>
      <c r="AB247" s="414">
        <v>350</v>
      </c>
      <c r="AC247" s="879"/>
      <c r="AD247" s="466"/>
      <c r="AE247" s="466"/>
      <c r="AF247" s="401"/>
      <c r="AG247" s="255">
        <v>14</v>
      </c>
      <c r="AH247" s="242">
        <v>13</v>
      </c>
      <c r="AI247" s="242">
        <v>11</v>
      </c>
      <c r="AJ247" s="578"/>
      <c r="AK247" s="243"/>
      <c r="AL247" s="4"/>
    </row>
    <row r="248" spans="1:38" x14ac:dyDescent="0.35">
      <c r="A248" s="269"/>
      <c r="B248" s="264"/>
      <c r="C248" s="880"/>
      <c r="D248" s="401"/>
      <c r="E248" s="880"/>
      <c r="F248" s="401"/>
      <c r="G248" s="880"/>
      <c r="H248" s="401"/>
      <c r="I248" s="880"/>
      <c r="J248" s="401"/>
      <c r="K248" s="880"/>
      <c r="L248" s="401"/>
      <c r="M248" s="880"/>
      <c r="N248" s="401"/>
      <c r="O248" s="880"/>
      <c r="P248" s="426"/>
      <c r="Q248" s="880"/>
      <c r="R248" s="401"/>
      <c r="S248" s="880"/>
      <c r="T248" s="401"/>
      <c r="U248" s="880"/>
      <c r="V248" s="401"/>
      <c r="W248" s="880"/>
      <c r="X248" s="401"/>
      <c r="Y248" s="889"/>
      <c r="Z248" s="401"/>
      <c r="AA248" s="880"/>
      <c r="AB248" s="401"/>
      <c r="AC248" s="880"/>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244">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63" t="s">
        <v>688</v>
      </c>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c r="AB253" s="864"/>
      <c r="AC253" s="865"/>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t="s">
        <v>789</v>
      </c>
      <c r="D256" s="400"/>
      <c r="E256" s="400">
        <v>293</v>
      </c>
      <c r="F256" s="400"/>
      <c r="G256" s="400">
        <v>294</v>
      </c>
      <c r="H256" s="400"/>
      <c r="I256" s="400" t="s">
        <v>789</v>
      </c>
      <c r="J256" s="400"/>
      <c r="K256" s="400" t="s">
        <v>789</v>
      </c>
      <c r="L256" s="400"/>
      <c r="M256" s="400">
        <v>297</v>
      </c>
      <c r="N256" s="400"/>
      <c r="O256" s="400" t="s">
        <v>789</v>
      </c>
      <c r="P256" s="400"/>
      <c r="Q256" s="400"/>
      <c r="R256" s="400"/>
      <c r="S256" s="400" t="s">
        <v>789</v>
      </c>
      <c r="T256" s="400"/>
      <c r="U256" s="400" t="s">
        <v>789</v>
      </c>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79"/>
      <c r="D257" s="414">
        <v>352</v>
      </c>
      <c r="E257" s="879"/>
      <c r="F257" s="414">
        <v>344</v>
      </c>
      <c r="G257" s="879"/>
      <c r="H257" s="414">
        <v>377</v>
      </c>
      <c r="I257" s="879"/>
      <c r="J257" s="414">
        <v>353</v>
      </c>
      <c r="K257" s="879"/>
      <c r="L257" s="414">
        <v>395.45400000000001</v>
      </c>
      <c r="M257" s="879"/>
      <c r="N257" s="414">
        <v>344.99599999999998</v>
      </c>
      <c r="O257" s="879"/>
      <c r="P257" s="414">
        <v>364</v>
      </c>
      <c r="Q257" s="879"/>
      <c r="R257" s="414">
        <v>366</v>
      </c>
      <c r="S257" s="879"/>
      <c r="T257" s="414">
        <v>367</v>
      </c>
      <c r="U257" s="879"/>
      <c r="V257" s="414">
        <v>364</v>
      </c>
      <c r="W257" s="850" t="s">
        <v>235</v>
      </c>
      <c r="X257" s="414">
        <v>353</v>
      </c>
      <c r="Y257" s="879"/>
      <c r="Z257" s="414">
        <v>366</v>
      </c>
      <c r="AA257" s="879"/>
      <c r="AB257" s="414">
        <v>344</v>
      </c>
      <c r="AC257" s="879"/>
      <c r="AD257" s="466"/>
      <c r="AE257" s="466"/>
      <c r="AF257" s="418"/>
      <c r="AG257" s="255">
        <v>13</v>
      </c>
      <c r="AH257" s="242">
        <v>10</v>
      </c>
      <c r="AI257" s="242">
        <v>2</v>
      </c>
      <c r="AJ257" s="578"/>
      <c r="AK257" s="243"/>
      <c r="AL257" s="4"/>
    </row>
    <row r="258" spans="1:38" x14ac:dyDescent="0.35">
      <c r="A258" s="269"/>
      <c r="B258" s="264"/>
      <c r="C258" s="880"/>
      <c r="D258" s="401"/>
      <c r="E258" s="880"/>
      <c r="F258" s="401"/>
      <c r="G258" s="880"/>
      <c r="H258" s="401"/>
      <c r="I258" s="880"/>
      <c r="J258" s="401"/>
      <c r="K258" s="880"/>
      <c r="L258" s="401"/>
      <c r="M258" s="880"/>
      <c r="N258" s="401"/>
      <c r="O258" s="880"/>
      <c r="P258" s="426"/>
      <c r="Q258" s="880"/>
      <c r="R258" s="401"/>
      <c r="S258" s="880"/>
      <c r="T258" s="401"/>
      <c r="U258" s="880"/>
      <c r="V258" s="401"/>
      <c r="W258" s="851"/>
      <c r="X258" s="401"/>
      <c r="Y258" s="880"/>
      <c r="Z258" s="401"/>
      <c r="AA258" s="880"/>
      <c r="AB258" s="418"/>
      <c r="AC258" s="880"/>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5" t="s">
        <v>688</v>
      </c>
      <c r="C262" s="886"/>
      <c r="D262" s="886"/>
      <c r="E262" s="886"/>
      <c r="F262" s="886"/>
      <c r="G262" s="886"/>
      <c r="H262" s="886"/>
      <c r="I262" s="886"/>
      <c r="J262" s="886"/>
      <c r="K262" s="886"/>
      <c r="L262" s="886"/>
      <c r="M262" s="886"/>
      <c r="N262" s="886"/>
      <c r="O262" s="886"/>
      <c r="P262" s="886"/>
      <c r="Q262" s="886"/>
      <c r="R262" s="886"/>
      <c r="S262" s="886"/>
      <c r="T262" s="886"/>
      <c r="U262" s="886"/>
      <c r="V262" s="886"/>
      <c r="W262" s="886"/>
      <c r="X262" s="886"/>
      <c r="Y262" s="886"/>
      <c r="Z262" s="886"/>
      <c r="AA262" s="886"/>
      <c r="AB262" s="886"/>
      <c r="AC262" s="887"/>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79"/>
      <c r="D267" s="414">
        <v>375</v>
      </c>
      <c r="E267" s="879"/>
      <c r="F267" s="414">
        <v>376.62</v>
      </c>
      <c r="G267" s="879"/>
      <c r="H267" s="414">
        <v>353</v>
      </c>
      <c r="I267" s="879"/>
      <c r="J267" s="414">
        <v>352</v>
      </c>
      <c r="K267" s="879"/>
      <c r="L267" s="414">
        <v>349</v>
      </c>
      <c r="M267" s="879"/>
      <c r="N267" s="414">
        <v>356</v>
      </c>
      <c r="O267" s="879"/>
      <c r="P267" s="414">
        <v>345</v>
      </c>
      <c r="Q267" s="879"/>
      <c r="R267" s="414">
        <v>400</v>
      </c>
      <c r="S267" s="879"/>
      <c r="T267" s="414">
        <v>319.37900000000002</v>
      </c>
      <c r="U267" s="879"/>
      <c r="V267" s="414">
        <v>343.76</v>
      </c>
      <c r="W267" s="879"/>
      <c r="X267" s="414">
        <v>322.5</v>
      </c>
      <c r="Y267" s="879"/>
      <c r="Z267" s="414">
        <v>453.99</v>
      </c>
      <c r="AA267" s="879"/>
      <c r="AB267" s="414">
        <v>359.96</v>
      </c>
      <c r="AC267" s="879"/>
      <c r="AD267" s="466"/>
      <c r="AE267" s="466"/>
      <c r="AF267" s="418"/>
      <c r="AG267" s="255">
        <v>14</v>
      </c>
      <c r="AH267" s="242">
        <v>13</v>
      </c>
      <c r="AI267" s="242">
        <v>13</v>
      </c>
      <c r="AJ267" s="578"/>
      <c r="AK267" s="243"/>
      <c r="AL267" s="4"/>
    </row>
    <row r="268" spans="1:38" x14ac:dyDescent="0.35">
      <c r="A268" s="269"/>
      <c r="B268" s="264"/>
      <c r="C268" s="880"/>
      <c r="D268" s="401"/>
      <c r="E268" s="880"/>
      <c r="F268" s="401"/>
      <c r="G268" s="880"/>
      <c r="H268" s="401"/>
      <c r="I268" s="880"/>
      <c r="J268" s="401"/>
      <c r="K268" s="880"/>
      <c r="L268" s="401"/>
      <c r="M268" s="880"/>
      <c r="N268" s="401"/>
      <c r="O268" s="880"/>
      <c r="P268" s="426"/>
      <c r="Q268" s="880"/>
      <c r="R268" s="401"/>
      <c r="S268" s="880"/>
      <c r="T268" s="401"/>
      <c r="U268" s="880"/>
      <c r="V268" s="401"/>
      <c r="W268" s="880"/>
      <c r="X268" s="401"/>
      <c r="Y268" s="880"/>
      <c r="Z268" s="401"/>
      <c r="AA268" s="880"/>
      <c r="AB268" s="418"/>
      <c r="AC268" s="880"/>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63" t="s">
        <v>688</v>
      </c>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c r="AB273" s="864"/>
      <c r="AC273" s="865"/>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t="s">
        <v>789</v>
      </c>
      <c r="AB277" s="470"/>
      <c r="AC277" s="400">
        <v>333</v>
      </c>
      <c r="AF277" s="470"/>
      <c r="AG277" s="268"/>
      <c r="AH277" s="436"/>
      <c r="AI277" s="438"/>
      <c r="AJ277" s="438"/>
      <c r="AK277" s="266"/>
      <c r="AL277" s="278"/>
    </row>
    <row r="278" spans="1:38" ht="15" thickBot="1" x14ac:dyDescent="0.4">
      <c r="A278" s="269"/>
      <c r="B278" s="359">
        <v>447.53</v>
      </c>
      <c r="C278" s="879"/>
      <c r="D278" s="414">
        <v>399</v>
      </c>
      <c r="E278" s="879"/>
      <c r="F278" s="414">
        <v>353</v>
      </c>
      <c r="G278" s="879"/>
      <c r="H278" s="414">
        <v>355</v>
      </c>
      <c r="I278" s="879"/>
      <c r="J278" s="414">
        <v>331</v>
      </c>
      <c r="K278" s="879"/>
      <c r="L278" s="414">
        <v>335</v>
      </c>
      <c r="M278" s="879"/>
      <c r="N278" s="414">
        <v>336</v>
      </c>
      <c r="O278" s="879"/>
      <c r="P278" s="414">
        <v>244</v>
      </c>
      <c r="Q278" s="879"/>
      <c r="R278" s="414">
        <v>354</v>
      </c>
      <c r="S278" s="879"/>
      <c r="T278" s="414">
        <v>341</v>
      </c>
      <c r="U278" s="879"/>
      <c r="V278" s="414">
        <v>323</v>
      </c>
      <c r="W278" s="879"/>
      <c r="X278" s="414">
        <v>333</v>
      </c>
      <c r="Y278" s="879"/>
      <c r="Z278" s="414">
        <v>323.56400000000002</v>
      </c>
      <c r="AA278" s="879"/>
      <c r="AB278" s="414">
        <v>414.99599999999998</v>
      </c>
      <c r="AC278" s="879"/>
      <c r="AD278" s="466"/>
      <c r="AE278" s="466"/>
      <c r="AF278" s="418"/>
      <c r="AG278" s="255">
        <v>14</v>
      </c>
      <c r="AH278" s="242">
        <v>12</v>
      </c>
      <c r="AI278" s="242">
        <v>8</v>
      </c>
      <c r="AJ278" s="578"/>
      <c r="AK278" s="243"/>
      <c r="AL278" s="4"/>
    </row>
    <row r="279" spans="1:38" x14ac:dyDescent="0.35">
      <c r="A279" s="269"/>
      <c r="B279" s="264"/>
      <c r="C279" s="880"/>
      <c r="D279" s="401"/>
      <c r="E279" s="880"/>
      <c r="F279" s="401"/>
      <c r="G279" s="880"/>
      <c r="H279" s="401"/>
      <c r="I279" s="880"/>
      <c r="J279" s="401"/>
      <c r="K279" s="880"/>
      <c r="L279" s="401"/>
      <c r="M279" s="880"/>
      <c r="N279" s="401"/>
      <c r="O279" s="880"/>
      <c r="P279" s="426"/>
      <c r="Q279" s="880"/>
      <c r="R279" s="401"/>
      <c r="S279" s="880"/>
      <c r="T279" s="401"/>
      <c r="U279" s="880"/>
      <c r="V279" s="401"/>
      <c r="W279" s="880"/>
      <c r="X279" s="401"/>
      <c r="Y279" s="880"/>
      <c r="Z279" s="401"/>
      <c r="AA279" s="880"/>
      <c r="AB279" s="418"/>
      <c r="AC279" s="880"/>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10">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63" t="s">
        <v>688</v>
      </c>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c r="AB284" s="864"/>
      <c r="AC284" s="865"/>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79"/>
      <c r="D289" s="414">
        <v>345</v>
      </c>
      <c r="E289" s="879"/>
      <c r="F289" s="414">
        <v>381.40300000000002</v>
      </c>
      <c r="G289" s="879"/>
      <c r="H289" s="414">
        <v>396.00200000000001</v>
      </c>
      <c r="I289" s="879"/>
      <c r="J289" s="414">
        <v>371</v>
      </c>
      <c r="K289" s="879"/>
      <c r="L289" s="414">
        <v>329</v>
      </c>
      <c r="M289" s="879"/>
      <c r="N289" s="414">
        <v>366</v>
      </c>
      <c r="O289" s="879"/>
      <c r="P289" s="414">
        <v>340</v>
      </c>
      <c r="Q289" s="879"/>
      <c r="R289" s="414">
        <v>347</v>
      </c>
      <c r="S289" s="879"/>
      <c r="T289" s="414">
        <v>352</v>
      </c>
      <c r="U289" s="879"/>
      <c r="V289" s="414">
        <v>381</v>
      </c>
      <c r="W289" s="879"/>
      <c r="X289" s="414">
        <v>389.73399999999998</v>
      </c>
      <c r="Y289" s="879"/>
      <c r="Z289" s="414">
        <v>374.99799999999999</v>
      </c>
      <c r="AA289" s="879"/>
      <c r="AB289" s="414">
        <v>365.99799999999999</v>
      </c>
      <c r="AC289" s="879"/>
      <c r="AD289" s="466"/>
      <c r="AE289" s="466"/>
      <c r="AF289" s="418"/>
      <c r="AG289" s="255">
        <v>14</v>
      </c>
      <c r="AH289" s="242">
        <v>14</v>
      </c>
      <c r="AI289" s="242">
        <v>9</v>
      </c>
      <c r="AJ289" s="578"/>
      <c r="AK289" s="243"/>
      <c r="AL289" s="4"/>
    </row>
    <row r="290" spans="1:38" x14ac:dyDescent="0.35">
      <c r="A290" s="269"/>
      <c r="B290" s="264"/>
      <c r="C290" s="880"/>
      <c r="D290" s="401"/>
      <c r="E290" s="880"/>
      <c r="F290" s="401"/>
      <c r="G290" s="880"/>
      <c r="H290" s="401"/>
      <c r="I290" s="880"/>
      <c r="J290" s="401"/>
      <c r="K290" s="880"/>
      <c r="L290" s="401"/>
      <c r="M290" s="880"/>
      <c r="N290" s="401"/>
      <c r="O290" s="880"/>
      <c r="P290" s="426"/>
      <c r="Q290" s="880"/>
      <c r="R290" s="401"/>
      <c r="S290" s="880"/>
      <c r="T290" s="401"/>
      <c r="U290" s="880"/>
      <c r="V290" s="401"/>
      <c r="W290" s="880"/>
      <c r="X290" s="401"/>
      <c r="Y290" s="880"/>
      <c r="Z290" s="401"/>
      <c r="AA290" s="880"/>
      <c r="AB290" s="418"/>
      <c r="AC290" s="880"/>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63" t="s">
        <v>688</v>
      </c>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c r="AB295" s="864"/>
      <c r="AC295" s="865"/>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79"/>
      <c r="D300" s="414">
        <v>352.00400000000002</v>
      </c>
      <c r="E300" s="879"/>
      <c r="F300" s="414">
        <v>330</v>
      </c>
      <c r="G300" s="879"/>
      <c r="H300" s="414">
        <v>378.94</v>
      </c>
      <c r="I300" s="850" t="s">
        <v>235</v>
      </c>
      <c r="J300" s="414">
        <v>365</v>
      </c>
      <c r="K300" s="879"/>
      <c r="L300" s="414">
        <v>406</v>
      </c>
      <c r="M300" s="879"/>
      <c r="N300" s="414">
        <v>408.99900000000002</v>
      </c>
      <c r="O300" s="850" t="s">
        <v>235</v>
      </c>
      <c r="P300" s="414">
        <v>383.00099999999998</v>
      </c>
      <c r="Q300" s="879"/>
      <c r="R300" s="414">
        <v>311</v>
      </c>
      <c r="S300" s="879"/>
      <c r="T300" s="414">
        <v>360</v>
      </c>
      <c r="U300" s="879"/>
      <c r="V300" s="414">
        <v>378</v>
      </c>
      <c r="W300" s="879"/>
      <c r="X300" s="414">
        <v>339</v>
      </c>
      <c r="Y300" s="850" t="s">
        <v>235</v>
      </c>
      <c r="Z300" s="414">
        <v>329</v>
      </c>
      <c r="AA300" s="879"/>
      <c r="AB300" s="414">
        <v>340.12099999999998</v>
      </c>
      <c r="AC300" s="879"/>
      <c r="AD300" s="466"/>
      <c r="AE300" s="466"/>
      <c r="AF300" s="418"/>
      <c r="AG300" s="255">
        <v>11</v>
      </c>
      <c r="AH300" s="242">
        <v>9</v>
      </c>
      <c r="AI300" s="242">
        <v>9</v>
      </c>
      <c r="AJ300" s="578"/>
      <c r="AK300" s="243"/>
      <c r="AL300" s="4"/>
    </row>
    <row r="301" spans="1:38" x14ac:dyDescent="0.35">
      <c r="A301" s="269"/>
      <c r="B301" s="264"/>
      <c r="C301" s="880"/>
      <c r="D301" s="401"/>
      <c r="E301" s="880"/>
      <c r="F301" s="401"/>
      <c r="G301" s="880"/>
      <c r="H301" s="401"/>
      <c r="I301" s="851"/>
      <c r="J301" s="401"/>
      <c r="K301" s="880"/>
      <c r="L301" s="401"/>
      <c r="M301" s="880"/>
      <c r="N301" s="401"/>
      <c r="O301" s="851"/>
      <c r="P301" s="426"/>
      <c r="Q301" s="880"/>
      <c r="R301" s="401"/>
      <c r="S301" s="880"/>
      <c r="T301" s="401"/>
      <c r="U301" s="880"/>
      <c r="V301" s="401"/>
      <c r="W301" s="880"/>
      <c r="X301" s="401"/>
      <c r="Y301" s="851"/>
      <c r="Z301" s="401"/>
      <c r="AA301" s="880"/>
      <c r="AB301" s="418"/>
      <c r="AC301" s="880"/>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63" t="s">
        <v>688</v>
      </c>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c r="AB306" s="864"/>
      <c r="AC306" s="865"/>
      <c r="AD306" s="303"/>
      <c r="AE306" s="303"/>
      <c r="AF306" s="379"/>
      <c r="AG306" s="615"/>
      <c r="AH306" s="616"/>
      <c r="AI306" s="616"/>
      <c r="AJ306" s="616"/>
      <c r="AK306" s="617"/>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79"/>
      <c r="D311" s="414">
        <v>363</v>
      </c>
      <c r="E311" s="881"/>
      <c r="F311" s="414">
        <v>346</v>
      </c>
      <c r="G311" s="883" t="s">
        <v>235</v>
      </c>
      <c r="H311" s="414">
        <v>307</v>
      </c>
      <c r="I311" s="850" t="s">
        <v>235</v>
      </c>
      <c r="J311" s="414">
        <v>301</v>
      </c>
      <c r="K311" s="879"/>
      <c r="L311" s="414">
        <v>320</v>
      </c>
      <c r="M311" s="879"/>
      <c r="N311" s="414">
        <v>325</v>
      </c>
      <c r="O311" s="879"/>
      <c r="P311" s="414">
        <v>320</v>
      </c>
      <c r="Q311" s="879"/>
      <c r="R311" s="414">
        <v>300</v>
      </c>
      <c r="S311" s="850" t="s">
        <v>235</v>
      </c>
      <c r="T311" s="414">
        <v>94</v>
      </c>
      <c r="U311" s="550" t="s">
        <v>750</v>
      </c>
      <c r="V311" s="414"/>
      <c r="W311" s="852"/>
      <c r="X311" s="414"/>
      <c r="Y311" s="852"/>
      <c r="Z311" s="414"/>
      <c r="AA311" s="852"/>
      <c r="AB311" s="414"/>
      <c r="AC311" s="852"/>
      <c r="AD311" s="426"/>
      <c r="AE311" s="426"/>
      <c r="AF311" s="418"/>
      <c r="AG311" s="255">
        <v>6</v>
      </c>
      <c r="AH311" s="242">
        <v>6</v>
      </c>
      <c r="AI311" s="242">
        <v>5</v>
      </c>
      <c r="AJ311" s="578"/>
      <c r="AK311" s="243"/>
      <c r="AL311" s="4"/>
    </row>
    <row r="312" spans="1:38" x14ac:dyDescent="0.35">
      <c r="A312" s="400"/>
      <c r="B312" s="264"/>
      <c r="C312" s="880"/>
      <c r="D312" s="401"/>
      <c r="E312" s="882"/>
      <c r="F312" s="401"/>
      <c r="G312" s="884"/>
      <c r="H312" s="401"/>
      <c r="I312" s="851"/>
      <c r="J312" s="401"/>
      <c r="K312" s="880"/>
      <c r="L312" s="401"/>
      <c r="M312" s="880"/>
      <c r="N312" s="401"/>
      <c r="O312" s="880"/>
      <c r="P312" s="426"/>
      <c r="Q312" s="880"/>
      <c r="R312" s="401"/>
      <c r="S312" s="851"/>
      <c r="T312" s="401"/>
      <c r="U312" s="389"/>
      <c r="V312" s="401"/>
      <c r="W312" s="852"/>
      <c r="X312" s="401"/>
      <c r="Y312" s="852"/>
      <c r="Z312" s="401"/>
      <c r="AA312" s="852"/>
      <c r="AB312" s="418"/>
      <c r="AC312" s="852"/>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63" t="s">
        <v>688</v>
      </c>
      <c r="C315" s="864"/>
      <c r="D315" s="864"/>
      <c r="E315" s="864"/>
      <c r="F315" s="864"/>
      <c r="G315" s="864"/>
      <c r="H315" s="864"/>
      <c r="I315" s="864"/>
      <c r="J315" s="864"/>
      <c r="K315" s="864"/>
      <c r="L315" s="864"/>
      <c r="M315" s="864"/>
      <c r="N315" s="864"/>
      <c r="O315" s="864"/>
      <c r="P315" s="864"/>
      <c r="Q315" s="864"/>
      <c r="R315" s="864"/>
      <c r="S315" s="864"/>
      <c r="T315" s="864"/>
      <c r="U315" s="864"/>
      <c r="V315" s="864"/>
      <c r="W315" s="865"/>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6" t="s">
        <v>753</v>
      </c>
      <c r="AD318" s="866"/>
      <c r="AE318" s="866"/>
      <c r="AF318" s="866"/>
      <c r="AG318" s="391">
        <f>SUM(AG11:AG311)</f>
        <v>360</v>
      </c>
      <c r="AH318" s="391">
        <f>SUM(AH11:AH311)</f>
        <v>242</v>
      </c>
      <c r="AI318" s="391">
        <f>SUM(AI11:AI311)</f>
        <v>305</v>
      </c>
      <c r="AJ318" s="391">
        <f>SUM(AJ11:AJ311)</f>
        <v>40</v>
      </c>
      <c r="AK318" s="618">
        <f>SUM(AK11:AK311)</f>
        <v>6549.7209999999995</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7" t="s">
        <v>755</v>
      </c>
      <c r="T319" s="867"/>
      <c r="U319" s="867"/>
      <c r="V319" s="867"/>
      <c r="W319" s="867"/>
      <c r="X319" s="867"/>
      <c r="Y319" s="867"/>
      <c r="Z319" s="867"/>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70"/>
      <c r="C321" s="571"/>
      <c r="D321" s="571"/>
      <c r="E321" s="571"/>
      <c r="F321" s="571"/>
      <c r="G321" s="868" t="s">
        <v>756</v>
      </c>
      <c r="H321" s="868"/>
      <c r="I321" s="870" t="s">
        <v>757</v>
      </c>
      <c r="J321" s="870"/>
      <c r="K321" s="870"/>
      <c r="L321" s="870"/>
      <c r="M321" s="872" t="s">
        <v>758</v>
      </c>
      <c r="N321" s="872"/>
      <c r="O321" s="874" t="s">
        <v>759</v>
      </c>
      <c r="P321" s="874"/>
      <c r="Q321" s="572"/>
      <c r="R321" s="573"/>
      <c r="S321" s="876" t="s">
        <v>760</v>
      </c>
      <c r="T321" s="856"/>
      <c r="U321" s="855" t="s">
        <v>761</v>
      </c>
      <c r="V321" s="872"/>
      <c r="W321" s="856"/>
      <c r="X321" s="853" t="s">
        <v>762</v>
      </c>
      <c r="Y321" s="855" t="s">
        <v>753</v>
      </c>
      <c r="Z321" s="856"/>
      <c r="AA321" s="859" t="s">
        <v>763</v>
      </c>
      <c r="AB321" s="859"/>
      <c r="AC321" s="859" t="s">
        <v>764</v>
      </c>
      <c r="AD321" s="860"/>
      <c r="AE321" s="860"/>
      <c r="AF321" s="861"/>
      <c r="AG321" s="836" t="s">
        <v>681</v>
      </c>
      <c r="AH321" s="836"/>
      <c r="AI321" s="836"/>
      <c r="AJ321" s="836"/>
      <c r="AK321" s="837"/>
      <c r="AL321" s="4"/>
    </row>
    <row r="322" spans="2:38" ht="22.75" customHeight="1" thickBot="1" x14ac:dyDescent="0.4">
      <c r="B322" s="481"/>
      <c r="C322" s="447"/>
      <c r="D322" s="447"/>
      <c r="E322" s="447"/>
      <c r="G322" s="869"/>
      <c r="H322" s="869"/>
      <c r="I322" s="871"/>
      <c r="J322" s="871"/>
      <c r="K322" s="871"/>
      <c r="L322" s="871"/>
      <c r="M322" s="873"/>
      <c r="N322" s="873"/>
      <c r="O322" s="875"/>
      <c r="P322" s="875"/>
      <c r="Q322" s="482"/>
      <c r="R322" s="574"/>
      <c r="S322" s="877"/>
      <c r="T322" s="858"/>
      <c r="U322" s="857"/>
      <c r="V322" s="878"/>
      <c r="W322" s="858"/>
      <c r="X322" s="854"/>
      <c r="Y322" s="857"/>
      <c r="Z322" s="858"/>
      <c r="AA322" s="831"/>
      <c r="AB322" s="831"/>
      <c r="AC322" s="831"/>
      <c r="AD322" s="803"/>
      <c r="AE322" s="803"/>
      <c r="AF322" s="862"/>
      <c r="AG322" s="836"/>
      <c r="AH322" s="836"/>
      <c r="AI322" s="836"/>
      <c r="AJ322" s="836"/>
      <c r="AK322" s="837"/>
      <c r="AL322" s="4"/>
    </row>
    <row r="323" spans="2:38" x14ac:dyDescent="0.35">
      <c r="B323" s="481"/>
      <c r="C323" s="447"/>
      <c r="D323" s="447"/>
      <c r="E323" s="447"/>
      <c r="F323" s="447"/>
      <c r="G323" s="447"/>
      <c r="H323" s="447"/>
      <c r="I323" s="447"/>
      <c r="J323" s="447"/>
      <c r="K323" s="447"/>
      <c r="L323" s="447"/>
      <c r="M323" s="447"/>
      <c r="N323" s="447"/>
      <c r="O323" s="482"/>
      <c r="P323" s="482"/>
      <c r="Q323" s="482"/>
      <c r="R323" s="574"/>
      <c r="S323" s="877"/>
      <c r="T323" s="858"/>
      <c r="U323" s="857"/>
      <c r="V323" s="878"/>
      <c r="W323" s="858"/>
      <c r="X323" s="854"/>
      <c r="Y323" s="857"/>
      <c r="Z323" s="858"/>
      <c r="AA323" s="831"/>
      <c r="AB323" s="831"/>
      <c r="AC323" s="831"/>
      <c r="AD323" s="803"/>
      <c r="AE323" s="803"/>
      <c r="AF323" s="862"/>
      <c r="AG323" s="836"/>
      <c r="AH323" s="836"/>
      <c r="AI323" s="836"/>
      <c r="AJ323" s="836"/>
      <c r="AK323" s="837"/>
      <c r="AL323" s="4"/>
    </row>
    <row r="324" spans="2:38" x14ac:dyDescent="0.35">
      <c r="B324" s="481"/>
      <c r="C324" s="447"/>
      <c r="D324" s="447"/>
      <c r="E324" s="447"/>
      <c r="F324" s="447"/>
      <c r="G324" s="447"/>
      <c r="H324" s="447"/>
      <c r="I324" s="447"/>
      <c r="J324" s="447"/>
      <c r="K324" s="447"/>
      <c r="L324" s="447"/>
      <c r="M324" s="447"/>
      <c r="N324" s="447"/>
      <c r="O324" s="447"/>
      <c r="P324" s="447"/>
      <c r="Q324" s="447"/>
      <c r="R324" s="575"/>
      <c r="S324" s="877"/>
      <c r="T324" s="858"/>
      <c r="U324" s="857"/>
      <c r="V324" s="878"/>
      <c r="W324" s="858"/>
      <c r="X324" s="854"/>
      <c r="Y324" s="857"/>
      <c r="Z324" s="858"/>
      <c r="AA324" s="831"/>
      <c r="AB324" s="831"/>
      <c r="AC324" s="831"/>
      <c r="AD324" s="803"/>
      <c r="AE324" s="803"/>
      <c r="AF324" s="862"/>
      <c r="AG324" s="836"/>
      <c r="AH324" s="836"/>
      <c r="AI324" s="836"/>
      <c r="AJ324" s="836"/>
      <c r="AK324" s="837"/>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5"/>
      <c r="S325" s="818"/>
      <c r="T325" s="819"/>
      <c r="U325" s="822"/>
      <c r="V325" s="823"/>
      <c r="W325" s="819"/>
      <c r="X325" s="825"/>
      <c r="Y325" s="822"/>
      <c r="Z325" s="819"/>
      <c r="AA325" s="831"/>
      <c r="AB325" s="831"/>
      <c r="AC325" s="831"/>
      <c r="AD325" s="803"/>
      <c r="AE325" s="803"/>
      <c r="AF325" s="862"/>
      <c r="AG325" s="836"/>
      <c r="AH325" s="836"/>
      <c r="AI325" s="836"/>
      <c r="AJ325" s="836"/>
      <c r="AK325" s="837"/>
      <c r="AL325" s="4"/>
    </row>
    <row r="326" spans="2:38" x14ac:dyDescent="0.35">
      <c r="B326" s="481"/>
      <c r="C326" s="447"/>
      <c r="D326" s="447"/>
      <c r="E326" s="442" t="s">
        <v>767</v>
      </c>
      <c r="F326" s="447"/>
      <c r="G326" s="447"/>
      <c r="H326" s="834"/>
      <c r="I326" s="442" t="s">
        <v>768</v>
      </c>
      <c r="J326" s="834"/>
      <c r="K326" s="442" t="s">
        <v>768</v>
      </c>
      <c r="L326" s="835"/>
      <c r="M326" s="447"/>
      <c r="N326" s="442" t="s">
        <v>769</v>
      </c>
      <c r="O326" s="447"/>
      <c r="P326" s="447"/>
      <c r="Q326" s="447"/>
      <c r="R326" s="575"/>
      <c r="S326" s="816">
        <v>1</v>
      </c>
      <c r="T326" s="817"/>
      <c r="U326" s="820" t="s">
        <v>21</v>
      </c>
      <c r="V326" s="821"/>
      <c r="W326" s="817"/>
      <c r="X326" s="824" t="s">
        <v>770</v>
      </c>
      <c r="Y326" s="826">
        <v>379</v>
      </c>
      <c r="Z326" s="827"/>
      <c r="AA326" s="808">
        <f>AG318</f>
        <v>360</v>
      </c>
      <c r="AB326" s="808"/>
      <c r="AC326" s="808">
        <f>+Y326-AA326</f>
        <v>19</v>
      </c>
      <c r="AD326" s="806"/>
      <c r="AE326" s="806"/>
      <c r="AF326" s="809"/>
      <c r="AG326" s="836"/>
      <c r="AH326" s="836"/>
      <c r="AI326" s="836"/>
      <c r="AJ326" s="836"/>
      <c r="AK326" s="837"/>
      <c r="AL326" s="810"/>
    </row>
    <row r="327" spans="2:38" x14ac:dyDescent="0.35">
      <c r="B327" s="481"/>
      <c r="C327" s="447"/>
      <c r="D327" s="447"/>
      <c r="E327" s="582"/>
      <c r="F327" s="582"/>
      <c r="G327" s="447"/>
      <c r="H327" s="834"/>
      <c r="I327" s="447"/>
      <c r="J327" s="834"/>
      <c r="K327" s="447"/>
      <c r="L327" s="835"/>
      <c r="M327" s="447"/>
      <c r="N327" s="447"/>
      <c r="O327" s="442" t="s">
        <v>772</v>
      </c>
      <c r="P327" s="447"/>
      <c r="Q327" s="447"/>
      <c r="R327" s="575"/>
      <c r="S327" s="818"/>
      <c r="T327" s="819"/>
      <c r="U327" s="822"/>
      <c r="V327" s="823"/>
      <c r="W327" s="819"/>
      <c r="X327" s="825"/>
      <c r="Y327" s="828"/>
      <c r="Z327" s="829"/>
      <c r="AA327" s="808"/>
      <c r="AB327" s="808"/>
      <c r="AC327" s="808"/>
      <c r="AD327" s="806"/>
      <c r="AE327" s="806"/>
      <c r="AF327" s="809"/>
      <c r="AG327" s="836"/>
      <c r="AH327" s="836"/>
      <c r="AI327" s="836"/>
      <c r="AJ327" s="836"/>
      <c r="AK327" s="837"/>
      <c r="AL327" s="810"/>
    </row>
    <row r="328" spans="2:38" ht="12.65" customHeight="1" x14ac:dyDescent="0.35">
      <c r="B328" s="481"/>
      <c r="C328" s="447"/>
      <c r="D328" s="442"/>
      <c r="E328" s="447" t="s">
        <v>771</v>
      </c>
      <c r="F328" s="582"/>
      <c r="G328" s="484"/>
      <c r="H328" s="485"/>
      <c r="I328" s="484"/>
      <c r="J328" s="485"/>
      <c r="K328" s="484"/>
      <c r="L328" s="484"/>
      <c r="M328" s="484"/>
      <c r="N328" s="442"/>
      <c r="O328" s="447"/>
      <c r="P328" s="447"/>
      <c r="Q328" s="447"/>
      <c r="R328" s="575"/>
      <c r="S328" s="816">
        <v>2</v>
      </c>
      <c r="T328" s="817"/>
      <c r="U328" s="820" t="s">
        <v>25</v>
      </c>
      <c r="V328" s="821"/>
      <c r="W328" s="817"/>
      <c r="X328" s="824" t="s">
        <v>770</v>
      </c>
      <c r="Y328" s="826">
        <f>+Y326</f>
        <v>379</v>
      </c>
      <c r="Z328" s="827"/>
      <c r="AA328" s="808">
        <f>AI318</f>
        <v>305</v>
      </c>
      <c r="AB328" s="808"/>
      <c r="AC328" s="808">
        <f>+Y328-AA328</f>
        <v>74</v>
      </c>
      <c r="AD328" s="806"/>
      <c r="AE328" s="806"/>
      <c r="AF328" s="809"/>
      <c r="AG328" s="836"/>
      <c r="AH328" s="836"/>
      <c r="AI328" s="836"/>
      <c r="AJ328" s="836"/>
      <c r="AK328" s="837"/>
      <c r="AL328" s="810"/>
    </row>
    <row r="329" spans="2:38" x14ac:dyDescent="0.35">
      <c r="B329" s="481"/>
      <c r="C329" s="447"/>
      <c r="D329" s="447"/>
      <c r="E329" s="447" t="s">
        <v>852</v>
      </c>
      <c r="G329" s="447"/>
      <c r="H329" s="581"/>
      <c r="I329" s="447"/>
      <c r="J329" s="581"/>
      <c r="K329" s="442"/>
      <c r="L329" s="447"/>
      <c r="M329" s="447"/>
      <c r="N329" s="447"/>
      <c r="O329" s="447"/>
      <c r="P329" s="447"/>
      <c r="Q329" s="447"/>
      <c r="R329" s="575"/>
      <c r="S329" s="818"/>
      <c r="T329" s="819"/>
      <c r="U329" s="822"/>
      <c r="V329" s="823"/>
      <c r="W329" s="819"/>
      <c r="X329" s="825"/>
      <c r="Y329" s="828"/>
      <c r="Z329" s="829"/>
      <c r="AA329" s="808"/>
      <c r="AB329" s="808"/>
      <c r="AC329" s="808"/>
      <c r="AD329" s="806"/>
      <c r="AE329" s="806"/>
      <c r="AF329" s="809"/>
      <c r="AG329" s="836"/>
      <c r="AH329" s="836"/>
      <c r="AI329" s="836"/>
      <c r="AJ329" s="836"/>
      <c r="AK329" s="837"/>
      <c r="AL329" s="810"/>
    </row>
    <row r="330" spans="2:38" x14ac:dyDescent="0.35">
      <c r="B330" s="481"/>
      <c r="C330" s="447"/>
      <c r="D330" s="447"/>
      <c r="E330" s="447"/>
      <c r="F330" s="486"/>
      <c r="G330" s="447"/>
      <c r="H330" s="447"/>
      <c r="I330" s="482"/>
      <c r="J330" s="482"/>
      <c r="K330" s="447"/>
      <c r="M330" s="447"/>
      <c r="N330" s="447"/>
      <c r="O330" s="447"/>
      <c r="P330" s="447"/>
      <c r="Q330" s="447"/>
      <c r="R330" s="575"/>
      <c r="S330" s="816">
        <v>3</v>
      </c>
      <c r="T330" s="817"/>
      <c r="U330" s="820" t="s">
        <v>773</v>
      </c>
      <c r="V330" s="821"/>
      <c r="W330" s="817"/>
      <c r="X330" s="824" t="s">
        <v>774</v>
      </c>
      <c r="Y330" s="840">
        <v>139.59100000000001</v>
      </c>
      <c r="Z330" s="841"/>
      <c r="AA330" s="844">
        <f>AK318/1000</f>
        <v>6.5497209999999999</v>
      </c>
      <c r="AB330" s="844"/>
      <c r="AC330" s="847">
        <f>+Y330-AA330</f>
        <v>133.041279</v>
      </c>
      <c r="AD330" s="848"/>
      <c r="AE330" s="848"/>
      <c r="AF330" s="849"/>
      <c r="AG330" s="836"/>
      <c r="AH330" s="836"/>
      <c r="AI330" s="836"/>
      <c r="AJ330" s="836"/>
      <c r="AK330" s="837"/>
      <c r="AL330" s="810"/>
    </row>
    <row r="331" spans="2:38" x14ac:dyDescent="0.35">
      <c r="B331" s="481"/>
      <c r="C331" s="447"/>
      <c r="D331" s="447"/>
      <c r="E331" s="447"/>
      <c r="F331" s="486" t="s">
        <v>853</v>
      </c>
      <c r="G331" s="447"/>
      <c r="H331" s="447"/>
      <c r="I331" s="482"/>
      <c r="J331" s="482"/>
      <c r="K331" s="447"/>
      <c r="L331" s="447"/>
      <c r="M331" s="447"/>
      <c r="N331" s="447"/>
      <c r="O331" s="447"/>
      <c r="P331" s="447"/>
      <c r="Q331" s="447"/>
      <c r="R331" s="575"/>
      <c r="S331" s="818"/>
      <c r="T331" s="819"/>
      <c r="U331" s="822"/>
      <c r="V331" s="823"/>
      <c r="W331" s="819"/>
      <c r="X331" s="825"/>
      <c r="Y331" s="842"/>
      <c r="Z331" s="843"/>
      <c r="AA331" s="844"/>
      <c r="AB331" s="844"/>
      <c r="AC331" s="847"/>
      <c r="AD331" s="848"/>
      <c r="AE331" s="848"/>
      <c r="AF331" s="849"/>
      <c r="AG331" s="836"/>
      <c r="AH331" s="836"/>
      <c r="AI331" s="836"/>
      <c r="AJ331" s="836"/>
      <c r="AK331" s="837"/>
      <c r="AL331" s="810"/>
    </row>
    <row r="332" spans="2:38" x14ac:dyDescent="0.35">
      <c r="B332" s="481"/>
      <c r="C332" s="447"/>
      <c r="D332" s="447"/>
      <c r="E332" s="447"/>
      <c r="F332" s="486"/>
      <c r="G332" s="447"/>
      <c r="H332" s="447"/>
      <c r="I332" s="447"/>
      <c r="J332" s="447"/>
      <c r="K332" s="447"/>
      <c r="L332" s="447"/>
      <c r="M332" s="447"/>
      <c r="N332" s="447"/>
      <c r="O332" s="447"/>
      <c r="P332" s="447"/>
      <c r="Q332" s="447"/>
      <c r="R332" s="575"/>
      <c r="S332" s="816">
        <v>4</v>
      </c>
      <c r="T332" s="817"/>
      <c r="U332" s="820" t="s">
        <v>24</v>
      </c>
      <c r="V332" s="821"/>
      <c r="W332" s="817"/>
      <c r="X332" s="824" t="s">
        <v>770</v>
      </c>
      <c r="Y332" s="826">
        <f>+Y326</f>
        <v>379</v>
      </c>
      <c r="Z332" s="827"/>
      <c r="AA332" s="808">
        <f>AH318</f>
        <v>242</v>
      </c>
      <c r="AB332" s="808"/>
      <c r="AC332" s="808">
        <f>+Y332-AA332</f>
        <v>137</v>
      </c>
      <c r="AD332" s="806"/>
      <c r="AE332" s="806"/>
      <c r="AF332" s="809"/>
      <c r="AG332" s="836"/>
      <c r="AH332" s="836"/>
      <c r="AI332" s="836"/>
      <c r="AJ332" s="836"/>
      <c r="AK332" s="837"/>
      <c r="AL332" s="810"/>
    </row>
    <row r="333" spans="2:38" x14ac:dyDescent="0.35">
      <c r="B333" s="801" t="s">
        <v>775</v>
      </c>
      <c r="C333" s="802"/>
      <c r="D333" s="802" t="s">
        <v>776</v>
      </c>
      <c r="E333" s="802"/>
      <c r="F333" s="488"/>
      <c r="G333" s="488" t="s">
        <v>777</v>
      </c>
      <c r="H333" s="488"/>
      <c r="I333" s="488"/>
      <c r="J333" s="488"/>
      <c r="K333" s="488"/>
      <c r="L333" s="488"/>
      <c r="M333" s="488" t="s">
        <v>778</v>
      </c>
      <c r="N333" s="488"/>
      <c r="O333" s="488"/>
      <c r="P333" s="488" t="s">
        <v>779</v>
      </c>
      <c r="Q333" s="447"/>
      <c r="R333" s="576"/>
      <c r="S333" s="818"/>
      <c r="T333" s="819"/>
      <c r="U333" s="822"/>
      <c r="V333" s="823"/>
      <c r="W333" s="819"/>
      <c r="X333" s="825"/>
      <c r="Y333" s="828"/>
      <c r="Z333" s="829"/>
      <c r="AA333" s="808"/>
      <c r="AB333" s="808"/>
      <c r="AC333" s="808"/>
      <c r="AD333" s="806"/>
      <c r="AE333" s="806"/>
      <c r="AF333" s="809"/>
      <c r="AG333" s="836"/>
      <c r="AH333" s="836"/>
      <c r="AI333" s="836"/>
      <c r="AJ333" s="836"/>
      <c r="AK333" s="837"/>
      <c r="AL333" s="810"/>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6"/>
      <c r="S334" s="830">
        <v>5</v>
      </c>
      <c r="T334" s="831"/>
      <c r="U334" s="803" t="s">
        <v>850</v>
      </c>
      <c r="V334" s="804"/>
      <c r="W334" s="805"/>
      <c r="X334" s="396" t="s">
        <v>770</v>
      </c>
      <c r="Y334" s="806">
        <v>379</v>
      </c>
      <c r="Z334" s="807"/>
      <c r="AA334" s="808">
        <f>AJ318</f>
        <v>40</v>
      </c>
      <c r="AB334" s="808"/>
      <c r="AC334" s="808">
        <f>+Y334-AA334</f>
        <v>339</v>
      </c>
      <c r="AD334" s="806"/>
      <c r="AE334" s="806"/>
      <c r="AF334" s="809"/>
      <c r="AG334" s="836"/>
      <c r="AH334" s="836"/>
      <c r="AI334" s="836"/>
      <c r="AJ334" s="836"/>
      <c r="AK334" s="837"/>
      <c r="AL334" s="810"/>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7"/>
      <c r="S335" s="832">
        <v>6</v>
      </c>
      <c r="T335" s="833"/>
      <c r="U335" s="811" t="s">
        <v>307</v>
      </c>
      <c r="V335" s="812"/>
      <c r="W335" s="813"/>
      <c r="X335" s="493" t="s">
        <v>770</v>
      </c>
      <c r="Y335" s="814"/>
      <c r="Z335" s="815"/>
      <c r="AA335" s="845"/>
      <c r="AB335" s="845"/>
      <c r="AC335" s="845">
        <f>+Y335-AA335</f>
        <v>0</v>
      </c>
      <c r="AD335" s="814"/>
      <c r="AE335" s="814"/>
      <c r="AF335" s="846"/>
      <c r="AG335" s="838"/>
      <c r="AH335" s="838"/>
      <c r="AI335" s="838"/>
      <c r="AJ335" s="838"/>
      <c r="AK335" s="839"/>
      <c r="AL335" s="810"/>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topLeftCell="C1"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8" t="s">
        <v>811</v>
      </c>
      <c r="F2" s="958"/>
      <c r="G2" s="958" t="s">
        <v>812</v>
      </c>
      <c r="H2" s="958"/>
      <c r="I2" s="958" t="s">
        <v>813</v>
      </c>
      <c r="J2" s="958"/>
      <c r="K2" s="958" t="s">
        <v>814</v>
      </c>
      <c r="L2" s="958"/>
      <c r="M2" s="958" t="s">
        <v>815</v>
      </c>
      <c r="N2" s="958"/>
      <c r="O2" s="958" t="s">
        <v>816</v>
      </c>
      <c r="P2" s="958"/>
      <c r="Q2" s="958" t="s">
        <v>817</v>
      </c>
      <c r="R2" s="958"/>
      <c r="S2" s="958" t="s">
        <v>534</v>
      </c>
      <c r="T2" s="958"/>
      <c r="U2" s="958" t="s">
        <v>556</v>
      </c>
      <c r="V2" s="958"/>
      <c r="W2" s="958" t="s">
        <v>843</v>
      </c>
      <c r="X2" s="960"/>
      <c r="Y2" s="958" t="s">
        <v>844</v>
      </c>
      <c r="Z2" s="959"/>
    </row>
    <row r="3" spans="2:26" ht="58" customHeight="1" x14ac:dyDescent="0.35">
      <c r="B3" s="961" t="s">
        <v>821</v>
      </c>
      <c r="C3" s="963" t="s">
        <v>822</v>
      </c>
      <c r="D3" s="965"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4" t="s">
        <v>296</v>
      </c>
      <c r="Y3" s="553" t="s">
        <v>295</v>
      </c>
      <c r="Z3" s="556" t="s">
        <v>296</v>
      </c>
    </row>
    <row r="4" spans="2:26" x14ac:dyDescent="0.35">
      <c r="B4" s="961"/>
      <c r="C4" s="963"/>
      <c r="D4" s="965"/>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4" t="s">
        <v>820</v>
      </c>
      <c r="Y4" s="553" t="s">
        <v>819</v>
      </c>
      <c r="Z4" s="556" t="s">
        <v>820</v>
      </c>
    </row>
    <row r="5" spans="2:26" ht="36.5" customHeight="1" thickBot="1" x14ac:dyDescent="0.4">
      <c r="B5" s="962"/>
      <c r="C5" s="964"/>
      <c r="D5" s="966"/>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5">
        <v>2039</v>
      </c>
      <c r="Y5" s="557">
        <v>1975</v>
      </c>
      <c r="Z5" s="656">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05" t="s">
        <v>0</v>
      </c>
      <c r="C1" s="706"/>
      <c r="D1" s="706"/>
      <c r="E1" s="706"/>
      <c r="F1" s="706"/>
      <c r="G1" s="706"/>
      <c r="H1" s="706"/>
      <c r="I1" s="706"/>
      <c r="J1" s="706"/>
      <c r="K1" s="706"/>
      <c r="L1" s="706"/>
      <c r="M1" s="706"/>
      <c r="N1" s="706"/>
      <c r="O1" s="706"/>
      <c r="P1" s="706"/>
      <c r="Q1" s="706"/>
      <c r="R1" s="706"/>
      <c r="S1" s="706"/>
      <c r="T1" s="707"/>
      <c r="U1" s="158"/>
      <c r="V1" s="159"/>
      <c r="W1" s="159"/>
      <c r="X1" s="159"/>
      <c r="Y1" s="159"/>
      <c r="Z1" s="159"/>
      <c r="AA1" s="160"/>
    </row>
    <row r="2" spans="2:28" ht="19.5" hidden="1" customHeight="1" x14ac:dyDescent="0.35">
      <c r="B2" s="702" t="s">
        <v>1</v>
      </c>
      <c r="C2" s="703"/>
      <c r="D2" s="703"/>
      <c r="E2" s="703"/>
      <c r="F2" s="703"/>
      <c r="G2" s="703"/>
      <c r="H2" s="703"/>
      <c r="I2" s="703"/>
      <c r="J2" s="703"/>
      <c r="K2" s="703"/>
      <c r="L2" s="703"/>
      <c r="M2" s="703"/>
      <c r="N2" s="703"/>
      <c r="O2" s="703"/>
      <c r="P2" s="703"/>
      <c r="Q2" s="703"/>
      <c r="R2" s="703"/>
      <c r="S2" s="703"/>
      <c r="T2" s="704"/>
      <c r="U2" s="2"/>
      <c r="AA2" s="161"/>
    </row>
    <row r="3" spans="2:28" ht="19.5" hidden="1" customHeight="1" x14ac:dyDescent="0.35">
      <c r="B3" s="702" t="s">
        <v>2</v>
      </c>
      <c r="C3" s="703"/>
      <c r="D3" s="703"/>
      <c r="E3" s="703"/>
      <c r="F3" s="703"/>
      <c r="G3" s="703"/>
      <c r="H3" s="703"/>
      <c r="I3" s="703"/>
      <c r="J3" s="704"/>
      <c r="K3" s="702" t="s">
        <v>3</v>
      </c>
      <c r="L3" s="703"/>
      <c r="M3" s="703"/>
      <c r="N3" s="704"/>
      <c r="O3" s="703" t="s">
        <v>498</v>
      </c>
      <c r="P3" s="703"/>
      <c r="Q3" s="703"/>
      <c r="R3" s="703"/>
      <c r="S3" s="703"/>
      <c r="T3" s="704"/>
      <c r="U3" s="4"/>
      <c r="AA3" s="161"/>
    </row>
    <row r="4" spans="2:28" ht="19.5" hidden="1" customHeight="1" x14ac:dyDescent="0.35">
      <c r="B4" s="699" t="s">
        <v>4</v>
      </c>
      <c r="C4" s="700"/>
      <c r="D4" s="700"/>
      <c r="E4" s="700"/>
      <c r="F4" s="700"/>
      <c r="G4" s="700"/>
      <c r="H4" s="700"/>
      <c r="I4" s="700"/>
      <c r="J4" s="701"/>
      <c r="K4" s="702" t="s">
        <v>5</v>
      </c>
      <c r="L4" s="703"/>
      <c r="M4" s="703"/>
      <c r="N4" s="704"/>
      <c r="O4" s="703" t="s">
        <v>6</v>
      </c>
      <c r="P4" s="703"/>
      <c r="Q4" s="703"/>
      <c r="R4" s="703"/>
      <c r="S4" s="703"/>
      <c r="T4" s="704"/>
      <c r="U4" s="4"/>
      <c r="V4" s="2">
        <f>458+94.23+9.48</f>
        <v>561.71</v>
      </c>
      <c r="AA4" s="161"/>
    </row>
    <row r="5" spans="2:28" s="9" customFormat="1" ht="22.5" hidden="1" customHeight="1" x14ac:dyDescent="0.35">
      <c r="B5" s="6" t="s">
        <v>7</v>
      </c>
      <c r="C5" s="708" t="s">
        <v>8</v>
      </c>
      <c r="D5" s="708"/>
      <c r="E5" s="709" t="s">
        <v>9</v>
      </c>
      <c r="F5" s="710"/>
      <c r="G5" s="7" t="s">
        <v>10</v>
      </c>
      <c r="H5" s="7"/>
      <c r="I5" s="7"/>
      <c r="J5" s="7" t="s">
        <v>11</v>
      </c>
      <c r="K5" s="8" t="s">
        <v>12</v>
      </c>
      <c r="L5" s="8" t="s">
        <v>13</v>
      </c>
      <c r="M5" s="7" t="s">
        <v>14</v>
      </c>
      <c r="N5" s="8" t="s">
        <v>15</v>
      </c>
      <c r="O5" s="711" t="s">
        <v>16</v>
      </c>
      <c r="P5" s="712"/>
      <c r="Q5" s="712"/>
      <c r="R5" s="712"/>
      <c r="S5" s="712"/>
      <c r="T5" s="713"/>
      <c r="U5" s="171"/>
      <c r="AA5" s="162"/>
      <c r="AB5" s="10"/>
    </row>
    <row r="6" spans="2:28" s="15" customFormat="1" ht="24.75" hidden="1" customHeight="1" x14ac:dyDescent="0.35">
      <c r="B6" s="11">
        <v>1</v>
      </c>
      <c r="C6" s="714" t="s">
        <v>17</v>
      </c>
      <c r="D6" s="714"/>
      <c r="E6" s="715" t="s">
        <v>18</v>
      </c>
      <c r="F6" s="716"/>
      <c r="G6" s="12">
        <v>136.70500000000001</v>
      </c>
      <c r="H6" s="12"/>
      <c r="I6" s="12"/>
      <c r="J6" s="13">
        <v>126</v>
      </c>
      <c r="K6" s="14">
        <f>87.055+32.269+7</f>
        <v>126.32400000000001</v>
      </c>
      <c r="L6" s="70">
        <f>G6-K6</f>
        <v>10.381</v>
      </c>
      <c r="M6" s="13">
        <f>17.381-7</f>
        <v>10.381</v>
      </c>
      <c r="N6" s="14"/>
      <c r="O6" s="717"/>
      <c r="P6" s="718"/>
      <c r="Q6" s="718"/>
      <c r="R6" s="718"/>
      <c r="S6" s="718"/>
      <c r="T6" s="719"/>
      <c r="U6" s="172"/>
      <c r="AA6" s="163"/>
      <c r="AB6" s="16"/>
    </row>
    <row r="7" spans="2:28" s="15" customFormat="1" ht="22.5" hidden="1" customHeight="1" x14ac:dyDescent="0.35">
      <c r="B7" s="17">
        <v>2</v>
      </c>
      <c r="C7" s="720" t="s">
        <v>283</v>
      </c>
      <c r="D7" s="720"/>
      <c r="E7" s="721" t="s">
        <v>18</v>
      </c>
      <c r="F7" s="722"/>
      <c r="G7" s="18">
        <v>136.70500000000001</v>
      </c>
      <c r="H7" s="18"/>
      <c r="I7" s="18"/>
      <c r="J7" s="19">
        <v>126</v>
      </c>
      <c r="K7" s="71">
        <f>69.41+32.269+7</f>
        <v>108.679</v>
      </c>
      <c r="L7" s="71">
        <f>G7-K7</f>
        <v>28.02600000000001</v>
      </c>
      <c r="M7" s="19"/>
      <c r="N7" s="18"/>
      <c r="O7" s="723"/>
      <c r="P7" s="724"/>
      <c r="Q7" s="724"/>
      <c r="R7" s="724"/>
      <c r="S7" s="724"/>
      <c r="T7" s="725"/>
      <c r="U7" s="172"/>
      <c r="AA7" s="163"/>
      <c r="AB7" s="16"/>
    </row>
    <row r="8" spans="2:28" s="15" customFormat="1" ht="22.5" hidden="1" customHeight="1" x14ac:dyDescent="0.35">
      <c r="B8" s="20">
        <v>3</v>
      </c>
      <c r="C8" s="726" t="s">
        <v>19</v>
      </c>
      <c r="D8" s="727"/>
      <c r="E8" s="728" t="s">
        <v>20</v>
      </c>
      <c r="F8" s="729"/>
      <c r="G8" s="21">
        <v>34</v>
      </c>
      <c r="H8" s="21"/>
      <c r="I8" s="21"/>
      <c r="J8" s="22">
        <v>34</v>
      </c>
      <c r="K8" s="21"/>
      <c r="L8" s="23"/>
      <c r="M8" s="22"/>
      <c r="N8" s="21"/>
      <c r="O8" s="730"/>
      <c r="P8" s="731"/>
      <c r="Q8" s="731"/>
      <c r="R8" s="731"/>
      <c r="S8" s="731"/>
      <c r="T8" s="732"/>
      <c r="U8" s="172"/>
      <c r="AA8" s="163"/>
      <c r="AB8" s="16"/>
    </row>
    <row r="9" spans="2:28" s="15" customFormat="1" ht="22.5" hidden="1" customHeight="1" x14ac:dyDescent="0.35">
      <c r="B9" s="733">
        <v>4</v>
      </c>
      <c r="C9" s="714" t="s">
        <v>21</v>
      </c>
      <c r="D9" s="714"/>
      <c r="E9" s="715" t="s">
        <v>20</v>
      </c>
      <c r="F9" s="716"/>
      <c r="G9" s="12">
        <v>371</v>
      </c>
      <c r="H9" s="12"/>
      <c r="I9" s="12"/>
      <c r="J9" s="13">
        <v>165</v>
      </c>
      <c r="K9" s="12">
        <f>V27</f>
        <v>355</v>
      </c>
      <c r="L9" s="12">
        <f>G9-K9</f>
        <v>16</v>
      </c>
      <c r="M9" s="13"/>
      <c r="N9" s="12">
        <f>COUNTIF($V$28:$V$1176, "WIP")</f>
        <v>0</v>
      </c>
      <c r="O9" s="717"/>
      <c r="P9" s="718"/>
      <c r="Q9" s="718"/>
      <c r="R9" s="718"/>
      <c r="S9" s="718"/>
      <c r="T9" s="719"/>
      <c r="U9" s="172"/>
      <c r="V9" s="173"/>
      <c r="X9" s="173"/>
      <c r="AA9" s="163"/>
      <c r="AB9" s="16"/>
    </row>
    <row r="10" spans="2:28" s="15" customFormat="1" ht="22.5" hidden="1" customHeight="1" x14ac:dyDescent="0.35">
      <c r="B10" s="734"/>
      <c r="C10" s="736" t="s">
        <v>22</v>
      </c>
      <c r="D10" s="736"/>
      <c r="E10" s="737" t="s">
        <v>20</v>
      </c>
      <c r="F10" s="738"/>
      <c r="G10" s="24"/>
      <c r="H10" s="24"/>
      <c r="I10" s="24"/>
      <c r="J10" s="19"/>
      <c r="K10" s="24">
        <v>13</v>
      </c>
      <c r="L10" s="24"/>
      <c r="M10" s="24"/>
      <c r="N10" s="24"/>
      <c r="O10" s="739"/>
      <c r="P10" s="740"/>
      <c r="Q10" s="740"/>
      <c r="R10" s="740"/>
      <c r="S10" s="740"/>
      <c r="T10" s="741"/>
      <c r="U10" s="172"/>
      <c r="AA10" s="163"/>
      <c r="AB10" s="16"/>
    </row>
    <row r="11" spans="2:28" s="15" customFormat="1" ht="22.5" hidden="1" customHeight="1" x14ac:dyDescent="0.35">
      <c r="B11" s="735"/>
      <c r="C11" s="742" t="s">
        <v>23</v>
      </c>
      <c r="D11" s="742"/>
      <c r="E11" s="743" t="s">
        <v>20</v>
      </c>
      <c r="F11" s="744"/>
      <c r="G11" s="25"/>
      <c r="H11" s="25"/>
      <c r="I11" s="25"/>
      <c r="J11" s="22"/>
      <c r="K11" s="25"/>
      <c r="L11" s="25"/>
      <c r="M11" s="25"/>
      <c r="N11" s="25"/>
      <c r="O11" s="745"/>
      <c r="P11" s="746"/>
      <c r="Q11" s="746"/>
      <c r="R11" s="746"/>
      <c r="S11" s="746"/>
      <c r="T11" s="747"/>
      <c r="U11" s="172"/>
      <c r="AA11" s="163"/>
      <c r="AB11" s="16"/>
    </row>
    <row r="12" spans="2:28" s="15" customFormat="1" ht="22.5" hidden="1" customHeight="1" x14ac:dyDescent="0.35">
      <c r="B12" s="26">
        <v>5</v>
      </c>
      <c r="C12" s="748" t="s">
        <v>24</v>
      </c>
      <c r="D12" s="748"/>
      <c r="E12" s="749" t="s">
        <v>20</v>
      </c>
      <c r="F12" s="750"/>
      <c r="G12" s="27">
        <v>346</v>
      </c>
      <c r="H12" s="27"/>
      <c r="I12" s="27"/>
      <c r="J12" s="28"/>
      <c r="K12" s="29">
        <v>94</v>
      </c>
      <c r="L12" s="27">
        <f>G12-K12</f>
        <v>252</v>
      </c>
      <c r="M12" s="28"/>
      <c r="N12" s="27"/>
      <c r="O12" s="751"/>
      <c r="P12" s="752"/>
      <c r="Q12" s="752"/>
      <c r="R12" s="752"/>
      <c r="S12" s="752"/>
      <c r="T12" s="753"/>
      <c r="U12" s="172"/>
      <c r="AA12" s="163"/>
      <c r="AB12" s="16"/>
    </row>
    <row r="13" spans="2:28" s="15" customFormat="1" ht="22.5" hidden="1" customHeight="1" x14ac:dyDescent="0.35">
      <c r="B13" s="733">
        <v>6</v>
      </c>
      <c r="C13" s="714" t="s">
        <v>25</v>
      </c>
      <c r="D13" s="714"/>
      <c r="E13" s="715" t="s">
        <v>20</v>
      </c>
      <c r="F13" s="716"/>
      <c r="G13" s="30">
        <f>G9</f>
        <v>371</v>
      </c>
      <c r="H13" s="30"/>
      <c r="I13" s="30"/>
      <c r="J13" s="13">
        <v>98</v>
      </c>
      <c r="K13" s="31">
        <f>'Erection Compiled'!I5</f>
        <v>305</v>
      </c>
      <c r="L13" s="13">
        <f>G13-K13</f>
        <v>66</v>
      </c>
      <c r="M13" s="13"/>
      <c r="N13" s="12">
        <f>COUNTIF('Erection Compiled'!I6:I394,"WIP")</f>
        <v>0</v>
      </c>
      <c r="O13" s="754"/>
      <c r="P13" s="755"/>
      <c r="Q13" s="755"/>
      <c r="R13" s="755"/>
      <c r="S13" s="755"/>
      <c r="T13" s="756"/>
      <c r="U13" s="16"/>
      <c r="V13" s="172"/>
      <c r="W13" s="172"/>
      <c r="X13" s="172"/>
      <c r="Y13" s="172"/>
      <c r="Z13" s="172"/>
      <c r="AA13" s="163"/>
      <c r="AB13" s="16"/>
    </row>
    <row r="14" spans="2:28" s="15" customFormat="1" ht="22.5" hidden="1" customHeight="1" x14ac:dyDescent="0.35">
      <c r="B14" s="734"/>
      <c r="C14" s="736" t="s">
        <v>22</v>
      </c>
      <c r="D14" s="736"/>
      <c r="E14" s="737" t="s">
        <v>20</v>
      </c>
      <c r="F14" s="738"/>
      <c r="G14" s="32"/>
      <c r="H14" s="32"/>
      <c r="I14" s="32"/>
      <c r="J14" s="19"/>
      <c r="K14" s="33">
        <v>4</v>
      </c>
      <c r="L14" s="34"/>
      <c r="M14" s="34"/>
      <c r="N14" s="24"/>
      <c r="O14" s="757"/>
      <c r="P14" s="758"/>
      <c r="Q14" s="758"/>
      <c r="R14" s="758"/>
      <c r="S14" s="758"/>
      <c r="T14" s="759"/>
      <c r="U14" s="16"/>
      <c r="V14" s="172"/>
      <c r="W14" s="172"/>
      <c r="X14" s="172"/>
      <c r="Y14" s="172"/>
      <c r="Z14" s="172"/>
      <c r="AA14" s="163"/>
      <c r="AB14" s="16"/>
    </row>
    <row r="15" spans="2:28" s="15" customFormat="1" ht="22.5" hidden="1" customHeight="1" x14ac:dyDescent="0.35">
      <c r="B15" s="735"/>
      <c r="C15" s="742" t="s">
        <v>23</v>
      </c>
      <c r="D15" s="742"/>
      <c r="E15" s="743" t="s">
        <v>20</v>
      </c>
      <c r="F15" s="744"/>
      <c r="G15" s="35"/>
      <c r="H15" s="35"/>
      <c r="I15" s="35"/>
      <c r="J15" s="22"/>
      <c r="K15" s="36"/>
      <c r="L15" s="37"/>
      <c r="M15" s="37"/>
      <c r="N15" s="25"/>
      <c r="O15" s="761"/>
      <c r="P15" s="762"/>
      <c r="Q15" s="762"/>
      <c r="R15" s="762"/>
      <c r="S15" s="762"/>
      <c r="T15" s="763"/>
      <c r="U15" s="16"/>
      <c r="V15" s="172"/>
      <c r="W15" s="172"/>
      <c r="X15" s="172"/>
      <c r="Y15" s="172"/>
      <c r="Z15" s="172"/>
      <c r="AA15" s="163"/>
      <c r="AB15" s="16"/>
    </row>
    <row r="16" spans="2:28" s="15" customFormat="1" ht="22.5" hidden="1" customHeight="1" x14ac:dyDescent="0.35">
      <c r="B16" s="733">
        <v>7</v>
      </c>
      <c r="C16" s="714" t="s">
        <v>26</v>
      </c>
      <c r="D16" s="714"/>
      <c r="E16" s="715" t="s">
        <v>20</v>
      </c>
      <c r="F16" s="716"/>
      <c r="G16" s="30">
        <f>G7</f>
        <v>136.70500000000001</v>
      </c>
      <c r="H16" s="30"/>
      <c r="I16" s="30"/>
      <c r="J16" s="13">
        <v>0</v>
      </c>
      <c r="K16" s="13">
        <v>0</v>
      </c>
      <c r="L16" s="13">
        <f>G16-K16</f>
        <v>136.70500000000001</v>
      </c>
      <c r="M16" s="13"/>
      <c r="N16" s="12"/>
      <c r="O16" s="754"/>
      <c r="P16" s="755"/>
      <c r="Q16" s="755"/>
      <c r="R16" s="755"/>
      <c r="S16" s="755"/>
      <c r="T16" s="756"/>
      <c r="U16" s="16"/>
      <c r="V16" s="172"/>
      <c r="W16" s="172"/>
      <c r="X16" s="172"/>
      <c r="Y16" s="172"/>
      <c r="Z16" s="172"/>
      <c r="AA16" s="163"/>
      <c r="AB16" s="16"/>
    </row>
    <row r="17" spans="2:29" s="15" customFormat="1" ht="22.5" hidden="1" customHeight="1" x14ac:dyDescent="0.35">
      <c r="B17" s="734"/>
      <c r="C17" s="736" t="s">
        <v>22</v>
      </c>
      <c r="D17" s="736"/>
      <c r="E17" s="737" t="s">
        <v>20</v>
      </c>
      <c r="F17" s="738"/>
      <c r="G17" s="32"/>
      <c r="H17" s="32"/>
      <c r="I17" s="32"/>
      <c r="J17" s="19"/>
      <c r="K17" s="34"/>
      <c r="L17" s="34"/>
      <c r="M17" s="34"/>
      <c r="N17" s="24"/>
      <c r="O17" s="757"/>
      <c r="P17" s="758"/>
      <c r="Q17" s="758"/>
      <c r="R17" s="758"/>
      <c r="S17" s="758"/>
      <c r="T17" s="759"/>
      <c r="U17" s="16"/>
      <c r="V17" s="172"/>
      <c r="W17" s="172"/>
      <c r="X17" s="172"/>
      <c r="Y17" s="172"/>
      <c r="Z17" s="172"/>
      <c r="AA17" s="163"/>
      <c r="AB17" s="16"/>
    </row>
    <row r="18" spans="2:29" s="15" customFormat="1" ht="22.5" hidden="1" customHeight="1" x14ac:dyDescent="0.35">
      <c r="B18" s="735"/>
      <c r="C18" s="742" t="s">
        <v>23</v>
      </c>
      <c r="D18" s="742"/>
      <c r="E18" s="743" t="s">
        <v>20</v>
      </c>
      <c r="F18" s="744"/>
      <c r="G18" s="35"/>
      <c r="H18" s="35"/>
      <c r="I18" s="35"/>
      <c r="J18" s="22"/>
      <c r="K18" s="37"/>
      <c r="L18" s="37"/>
      <c r="M18" s="37"/>
      <c r="N18" s="37"/>
      <c r="O18" s="761"/>
      <c r="P18" s="762"/>
      <c r="Q18" s="762"/>
      <c r="R18" s="762"/>
      <c r="S18" s="762"/>
      <c r="T18" s="763"/>
      <c r="U18" s="16"/>
      <c r="V18" s="172"/>
      <c r="W18" s="172"/>
      <c r="X18" s="172"/>
      <c r="Y18" s="172"/>
      <c r="Z18" s="172"/>
      <c r="AA18" s="163"/>
      <c r="AB18" s="16"/>
    </row>
    <row r="19" spans="2:29" ht="6" hidden="1" customHeight="1" x14ac:dyDescent="0.35">
      <c r="B19" s="164"/>
      <c r="AA19" s="161"/>
    </row>
    <row r="20" spans="2:29" ht="74.25" hidden="1" customHeight="1" x14ac:dyDescent="0.35">
      <c r="B20" s="764" t="s">
        <v>417</v>
      </c>
      <c r="C20" s="765"/>
      <c r="D20" s="765"/>
      <c r="E20" s="765"/>
      <c r="F20" s="765"/>
      <c r="G20" s="765"/>
      <c r="H20" s="765"/>
      <c r="I20" s="765"/>
      <c r="J20" s="765"/>
      <c r="K20" s="765"/>
      <c r="L20" s="765"/>
      <c r="M20" s="765"/>
      <c r="N20" s="765"/>
      <c r="O20" s="765"/>
      <c r="P20" s="765"/>
      <c r="Q20" s="765"/>
      <c r="R20" s="765"/>
      <c r="S20" s="765"/>
      <c r="T20" s="766"/>
      <c r="AA20" s="161"/>
    </row>
    <row r="21" spans="2:29" ht="79.5" hidden="1" customHeight="1" x14ac:dyDescent="0.35">
      <c r="B21" s="767" t="s">
        <v>282</v>
      </c>
      <c r="C21" s="768"/>
      <c r="D21" s="768"/>
      <c r="E21" s="768"/>
      <c r="F21" s="768"/>
      <c r="G21" s="768"/>
      <c r="H21" s="768"/>
      <c r="I21" s="768"/>
      <c r="J21" s="768"/>
      <c r="K21" s="768"/>
      <c r="L21" s="768"/>
      <c r="M21" s="768"/>
      <c r="N21" s="768"/>
      <c r="O21" s="768"/>
      <c r="P21" s="768"/>
      <c r="Q21" s="768"/>
      <c r="R21" s="768"/>
      <c r="S21" s="768"/>
      <c r="T21" s="769"/>
      <c r="W21" s="174"/>
      <c r="X21" s="175"/>
      <c r="Y21" s="175"/>
      <c r="Z21" s="176"/>
      <c r="AA21" s="161"/>
    </row>
    <row r="22" spans="2:29" hidden="1" x14ac:dyDescent="0.35">
      <c r="B22" s="696"/>
      <c r="C22" s="697"/>
      <c r="D22" s="697"/>
      <c r="E22" s="697"/>
      <c r="F22" s="697"/>
      <c r="G22" s="697"/>
      <c r="H22" s="697"/>
      <c r="I22" s="697"/>
      <c r="J22" s="697"/>
      <c r="K22" s="697"/>
      <c r="L22" s="697"/>
      <c r="M22" s="697"/>
      <c r="N22" s="697"/>
      <c r="O22" s="697"/>
      <c r="P22" s="697"/>
      <c r="Q22" s="697"/>
      <c r="R22" s="697"/>
      <c r="S22" s="697"/>
      <c r="T22" s="697"/>
      <c r="U22" s="697"/>
      <c r="V22" s="697"/>
      <c r="W22" s="697"/>
      <c r="X22" s="697"/>
      <c r="Y22" s="697"/>
      <c r="Z22" s="698"/>
      <c r="AA22" s="516"/>
    </row>
    <row r="23" spans="2:29" ht="18.5" hidden="1" x14ac:dyDescent="0.35">
      <c r="B23" s="760" t="s">
        <v>29</v>
      </c>
      <c r="C23" s="760"/>
      <c r="D23" s="760"/>
      <c r="E23" s="760"/>
      <c r="F23" s="760"/>
      <c r="G23" s="760"/>
      <c r="H23" s="760"/>
      <c r="I23" s="760"/>
      <c r="J23" s="760"/>
      <c r="K23" s="760"/>
      <c r="L23" s="760"/>
      <c r="M23" s="760"/>
      <c r="N23" s="760"/>
      <c r="O23" s="760"/>
      <c r="P23" s="760"/>
      <c r="Q23" s="760"/>
      <c r="R23" s="760"/>
      <c r="S23" s="760"/>
      <c r="T23" s="760"/>
      <c r="U23" s="760"/>
      <c r="V23" s="760"/>
      <c r="W23" s="760"/>
      <c r="X23" s="760"/>
      <c r="Y23" s="760"/>
      <c r="Z23" s="760"/>
      <c r="AA23" s="517"/>
    </row>
    <row r="24" spans="2:29" ht="18.5" hidden="1" x14ac:dyDescent="0.35">
      <c r="B24" s="760" t="s">
        <v>509</v>
      </c>
      <c r="C24" s="760"/>
      <c r="D24" s="760"/>
      <c r="E24" s="760"/>
      <c r="F24" s="760"/>
      <c r="G24" s="760"/>
      <c r="H24" s="760"/>
      <c r="I24" s="760"/>
      <c r="J24" s="760"/>
      <c r="K24" s="760"/>
      <c r="L24" s="760"/>
      <c r="M24" s="770"/>
      <c r="N24" s="770"/>
      <c r="O24" s="770"/>
      <c r="P24" s="770"/>
      <c r="Q24" s="770"/>
      <c r="R24" s="770"/>
      <c r="S24" s="770"/>
      <c r="T24" s="770"/>
      <c r="U24" s="770"/>
      <c r="V24" s="760"/>
      <c r="W24" s="760"/>
      <c r="X24" s="760"/>
      <c r="Y24" s="760"/>
      <c r="Z24" s="760"/>
      <c r="AA24" s="771"/>
    </row>
    <row r="25" spans="2:29" s="15" customFormat="1" ht="32" customHeight="1" x14ac:dyDescent="0.35">
      <c r="B25" s="772" t="s">
        <v>30</v>
      </c>
      <c r="C25" s="774" t="s">
        <v>31</v>
      </c>
      <c r="D25" s="776" t="s">
        <v>32</v>
      </c>
      <c r="E25" s="772" t="s">
        <v>33</v>
      </c>
      <c r="F25" s="772" t="s">
        <v>34</v>
      </c>
      <c r="G25" s="772" t="s">
        <v>899</v>
      </c>
      <c r="H25" s="967" t="s">
        <v>900</v>
      </c>
      <c r="I25" s="967" t="s">
        <v>902</v>
      </c>
      <c r="J25" s="778" t="s">
        <v>36</v>
      </c>
      <c r="K25" s="778"/>
      <c r="L25" s="778"/>
      <c r="M25" s="779" t="s">
        <v>37</v>
      </c>
      <c r="N25" s="779"/>
      <c r="O25" s="778" t="s">
        <v>38</v>
      </c>
      <c r="P25" s="787" t="s">
        <v>39</v>
      </c>
      <c r="Q25" s="778" t="s">
        <v>40</v>
      </c>
      <c r="R25" s="789" t="s">
        <v>41</v>
      </c>
      <c r="S25" s="968" t="s">
        <v>906</v>
      </c>
      <c r="T25" s="791" t="s">
        <v>42</v>
      </c>
      <c r="U25" s="776" t="s">
        <v>903</v>
      </c>
      <c r="V25" s="776" t="s">
        <v>904</v>
      </c>
      <c r="W25" s="781" t="s">
        <v>45</v>
      </c>
      <c r="X25" s="782"/>
      <c r="Y25" s="653" t="s">
        <v>21</v>
      </c>
      <c r="Z25" s="967" t="s">
        <v>905</v>
      </c>
      <c r="AA25" s="784" t="s">
        <v>47</v>
      </c>
      <c r="AB25" s="16"/>
    </row>
    <row r="26" spans="2:29" s="15" customFormat="1" ht="33" customHeight="1" thickBot="1" x14ac:dyDescent="0.4">
      <c r="B26" s="773"/>
      <c r="C26" s="775"/>
      <c r="D26" s="777"/>
      <c r="E26" s="773"/>
      <c r="F26" s="773"/>
      <c r="G26" s="773"/>
      <c r="H26" s="776"/>
      <c r="I26" s="776"/>
      <c r="J26" s="178" t="s">
        <v>48</v>
      </c>
      <c r="K26" s="178" t="s">
        <v>49</v>
      </c>
      <c r="L26" s="178" t="s">
        <v>50</v>
      </c>
      <c r="M26" s="179" t="s">
        <v>51</v>
      </c>
      <c r="N26" s="179" t="s">
        <v>52</v>
      </c>
      <c r="O26" s="780"/>
      <c r="P26" s="788"/>
      <c r="Q26" s="780"/>
      <c r="R26" s="790"/>
      <c r="S26" s="789"/>
      <c r="T26" s="792"/>
      <c r="U26" s="777"/>
      <c r="V26" s="777"/>
      <c r="W26" s="181" t="s">
        <v>53</v>
      </c>
      <c r="X26" s="42" t="s">
        <v>54</v>
      </c>
      <c r="Y26" s="652" t="s">
        <v>53</v>
      </c>
      <c r="Z26" s="776"/>
      <c r="AA26" s="785"/>
      <c r="AB26" s="16"/>
    </row>
    <row r="27" spans="2:29" ht="27.75" customHeight="1" thickBot="1" x14ac:dyDescent="0.4">
      <c r="B27" s="786" t="s">
        <v>55</v>
      </c>
      <c r="C27" s="786"/>
      <c r="D27" s="786"/>
      <c r="E27" s="786"/>
      <c r="F27" s="786"/>
      <c r="G27" s="786"/>
      <c r="H27" s="651"/>
      <c r="I27" s="651"/>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6"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2"/>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4"/>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4"/>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4"/>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4"/>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3">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4"/>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9"/>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3">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4"/>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4"/>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30">
        <v>45651</v>
      </c>
      <c r="X206" s="631">
        <v>45679</v>
      </c>
      <c r="Y206" s="635">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3">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3">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4"/>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8"/>
      <c r="Y223" s="628"/>
      <c r="Z223" s="51">
        <v>45853</v>
      </c>
      <c r="AA223" s="638"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3">
        <v>45694</v>
      </c>
      <c r="Y224" s="628">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8">
        <v>45672</v>
      </c>
      <c r="X226" s="628">
        <v>45707</v>
      </c>
      <c r="Y226" s="628">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8">
        <v>45704</v>
      </c>
      <c r="Y233" s="628">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8"/>
      <c r="Y234" s="628"/>
      <c r="Z234" s="51">
        <v>45735</v>
      </c>
      <c r="AA234" s="638"/>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8">
        <v>45696</v>
      </c>
      <c r="X236" s="628">
        <v>45696</v>
      </c>
      <c r="Y236" s="628">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8">
        <v>45704</v>
      </c>
      <c r="X237" s="628">
        <v>45706</v>
      </c>
      <c r="Y237" s="628">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8">
        <v>45712</v>
      </c>
      <c r="X238" s="628">
        <v>45718</v>
      </c>
      <c r="Y238" s="628">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8">
        <v>45707</v>
      </c>
      <c r="X239" s="628">
        <v>45709</v>
      </c>
      <c r="Y239" s="628">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8">
        <v>45698</v>
      </c>
      <c r="X240" s="628">
        <v>45699</v>
      </c>
      <c r="Y240" s="628">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8">
        <v>45718</v>
      </c>
      <c r="X241" s="628">
        <v>45719</v>
      </c>
      <c r="Y241" s="628"/>
      <c r="Z241" s="51">
        <v>45724</v>
      </c>
      <c r="AA241" s="641"/>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8"/>
      <c r="X242" s="628"/>
      <c r="Y242" s="628"/>
      <c r="Z242" s="636">
        <v>45747</v>
      </c>
      <c r="AA242" s="641"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40"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8">
        <v>45702</v>
      </c>
      <c r="X247" s="628">
        <v>45706</v>
      </c>
      <c r="Y247" s="628">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1"/>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1"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8"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8"/>
      <c r="X256" s="628"/>
      <c r="Y256" s="628"/>
      <c r="Z256" s="51">
        <v>45379</v>
      </c>
      <c r="AA256" s="638"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8"/>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8">
        <v>45710</v>
      </c>
      <c r="X259" s="628">
        <v>45714</v>
      </c>
      <c r="Y259" s="628"/>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8"/>
      <c r="X260" s="628"/>
      <c r="Y260" s="628"/>
      <c r="Z260" s="51">
        <v>45755</v>
      </c>
      <c r="AA260" s="638"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8"/>
      <c r="X261" s="628"/>
      <c r="Y261" s="628"/>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9"/>
      <c r="X262" s="629"/>
      <c r="Y262" s="629"/>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40"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8"/>
      <c r="X275" s="628"/>
      <c r="Y275" s="628"/>
      <c r="Z275" s="51">
        <v>45760</v>
      </c>
      <c r="AA275" s="638"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8"/>
      <c r="X276" s="628"/>
      <c r="Y276" s="628"/>
      <c r="Z276" s="51"/>
      <c r="AA276" s="638"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8"/>
      <c r="X277" s="628"/>
      <c r="Y277" s="628"/>
      <c r="Z277" s="51">
        <v>45755</v>
      </c>
      <c r="AA277" s="638"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8"/>
      <c r="Y278" s="628"/>
      <c r="Z278" s="51">
        <v>45767</v>
      </c>
      <c r="AA278" s="638"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4"/>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40"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3">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7"/>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3"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2"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7"/>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3" t="s">
        <v>280</v>
      </c>
      <c r="AB303" s="57"/>
      <c r="AC303" s="59"/>
    </row>
    <row r="304" spans="2:29" ht="15.5" x14ac:dyDescent="0.35">
      <c r="B304" s="621">
        <v>29</v>
      </c>
      <c r="C304" s="622"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3"/>
      <c r="T304" s="212">
        <v>45717</v>
      </c>
      <c r="U304" s="627" t="s">
        <v>374</v>
      </c>
      <c r="V304" s="509" t="s">
        <v>61</v>
      </c>
      <c r="W304" s="58"/>
      <c r="X304" s="58"/>
      <c r="Y304" s="58"/>
      <c r="Z304" s="511">
        <v>45747</v>
      </c>
      <c r="AA304" s="643"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20">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7"/>
      <c r="AB317" s="57"/>
      <c r="AC317" s="59"/>
    </row>
    <row r="318" spans="2:29" ht="31" x14ac:dyDescent="0.35">
      <c r="B318" s="620">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7"/>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1"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3"/>
      <c r="T326" s="626"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3"/>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3">
        <v>752440.09410799993</v>
      </c>
      <c r="S356" s="623"/>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3"/>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4">
        <v>650458.11210799997</v>
      </c>
      <c r="S358" s="624"/>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3"/>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4">
        <v>650458.11210799997</v>
      </c>
      <c r="S364" s="624"/>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3">
        <v>3.1589999999999998</v>
      </c>
      <c r="R367" s="625"/>
      <c r="S367" s="625"/>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3">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7"/>
      <c r="C378" s="507" t="s">
        <v>626</v>
      </c>
      <c r="D378" s="506" t="s">
        <v>65</v>
      </c>
      <c r="E378" s="647"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8" t="s">
        <v>379</v>
      </c>
      <c r="V378" s="509" t="s">
        <v>61</v>
      </c>
      <c r="W378" s="649"/>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97" t="s">
        <v>606</v>
      </c>
      <c r="N2" s="997"/>
      <c r="O2" s="997"/>
      <c r="P2" s="997"/>
      <c r="Q2" s="997"/>
      <c r="R2" s="997"/>
      <c r="S2" s="229"/>
      <c r="T2" s="229"/>
      <c r="U2" s="949"/>
      <c r="V2" s="951"/>
      <c r="W2" s="949"/>
      <c r="X2" s="949"/>
      <c r="Y2" s="949"/>
      <c r="Z2" s="949"/>
      <c r="AA2" s="949"/>
      <c r="AB2" s="949"/>
      <c r="AC2" s="949"/>
      <c r="AD2" s="949"/>
      <c r="AE2" s="949"/>
      <c r="AF2" s="949"/>
      <c r="AG2" s="949"/>
      <c r="AH2" s="949"/>
      <c r="AI2" s="949"/>
      <c r="AJ2" s="953"/>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950"/>
      <c r="V3" s="952"/>
      <c r="W3" s="950"/>
      <c r="X3" s="950"/>
      <c r="Y3" s="950"/>
      <c r="Z3" s="950"/>
      <c r="AA3" s="950"/>
      <c r="AB3" s="950"/>
      <c r="AC3" s="950"/>
      <c r="AD3" s="950"/>
      <c r="AE3" s="950"/>
      <c r="AF3" s="950"/>
      <c r="AG3" s="950"/>
      <c r="AH3" s="950"/>
      <c r="AI3" s="950"/>
      <c r="AJ3" s="954"/>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950"/>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98">
        <v>45981</v>
      </c>
      <c r="E5" s="998"/>
      <c r="F5" s="998"/>
      <c r="G5" s="998"/>
      <c r="H5" s="998"/>
      <c r="I5" s="998"/>
      <c r="J5" s="408"/>
      <c r="K5" s="408"/>
      <c r="L5" s="408"/>
      <c r="M5" s="408"/>
      <c r="N5" s="408"/>
      <c r="O5" s="408"/>
      <c r="P5" s="408"/>
      <c r="Q5" s="409"/>
      <c r="R5" s="408"/>
      <c r="S5" s="408"/>
      <c r="T5" s="408"/>
      <c r="U5" s="956"/>
      <c r="V5" s="956"/>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937" t="s">
        <v>611</v>
      </c>
      <c r="G7" s="937"/>
      <c r="H7" s="937"/>
      <c r="I7" s="937"/>
      <c r="J7" s="937"/>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8" t="s">
        <v>614</v>
      </c>
      <c r="AH9" s="940" t="s">
        <v>615</v>
      </c>
      <c r="AI9" s="940" t="s">
        <v>616</v>
      </c>
      <c r="AJ9" s="942"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9"/>
      <c r="AH10" s="941"/>
      <c r="AI10" s="941"/>
      <c r="AJ10" s="943"/>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944" t="s">
        <v>810</v>
      </c>
      <c r="W14" s="413">
        <v>360</v>
      </c>
      <c r="X14" s="946"/>
      <c r="Y14" s="414">
        <v>420</v>
      </c>
      <c r="Z14" s="881"/>
      <c r="AA14" s="414">
        <v>410</v>
      </c>
      <c r="AB14" s="946"/>
      <c r="AC14" s="414">
        <v>382</v>
      </c>
      <c r="AD14" s="881"/>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5"/>
      <c r="W15" s="401"/>
      <c r="X15" s="947"/>
      <c r="Y15" s="401"/>
      <c r="Z15" s="882"/>
      <c r="AA15" s="401"/>
      <c r="AB15" s="947"/>
      <c r="AC15" s="401"/>
      <c r="AD15" s="882"/>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4" t="s">
        <v>625</v>
      </c>
      <c r="V19" s="895"/>
      <c r="W19" s="895"/>
      <c r="X19" s="895"/>
      <c r="Y19" s="895"/>
      <c r="Z19" s="895"/>
      <c r="AA19" s="895"/>
      <c r="AB19" s="895"/>
      <c r="AC19" s="895"/>
      <c r="AD19" s="895"/>
      <c r="AE19" s="896"/>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81"/>
      <c r="D25" s="414">
        <v>370</v>
      </c>
      <c r="E25" s="881"/>
      <c r="F25" s="414">
        <v>380</v>
      </c>
      <c r="G25" s="935"/>
      <c r="H25" s="414">
        <v>400</v>
      </c>
      <c r="I25" s="879"/>
      <c r="J25" s="414">
        <v>418</v>
      </c>
      <c r="K25" s="879"/>
      <c r="L25" s="414">
        <v>418.57900000000001</v>
      </c>
      <c r="M25" s="881"/>
      <c r="N25" s="414">
        <v>425</v>
      </c>
      <c r="O25" s="910" t="s">
        <v>12</v>
      </c>
      <c r="P25" s="414">
        <v>312</v>
      </c>
      <c r="Q25" s="910" t="s">
        <v>12</v>
      </c>
      <c r="R25" s="414">
        <v>381</v>
      </c>
      <c r="S25" s="910" t="s">
        <v>12</v>
      </c>
      <c r="T25" s="414">
        <v>455</v>
      </c>
      <c r="U25" s="910" t="s">
        <v>12</v>
      </c>
      <c r="V25" s="414">
        <v>376</v>
      </c>
      <c r="W25" s="910" t="s">
        <v>12</v>
      </c>
      <c r="X25" s="414">
        <v>401</v>
      </c>
      <c r="Y25" s="933" t="s">
        <v>12</v>
      </c>
      <c r="Z25" s="414">
        <v>428</v>
      </c>
      <c r="AA25" s="910" t="s">
        <v>12</v>
      </c>
      <c r="AB25" s="414">
        <v>357</v>
      </c>
      <c r="AC25" s="910" t="s">
        <v>12</v>
      </c>
      <c r="AD25" s="414">
        <v>335.15800000000002</v>
      </c>
      <c r="AE25" s="910" t="s">
        <v>12</v>
      </c>
      <c r="AF25" s="401"/>
      <c r="AG25" s="255">
        <v>15</v>
      </c>
      <c r="AH25" s="242">
        <v>5</v>
      </c>
      <c r="AI25" s="242">
        <v>10</v>
      </c>
      <c r="AJ25" s="243"/>
      <c r="AK25" s="4"/>
    </row>
    <row r="26" spans="1:37" x14ac:dyDescent="0.35">
      <c r="A26" s="400"/>
      <c r="B26" s="264"/>
      <c r="C26" s="882"/>
      <c r="D26" s="401"/>
      <c r="E26" s="882"/>
      <c r="F26" s="401"/>
      <c r="G26" s="936"/>
      <c r="H26" s="401"/>
      <c r="I26" s="880"/>
      <c r="J26" s="401"/>
      <c r="K26" s="880"/>
      <c r="L26" s="401"/>
      <c r="M26" s="882"/>
      <c r="N26" s="401"/>
      <c r="O26" s="927"/>
      <c r="P26" s="401"/>
      <c r="Q26" s="927"/>
      <c r="R26" s="426"/>
      <c r="S26" s="927"/>
      <c r="T26" s="401"/>
      <c r="U26" s="927"/>
      <c r="V26" s="401"/>
      <c r="W26" s="927"/>
      <c r="X26" s="401"/>
      <c r="Y26" s="934"/>
      <c r="Z26" s="401"/>
      <c r="AA26" s="927"/>
      <c r="AB26" s="401"/>
      <c r="AC26" s="927"/>
      <c r="AD26" s="401"/>
      <c r="AE26" s="927"/>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930" t="s">
        <v>625</v>
      </c>
      <c r="C31" s="931"/>
      <c r="D31" s="931"/>
      <c r="E31" s="931"/>
      <c r="F31" s="931"/>
      <c r="G31" s="931"/>
      <c r="H31" s="931"/>
      <c r="I31" s="931"/>
      <c r="J31" s="931"/>
      <c r="K31" s="931"/>
      <c r="L31" s="931"/>
      <c r="M31" s="931"/>
      <c r="N31" s="931"/>
      <c r="O31" s="931"/>
      <c r="P31" s="931"/>
      <c r="Q31" s="931"/>
      <c r="R31" s="931"/>
      <c r="S31" s="931"/>
      <c r="T31" s="931"/>
      <c r="U31" s="931"/>
      <c r="V31" s="931"/>
      <c r="W31" s="931"/>
      <c r="X31" s="931"/>
      <c r="Y31" s="931"/>
      <c r="Z31" s="931"/>
      <c r="AA31" s="931"/>
      <c r="AB31" s="931"/>
      <c r="AC31" s="931"/>
      <c r="AD31" s="931"/>
      <c r="AE31" s="932"/>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79"/>
      <c r="D36" s="414">
        <v>373</v>
      </c>
      <c r="E36" s="879"/>
      <c r="F36" s="414">
        <v>334.67</v>
      </c>
      <c r="G36" s="879"/>
      <c r="H36" s="414">
        <v>321.14999999999998</v>
      </c>
      <c r="I36" s="879"/>
      <c r="J36" s="414">
        <v>391</v>
      </c>
      <c r="K36" s="879"/>
      <c r="L36" s="414">
        <v>388</v>
      </c>
      <c r="M36" s="879"/>
      <c r="N36" s="414">
        <v>392</v>
      </c>
      <c r="O36" s="879"/>
      <c r="P36" s="439">
        <v>293</v>
      </c>
      <c r="Q36" s="879"/>
      <c r="R36" s="414">
        <v>274</v>
      </c>
      <c r="S36" s="879"/>
      <c r="T36" s="414">
        <v>218</v>
      </c>
      <c r="U36" s="850" t="s">
        <v>12</v>
      </c>
      <c r="V36" s="414">
        <v>422</v>
      </c>
      <c r="W36" s="879"/>
      <c r="X36" s="414">
        <v>339</v>
      </c>
      <c r="Y36" s="879"/>
      <c r="Z36" s="414">
        <v>423.63299999999998</v>
      </c>
      <c r="AA36" s="850" t="s">
        <v>12</v>
      </c>
      <c r="AB36" s="414">
        <v>335.19200000000001</v>
      </c>
      <c r="AC36" s="850" t="s">
        <v>12</v>
      </c>
      <c r="AD36" s="414">
        <v>326.577</v>
      </c>
      <c r="AE36" s="850" t="s">
        <v>12</v>
      </c>
      <c r="AF36" s="401"/>
      <c r="AG36" s="255">
        <v>15</v>
      </c>
      <c r="AH36" s="242">
        <v>3</v>
      </c>
      <c r="AI36" s="242">
        <v>13</v>
      </c>
      <c r="AJ36" s="243"/>
      <c r="AK36" s="4"/>
    </row>
    <row r="37" spans="1:37" x14ac:dyDescent="0.35">
      <c r="A37" s="269"/>
      <c r="B37" s="264"/>
      <c r="C37" s="880"/>
      <c r="D37" s="401"/>
      <c r="E37" s="880"/>
      <c r="F37" s="401"/>
      <c r="G37" s="880"/>
      <c r="H37" s="401"/>
      <c r="I37" s="880"/>
      <c r="J37" s="401"/>
      <c r="K37" s="880"/>
      <c r="L37" s="401"/>
      <c r="M37" s="880"/>
      <c r="N37" s="401"/>
      <c r="O37" s="880"/>
      <c r="P37" s="426"/>
      <c r="Q37" s="880"/>
      <c r="R37" s="401"/>
      <c r="S37" s="880"/>
      <c r="T37" s="401"/>
      <c r="U37" s="851"/>
      <c r="V37" s="401"/>
      <c r="W37" s="880"/>
      <c r="X37" s="401"/>
      <c r="Y37" s="880"/>
      <c r="Z37" s="401"/>
      <c r="AA37" s="851"/>
      <c r="AB37" s="401"/>
      <c r="AC37" s="851"/>
      <c r="AD37" s="401"/>
      <c r="AE37" s="851"/>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930" t="s">
        <v>625</v>
      </c>
      <c r="C42" s="931"/>
      <c r="D42" s="931"/>
      <c r="E42" s="931"/>
      <c r="F42" s="931"/>
      <c r="G42" s="931"/>
      <c r="H42" s="931"/>
      <c r="I42" s="931"/>
      <c r="J42" s="931"/>
      <c r="K42" s="931"/>
      <c r="L42" s="931"/>
      <c r="M42" s="931"/>
      <c r="N42" s="931"/>
      <c r="O42" s="931"/>
      <c r="P42" s="931"/>
      <c r="Q42" s="931"/>
      <c r="R42" s="931"/>
      <c r="S42" s="931"/>
      <c r="T42" s="931"/>
      <c r="U42" s="931"/>
      <c r="V42" s="931"/>
      <c r="W42" s="931"/>
      <c r="X42" s="931"/>
      <c r="Y42" s="931"/>
      <c r="Z42" s="931"/>
      <c r="AA42" s="931"/>
      <c r="AB42" s="931"/>
      <c r="AC42" s="931"/>
      <c r="AD42" s="931"/>
      <c r="AE42" s="932"/>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50" t="s">
        <v>12</v>
      </c>
      <c r="D47" s="414">
        <v>379.11</v>
      </c>
      <c r="E47" s="850" t="s">
        <v>12</v>
      </c>
      <c r="F47" s="414">
        <v>375.44200000000001</v>
      </c>
      <c r="G47" s="879"/>
      <c r="H47" s="414">
        <v>212.41800000000001</v>
      </c>
      <c r="I47" s="879"/>
      <c r="J47" s="414">
        <v>326.00099999999998</v>
      </c>
      <c r="K47" s="850" t="s">
        <v>12</v>
      </c>
      <c r="L47" s="414">
        <v>332</v>
      </c>
      <c r="M47" s="850" t="s">
        <v>12</v>
      </c>
      <c r="N47" s="414">
        <v>285</v>
      </c>
      <c r="O47" s="850" t="s">
        <v>12</v>
      </c>
      <c r="P47" s="414">
        <v>345</v>
      </c>
      <c r="Q47" s="850" t="s">
        <v>12</v>
      </c>
      <c r="R47" s="414">
        <v>380.28199999999998</v>
      </c>
      <c r="S47" s="850" t="s">
        <v>12</v>
      </c>
      <c r="T47" s="414">
        <v>384.99799999999999</v>
      </c>
      <c r="U47" s="850" t="s">
        <v>12</v>
      </c>
      <c r="V47" s="414">
        <v>360</v>
      </c>
      <c r="W47" s="850" t="s">
        <v>12</v>
      </c>
      <c r="X47" s="414">
        <v>378</v>
      </c>
      <c r="Y47" s="850" t="s">
        <v>12</v>
      </c>
      <c r="Z47" s="414">
        <v>387</v>
      </c>
      <c r="AA47" s="850" t="s">
        <v>12</v>
      </c>
      <c r="AB47" s="414">
        <v>439.322</v>
      </c>
      <c r="AC47" s="850" t="s">
        <v>12</v>
      </c>
      <c r="AD47" s="426"/>
      <c r="AE47" s="426"/>
      <c r="AF47" s="401"/>
      <c r="AG47" s="255">
        <v>14</v>
      </c>
      <c r="AH47" s="242">
        <v>11</v>
      </c>
      <c r="AI47" s="242">
        <v>13</v>
      </c>
      <c r="AJ47" s="243"/>
      <c r="AK47" s="4"/>
    </row>
    <row r="48" spans="1:37" x14ac:dyDescent="0.35">
      <c r="A48" s="269"/>
      <c r="B48" s="264"/>
      <c r="C48" s="851"/>
      <c r="D48" s="401"/>
      <c r="E48" s="851"/>
      <c r="F48" s="401"/>
      <c r="G48" s="880"/>
      <c r="H48" s="401"/>
      <c r="I48" s="880"/>
      <c r="J48" s="401"/>
      <c r="K48" s="851"/>
      <c r="L48" s="401"/>
      <c r="M48" s="851"/>
      <c r="N48" s="401"/>
      <c r="O48" s="851"/>
      <c r="P48" s="426"/>
      <c r="Q48" s="851"/>
      <c r="R48" s="401"/>
      <c r="S48" s="851"/>
      <c r="T48" s="401"/>
      <c r="U48" s="851"/>
      <c r="V48" s="401"/>
      <c r="W48" s="851"/>
      <c r="X48" s="401"/>
      <c r="Y48" s="851"/>
      <c r="Z48" s="401"/>
      <c r="AA48" s="851"/>
      <c r="AB48" s="401"/>
      <c r="AC48" s="851"/>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94" t="s">
        <v>625</v>
      </c>
      <c r="C53" s="895"/>
      <c r="D53" s="895"/>
      <c r="E53" s="895"/>
      <c r="F53" s="895"/>
      <c r="G53" s="895"/>
      <c r="H53" s="895"/>
      <c r="I53" s="895"/>
      <c r="J53" s="895"/>
      <c r="K53" s="895"/>
      <c r="L53" s="895"/>
      <c r="M53" s="895"/>
      <c r="N53" s="895"/>
      <c r="O53" s="895"/>
      <c r="P53" s="895"/>
      <c r="Q53" s="895"/>
      <c r="R53" s="895"/>
      <c r="S53" s="895"/>
      <c r="T53" s="895"/>
      <c r="U53" s="895"/>
      <c r="V53" s="895"/>
      <c r="W53" s="895"/>
      <c r="X53" s="895"/>
      <c r="Y53" s="895"/>
      <c r="Z53" s="895"/>
      <c r="AA53" s="895"/>
      <c r="AB53" s="895"/>
      <c r="AC53" s="896"/>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50" t="s">
        <v>12</v>
      </c>
      <c r="D57" s="414">
        <v>358.96199999999999</v>
      </c>
      <c r="E57" s="850" t="s">
        <v>12</v>
      </c>
      <c r="F57" s="414">
        <v>399.964</v>
      </c>
      <c r="G57" s="850" t="s">
        <v>12</v>
      </c>
      <c r="H57" s="414">
        <v>375.84500000000003</v>
      </c>
      <c r="I57" s="879"/>
      <c r="J57" s="414">
        <v>417.79599999999999</v>
      </c>
      <c r="K57" s="850" t="s">
        <v>12</v>
      </c>
      <c r="L57" s="414">
        <v>403.67700000000002</v>
      </c>
      <c r="M57" s="850" t="s">
        <v>12</v>
      </c>
      <c r="N57" s="414">
        <v>414.51900000000001</v>
      </c>
      <c r="O57" s="850" t="s">
        <v>12</v>
      </c>
      <c r="P57" s="414">
        <v>415.77100000000002</v>
      </c>
      <c r="Q57" s="850" t="s">
        <v>12</v>
      </c>
      <c r="R57" s="414">
        <v>339.11</v>
      </c>
      <c r="S57" s="850" t="s">
        <v>12</v>
      </c>
      <c r="T57" s="414">
        <v>398.31</v>
      </c>
      <c r="U57" s="850" t="s">
        <v>12</v>
      </c>
      <c r="V57" s="414">
        <v>390.62599999999998</v>
      </c>
      <c r="W57" s="850" t="s">
        <v>12</v>
      </c>
      <c r="X57" s="414">
        <v>441.23399999999998</v>
      </c>
      <c r="Y57" s="850" t="s">
        <v>12</v>
      </c>
      <c r="Z57" s="414">
        <v>415.00291377528868</v>
      </c>
      <c r="AA57" s="850" t="s">
        <v>12</v>
      </c>
      <c r="AB57" s="414">
        <v>416.99985762722139</v>
      </c>
      <c r="AC57" s="850" t="s">
        <v>12</v>
      </c>
      <c r="AD57" s="426"/>
      <c r="AE57" s="426"/>
      <c r="AF57" s="401"/>
      <c r="AG57" s="255">
        <v>14</v>
      </c>
      <c r="AH57" s="242">
        <v>11</v>
      </c>
      <c r="AI57" s="242">
        <v>14</v>
      </c>
      <c r="AJ57" s="243"/>
      <c r="AK57" s="4"/>
    </row>
    <row r="58" spans="1:37" x14ac:dyDescent="0.35">
      <c r="A58" s="269"/>
      <c r="B58" s="264"/>
      <c r="C58" s="851"/>
      <c r="D58" s="401"/>
      <c r="E58" s="851"/>
      <c r="F58" s="401"/>
      <c r="G58" s="851"/>
      <c r="H58" s="401"/>
      <c r="I58" s="880"/>
      <c r="J58" s="401"/>
      <c r="K58" s="851"/>
      <c r="L58" s="401"/>
      <c r="M58" s="851"/>
      <c r="N58" s="401"/>
      <c r="O58" s="851"/>
      <c r="P58" s="426"/>
      <c r="Q58" s="851"/>
      <c r="R58" s="401"/>
      <c r="S58" s="851"/>
      <c r="T58" s="401"/>
      <c r="U58" s="851"/>
      <c r="V58" s="401"/>
      <c r="W58" s="851"/>
      <c r="X58" s="401"/>
      <c r="Y58" s="851"/>
      <c r="Z58" s="401"/>
      <c r="AA58" s="851"/>
      <c r="AB58" s="401"/>
      <c r="AC58" s="851"/>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94" t="s">
        <v>625</v>
      </c>
      <c r="C63" s="895"/>
      <c r="D63" s="895"/>
      <c r="E63" s="895"/>
      <c r="F63" s="895"/>
      <c r="G63" s="895"/>
      <c r="H63" s="895"/>
      <c r="I63" s="895"/>
      <c r="J63" s="895"/>
      <c r="K63" s="895"/>
      <c r="L63" s="895"/>
      <c r="M63" s="895"/>
      <c r="N63" s="895"/>
      <c r="O63" s="895"/>
      <c r="P63" s="895"/>
      <c r="Q63" s="895"/>
      <c r="R63" s="895"/>
      <c r="S63" s="895"/>
      <c r="T63" s="895"/>
      <c r="U63" s="895"/>
      <c r="V63" s="895"/>
      <c r="W63" s="895"/>
      <c r="X63" s="895"/>
      <c r="Y63" s="895"/>
      <c r="Z63" s="895"/>
      <c r="AA63" s="895"/>
      <c r="AB63" s="895"/>
      <c r="AC63" s="896"/>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50" t="s">
        <v>12</v>
      </c>
      <c r="D68" s="414">
        <v>333.00004233177015</v>
      </c>
      <c r="E68" s="850" t="s">
        <v>12</v>
      </c>
      <c r="F68" s="414">
        <v>383.63685846119375</v>
      </c>
      <c r="G68" s="850" t="s">
        <v>12</v>
      </c>
      <c r="H68" s="414">
        <v>225.78200000000001</v>
      </c>
      <c r="I68" s="850"/>
      <c r="J68" s="414">
        <v>390</v>
      </c>
      <c r="K68" s="850" t="s">
        <v>12</v>
      </c>
      <c r="L68" s="414">
        <v>343</v>
      </c>
      <c r="M68" s="850" t="s">
        <v>12</v>
      </c>
      <c r="N68" s="414">
        <v>327</v>
      </c>
      <c r="O68" s="850" t="s">
        <v>12</v>
      </c>
      <c r="P68" s="414">
        <v>364</v>
      </c>
      <c r="Q68" s="850" t="s">
        <v>12</v>
      </c>
      <c r="R68" s="414">
        <v>308</v>
      </c>
      <c r="S68" s="850" t="s">
        <v>12</v>
      </c>
      <c r="T68" s="414">
        <v>465</v>
      </c>
      <c r="U68" s="850" t="s">
        <v>12</v>
      </c>
      <c r="V68" s="414">
        <v>367.66199999999998</v>
      </c>
      <c r="W68" s="850" t="s">
        <v>12</v>
      </c>
      <c r="X68" s="414">
        <v>399.99799999999999</v>
      </c>
      <c r="Y68" s="850" t="s">
        <v>12</v>
      </c>
      <c r="Z68" s="414">
        <v>426</v>
      </c>
      <c r="AA68" s="850" t="s">
        <v>12</v>
      </c>
      <c r="AB68" s="414">
        <v>362</v>
      </c>
      <c r="AC68" s="850" t="s">
        <v>12</v>
      </c>
      <c r="AD68" s="426"/>
      <c r="AE68" s="426"/>
      <c r="AF68" s="401"/>
      <c r="AG68" s="255">
        <v>13</v>
      </c>
      <c r="AH68" s="242">
        <v>13</v>
      </c>
      <c r="AI68" s="242">
        <v>13</v>
      </c>
      <c r="AJ68" s="243"/>
      <c r="AK68" s="4"/>
    </row>
    <row r="69" spans="1:37" x14ac:dyDescent="0.35">
      <c r="A69" s="269"/>
      <c r="B69" s="264"/>
      <c r="C69" s="851"/>
      <c r="D69" s="401"/>
      <c r="E69" s="851"/>
      <c r="F69" s="401"/>
      <c r="G69" s="851"/>
      <c r="H69" s="401"/>
      <c r="I69" s="851"/>
      <c r="J69" s="401"/>
      <c r="K69" s="851"/>
      <c r="L69" s="401"/>
      <c r="M69" s="851"/>
      <c r="N69" s="401"/>
      <c r="O69" s="851"/>
      <c r="P69" s="426"/>
      <c r="Q69" s="851"/>
      <c r="R69" s="401"/>
      <c r="S69" s="851"/>
      <c r="T69" s="401"/>
      <c r="U69" s="851"/>
      <c r="V69" s="401"/>
      <c r="W69" s="851"/>
      <c r="X69" s="401"/>
      <c r="Y69" s="851"/>
      <c r="Z69" s="401"/>
      <c r="AA69" s="851"/>
      <c r="AB69" s="401"/>
      <c r="AC69" s="851"/>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94" t="s">
        <v>625</v>
      </c>
      <c r="C74" s="895"/>
      <c r="D74" s="895"/>
      <c r="E74" s="895"/>
      <c r="F74" s="895"/>
      <c r="G74" s="895"/>
      <c r="H74" s="895"/>
      <c r="I74" s="895"/>
      <c r="J74" s="895"/>
      <c r="K74" s="895"/>
      <c r="L74" s="895"/>
      <c r="M74" s="895"/>
      <c r="N74" s="895"/>
      <c r="O74" s="895"/>
      <c r="P74" s="895"/>
      <c r="Q74" s="895"/>
      <c r="R74" s="895"/>
      <c r="S74" s="895"/>
      <c r="T74" s="895"/>
      <c r="U74" s="895"/>
      <c r="V74" s="895"/>
      <c r="W74" s="895"/>
      <c r="X74" s="895"/>
      <c r="Y74" s="895"/>
      <c r="Z74" s="895"/>
      <c r="AA74" s="895"/>
      <c r="AB74" s="895"/>
      <c r="AC74" s="896"/>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9"/>
      <c r="AD75" s="929"/>
      <c r="AE75" s="929"/>
      <c r="AF75" s="929"/>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79"/>
      <c r="D79" s="414">
        <v>441</v>
      </c>
      <c r="E79" s="910" t="s">
        <v>12</v>
      </c>
      <c r="F79" s="414">
        <v>309</v>
      </c>
      <c r="G79" s="910" t="s">
        <v>12</v>
      </c>
      <c r="H79" s="414">
        <v>331</v>
      </c>
      <c r="I79" s="910" t="s">
        <v>12</v>
      </c>
      <c r="J79" s="414">
        <v>431</v>
      </c>
      <c r="K79" s="910" t="s">
        <v>12</v>
      </c>
      <c r="L79" s="414">
        <v>396</v>
      </c>
      <c r="M79" s="910" t="s">
        <v>12</v>
      </c>
      <c r="N79" s="414">
        <v>444</v>
      </c>
      <c r="O79" s="850" t="s">
        <v>12</v>
      </c>
      <c r="P79" s="414">
        <v>381.62200000000001</v>
      </c>
      <c r="Q79" s="879"/>
      <c r="R79" s="414">
        <v>200.19399999999999</v>
      </c>
      <c r="S79" s="879"/>
      <c r="T79" s="414">
        <v>323.899</v>
      </c>
      <c r="U79" s="910" t="s">
        <v>12</v>
      </c>
      <c r="V79" s="414">
        <v>403</v>
      </c>
      <c r="W79" s="850" t="s">
        <v>12</v>
      </c>
      <c r="X79" s="414">
        <v>419.71300000000002</v>
      </c>
      <c r="Y79" s="850" t="s">
        <v>235</v>
      </c>
      <c r="Z79" s="414">
        <v>239.88200000000001</v>
      </c>
      <c r="AA79" s="850" t="s">
        <v>12</v>
      </c>
      <c r="AB79" s="414">
        <v>421.01100000000002</v>
      </c>
      <c r="AC79" s="879"/>
      <c r="AD79" s="426"/>
      <c r="AE79" s="426"/>
      <c r="AF79" s="401"/>
      <c r="AG79" s="255">
        <v>13</v>
      </c>
      <c r="AH79" s="242">
        <v>8</v>
      </c>
      <c r="AI79" s="242">
        <v>11</v>
      </c>
      <c r="AJ79" s="243"/>
      <c r="AK79" s="4"/>
    </row>
    <row r="80" spans="1:37" x14ac:dyDescent="0.35">
      <c r="A80" s="269"/>
      <c r="B80" s="264"/>
      <c r="C80" s="880"/>
      <c r="D80" s="401"/>
      <c r="E80" s="927"/>
      <c r="F80" s="401"/>
      <c r="G80" s="927"/>
      <c r="H80" s="401"/>
      <c r="I80" s="927"/>
      <c r="J80" s="401"/>
      <c r="K80" s="927"/>
      <c r="L80" s="401"/>
      <c r="M80" s="927"/>
      <c r="N80" s="401"/>
      <c r="O80" s="851"/>
      <c r="P80" s="426"/>
      <c r="Q80" s="880"/>
      <c r="R80" s="401"/>
      <c r="S80" s="880"/>
      <c r="T80" s="401"/>
      <c r="U80" s="927"/>
      <c r="V80" s="401"/>
      <c r="W80" s="851"/>
      <c r="X80" s="401"/>
      <c r="Y80" s="851"/>
      <c r="Z80" s="401"/>
      <c r="AA80" s="851"/>
      <c r="AB80" s="401"/>
      <c r="AC80" s="880"/>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94" t="s">
        <v>625</v>
      </c>
      <c r="C85" s="895"/>
      <c r="D85" s="895"/>
      <c r="E85" s="895"/>
      <c r="F85" s="895"/>
      <c r="G85" s="895"/>
      <c r="H85" s="895"/>
      <c r="I85" s="895"/>
      <c r="J85" s="895"/>
      <c r="K85" s="895"/>
      <c r="L85" s="895"/>
      <c r="M85" s="895"/>
      <c r="N85" s="895"/>
      <c r="O85" s="895"/>
      <c r="P85" s="895"/>
      <c r="Q85" s="895"/>
      <c r="R85" s="895"/>
      <c r="S85" s="895"/>
      <c r="T85" s="895"/>
      <c r="U85" s="895"/>
      <c r="V85" s="895"/>
      <c r="W85" s="895"/>
      <c r="X85" s="895"/>
      <c r="Y85" s="895"/>
      <c r="Z85" s="895"/>
      <c r="AA85" s="895"/>
      <c r="AB85" s="895"/>
      <c r="AC85" s="896"/>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79"/>
      <c r="D90" s="414">
        <v>416.99700000000001</v>
      </c>
      <c r="E90" s="850" t="s">
        <v>12</v>
      </c>
      <c r="F90" s="414">
        <v>363</v>
      </c>
      <c r="G90" s="850" t="s">
        <v>12</v>
      </c>
      <c r="H90" s="414">
        <v>339</v>
      </c>
      <c r="I90" s="850" t="s">
        <v>12</v>
      </c>
      <c r="J90" s="414">
        <v>473.767</v>
      </c>
      <c r="K90" s="879"/>
      <c r="L90" s="414">
        <v>360.17</v>
      </c>
      <c r="M90" s="850"/>
      <c r="N90" s="414">
        <v>272</v>
      </c>
      <c r="O90" s="850" t="s">
        <v>15</v>
      </c>
      <c r="P90" s="414">
        <v>301.25</v>
      </c>
      <c r="Q90" s="850"/>
      <c r="R90" s="414">
        <v>349</v>
      </c>
      <c r="S90" s="850"/>
      <c r="T90" s="414">
        <v>299</v>
      </c>
      <c r="U90" s="850" t="s">
        <v>223</v>
      </c>
      <c r="V90" s="414">
        <v>318</v>
      </c>
      <c r="W90" s="850" t="s">
        <v>223</v>
      </c>
      <c r="X90" s="414">
        <v>244</v>
      </c>
      <c r="Y90" s="850" t="s">
        <v>223</v>
      </c>
      <c r="Z90" s="414">
        <v>343</v>
      </c>
      <c r="AA90" s="850" t="s">
        <v>223</v>
      </c>
      <c r="AB90" s="414">
        <v>399</v>
      </c>
      <c r="AC90" s="850" t="s">
        <v>12</v>
      </c>
      <c r="AD90" s="426"/>
      <c r="AE90" s="426"/>
      <c r="AF90" s="401"/>
      <c r="AG90" s="255">
        <v>6</v>
      </c>
      <c r="AH90" s="242">
        <v>4</v>
      </c>
      <c r="AI90" s="242">
        <v>6</v>
      </c>
      <c r="AJ90" s="243"/>
      <c r="AK90" s="4"/>
    </row>
    <row r="91" spans="1:37" x14ac:dyDescent="0.35">
      <c r="A91" s="269"/>
      <c r="B91" s="264"/>
      <c r="C91" s="880"/>
      <c r="D91" s="401"/>
      <c r="E91" s="851"/>
      <c r="F91" s="401"/>
      <c r="G91" s="851"/>
      <c r="H91" s="401"/>
      <c r="I91" s="851"/>
      <c r="J91" s="401"/>
      <c r="K91" s="880"/>
      <c r="L91" s="401"/>
      <c r="M91" s="851"/>
      <c r="N91" s="401"/>
      <c r="O91" s="851"/>
      <c r="P91" s="426"/>
      <c r="Q91" s="851"/>
      <c r="R91" s="401"/>
      <c r="S91" s="851"/>
      <c r="T91" s="401"/>
      <c r="U91" s="851"/>
      <c r="V91" s="401"/>
      <c r="W91" s="851"/>
      <c r="X91" s="401"/>
      <c r="Y91" s="851"/>
      <c r="Z91" s="401"/>
      <c r="AA91" s="851"/>
      <c r="AB91" s="401"/>
      <c r="AC91" s="851"/>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8"/>
      <c r="T94" s="928"/>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94" t="s">
        <v>625</v>
      </c>
      <c r="C96" s="895"/>
      <c r="D96" s="895"/>
      <c r="E96" s="895"/>
      <c r="F96" s="895"/>
      <c r="G96" s="895"/>
      <c r="H96" s="895"/>
      <c r="I96" s="895"/>
      <c r="J96" s="895"/>
      <c r="K96" s="895"/>
      <c r="L96" s="895"/>
      <c r="M96" s="895"/>
      <c r="N96" s="895"/>
      <c r="O96" s="895"/>
      <c r="P96" s="895"/>
      <c r="Q96" s="895"/>
      <c r="R96" s="895"/>
      <c r="S96" s="895"/>
      <c r="T96" s="895"/>
      <c r="U96" s="895"/>
      <c r="V96" s="895"/>
      <c r="W96" s="895"/>
      <c r="X96" s="895"/>
      <c r="Y96" s="895"/>
      <c r="Z96" s="895"/>
      <c r="AA96" s="895"/>
      <c r="AB96" s="895"/>
      <c r="AC96" s="896"/>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3" t="s">
        <v>653</v>
      </c>
      <c r="V97" s="924"/>
      <c r="W97" s="925"/>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79"/>
      <c r="D102" s="414">
        <v>420</v>
      </c>
      <c r="E102" s="850" t="s">
        <v>12</v>
      </c>
      <c r="F102" s="414">
        <v>339</v>
      </c>
      <c r="G102" s="850" t="s">
        <v>12</v>
      </c>
      <c r="H102" s="414">
        <v>461</v>
      </c>
      <c r="I102" s="850" t="s">
        <v>12</v>
      </c>
      <c r="J102" s="414">
        <v>324.66000000000003</v>
      </c>
      <c r="K102" s="850" t="s">
        <v>12</v>
      </c>
      <c r="L102" s="414">
        <v>342</v>
      </c>
      <c r="M102" s="850" t="s">
        <v>12</v>
      </c>
      <c r="N102" s="414">
        <v>392</v>
      </c>
      <c r="O102" s="850" t="s">
        <v>12</v>
      </c>
      <c r="P102" s="414">
        <v>371</v>
      </c>
      <c r="Q102" s="850" t="s">
        <v>12</v>
      </c>
      <c r="R102" s="414">
        <v>335.58699999999999</v>
      </c>
      <c r="S102" s="850" t="s">
        <v>12</v>
      </c>
      <c r="T102" s="414">
        <v>421.97300000000001</v>
      </c>
      <c r="U102" s="850" t="s">
        <v>223</v>
      </c>
      <c r="V102" s="414">
        <v>330</v>
      </c>
      <c r="W102" s="850" t="s">
        <v>223</v>
      </c>
      <c r="X102" s="414">
        <v>474.91199999999998</v>
      </c>
      <c r="Y102" s="850" t="s">
        <v>223</v>
      </c>
      <c r="Z102" s="414">
        <v>321</v>
      </c>
      <c r="AA102" s="850" t="s">
        <v>12</v>
      </c>
      <c r="AB102" s="414">
        <v>400.55</v>
      </c>
      <c r="AC102" s="850" t="s">
        <v>12</v>
      </c>
      <c r="AD102" s="426"/>
      <c r="AE102" s="426"/>
      <c r="AF102" s="401"/>
      <c r="AG102" s="255">
        <v>11</v>
      </c>
      <c r="AH102" s="242">
        <v>6</v>
      </c>
      <c r="AI102" s="242">
        <v>10</v>
      </c>
      <c r="AJ102" s="319"/>
      <c r="AK102" s="4"/>
    </row>
    <row r="103" spans="1:37" x14ac:dyDescent="0.35">
      <c r="A103" s="269"/>
      <c r="B103" s="264"/>
      <c r="C103" s="880"/>
      <c r="D103" s="401"/>
      <c r="E103" s="851"/>
      <c r="F103" s="401"/>
      <c r="G103" s="851"/>
      <c r="H103" s="401"/>
      <c r="I103" s="851"/>
      <c r="J103" s="401"/>
      <c r="K103" s="851"/>
      <c r="L103" s="401"/>
      <c r="M103" s="851"/>
      <c r="N103" s="401"/>
      <c r="O103" s="851"/>
      <c r="P103" s="426"/>
      <c r="Q103" s="851"/>
      <c r="R103" s="401"/>
      <c r="S103" s="851"/>
      <c r="T103" s="401"/>
      <c r="U103" s="851"/>
      <c r="V103" s="401"/>
      <c r="W103" s="851"/>
      <c r="X103" s="401"/>
      <c r="Y103" s="851"/>
      <c r="Z103" s="401"/>
      <c r="AA103" s="851"/>
      <c r="AB103" s="401"/>
      <c r="AC103" s="851"/>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94" t="s">
        <v>625</v>
      </c>
      <c r="C108" s="895"/>
      <c r="D108" s="895"/>
      <c r="E108" s="895"/>
      <c r="F108" s="895"/>
      <c r="G108" s="895"/>
      <c r="H108" s="895"/>
      <c r="I108" s="895"/>
      <c r="J108" s="895"/>
      <c r="K108" s="895"/>
      <c r="L108" s="895"/>
      <c r="M108" s="895"/>
      <c r="N108" s="895"/>
      <c r="O108" s="895"/>
      <c r="P108" s="895"/>
      <c r="Q108" s="895"/>
      <c r="R108" s="895"/>
      <c r="S108" s="895"/>
      <c r="T108" s="895"/>
      <c r="U108" s="895"/>
      <c r="V108" s="895"/>
      <c r="W108" s="895"/>
      <c r="X108" s="895"/>
      <c r="Y108" s="895"/>
      <c r="Z108" s="895"/>
      <c r="AA108" s="895"/>
      <c r="AB108" s="895"/>
      <c r="AC108" s="896"/>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923" t="s">
        <v>653</v>
      </c>
      <c r="P109" s="924"/>
      <c r="Q109" s="925"/>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50" t="s">
        <v>12</v>
      </c>
      <c r="D114" s="414">
        <v>280</v>
      </c>
      <c r="E114" s="850" t="s">
        <v>12</v>
      </c>
      <c r="F114" s="414">
        <v>387.99599999999998</v>
      </c>
      <c r="G114" s="850" t="s">
        <v>12</v>
      </c>
      <c r="H114" s="414">
        <v>319</v>
      </c>
      <c r="I114" s="850" t="s">
        <v>12</v>
      </c>
      <c r="J114" s="414">
        <v>429.45299999999997</v>
      </c>
      <c r="K114" s="850" t="s">
        <v>12</v>
      </c>
      <c r="L114" s="414">
        <v>484.387</v>
      </c>
      <c r="M114" s="879"/>
      <c r="N114" s="414">
        <v>372.19400000000002</v>
      </c>
      <c r="O114" s="850" t="s">
        <v>223</v>
      </c>
      <c r="P114" s="414">
        <v>552.22299999999996</v>
      </c>
      <c r="Q114" s="850" t="s">
        <v>223</v>
      </c>
      <c r="R114" s="414">
        <v>396.82299999999998</v>
      </c>
      <c r="S114" s="850" t="s">
        <v>12</v>
      </c>
      <c r="T114" s="414">
        <v>357.99599999999998</v>
      </c>
      <c r="U114" s="850" t="s">
        <v>12</v>
      </c>
      <c r="V114" s="414">
        <v>401</v>
      </c>
      <c r="W114" s="927" t="s">
        <v>12</v>
      </c>
      <c r="X114" s="414">
        <v>395.00900000000001</v>
      </c>
      <c r="Y114" s="927" t="s">
        <v>12</v>
      </c>
      <c r="Z114" s="414">
        <v>445.37900000000002</v>
      </c>
      <c r="AA114" s="879"/>
      <c r="AB114" s="414">
        <v>396.995</v>
      </c>
      <c r="AC114" s="850" t="s">
        <v>12</v>
      </c>
      <c r="AD114" s="426"/>
      <c r="AE114" s="426"/>
      <c r="AF114" s="401"/>
      <c r="AG114" s="255">
        <v>12</v>
      </c>
      <c r="AH114" s="242">
        <v>2</v>
      </c>
      <c r="AI114" s="242">
        <v>9</v>
      </c>
      <c r="AJ114" s="319"/>
      <c r="AK114" s="4"/>
    </row>
    <row r="115" spans="1:37" ht="15" thickBot="1" x14ac:dyDescent="0.4">
      <c r="A115" s="269"/>
      <c r="B115" s="264"/>
      <c r="C115" s="851"/>
      <c r="D115" s="401"/>
      <c r="E115" s="851"/>
      <c r="F115" s="401"/>
      <c r="G115" s="851"/>
      <c r="H115" s="401"/>
      <c r="I115" s="851"/>
      <c r="J115" s="401"/>
      <c r="K115" s="851"/>
      <c r="L115" s="401"/>
      <c r="M115" s="880"/>
      <c r="N115" s="401"/>
      <c r="O115" s="851"/>
      <c r="P115" s="426"/>
      <c r="Q115" s="851"/>
      <c r="R115" s="401"/>
      <c r="S115" s="851"/>
      <c r="T115" s="401"/>
      <c r="U115" s="851"/>
      <c r="V115" s="401"/>
      <c r="W115" s="851"/>
      <c r="X115" s="401"/>
      <c r="Y115" s="851"/>
      <c r="Z115" s="401"/>
      <c r="AA115" s="890"/>
      <c r="AB115" s="401"/>
      <c r="AC115" s="893"/>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94" t="s">
        <v>625</v>
      </c>
      <c r="C120" s="895"/>
      <c r="D120" s="895"/>
      <c r="E120" s="895"/>
      <c r="F120" s="895"/>
      <c r="G120" s="895"/>
      <c r="H120" s="895"/>
      <c r="I120" s="895"/>
      <c r="J120" s="895"/>
      <c r="K120" s="895"/>
      <c r="L120" s="895"/>
      <c r="M120" s="895"/>
      <c r="N120" s="895"/>
      <c r="O120" s="895"/>
      <c r="P120" s="895"/>
      <c r="Q120" s="895"/>
      <c r="R120" s="895"/>
      <c r="S120" s="895"/>
      <c r="T120" s="895"/>
      <c r="U120" s="895"/>
      <c r="V120" s="895"/>
      <c r="W120" s="895"/>
      <c r="X120" s="895"/>
      <c r="Y120" s="895"/>
      <c r="Z120" s="895"/>
      <c r="AA120" s="895"/>
      <c r="AB120" s="895"/>
      <c r="AC120" s="896"/>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923" t="s">
        <v>653</v>
      </c>
      <c r="R121" s="924"/>
      <c r="S121" s="924"/>
      <c r="T121" s="924"/>
      <c r="U121" s="924"/>
      <c r="V121" s="924"/>
      <c r="W121" s="924"/>
      <c r="X121" s="924"/>
      <c r="Y121" s="925"/>
      <c r="Z121" s="294"/>
      <c r="AA121" s="334"/>
      <c r="AB121" s="334"/>
      <c r="AC121" s="926"/>
      <c r="AD121" s="926"/>
      <c r="AE121" s="926"/>
      <c r="AF121" s="926"/>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79"/>
      <c r="D126" s="414">
        <v>433</v>
      </c>
      <c r="E126" s="850" t="s">
        <v>235</v>
      </c>
      <c r="F126" s="414">
        <v>390</v>
      </c>
      <c r="G126" s="850" t="s">
        <v>235</v>
      </c>
      <c r="H126" s="414">
        <v>406.995</v>
      </c>
      <c r="I126" s="850" t="s">
        <v>12</v>
      </c>
      <c r="J126" s="414">
        <v>411.48200000000003</v>
      </c>
      <c r="K126" s="850" t="s">
        <v>235</v>
      </c>
      <c r="L126" s="414">
        <v>566.68100000000004</v>
      </c>
      <c r="M126" s="850"/>
      <c r="N126" s="414">
        <v>326.63200000000001</v>
      </c>
      <c r="O126" s="902" t="s">
        <v>15</v>
      </c>
      <c r="P126" s="414">
        <v>371.99700000000001</v>
      </c>
      <c r="Q126" s="850" t="s">
        <v>223</v>
      </c>
      <c r="R126" s="414">
        <v>441</v>
      </c>
      <c r="S126" s="850" t="s">
        <v>223</v>
      </c>
      <c r="T126" s="414">
        <v>445</v>
      </c>
      <c r="U126" s="850" t="s">
        <v>223</v>
      </c>
      <c r="V126" s="414">
        <v>332.73099999999999</v>
      </c>
      <c r="W126" s="850" t="s">
        <v>223</v>
      </c>
      <c r="X126" s="414">
        <v>241.999</v>
      </c>
      <c r="Y126" s="850" t="s">
        <v>223</v>
      </c>
      <c r="Z126" s="414">
        <v>473.13099999999997</v>
      </c>
      <c r="AA126" s="879"/>
      <c r="AB126" s="414">
        <v>439.99900000000002</v>
      </c>
      <c r="AC126" s="850" t="s">
        <v>12</v>
      </c>
      <c r="AD126" s="426"/>
      <c r="AE126" s="426"/>
      <c r="AF126" s="401"/>
      <c r="AG126" s="255">
        <v>4</v>
      </c>
      <c r="AH126" s="242">
        <v>0</v>
      </c>
      <c r="AI126" s="242">
        <v>1</v>
      </c>
      <c r="AJ126" s="319"/>
      <c r="AK126" s="4"/>
    </row>
    <row r="127" spans="1:37" x14ac:dyDescent="0.35">
      <c r="A127" s="269"/>
      <c r="B127" s="264"/>
      <c r="C127" s="880"/>
      <c r="D127" s="401"/>
      <c r="E127" s="851"/>
      <c r="F127" s="401"/>
      <c r="G127" s="851"/>
      <c r="H127" s="401"/>
      <c r="I127" s="851"/>
      <c r="J127" s="401"/>
      <c r="K127" s="851"/>
      <c r="L127" s="401"/>
      <c r="M127" s="851"/>
      <c r="N127" s="401"/>
      <c r="O127" s="903"/>
      <c r="P127" s="426"/>
      <c r="Q127" s="851"/>
      <c r="R127" s="401"/>
      <c r="S127" s="851"/>
      <c r="T127" s="401"/>
      <c r="U127" s="851"/>
      <c r="V127" s="401"/>
      <c r="W127" s="851"/>
      <c r="X127" s="401"/>
      <c r="Y127" s="851"/>
      <c r="Z127" s="401"/>
      <c r="AA127" s="880"/>
      <c r="AB127" s="401"/>
      <c r="AC127" s="851"/>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94" t="s">
        <v>625</v>
      </c>
      <c r="C132" s="895"/>
      <c r="D132" s="895"/>
      <c r="E132" s="895"/>
      <c r="F132" s="895"/>
      <c r="G132" s="895"/>
      <c r="H132" s="895"/>
      <c r="I132" s="895"/>
      <c r="J132" s="895"/>
      <c r="K132" s="895"/>
      <c r="L132" s="895"/>
      <c r="M132" s="895"/>
      <c r="N132" s="895"/>
      <c r="O132" s="895"/>
      <c r="P132" s="895"/>
      <c r="Q132" s="895"/>
      <c r="R132" s="895"/>
      <c r="S132" s="895"/>
      <c r="T132" s="895"/>
      <c r="U132" s="895"/>
      <c r="V132" s="895"/>
      <c r="W132" s="895"/>
      <c r="X132" s="895"/>
      <c r="Y132" s="895"/>
      <c r="Z132" s="895"/>
      <c r="AA132" s="895"/>
      <c r="AB132" s="895"/>
      <c r="AC132" s="896"/>
      <c r="AD132" s="282"/>
      <c r="AE132" s="282"/>
      <c r="AF132" s="273"/>
      <c r="AG132" s="274"/>
      <c r="AH132" s="275"/>
      <c r="AI132" s="275"/>
      <c r="AJ132" s="276"/>
      <c r="AK132" s="10"/>
    </row>
    <row r="133" spans="1:37" s="257" customFormat="1" ht="15" thickBot="1" x14ac:dyDescent="0.4">
      <c r="A133" s="304"/>
      <c r="B133" s="304"/>
      <c r="C133" s="341"/>
      <c r="D133" s="341"/>
      <c r="E133" s="341"/>
      <c r="F133" s="294"/>
      <c r="G133" s="916" t="s">
        <v>653</v>
      </c>
      <c r="H133" s="917"/>
      <c r="I133" s="917"/>
      <c r="J133" s="917"/>
      <c r="K133" s="918"/>
      <c r="L133" s="294"/>
      <c r="M133" s="292"/>
      <c r="N133" s="294"/>
      <c r="O133" s="292"/>
      <c r="P133" s="292"/>
      <c r="Q133" s="307"/>
      <c r="R133" s="294"/>
      <c r="S133" s="292"/>
      <c r="T133" s="294"/>
      <c r="U133" s="292"/>
      <c r="V133" s="294"/>
      <c r="W133" s="919" t="s">
        <v>653</v>
      </c>
      <c r="X133" s="920"/>
      <c r="Y133" s="921"/>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79"/>
      <c r="D138" s="414">
        <v>211.13499999999999</v>
      </c>
      <c r="E138" s="879"/>
      <c r="F138" s="414">
        <v>224</v>
      </c>
      <c r="G138" s="850" t="s">
        <v>223</v>
      </c>
      <c r="H138" s="414">
        <v>293.49299999999999</v>
      </c>
      <c r="I138" s="850" t="s">
        <v>223</v>
      </c>
      <c r="J138" s="414">
        <v>332.85599999999999</v>
      </c>
      <c r="K138" s="850" t="s">
        <v>223</v>
      </c>
      <c r="L138" s="414">
        <v>412.34500000000003</v>
      </c>
      <c r="M138" s="879"/>
      <c r="N138" s="414">
        <v>429.00299999999999</v>
      </c>
      <c r="O138" s="850" t="s">
        <v>12</v>
      </c>
      <c r="P138" s="414">
        <v>389</v>
      </c>
      <c r="Q138" s="879"/>
      <c r="R138" s="414">
        <v>418</v>
      </c>
      <c r="S138" s="850" t="s">
        <v>12</v>
      </c>
      <c r="T138" s="414">
        <v>365.834</v>
      </c>
      <c r="U138" s="879"/>
      <c r="V138" s="414">
        <v>236.06100000000001</v>
      </c>
      <c r="W138" s="850" t="s">
        <v>223</v>
      </c>
      <c r="X138" s="414">
        <v>424.99799999999999</v>
      </c>
      <c r="Y138" s="850" t="s">
        <v>223</v>
      </c>
      <c r="Z138" s="414">
        <v>413.45</v>
      </c>
      <c r="AA138" s="879"/>
      <c r="AB138" s="414">
        <v>458</v>
      </c>
      <c r="AC138" s="850" t="s">
        <v>12</v>
      </c>
      <c r="AD138" s="426"/>
      <c r="AE138" s="426"/>
      <c r="AF138" s="401"/>
      <c r="AG138" s="255">
        <v>9</v>
      </c>
      <c r="AH138" s="242">
        <v>1</v>
      </c>
      <c r="AI138" s="242">
        <v>4</v>
      </c>
      <c r="AJ138" s="319"/>
      <c r="AK138" s="4"/>
    </row>
    <row r="139" spans="1:37" x14ac:dyDescent="0.35">
      <c r="A139" s="269"/>
      <c r="B139" s="264"/>
      <c r="C139" s="880"/>
      <c r="D139" s="401"/>
      <c r="E139" s="880"/>
      <c r="F139" s="401"/>
      <c r="G139" s="851"/>
      <c r="H139" s="401"/>
      <c r="I139" s="851"/>
      <c r="J139" s="401"/>
      <c r="K139" s="851"/>
      <c r="L139" s="401"/>
      <c r="M139" s="880"/>
      <c r="N139" s="401"/>
      <c r="O139" s="851"/>
      <c r="P139" s="426"/>
      <c r="Q139" s="880"/>
      <c r="R139" s="401"/>
      <c r="S139" s="851"/>
      <c r="T139" s="401"/>
      <c r="U139" s="880"/>
      <c r="V139" s="401"/>
      <c r="W139" s="851"/>
      <c r="X139" s="401"/>
      <c r="Y139" s="851"/>
      <c r="Z139" s="401"/>
      <c r="AA139" s="880"/>
      <c r="AB139" s="401"/>
      <c r="AC139" s="851"/>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94" t="s">
        <v>625</v>
      </c>
      <c r="C144" s="895"/>
      <c r="D144" s="895"/>
      <c r="E144" s="895"/>
      <c r="F144" s="895"/>
      <c r="G144" s="895"/>
      <c r="H144" s="895"/>
      <c r="I144" s="895"/>
      <c r="J144" s="895"/>
      <c r="K144" s="895"/>
      <c r="L144" s="895"/>
      <c r="M144" s="895"/>
      <c r="N144" s="895"/>
      <c r="O144" s="895"/>
      <c r="P144" s="895"/>
      <c r="Q144" s="895"/>
      <c r="R144" s="895"/>
      <c r="S144" s="895"/>
      <c r="T144" s="895"/>
      <c r="U144" s="895"/>
      <c r="V144" s="895"/>
      <c r="W144" s="895"/>
      <c r="X144" s="895"/>
      <c r="Y144" s="895"/>
      <c r="Z144" s="895"/>
      <c r="AA144" s="895"/>
      <c r="AB144" s="895"/>
      <c r="AC144" s="896"/>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6" t="s">
        <v>653</v>
      </c>
      <c r="X145" s="917"/>
      <c r="Y145" s="917"/>
      <c r="Z145" s="917"/>
      <c r="AA145" s="918"/>
      <c r="AB145" s="898" t="s">
        <v>682</v>
      </c>
      <c r="AC145" s="899"/>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79"/>
      <c r="D150" s="414">
        <v>319</v>
      </c>
      <c r="E150" s="850" t="s">
        <v>12</v>
      </c>
      <c r="F150" s="414">
        <v>365</v>
      </c>
      <c r="G150" s="850" t="s">
        <v>12</v>
      </c>
      <c r="H150" s="414">
        <v>441</v>
      </c>
      <c r="I150" s="879"/>
      <c r="J150" s="414">
        <v>394</v>
      </c>
      <c r="K150" s="850" t="s">
        <v>12</v>
      </c>
      <c r="L150" s="414">
        <v>314</v>
      </c>
      <c r="M150" s="850" t="s">
        <v>12</v>
      </c>
      <c r="N150" s="414">
        <v>473.22</v>
      </c>
      <c r="O150" s="850" t="s">
        <v>12</v>
      </c>
      <c r="P150" s="414">
        <v>337</v>
      </c>
      <c r="Q150" s="879"/>
      <c r="R150" s="414">
        <v>337.57400000000001</v>
      </c>
      <c r="S150" s="850" t="s">
        <v>12</v>
      </c>
      <c r="T150" s="414">
        <v>402.80799999999999</v>
      </c>
      <c r="U150" s="850" t="s">
        <v>15</v>
      </c>
      <c r="V150" s="414">
        <v>344</v>
      </c>
      <c r="W150" s="850" t="s">
        <v>223</v>
      </c>
      <c r="X150" s="414">
        <v>383</v>
      </c>
      <c r="Y150" s="850" t="s">
        <v>223</v>
      </c>
      <c r="Z150" s="414">
        <v>376.82600000000002</v>
      </c>
      <c r="AA150" s="850" t="s">
        <v>223</v>
      </c>
      <c r="AB150" s="414">
        <v>481.108</v>
      </c>
      <c r="AC150" s="850" t="s">
        <v>223</v>
      </c>
      <c r="AD150" s="426"/>
      <c r="AE150" s="426"/>
      <c r="AF150" s="401"/>
      <c r="AG150" s="255">
        <v>9</v>
      </c>
      <c r="AH150" s="242">
        <v>1</v>
      </c>
      <c r="AI150" s="242">
        <v>8</v>
      </c>
      <c r="AJ150" s="319"/>
      <c r="AK150" s="4"/>
    </row>
    <row r="151" spans="1:37" ht="15" thickBot="1" x14ac:dyDescent="0.4">
      <c r="A151" s="269"/>
      <c r="B151" s="264"/>
      <c r="C151" s="890"/>
      <c r="D151" s="401"/>
      <c r="E151" s="893"/>
      <c r="F151" s="401"/>
      <c r="G151" s="893"/>
      <c r="H151" s="401"/>
      <c r="I151" s="890"/>
      <c r="J151" s="401"/>
      <c r="K151" s="893"/>
      <c r="L151" s="401"/>
      <c r="M151" s="893"/>
      <c r="N151" s="401"/>
      <c r="O151" s="893"/>
      <c r="P151" s="426"/>
      <c r="Q151" s="890"/>
      <c r="R151" s="401"/>
      <c r="S151" s="893"/>
      <c r="T151" s="401"/>
      <c r="U151" s="893"/>
      <c r="V151" s="401"/>
      <c r="W151" s="893"/>
      <c r="X151" s="401"/>
      <c r="Y151" s="893"/>
      <c r="Z151" s="401"/>
      <c r="AA151" s="893"/>
      <c r="AB151" s="401"/>
      <c r="AC151" s="893"/>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94" t="s">
        <v>625</v>
      </c>
      <c r="C156" s="895"/>
      <c r="D156" s="895"/>
      <c r="E156" s="895"/>
      <c r="F156" s="895"/>
      <c r="G156" s="895"/>
      <c r="H156" s="895"/>
      <c r="I156" s="895"/>
      <c r="J156" s="895"/>
      <c r="K156" s="895"/>
      <c r="L156" s="895"/>
      <c r="M156" s="895"/>
      <c r="N156" s="895"/>
      <c r="O156" s="895"/>
      <c r="P156" s="895"/>
      <c r="Q156" s="895"/>
      <c r="R156" s="895"/>
      <c r="S156" s="895"/>
      <c r="T156" s="895"/>
      <c r="U156" s="895"/>
      <c r="V156" s="895"/>
      <c r="W156" s="895"/>
      <c r="X156" s="895"/>
      <c r="Y156" s="895"/>
      <c r="Z156" s="895"/>
      <c r="AA156" s="896"/>
      <c r="AB156" s="913" t="s">
        <v>688</v>
      </c>
      <c r="AC156" s="915"/>
      <c r="AD156" s="282"/>
      <c r="AE156" s="282"/>
      <c r="AF156" s="273"/>
      <c r="AG156" s="345"/>
      <c r="AH156" s="346"/>
      <c r="AI156" s="346"/>
      <c r="AJ156" s="347"/>
      <c r="AK156" s="10"/>
    </row>
    <row r="157" spans="1:37" ht="15" thickBot="1" x14ac:dyDescent="0.4">
      <c r="A157" s="277"/>
      <c r="B157" s="897" t="s">
        <v>682</v>
      </c>
      <c r="C157" s="898"/>
      <c r="D157" s="898"/>
      <c r="E157" s="898"/>
      <c r="F157" s="898"/>
      <c r="G157" s="89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50" t="s">
        <v>223</v>
      </c>
      <c r="D161" s="414">
        <v>341</v>
      </c>
      <c r="E161" s="850" t="s">
        <v>223</v>
      </c>
      <c r="F161" s="414">
        <v>329.47</v>
      </c>
      <c r="G161" s="850" t="s">
        <v>223</v>
      </c>
      <c r="H161" s="414">
        <v>523.19299999999998</v>
      </c>
      <c r="I161" s="850" t="s">
        <v>15</v>
      </c>
      <c r="J161" s="414">
        <v>328</v>
      </c>
      <c r="K161" s="879"/>
      <c r="L161" s="414">
        <v>389</v>
      </c>
      <c r="M161" s="879"/>
      <c r="N161" s="414">
        <v>396</v>
      </c>
      <c r="O161" s="879"/>
      <c r="P161" s="414">
        <v>350</v>
      </c>
      <c r="Q161" s="879"/>
      <c r="R161" s="414">
        <v>397.48</v>
      </c>
      <c r="S161" s="879"/>
      <c r="T161" s="414">
        <v>323.99799999999999</v>
      </c>
      <c r="U161" s="850" t="s">
        <v>12</v>
      </c>
      <c r="V161" s="414">
        <v>426</v>
      </c>
      <c r="W161" s="850" t="s">
        <v>12</v>
      </c>
      <c r="X161" s="414">
        <v>374</v>
      </c>
      <c r="Y161" s="850" t="s">
        <v>12</v>
      </c>
      <c r="Z161" s="414">
        <v>461</v>
      </c>
      <c r="AA161" s="850" t="s">
        <v>12</v>
      </c>
      <c r="AB161" s="414">
        <v>372</v>
      </c>
      <c r="AC161" s="850" t="s">
        <v>12</v>
      </c>
      <c r="AD161" s="426"/>
      <c r="AE161" s="426"/>
      <c r="AF161" s="401"/>
      <c r="AG161" s="255">
        <v>10</v>
      </c>
      <c r="AH161" s="242">
        <v>0</v>
      </c>
      <c r="AI161" s="242">
        <v>7</v>
      </c>
      <c r="AJ161" s="319"/>
      <c r="AK161" s="4"/>
    </row>
    <row r="162" spans="1:37" ht="15" thickBot="1" x14ac:dyDescent="0.4">
      <c r="A162" s="269"/>
      <c r="B162" s="264"/>
      <c r="C162" s="851"/>
      <c r="D162" s="401"/>
      <c r="E162" s="851"/>
      <c r="F162" s="401"/>
      <c r="G162" s="851"/>
      <c r="H162" s="401"/>
      <c r="I162" s="851"/>
      <c r="J162" s="401"/>
      <c r="K162" s="880"/>
      <c r="L162" s="401"/>
      <c r="M162" s="880"/>
      <c r="N162" s="401"/>
      <c r="O162" s="880"/>
      <c r="P162" s="426"/>
      <c r="Q162" s="880"/>
      <c r="R162" s="401"/>
      <c r="S162" s="890"/>
      <c r="T162" s="401"/>
      <c r="U162" s="851"/>
      <c r="V162" s="401"/>
      <c r="W162" s="851"/>
      <c r="X162" s="401"/>
      <c r="Y162" s="893"/>
      <c r="Z162" s="401"/>
      <c r="AA162" s="893"/>
      <c r="AB162" s="401"/>
      <c r="AC162" s="893"/>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913" t="s">
        <v>688</v>
      </c>
      <c r="C167" s="914"/>
      <c r="D167" s="914"/>
      <c r="E167" s="914"/>
      <c r="F167" s="914"/>
      <c r="G167" s="360"/>
      <c r="H167" s="894" t="s">
        <v>625</v>
      </c>
      <c r="I167" s="895"/>
      <c r="J167" s="895"/>
      <c r="K167" s="895"/>
      <c r="L167" s="895"/>
      <c r="M167" s="895"/>
      <c r="N167" s="895"/>
      <c r="O167" s="895"/>
      <c r="P167" s="895"/>
      <c r="Q167" s="895"/>
      <c r="R167" s="895"/>
      <c r="S167" s="895"/>
      <c r="T167" s="895"/>
      <c r="U167" s="895"/>
      <c r="V167" s="895"/>
      <c r="W167" s="895"/>
      <c r="X167" s="895"/>
      <c r="Y167" s="895"/>
      <c r="Z167" s="895"/>
      <c r="AA167" s="895"/>
      <c r="AB167" s="895"/>
      <c r="AC167" s="896"/>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79"/>
      <c r="D172" s="414">
        <v>220.202</v>
      </c>
      <c r="E172" s="879"/>
      <c r="F172" s="414">
        <v>386.00099999999998</v>
      </c>
      <c r="G172" s="850" t="s">
        <v>12</v>
      </c>
      <c r="H172" s="414">
        <v>425</v>
      </c>
      <c r="I172" s="850" t="s">
        <v>12</v>
      </c>
      <c r="J172" s="414">
        <v>380</v>
      </c>
      <c r="K172" s="850" t="s">
        <v>12</v>
      </c>
      <c r="L172" s="414">
        <v>354.38799999999998</v>
      </c>
      <c r="M172" s="850" t="s">
        <v>12</v>
      </c>
      <c r="N172" s="414">
        <v>357.99599999999998</v>
      </c>
      <c r="O172" s="850" t="s">
        <v>12</v>
      </c>
      <c r="P172" s="414">
        <v>300</v>
      </c>
      <c r="Q172" s="850" t="s">
        <v>12</v>
      </c>
      <c r="R172" s="414">
        <v>407</v>
      </c>
      <c r="S172" s="850" t="s">
        <v>12</v>
      </c>
      <c r="T172" s="414">
        <v>373</v>
      </c>
      <c r="U172" s="850" t="s">
        <v>12</v>
      </c>
      <c r="V172" s="414">
        <v>414</v>
      </c>
      <c r="W172" s="850" t="s">
        <v>12</v>
      </c>
      <c r="X172" s="414">
        <v>357</v>
      </c>
      <c r="Y172" s="850" t="s">
        <v>12</v>
      </c>
      <c r="Z172" s="414">
        <v>423</v>
      </c>
      <c r="AA172" s="850" t="s">
        <v>12</v>
      </c>
      <c r="AB172" s="414">
        <v>381</v>
      </c>
      <c r="AC172" s="850" t="s">
        <v>12</v>
      </c>
      <c r="AD172" s="426"/>
      <c r="AE172" s="426"/>
      <c r="AF172" s="401"/>
      <c r="AG172" s="255">
        <v>14</v>
      </c>
      <c r="AH172" s="242">
        <v>12</v>
      </c>
      <c r="AI172" s="242">
        <v>6</v>
      </c>
      <c r="AJ172" s="243"/>
      <c r="AK172" s="4"/>
    </row>
    <row r="173" spans="1:37" ht="15" thickBot="1" x14ac:dyDescent="0.4">
      <c r="A173" s="269"/>
      <c r="B173" s="264"/>
      <c r="C173" s="880"/>
      <c r="D173" s="401"/>
      <c r="E173" s="880"/>
      <c r="F173" s="401"/>
      <c r="G173" s="893"/>
      <c r="H173" s="401"/>
      <c r="I173" s="893"/>
      <c r="J173" s="401"/>
      <c r="K173" s="893"/>
      <c r="L173" s="401"/>
      <c r="M173" s="893"/>
      <c r="N173" s="401"/>
      <c r="O173" s="893"/>
      <c r="P173" s="426"/>
      <c r="Q173" s="893"/>
      <c r="R173" s="401"/>
      <c r="S173" s="893"/>
      <c r="T173" s="401"/>
      <c r="U173" s="893"/>
      <c r="V173" s="401"/>
      <c r="W173" s="893"/>
      <c r="X173" s="401"/>
      <c r="Y173" s="893"/>
      <c r="Z173" s="401"/>
      <c r="AA173" s="893"/>
      <c r="AB173" s="401"/>
      <c r="AC173" s="851"/>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94" t="s">
        <v>625</v>
      </c>
      <c r="C178" s="895"/>
      <c r="D178" s="895"/>
      <c r="E178" s="895"/>
      <c r="F178" s="895"/>
      <c r="G178" s="895"/>
      <c r="H178" s="895"/>
      <c r="I178" s="895"/>
      <c r="J178" s="895"/>
      <c r="K178" s="895"/>
      <c r="L178" s="895"/>
      <c r="M178" s="895"/>
      <c r="N178" s="895"/>
      <c r="O178" s="895"/>
      <c r="P178" s="895"/>
      <c r="Q178" s="895"/>
      <c r="R178" s="895"/>
      <c r="S178" s="895"/>
      <c r="T178" s="895"/>
      <c r="U178" s="895"/>
      <c r="V178" s="895"/>
      <c r="W178" s="895"/>
      <c r="X178" s="895"/>
      <c r="Y178" s="895"/>
      <c r="Z178" s="895"/>
      <c r="AA178" s="895"/>
      <c r="AB178" s="895"/>
      <c r="AC178" s="896"/>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50" t="s">
        <v>12</v>
      </c>
      <c r="D183" s="414">
        <v>381</v>
      </c>
      <c r="E183" s="850" t="s">
        <v>12</v>
      </c>
      <c r="F183" s="414">
        <v>382</v>
      </c>
      <c r="G183" s="910" t="s">
        <v>12</v>
      </c>
      <c r="H183" s="414">
        <v>341</v>
      </c>
      <c r="I183" s="881"/>
      <c r="J183" s="414">
        <v>352.37400000000002</v>
      </c>
      <c r="K183" s="902" t="s">
        <v>15</v>
      </c>
      <c r="L183" s="414">
        <v>226.42</v>
      </c>
      <c r="M183" s="850" t="s">
        <v>15</v>
      </c>
      <c r="N183" s="414">
        <v>352</v>
      </c>
      <c r="O183" s="910" t="s">
        <v>12</v>
      </c>
      <c r="P183" s="414">
        <v>332</v>
      </c>
      <c r="Q183" s="910" t="s">
        <v>12</v>
      </c>
      <c r="R183" s="414">
        <v>255</v>
      </c>
      <c r="S183" s="910" t="s">
        <v>12</v>
      </c>
      <c r="T183" s="414">
        <v>377</v>
      </c>
      <c r="U183" s="881"/>
      <c r="V183" s="414">
        <v>325</v>
      </c>
      <c r="W183" s="910" t="s">
        <v>12</v>
      </c>
      <c r="X183" s="414">
        <v>368.88499999999999</v>
      </c>
      <c r="Y183" s="881"/>
      <c r="Z183" s="414">
        <v>351.00400000000002</v>
      </c>
      <c r="AA183" s="910" t="s">
        <v>12</v>
      </c>
      <c r="AB183" s="414">
        <v>409</v>
      </c>
      <c r="AC183" s="850" t="s">
        <v>12</v>
      </c>
      <c r="AD183" s="426"/>
      <c r="AE183" s="426"/>
      <c r="AF183" s="414"/>
      <c r="AG183" s="255">
        <v>12</v>
      </c>
      <c r="AH183" s="242">
        <v>4</v>
      </c>
      <c r="AI183" s="242">
        <v>5</v>
      </c>
      <c r="AJ183" s="365"/>
      <c r="AK183" s="4"/>
    </row>
    <row r="184" spans="1:37" ht="15" thickBot="1" x14ac:dyDescent="0.4">
      <c r="A184" s="269"/>
      <c r="B184" s="264"/>
      <c r="C184" s="851"/>
      <c r="D184" s="401"/>
      <c r="E184" s="851"/>
      <c r="F184" s="401"/>
      <c r="G184" s="911"/>
      <c r="H184" s="401"/>
      <c r="I184" s="912"/>
      <c r="J184" s="426"/>
      <c r="K184" s="903"/>
      <c r="L184" s="401"/>
      <c r="M184" s="851"/>
      <c r="N184" s="401"/>
      <c r="O184" s="911"/>
      <c r="P184" s="426"/>
      <c r="Q184" s="911"/>
      <c r="R184" s="401"/>
      <c r="S184" s="911"/>
      <c r="T184" s="401"/>
      <c r="U184" s="912"/>
      <c r="V184" s="401"/>
      <c r="W184" s="911"/>
      <c r="X184" s="401"/>
      <c r="Y184" s="912"/>
      <c r="Z184" s="401"/>
      <c r="AA184" s="911"/>
      <c r="AB184" s="401"/>
      <c r="AC184" s="851"/>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94" t="s">
        <v>625</v>
      </c>
      <c r="C189" s="895"/>
      <c r="D189" s="895"/>
      <c r="E189" s="895"/>
      <c r="F189" s="895"/>
      <c r="G189" s="895"/>
      <c r="H189" s="895"/>
      <c r="I189" s="895"/>
      <c r="J189" s="895"/>
      <c r="K189" s="895"/>
      <c r="L189" s="895"/>
      <c r="M189" s="895"/>
      <c r="N189" s="895"/>
      <c r="O189" s="895"/>
      <c r="P189" s="895"/>
      <c r="Q189" s="895"/>
      <c r="R189" s="895"/>
      <c r="S189" s="895"/>
      <c r="T189" s="895"/>
      <c r="U189" s="895"/>
      <c r="V189" s="895"/>
      <c r="W189" s="895"/>
      <c r="X189" s="895"/>
      <c r="Y189" s="895"/>
      <c r="Z189" s="895"/>
      <c r="AA189" s="895"/>
      <c r="AB189" s="895"/>
      <c r="AC189" s="896"/>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4" t="s">
        <v>653</v>
      </c>
      <c r="V190" s="905"/>
      <c r="W190" s="906"/>
      <c r="X190" s="258"/>
      <c r="Y190" s="907" t="s">
        <v>682</v>
      </c>
      <c r="Z190" s="908"/>
      <c r="AA190" s="909"/>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50" t="s">
        <v>12</v>
      </c>
      <c r="D194" s="414">
        <v>376</v>
      </c>
      <c r="E194" s="850" t="s">
        <v>12</v>
      </c>
      <c r="F194" s="414">
        <v>439</v>
      </c>
      <c r="G194" s="850" t="s">
        <v>12</v>
      </c>
      <c r="H194" s="414">
        <v>326.84500000000003</v>
      </c>
      <c r="I194" s="879"/>
      <c r="J194" s="414">
        <v>382.99900000000002</v>
      </c>
      <c r="K194" s="850" t="s">
        <v>12</v>
      </c>
      <c r="L194" s="414">
        <v>416</v>
      </c>
      <c r="M194" s="910" t="s">
        <v>15</v>
      </c>
      <c r="N194" s="414">
        <v>410</v>
      </c>
      <c r="O194" s="850" t="s">
        <v>12</v>
      </c>
      <c r="P194" s="414">
        <v>336</v>
      </c>
      <c r="Q194" s="850" t="s">
        <v>12</v>
      </c>
      <c r="R194" s="414">
        <v>353</v>
      </c>
      <c r="S194" s="850"/>
      <c r="T194" s="414">
        <v>372</v>
      </c>
      <c r="U194" s="850" t="s">
        <v>223</v>
      </c>
      <c r="V194" s="414">
        <v>396.12799999999999</v>
      </c>
      <c r="W194" s="850" t="s">
        <v>710</v>
      </c>
      <c r="X194" s="414">
        <v>360.99799999999999</v>
      </c>
      <c r="Y194" s="850" t="s">
        <v>223</v>
      </c>
      <c r="Z194" s="414">
        <v>466</v>
      </c>
      <c r="AA194" s="850" t="s">
        <v>223</v>
      </c>
      <c r="AB194" s="414">
        <v>366</v>
      </c>
      <c r="AC194" s="879"/>
      <c r="AD194" s="466"/>
      <c r="AE194" s="466"/>
      <c r="AF194" s="401"/>
      <c r="AG194" s="255">
        <v>8</v>
      </c>
      <c r="AH194" s="242">
        <v>4</v>
      </c>
      <c r="AI194" s="242">
        <v>7</v>
      </c>
      <c r="AJ194" s="243"/>
      <c r="AK194" s="4"/>
    </row>
    <row r="195" spans="1:37" ht="15" thickBot="1" x14ac:dyDescent="0.4">
      <c r="A195" s="269"/>
      <c r="B195" s="264"/>
      <c r="C195" s="851"/>
      <c r="D195" s="401"/>
      <c r="E195" s="851"/>
      <c r="F195" s="401"/>
      <c r="G195" s="851"/>
      <c r="H195" s="401"/>
      <c r="I195" s="880"/>
      <c r="J195" s="401"/>
      <c r="K195" s="851"/>
      <c r="L195" s="401"/>
      <c r="M195" s="911"/>
      <c r="N195" s="401"/>
      <c r="O195" s="851"/>
      <c r="P195" s="426"/>
      <c r="Q195" s="851"/>
      <c r="R195" s="401"/>
      <c r="S195" s="851"/>
      <c r="T195" s="401"/>
      <c r="U195" s="851"/>
      <c r="V195" s="401"/>
      <c r="W195" s="851"/>
      <c r="X195" s="401"/>
      <c r="Y195" s="851"/>
      <c r="Z195" s="401"/>
      <c r="AA195" s="851"/>
      <c r="AB195" s="401"/>
      <c r="AC195" s="880"/>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94" t="s">
        <v>625</v>
      </c>
      <c r="C200" s="895"/>
      <c r="D200" s="895"/>
      <c r="E200" s="895"/>
      <c r="F200" s="895"/>
      <c r="G200" s="895"/>
      <c r="H200" s="895"/>
      <c r="I200" s="895"/>
      <c r="J200" s="895"/>
      <c r="K200" s="895"/>
      <c r="L200" s="895"/>
      <c r="M200" s="895"/>
      <c r="N200" s="895"/>
      <c r="O200" s="895"/>
      <c r="P200" s="895"/>
      <c r="Q200" s="895"/>
      <c r="R200" s="895"/>
      <c r="S200" s="895"/>
      <c r="T200" s="895"/>
      <c r="U200" s="895"/>
      <c r="V200" s="895"/>
      <c r="W200" s="895"/>
      <c r="X200" s="896"/>
      <c r="Y200" s="897" t="s">
        <v>688</v>
      </c>
      <c r="Z200" s="898"/>
      <c r="AA200" s="898"/>
      <c r="AB200" s="898"/>
      <c r="AC200" s="899"/>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79"/>
      <c r="D204" s="414">
        <v>374.76100000000002</v>
      </c>
      <c r="E204" s="850" t="s">
        <v>12</v>
      </c>
      <c r="F204" s="414">
        <v>390.99900000000002</v>
      </c>
      <c r="G204" s="879"/>
      <c r="H204" s="414">
        <v>397</v>
      </c>
      <c r="I204" s="879"/>
      <c r="J204" s="414">
        <v>336</v>
      </c>
      <c r="K204" s="900" t="s">
        <v>12</v>
      </c>
      <c r="L204" s="414">
        <v>383.41899999999998</v>
      </c>
      <c r="M204" s="850" t="s">
        <v>12</v>
      </c>
      <c r="N204" s="414">
        <v>323.00099999999998</v>
      </c>
      <c r="O204" s="850" t="s">
        <v>12</v>
      </c>
      <c r="P204" s="414">
        <v>335</v>
      </c>
      <c r="Q204" s="850" t="s">
        <v>12</v>
      </c>
      <c r="R204" s="414">
        <v>337</v>
      </c>
      <c r="S204" s="850" t="s">
        <v>12</v>
      </c>
      <c r="T204" s="414">
        <v>339</v>
      </c>
      <c r="U204" s="879"/>
      <c r="V204" s="414">
        <v>351</v>
      </c>
      <c r="W204" s="879"/>
      <c r="X204" s="414">
        <v>377.05099999999999</v>
      </c>
      <c r="Y204" s="879"/>
      <c r="Z204" s="414">
        <v>413.99900000000002</v>
      </c>
      <c r="AA204" s="879"/>
      <c r="AB204" s="414">
        <v>418.00400000000002</v>
      </c>
      <c r="AC204" s="850" t="s">
        <v>12</v>
      </c>
      <c r="AD204" s="466"/>
      <c r="AE204" s="466"/>
      <c r="AF204" s="401"/>
      <c r="AG204" s="255">
        <v>14</v>
      </c>
      <c r="AH204" s="242">
        <v>3</v>
      </c>
      <c r="AI204" s="242">
        <v>12</v>
      </c>
      <c r="AJ204" s="243"/>
      <c r="AK204" s="4"/>
    </row>
    <row r="205" spans="1:37" ht="15" thickBot="1" x14ac:dyDescent="0.4">
      <c r="A205" s="269"/>
      <c r="B205" s="264"/>
      <c r="C205" s="880"/>
      <c r="D205" s="401"/>
      <c r="E205" s="893"/>
      <c r="F205" s="401"/>
      <c r="G205" s="880"/>
      <c r="H205" s="401"/>
      <c r="I205" s="890"/>
      <c r="J205" s="401"/>
      <c r="K205" s="901"/>
      <c r="L205" s="401"/>
      <c r="M205" s="893"/>
      <c r="N205" s="401"/>
      <c r="O205" s="893"/>
      <c r="P205" s="426"/>
      <c r="Q205" s="893"/>
      <c r="R205" s="401"/>
      <c r="S205" s="893"/>
      <c r="T205" s="401"/>
      <c r="U205" s="890"/>
      <c r="V205" s="401"/>
      <c r="W205" s="890"/>
      <c r="X205" s="401"/>
      <c r="Y205" s="890"/>
      <c r="Z205" s="401"/>
      <c r="AA205" s="890"/>
      <c r="AB205" s="401"/>
      <c r="AC205" s="893"/>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63" t="s">
        <v>688</v>
      </c>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c r="AB210" s="864"/>
      <c r="AC210" s="865"/>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79"/>
      <c r="D215" s="414">
        <v>383</v>
      </c>
      <c r="E215" s="850" t="s">
        <v>12</v>
      </c>
      <c r="F215" s="414">
        <v>426</v>
      </c>
      <c r="G215" s="879"/>
      <c r="H215" s="414">
        <v>410.673</v>
      </c>
      <c r="I215" s="995" t="s">
        <v>235</v>
      </c>
      <c r="J215" s="414">
        <v>385.99700000000001</v>
      </c>
      <c r="K215" s="850" t="s">
        <v>235</v>
      </c>
      <c r="L215" s="414">
        <v>305</v>
      </c>
      <c r="M215" s="850" t="s">
        <v>235</v>
      </c>
      <c r="N215" s="414">
        <v>423</v>
      </c>
      <c r="O215" s="850" t="s">
        <v>235</v>
      </c>
      <c r="P215" s="414">
        <v>302.48899999999998</v>
      </c>
      <c r="Q215" s="850" t="s">
        <v>235</v>
      </c>
      <c r="R215" s="414">
        <v>361</v>
      </c>
      <c r="S215" s="850" t="s">
        <v>235</v>
      </c>
      <c r="T215" s="414">
        <v>370.99700000000001</v>
      </c>
      <c r="U215" s="879"/>
      <c r="V215" s="414">
        <v>402.00299999999999</v>
      </c>
      <c r="W215" s="879"/>
      <c r="X215" s="414">
        <v>398</v>
      </c>
      <c r="Y215" s="879"/>
      <c r="Z215" s="414">
        <v>420</v>
      </c>
      <c r="AA215" s="850" t="s">
        <v>12</v>
      </c>
      <c r="AB215" s="414">
        <v>400</v>
      </c>
      <c r="AC215" s="879"/>
      <c r="AD215" s="466"/>
      <c r="AE215" s="466"/>
      <c r="AF215" s="401"/>
      <c r="AG215" s="255">
        <v>8</v>
      </c>
      <c r="AH215" s="242">
        <v>1</v>
      </c>
      <c r="AI215" s="242">
        <v>2</v>
      </c>
      <c r="AJ215" s="243"/>
      <c r="AK215" s="4"/>
    </row>
    <row r="216" spans="1:37" ht="15" thickBot="1" x14ac:dyDescent="0.4">
      <c r="A216" s="269"/>
      <c r="B216" s="264"/>
      <c r="C216" s="890"/>
      <c r="D216" s="401"/>
      <c r="E216" s="851"/>
      <c r="F216" s="401"/>
      <c r="G216" s="880"/>
      <c r="H216" s="401"/>
      <c r="I216" s="996"/>
      <c r="J216" s="401"/>
      <c r="K216" s="851"/>
      <c r="L216" s="401"/>
      <c r="M216" s="851"/>
      <c r="N216" s="401"/>
      <c r="O216" s="851"/>
      <c r="P216" s="426"/>
      <c r="Q216" s="851"/>
      <c r="R216" s="401"/>
      <c r="S216" s="851"/>
      <c r="T216" s="401"/>
      <c r="U216" s="880"/>
      <c r="V216" s="401"/>
      <c r="W216" s="880"/>
      <c r="X216" s="401"/>
      <c r="Y216" s="880"/>
      <c r="Z216" s="401"/>
      <c r="AA216" s="851"/>
      <c r="AB216" s="401"/>
      <c r="AC216" s="880"/>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63" t="s">
        <v>688</v>
      </c>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c r="AB221" s="864"/>
      <c r="AC221" s="865"/>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79"/>
      <c r="D226" s="414">
        <v>417.00299999999999</v>
      </c>
      <c r="E226" s="879"/>
      <c r="F226" s="414">
        <v>422.12</v>
      </c>
      <c r="G226" s="879"/>
      <c r="H226" s="414">
        <v>277.7</v>
      </c>
      <c r="I226" s="879"/>
      <c r="J226" s="414">
        <v>384.58</v>
      </c>
      <c r="K226" s="879"/>
      <c r="L226" s="414">
        <v>413.93</v>
      </c>
      <c r="M226" s="879"/>
      <c r="N226" s="414">
        <v>387.12</v>
      </c>
      <c r="O226" s="879"/>
      <c r="P226" s="414">
        <v>341.06</v>
      </c>
      <c r="Q226" s="879"/>
      <c r="R226" s="414">
        <v>320.95</v>
      </c>
      <c r="S226" s="879"/>
      <c r="T226" s="414">
        <v>330.56</v>
      </c>
      <c r="U226" s="879"/>
      <c r="V226" s="414">
        <v>314</v>
      </c>
      <c r="W226" s="879"/>
      <c r="X226" s="414">
        <v>341.99900000000002</v>
      </c>
      <c r="Y226" s="879"/>
      <c r="Z226" s="414">
        <v>374.00099999999998</v>
      </c>
      <c r="AA226" s="879"/>
      <c r="AB226" s="414">
        <v>344</v>
      </c>
      <c r="AC226" s="879"/>
      <c r="AD226" s="466"/>
      <c r="AE226" s="466"/>
      <c r="AF226" s="401"/>
      <c r="AG226" s="255">
        <v>14</v>
      </c>
      <c r="AH226" s="242">
        <v>0</v>
      </c>
      <c r="AI226" s="242">
        <v>3</v>
      </c>
      <c r="AJ226" s="243"/>
      <c r="AK226" s="4"/>
    </row>
    <row r="227" spans="1:37" x14ac:dyDescent="0.35">
      <c r="A227" s="269"/>
      <c r="B227" s="264"/>
      <c r="C227" s="880"/>
      <c r="D227" s="401"/>
      <c r="E227" s="880"/>
      <c r="F227" s="401"/>
      <c r="G227" s="880"/>
      <c r="H227" s="401"/>
      <c r="I227" s="880"/>
      <c r="J227" s="401"/>
      <c r="K227" s="880"/>
      <c r="L227" s="401"/>
      <c r="M227" s="880"/>
      <c r="N227" s="401"/>
      <c r="O227" s="880"/>
      <c r="P227" s="426"/>
      <c r="Q227" s="880"/>
      <c r="R227" s="401"/>
      <c r="S227" s="880"/>
      <c r="T227" s="401"/>
      <c r="U227" s="880"/>
      <c r="V227" s="401"/>
      <c r="W227" s="880"/>
      <c r="X227" s="401"/>
      <c r="Y227" s="880"/>
      <c r="Z227" s="401"/>
      <c r="AA227" s="880"/>
      <c r="AB227" s="401"/>
      <c r="AC227" s="880"/>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63" t="s">
        <v>688</v>
      </c>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c r="AB232" s="864"/>
      <c r="AC232" s="865"/>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79"/>
      <c r="D237" s="414">
        <v>355</v>
      </c>
      <c r="E237" s="879"/>
      <c r="F237" s="414">
        <v>349</v>
      </c>
      <c r="G237" s="879"/>
      <c r="H237" s="414">
        <v>367</v>
      </c>
      <c r="I237" s="879"/>
      <c r="J237" s="414">
        <v>390</v>
      </c>
      <c r="K237" s="879"/>
      <c r="L237" s="414">
        <v>388.87400000000002</v>
      </c>
      <c r="M237" s="879"/>
      <c r="N237" s="414">
        <v>359.99599999999998</v>
      </c>
      <c r="O237" s="879"/>
      <c r="P237" s="414">
        <v>372</v>
      </c>
      <c r="Q237" s="879"/>
      <c r="R237" s="414">
        <v>388</v>
      </c>
      <c r="S237" s="879"/>
      <c r="T237" s="414">
        <v>378</v>
      </c>
      <c r="U237" s="879"/>
      <c r="V237" s="414">
        <v>284</v>
      </c>
      <c r="W237" s="879"/>
      <c r="X237" s="414">
        <v>304.53500000000003</v>
      </c>
      <c r="Y237" s="879"/>
      <c r="Z237" s="414">
        <v>212.96100000000001</v>
      </c>
      <c r="AA237" s="879"/>
      <c r="AB237" s="414">
        <v>368.00400000000002</v>
      </c>
      <c r="AC237" s="879"/>
      <c r="AD237" s="466"/>
      <c r="AE237" s="466"/>
      <c r="AF237" s="401"/>
      <c r="AG237" s="255">
        <v>14</v>
      </c>
      <c r="AH237" s="242">
        <v>0</v>
      </c>
      <c r="AI237" s="242">
        <v>9</v>
      </c>
      <c r="AJ237" s="243"/>
      <c r="AK237" s="4"/>
    </row>
    <row r="238" spans="1:37" ht="15" thickBot="1" x14ac:dyDescent="0.4">
      <c r="A238" s="269"/>
      <c r="B238" s="264"/>
      <c r="C238" s="880"/>
      <c r="D238" s="401"/>
      <c r="E238" s="880"/>
      <c r="F238" s="401"/>
      <c r="G238" s="880"/>
      <c r="H238" s="401"/>
      <c r="I238" s="880"/>
      <c r="J238" s="401"/>
      <c r="K238" s="880"/>
      <c r="L238" s="401"/>
      <c r="M238" s="880"/>
      <c r="N238" s="401"/>
      <c r="O238" s="880"/>
      <c r="P238" s="426"/>
      <c r="Q238" s="880"/>
      <c r="R238" s="401"/>
      <c r="S238" s="880"/>
      <c r="T238" s="401"/>
      <c r="U238" s="880"/>
      <c r="V238" s="401"/>
      <c r="W238" s="880"/>
      <c r="X238" s="401"/>
      <c r="Y238" s="880"/>
      <c r="Z238" s="401"/>
      <c r="AA238" s="880"/>
      <c r="AB238" s="401"/>
      <c r="AC238" s="880"/>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63" t="s">
        <v>688</v>
      </c>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c r="AB243" s="864"/>
      <c r="AC243" s="865"/>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79"/>
      <c r="D247" s="414">
        <v>386</v>
      </c>
      <c r="E247" s="879"/>
      <c r="F247" s="414">
        <v>377</v>
      </c>
      <c r="G247" s="879"/>
      <c r="H247" s="414">
        <v>343</v>
      </c>
      <c r="I247" s="879"/>
      <c r="J247" s="414">
        <v>384</v>
      </c>
      <c r="K247" s="879"/>
      <c r="L247" s="414">
        <v>351</v>
      </c>
      <c r="M247" s="879"/>
      <c r="N247" s="414">
        <v>348</v>
      </c>
      <c r="O247" s="902" t="s">
        <v>235</v>
      </c>
      <c r="P247" s="414">
        <v>327</v>
      </c>
      <c r="Q247" s="902" t="s">
        <v>15</v>
      </c>
      <c r="R247" s="414">
        <v>326.87400000000002</v>
      </c>
      <c r="S247" s="879"/>
      <c r="T247" s="414">
        <v>380.00200000000001</v>
      </c>
      <c r="U247" s="879"/>
      <c r="V247" s="414">
        <v>383</v>
      </c>
      <c r="W247" s="879"/>
      <c r="X247" s="414">
        <v>370</v>
      </c>
      <c r="Y247" s="888"/>
      <c r="Z247" s="414">
        <v>355</v>
      </c>
      <c r="AA247" s="879"/>
      <c r="AB247" s="414">
        <v>350</v>
      </c>
      <c r="AC247" s="879"/>
      <c r="AD247" s="466"/>
      <c r="AE247" s="466"/>
      <c r="AF247" s="401"/>
      <c r="AG247" s="255">
        <v>12</v>
      </c>
      <c r="AH247" s="242">
        <v>0</v>
      </c>
      <c r="AI247" s="242">
        <v>6</v>
      </c>
      <c r="AJ247" s="243"/>
      <c r="AK247" s="4"/>
    </row>
    <row r="248" spans="1:37" x14ac:dyDescent="0.35">
      <c r="A248" s="269"/>
      <c r="B248" s="264"/>
      <c r="C248" s="880"/>
      <c r="D248" s="401"/>
      <c r="E248" s="880"/>
      <c r="F248" s="401"/>
      <c r="G248" s="880"/>
      <c r="H248" s="401"/>
      <c r="I248" s="880"/>
      <c r="J248" s="401"/>
      <c r="K248" s="880"/>
      <c r="L248" s="401"/>
      <c r="M248" s="880"/>
      <c r="N248" s="401"/>
      <c r="O248" s="903"/>
      <c r="P248" s="426"/>
      <c r="Q248" s="903"/>
      <c r="R248" s="401"/>
      <c r="S248" s="880"/>
      <c r="T248" s="401"/>
      <c r="U248" s="880"/>
      <c r="V248" s="401"/>
      <c r="W248" s="880"/>
      <c r="X248" s="401"/>
      <c r="Y248" s="889"/>
      <c r="Z248" s="401"/>
      <c r="AA248" s="880"/>
      <c r="AB248" s="401"/>
      <c r="AC248" s="880"/>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63" t="s">
        <v>688</v>
      </c>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c r="AB253" s="864"/>
      <c r="AC253" s="865"/>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79"/>
      <c r="D257" s="414">
        <v>352</v>
      </c>
      <c r="E257" s="879"/>
      <c r="F257" s="414">
        <v>344</v>
      </c>
      <c r="G257" s="879"/>
      <c r="H257" s="414">
        <v>377</v>
      </c>
      <c r="I257" s="879"/>
      <c r="J257" s="414">
        <v>353</v>
      </c>
      <c r="K257" s="879"/>
      <c r="L257" s="414">
        <v>395.45400000000001</v>
      </c>
      <c r="M257" s="879"/>
      <c r="N257" s="414">
        <v>344.99599999999998</v>
      </c>
      <c r="O257" s="879"/>
      <c r="P257" s="414">
        <v>364</v>
      </c>
      <c r="Q257" s="879"/>
      <c r="R257" s="414">
        <v>366</v>
      </c>
      <c r="S257" s="879"/>
      <c r="T257" s="414">
        <v>367</v>
      </c>
      <c r="U257" s="879"/>
      <c r="V257" s="414">
        <v>364</v>
      </c>
      <c r="W257" s="850">
        <v>0</v>
      </c>
      <c r="X257" s="414">
        <v>353</v>
      </c>
      <c r="Y257" s="879"/>
      <c r="Z257" s="414">
        <v>366</v>
      </c>
      <c r="AA257" s="879"/>
      <c r="AB257" s="414">
        <v>344</v>
      </c>
      <c r="AC257" s="879"/>
      <c r="AD257" s="466"/>
      <c r="AE257" s="466"/>
      <c r="AF257" s="418"/>
      <c r="AG257" s="255">
        <v>13</v>
      </c>
      <c r="AH257" s="242">
        <v>0</v>
      </c>
      <c r="AI257" s="242">
        <v>2</v>
      </c>
      <c r="AJ257" s="243"/>
      <c r="AK257" s="4"/>
      <c r="AL257" s="247">
        <v>1</v>
      </c>
    </row>
    <row r="258" spans="1:38" x14ac:dyDescent="0.35">
      <c r="A258" s="269"/>
      <c r="B258" s="264"/>
      <c r="C258" s="880"/>
      <c r="D258" s="401"/>
      <c r="E258" s="880"/>
      <c r="F258" s="401"/>
      <c r="G258" s="880"/>
      <c r="H258" s="401"/>
      <c r="I258" s="880"/>
      <c r="J258" s="401"/>
      <c r="K258" s="880"/>
      <c r="L258" s="401"/>
      <c r="M258" s="880"/>
      <c r="N258" s="401"/>
      <c r="O258" s="880"/>
      <c r="P258" s="426"/>
      <c r="Q258" s="880"/>
      <c r="R258" s="401"/>
      <c r="S258" s="880"/>
      <c r="T258" s="401"/>
      <c r="U258" s="880"/>
      <c r="V258" s="401"/>
      <c r="W258" s="851"/>
      <c r="X258" s="401"/>
      <c r="Y258" s="880"/>
      <c r="Z258" s="401"/>
      <c r="AA258" s="880"/>
      <c r="AB258" s="418"/>
      <c r="AC258" s="880"/>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5" t="s">
        <v>688</v>
      </c>
      <c r="C263" s="886"/>
      <c r="D263" s="886"/>
      <c r="E263" s="886"/>
      <c r="F263" s="886"/>
      <c r="G263" s="886"/>
      <c r="H263" s="886"/>
      <c r="I263" s="886"/>
      <c r="J263" s="886"/>
      <c r="K263" s="886"/>
      <c r="L263" s="886"/>
      <c r="M263" s="886"/>
      <c r="N263" s="886"/>
      <c r="O263" s="886"/>
      <c r="P263" s="886"/>
      <c r="Q263" s="886"/>
      <c r="R263" s="886"/>
      <c r="S263" s="886"/>
      <c r="T263" s="886"/>
      <c r="U263" s="886"/>
      <c r="V263" s="886"/>
      <c r="W263" s="886"/>
      <c r="X263" s="886"/>
      <c r="Y263" s="886"/>
      <c r="Z263" s="886"/>
      <c r="AA263" s="886"/>
      <c r="AB263" s="886"/>
      <c r="AC263" s="887"/>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79"/>
      <c r="D267" s="414">
        <v>375</v>
      </c>
      <c r="E267" s="902" t="s">
        <v>15</v>
      </c>
      <c r="F267" s="414">
        <v>376.62</v>
      </c>
      <c r="G267" s="879"/>
      <c r="H267" s="414">
        <v>353</v>
      </c>
      <c r="I267" s="879"/>
      <c r="J267" s="414">
        <v>352</v>
      </c>
      <c r="K267" s="879"/>
      <c r="L267" s="414">
        <v>349</v>
      </c>
      <c r="M267" s="879"/>
      <c r="N267" s="414">
        <v>356</v>
      </c>
      <c r="O267" s="879"/>
      <c r="P267" s="414">
        <v>345</v>
      </c>
      <c r="Q267" s="879"/>
      <c r="R267" s="414">
        <v>400</v>
      </c>
      <c r="S267" s="879"/>
      <c r="T267" s="414">
        <v>319.37900000000002</v>
      </c>
      <c r="U267" s="879"/>
      <c r="V267" s="414">
        <v>343.76</v>
      </c>
      <c r="W267" s="879"/>
      <c r="X267" s="414">
        <v>322.5</v>
      </c>
      <c r="Y267" s="879"/>
      <c r="Z267" s="414">
        <v>453.99</v>
      </c>
      <c r="AA267" s="879"/>
      <c r="AB267" s="414">
        <v>359.96</v>
      </c>
      <c r="AC267" s="879"/>
      <c r="AD267" s="466"/>
      <c r="AE267" s="466"/>
      <c r="AF267" s="418"/>
      <c r="AG267" s="255">
        <v>13</v>
      </c>
      <c r="AH267" s="242">
        <v>0</v>
      </c>
      <c r="AI267" s="242">
        <v>1</v>
      </c>
      <c r="AJ267" s="243"/>
      <c r="AK267" s="4"/>
    </row>
    <row r="268" spans="1:38" x14ac:dyDescent="0.35">
      <c r="A268" s="269"/>
      <c r="B268" s="264"/>
      <c r="C268" s="880"/>
      <c r="D268" s="401"/>
      <c r="E268" s="903"/>
      <c r="F268" s="401"/>
      <c r="G268" s="880"/>
      <c r="H268" s="401"/>
      <c r="I268" s="880"/>
      <c r="J268" s="401"/>
      <c r="K268" s="880"/>
      <c r="L268" s="401"/>
      <c r="M268" s="880"/>
      <c r="N268" s="401"/>
      <c r="O268" s="880"/>
      <c r="P268" s="426"/>
      <c r="Q268" s="880"/>
      <c r="R268" s="401"/>
      <c r="S268" s="880"/>
      <c r="T268" s="401"/>
      <c r="U268" s="880"/>
      <c r="V268" s="401"/>
      <c r="W268" s="880"/>
      <c r="X268" s="401"/>
      <c r="Y268" s="880"/>
      <c r="Z268" s="401"/>
      <c r="AA268" s="880"/>
      <c r="AB268" s="418"/>
      <c r="AC268" s="880"/>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63" t="s">
        <v>688</v>
      </c>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c r="AB273" s="864"/>
      <c r="AC273" s="865"/>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79"/>
      <c r="D278" s="414">
        <v>399</v>
      </c>
      <c r="E278" s="879"/>
      <c r="F278" s="414">
        <v>353</v>
      </c>
      <c r="G278" s="879"/>
      <c r="H278" s="414">
        <v>355</v>
      </c>
      <c r="I278" s="879"/>
      <c r="J278" s="414">
        <v>331</v>
      </c>
      <c r="K278" s="879"/>
      <c r="L278" s="414">
        <v>335</v>
      </c>
      <c r="M278" s="879"/>
      <c r="N278" s="414">
        <v>336</v>
      </c>
      <c r="O278" s="850" t="s">
        <v>710</v>
      </c>
      <c r="P278" s="414">
        <v>244</v>
      </c>
      <c r="Q278" s="850" t="s">
        <v>710</v>
      </c>
      <c r="R278" s="414">
        <v>354</v>
      </c>
      <c r="S278" s="850"/>
      <c r="T278" s="414">
        <v>341</v>
      </c>
      <c r="U278" s="850" t="s">
        <v>15</v>
      </c>
      <c r="V278" s="414">
        <v>323</v>
      </c>
      <c r="W278" s="879"/>
      <c r="X278" s="414">
        <v>333</v>
      </c>
      <c r="Y278" s="879"/>
      <c r="Z278" s="414">
        <v>323.56400000000002</v>
      </c>
      <c r="AA278" s="879"/>
      <c r="AB278" s="414">
        <v>414.99599999999998</v>
      </c>
      <c r="AC278" s="879"/>
      <c r="AD278" s="466"/>
      <c r="AE278" s="466"/>
      <c r="AF278" s="418"/>
      <c r="AG278" s="255">
        <v>10</v>
      </c>
      <c r="AH278" s="242">
        <v>0</v>
      </c>
      <c r="AI278" s="242">
        <v>0</v>
      </c>
      <c r="AJ278" s="243"/>
      <c r="AK278" s="4"/>
    </row>
    <row r="279" spans="1:37" x14ac:dyDescent="0.35">
      <c r="A279" s="269"/>
      <c r="B279" s="264"/>
      <c r="C279" s="880"/>
      <c r="D279" s="401"/>
      <c r="E279" s="880"/>
      <c r="F279" s="401"/>
      <c r="G279" s="880"/>
      <c r="H279" s="401"/>
      <c r="I279" s="880"/>
      <c r="J279" s="401"/>
      <c r="K279" s="880"/>
      <c r="L279" s="401"/>
      <c r="M279" s="880"/>
      <c r="N279" s="401"/>
      <c r="O279" s="851"/>
      <c r="P279" s="426"/>
      <c r="Q279" s="851"/>
      <c r="R279" s="401"/>
      <c r="S279" s="851"/>
      <c r="T279" s="401"/>
      <c r="U279" s="851"/>
      <c r="V279" s="401"/>
      <c r="W279" s="880"/>
      <c r="X279" s="401"/>
      <c r="Y279" s="880"/>
      <c r="Z279" s="401"/>
      <c r="AA279" s="880"/>
      <c r="AB279" s="418"/>
      <c r="AC279" s="880"/>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63" t="s">
        <v>688</v>
      </c>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c r="AB284" s="864"/>
      <c r="AC284" s="865"/>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79"/>
      <c r="D289" s="414">
        <v>345</v>
      </c>
      <c r="E289" s="879"/>
      <c r="F289" s="414">
        <v>381.40300000000002</v>
      </c>
      <c r="G289" s="879"/>
      <c r="H289" s="414">
        <v>396.00200000000001</v>
      </c>
      <c r="I289" s="879"/>
      <c r="J289" s="414">
        <v>371</v>
      </c>
      <c r="K289" s="879"/>
      <c r="L289" s="414">
        <v>329</v>
      </c>
      <c r="M289" s="879"/>
      <c r="N289" s="414">
        <v>366</v>
      </c>
      <c r="O289" s="879"/>
      <c r="P289" s="414">
        <v>340</v>
      </c>
      <c r="Q289" s="879"/>
      <c r="R289" s="414">
        <v>347</v>
      </c>
      <c r="S289" s="879"/>
      <c r="T289" s="414">
        <v>352</v>
      </c>
      <c r="U289" s="879"/>
      <c r="V289" s="414">
        <v>381</v>
      </c>
      <c r="W289" s="879"/>
      <c r="X289" s="414">
        <v>389.73399999999998</v>
      </c>
      <c r="Y289" s="879"/>
      <c r="Z289" s="414">
        <v>374.99799999999999</v>
      </c>
      <c r="AA289" s="879"/>
      <c r="AB289" s="414">
        <v>365.99799999999999</v>
      </c>
      <c r="AC289" s="879"/>
      <c r="AD289" s="466"/>
      <c r="AE289" s="466"/>
      <c r="AF289" s="418"/>
      <c r="AG289" s="255">
        <v>14</v>
      </c>
      <c r="AH289" s="242">
        <v>0</v>
      </c>
      <c r="AI289" s="242">
        <v>0</v>
      </c>
      <c r="AJ289" s="243"/>
      <c r="AK289" s="4"/>
    </row>
    <row r="290" spans="1:37" x14ac:dyDescent="0.35">
      <c r="A290" s="269"/>
      <c r="B290" s="264"/>
      <c r="C290" s="880"/>
      <c r="D290" s="401"/>
      <c r="E290" s="880"/>
      <c r="F290" s="401"/>
      <c r="G290" s="880"/>
      <c r="H290" s="401"/>
      <c r="I290" s="880"/>
      <c r="J290" s="401"/>
      <c r="K290" s="880"/>
      <c r="L290" s="401"/>
      <c r="M290" s="880"/>
      <c r="N290" s="401"/>
      <c r="O290" s="880"/>
      <c r="P290" s="426"/>
      <c r="Q290" s="880"/>
      <c r="R290" s="401"/>
      <c r="S290" s="880"/>
      <c r="T290" s="401"/>
      <c r="U290" s="880"/>
      <c r="V290" s="401"/>
      <c r="W290" s="880"/>
      <c r="X290" s="401"/>
      <c r="Y290" s="880"/>
      <c r="Z290" s="401"/>
      <c r="AA290" s="880"/>
      <c r="AB290" s="418"/>
      <c r="AC290" s="880"/>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63" t="s">
        <v>688</v>
      </c>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c r="AB295" s="864"/>
      <c r="AC295" s="865"/>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79"/>
      <c r="D300" s="414">
        <v>352.00400000000002</v>
      </c>
      <c r="E300" s="879"/>
      <c r="F300" s="414">
        <v>330</v>
      </c>
      <c r="G300" s="879"/>
      <c r="H300" s="414">
        <v>378.94</v>
      </c>
      <c r="I300" s="850" t="s">
        <v>235</v>
      </c>
      <c r="J300" s="414">
        <v>365</v>
      </c>
      <c r="K300" s="879"/>
      <c r="L300" s="414">
        <v>406</v>
      </c>
      <c r="M300" s="879"/>
      <c r="N300" s="414">
        <v>408.99900000000002</v>
      </c>
      <c r="O300" s="850" t="s">
        <v>235</v>
      </c>
      <c r="P300" s="414">
        <v>383.00099999999998</v>
      </c>
      <c r="Q300" s="879"/>
      <c r="R300" s="414">
        <v>311</v>
      </c>
      <c r="S300" s="850" t="s">
        <v>235</v>
      </c>
      <c r="T300" s="414">
        <v>360</v>
      </c>
      <c r="U300" s="879"/>
      <c r="V300" s="414">
        <v>378</v>
      </c>
      <c r="W300" s="879"/>
      <c r="X300" s="414">
        <v>339</v>
      </c>
      <c r="Y300" s="850" t="s">
        <v>235</v>
      </c>
      <c r="Z300" s="414">
        <v>329</v>
      </c>
      <c r="AA300" s="902" t="s">
        <v>15</v>
      </c>
      <c r="AB300" s="414">
        <v>340.12099999999998</v>
      </c>
      <c r="AC300" s="879"/>
      <c r="AD300" s="466"/>
      <c r="AE300" s="466"/>
      <c r="AF300" s="418"/>
      <c r="AG300" s="255">
        <v>9</v>
      </c>
      <c r="AH300" s="242">
        <v>0</v>
      </c>
      <c r="AI300" s="242">
        <v>0</v>
      </c>
      <c r="AJ300" s="243"/>
      <c r="AK300" s="4"/>
    </row>
    <row r="301" spans="1:37" x14ac:dyDescent="0.35">
      <c r="A301" s="269"/>
      <c r="B301" s="264"/>
      <c r="C301" s="880"/>
      <c r="D301" s="401"/>
      <c r="E301" s="880"/>
      <c r="F301" s="401"/>
      <c r="G301" s="880"/>
      <c r="H301" s="401"/>
      <c r="I301" s="851"/>
      <c r="J301" s="401"/>
      <c r="K301" s="880"/>
      <c r="L301" s="401"/>
      <c r="M301" s="880"/>
      <c r="N301" s="401"/>
      <c r="O301" s="851"/>
      <c r="P301" s="426"/>
      <c r="Q301" s="880"/>
      <c r="R301" s="401"/>
      <c r="S301" s="851"/>
      <c r="T301" s="401"/>
      <c r="U301" s="880"/>
      <c r="V301" s="401"/>
      <c r="W301" s="880"/>
      <c r="X301" s="401"/>
      <c r="Y301" s="851"/>
      <c r="Z301" s="401"/>
      <c r="AA301" s="903"/>
      <c r="AB301" s="418"/>
      <c r="AC301" s="880"/>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63" t="s">
        <v>688</v>
      </c>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c r="AB306" s="864"/>
      <c r="AC306" s="865"/>
      <c r="AD306" s="303"/>
      <c r="AE306" s="303"/>
      <c r="AF306" s="379"/>
      <c r="AG306" s="992"/>
      <c r="AH306" s="993"/>
      <c r="AI306" s="993"/>
      <c r="AJ306" s="994"/>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50" t="s">
        <v>235</v>
      </c>
      <c r="D311" s="414">
        <v>363</v>
      </c>
      <c r="E311" s="881"/>
      <c r="F311" s="414">
        <v>346</v>
      </c>
      <c r="G311" s="883" t="s">
        <v>786</v>
      </c>
      <c r="H311" s="414">
        <v>307</v>
      </c>
      <c r="I311" s="850" t="s">
        <v>235</v>
      </c>
      <c r="J311" s="414">
        <v>301</v>
      </c>
      <c r="K311" s="850" t="s">
        <v>15</v>
      </c>
      <c r="L311" s="414">
        <v>320</v>
      </c>
      <c r="M311" s="902" t="s">
        <v>235</v>
      </c>
      <c r="N311" s="414">
        <v>325</v>
      </c>
      <c r="O311" s="879"/>
      <c r="P311" s="414">
        <v>320</v>
      </c>
      <c r="Q311" s="850"/>
      <c r="R311" s="414">
        <v>300</v>
      </c>
      <c r="S311" s="850"/>
      <c r="T311" s="414">
        <v>94</v>
      </c>
      <c r="U311" s="389" t="s">
        <v>750</v>
      </c>
      <c r="V311" s="414"/>
      <c r="W311" s="852"/>
      <c r="X311" s="414"/>
      <c r="Y311" s="852"/>
      <c r="Z311" s="414"/>
      <c r="AA311" s="852"/>
      <c r="AB311" s="414"/>
      <c r="AC311" s="852"/>
      <c r="AD311" s="426"/>
      <c r="AE311" s="426"/>
      <c r="AF311" s="418"/>
      <c r="AG311" s="255">
        <v>2</v>
      </c>
      <c r="AH311" s="242">
        <v>0</v>
      </c>
      <c r="AI311" s="242">
        <v>0</v>
      </c>
      <c r="AJ311" s="243"/>
      <c r="AK311" s="4"/>
    </row>
    <row r="312" spans="1:37" x14ac:dyDescent="0.35">
      <c r="A312" s="400"/>
      <c r="B312" s="264"/>
      <c r="C312" s="851"/>
      <c r="D312" s="401"/>
      <c r="E312" s="882"/>
      <c r="F312" s="401"/>
      <c r="G312" s="884"/>
      <c r="H312" s="401"/>
      <c r="I312" s="851"/>
      <c r="J312" s="401"/>
      <c r="K312" s="851"/>
      <c r="L312" s="401"/>
      <c r="M312" s="903"/>
      <c r="N312" s="401"/>
      <c r="O312" s="880"/>
      <c r="P312" s="426"/>
      <c r="Q312" s="851"/>
      <c r="R312" s="401"/>
      <c r="S312" s="851"/>
      <c r="T312" s="401"/>
      <c r="U312" s="389"/>
      <c r="V312" s="401"/>
      <c r="W312" s="852"/>
      <c r="X312" s="401"/>
      <c r="Y312" s="852"/>
      <c r="Z312" s="401"/>
      <c r="AA312" s="852"/>
      <c r="AB312" s="418"/>
      <c r="AC312" s="852"/>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63" t="s">
        <v>688</v>
      </c>
      <c r="C315" s="864"/>
      <c r="D315" s="864"/>
      <c r="E315" s="864"/>
      <c r="F315" s="864"/>
      <c r="G315" s="864"/>
      <c r="H315" s="864"/>
      <c r="I315" s="864"/>
      <c r="J315" s="864"/>
      <c r="K315" s="864"/>
      <c r="L315" s="864"/>
      <c r="M315" s="864"/>
      <c r="N315" s="864"/>
      <c r="O315" s="864"/>
      <c r="P315" s="864"/>
      <c r="Q315" s="864"/>
      <c r="R315" s="864"/>
      <c r="S315" s="864"/>
      <c r="T315" s="864"/>
      <c r="U315" s="864"/>
      <c r="V315" s="864"/>
      <c r="W315" s="865"/>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6" t="s">
        <v>753</v>
      </c>
      <c r="AD318" s="866"/>
      <c r="AE318" s="866"/>
      <c r="AF318" s="866"/>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7" t="s">
        <v>755</v>
      </c>
      <c r="T319" s="867"/>
      <c r="U319" s="867"/>
      <c r="V319" s="867"/>
      <c r="W319" s="867"/>
      <c r="X319" s="867"/>
      <c r="Y319" s="867"/>
      <c r="Z319" s="867"/>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86" t="s">
        <v>756</v>
      </c>
      <c r="H321" s="986"/>
      <c r="I321" s="987" t="s">
        <v>757</v>
      </c>
      <c r="J321" s="987"/>
      <c r="K321" s="987"/>
      <c r="L321" s="987"/>
      <c r="M321" s="988" t="s">
        <v>758</v>
      </c>
      <c r="N321" s="988"/>
      <c r="O321" s="989" t="s">
        <v>759</v>
      </c>
      <c r="P321" s="989"/>
      <c r="Q321" s="393"/>
      <c r="R321" s="394"/>
      <c r="S321" s="990" t="s">
        <v>760</v>
      </c>
      <c r="T321" s="981"/>
      <c r="U321" s="980" t="s">
        <v>761</v>
      </c>
      <c r="V321" s="988"/>
      <c r="W321" s="981"/>
      <c r="X321" s="979" t="s">
        <v>762</v>
      </c>
      <c r="Y321" s="980" t="s">
        <v>753</v>
      </c>
      <c r="Z321" s="981"/>
      <c r="AA321" s="982" t="s">
        <v>763</v>
      </c>
      <c r="AB321" s="982"/>
      <c r="AC321" s="982" t="s">
        <v>764</v>
      </c>
      <c r="AD321" s="983"/>
      <c r="AE321" s="983"/>
      <c r="AF321" s="984"/>
      <c r="AG321" s="977" t="s">
        <v>681</v>
      </c>
      <c r="AH321" s="836"/>
      <c r="AI321" s="836"/>
      <c r="AJ321" s="837"/>
      <c r="AK321" s="4"/>
    </row>
    <row r="322" spans="2:37" ht="22.75" customHeight="1" thickBot="1" x14ac:dyDescent="0.4">
      <c r="B322" s="481"/>
      <c r="C322" s="447"/>
      <c r="D322" s="447"/>
      <c r="E322" s="447"/>
      <c r="G322" s="869"/>
      <c r="H322" s="869"/>
      <c r="I322" s="871"/>
      <c r="J322" s="871"/>
      <c r="K322" s="871"/>
      <c r="L322" s="871"/>
      <c r="M322" s="873"/>
      <c r="N322" s="873"/>
      <c r="O322" s="875"/>
      <c r="P322" s="875"/>
      <c r="Q322" s="482"/>
      <c r="R322" s="395"/>
      <c r="S322" s="991"/>
      <c r="T322" s="858"/>
      <c r="U322" s="857"/>
      <c r="V322" s="878"/>
      <c r="W322" s="858"/>
      <c r="X322" s="854"/>
      <c r="Y322" s="857"/>
      <c r="Z322" s="858"/>
      <c r="AA322" s="831"/>
      <c r="AB322" s="831"/>
      <c r="AC322" s="831"/>
      <c r="AD322" s="803"/>
      <c r="AE322" s="803"/>
      <c r="AF322" s="985"/>
      <c r="AG322" s="977"/>
      <c r="AH322" s="836"/>
      <c r="AI322" s="836"/>
      <c r="AJ322" s="837"/>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1"/>
      <c r="T323" s="858"/>
      <c r="U323" s="857"/>
      <c r="V323" s="878"/>
      <c r="W323" s="858"/>
      <c r="X323" s="854"/>
      <c r="Y323" s="857"/>
      <c r="Z323" s="858"/>
      <c r="AA323" s="831"/>
      <c r="AB323" s="831"/>
      <c r="AC323" s="831"/>
      <c r="AD323" s="803"/>
      <c r="AE323" s="803"/>
      <c r="AF323" s="985"/>
      <c r="AG323" s="977"/>
      <c r="AH323" s="836"/>
      <c r="AI323" s="836"/>
      <c r="AJ323" s="837"/>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1"/>
      <c r="T324" s="858"/>
      <c r="U324" s="857"/>
      <c r="V324" s="878"/>
      <c r="W324" s="858"/>
      <c r="X324" s="854"/>
      <c r="Y324" s="857"/>
      <c r="Z324" s="858"/>
      <c r="AA324" s="831"/>
      <c r="AB324" s="831"/>
      <c r="AC324" s="831"/>
      <c r="AD324" s="803"/>
      <c r="AE324" s="803"/>
      <c r="AF324" s="985"/>
      <c r="AG324" s="977"/>
      <c r="AH324" s="836"/>
      <c r="AI324" s="836"/>
      <c r="AJ324" s="837"/>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74"/>
      <c r="T325" s="819"/>
      <c r="U325" s="822"/>
      <c r="V325" s="823"/>
      <c r="W325" s="819"/>
      <c r="X325" s="825"/>
      <c r="Y325" s="822"/>
      <c r="Z325" s="819"/>
      <c r="AA325" s="831"/>
      <c r="AB325" s="831"/>
      <c r="AC325" s="831"/>
      <c r="AD325" s="803"/>
      <c r="AE325" s="803"/>
      <c r="AF325" s="985"/>
      <c r="AG325" s="977"/>
      <c r="AH325" s="836"/>
      <c r="AI325" s="836"/>
      <c r="AJ325" s="837"/>
      <c r="AK325" s="4"/>
    </row>
    <row r="326" spans="2:37" x14ac:dyDescent="0.35">
      <c r="B326" s="481"/>
      <c r="C326" s="447"/>
      <c r="D326" s="447"/>
      <c r="E326" s="442" t="s">
        <v>767</v>
      </c>
      <c r="F326" s="447"/>
      <c r="G326" s="447"/>
      <c r="H326" s="834"/>
      <c r="I326" s="442" t="s">
        <v>768</v>
      </c>
      <c r="J326" s="834"/>
      <c r="K326" s="442" t="s">
        <v>768</v>
      </c>
      <c r="L326" s="835"/>
      <c r="M326" s="447"/>
      <c r="N326" s="442" t="s">
        <v>769</v>
      </c>
      <c r="O326" s="447"/>
      <c r="P326" s="447"/>
      <c r="Q326" s="447"/>
      <c r="R326" s="397"/>
      <c r="S326" s="970">
        <v>1</v>
      </c>
      <c r="T326" s="817"/>
      <c r="U326" s="820" t="s">
        <v>21</v>
      </c>
      <c r="V326" s="821"/>
      <c r="W326" s="817"/>
      <c r="X326" s="824" t="s">
        <v>770</v>
      </c>
      <c r="Y326" s="826">
        <v>379</v>
      </c>
      <c r="Z326" s="827"/>
      <c r="AA326" s="808">
        <f>AG318</f>
        <v>306</v>
      </c>
      <c r="AB326" s="808"/>
      <c r="AC326" s="808">
        <f>+Y326-AA326</f>
        <v>73</v>
      </c>
      <c r="AD326" s="806"/>
      <c r="AE326" s="806"/>
      <c r="AF326" s="973"/>
      <c r="AG326" s="977"/>
      <c r="AH326" s="836"/>
      <c r="AI326" s="836"/>
      <c r="AJ326" s="837"/>
      <c r="AK326" s="810"/>
    </row>
    <row r="327" spans="2:37" x14ac:dyDescent="0.35">
      <c r="B327" s="481"/>
      <c r="C327" s="447"/>
      <c r="D327" s="447"/>
      <c r="E327" s="976" t="s">
        <v>771</v>
      </c>
      <c r="F327" s="976"/>
      <c r="G327" s="447"/>
      <c r="H327" s="834"/>
      <c r="I327" s="447"/>
      <c r="J327" s="834"/>
      <c r="K327" s="447"/>
      <c r="L327" s="835"/>
      <c r="M327" s="447"/>
      <c r="N327" s="447"/>
      <c r="O327" s="442" t="s">
        <v>772</v>
      </c>
      <c r="P327" s="447"/>
      <c r="Q327" s="447"/>
      <c r="R327" s="397"/>
      <c r="S327" s="974"/>
      <c r="T327" s="819"/>
      <c r="U327" s="822"/>
      <c r="V327" s="823"/>
      <c r="W327" s="819"/>
      <c r="X327" s="825"/>
      <c r="Y327" s="828"/>
      <c r="Z327" s="829"/>
      <c r="AA327" s="808"/>
      <c r="AB327" s="808"/>
      <c r="AC327" s="808"/>
      <c r="AD327" s="806"/>
      <c r="AE327" s="806"/>
      <c r="AF327" s="973"/>
      <c r="AG327" s="977"/>
      <c r="AH327" s="836"/>
      <c r="AI327" s="836"/>
      <c r="AJ327" s="837"/>
      <c r="AK327" s="810"/>
    </row>
    <row r="328" spans="2:37" ht="12.65" customHeight="1" x14ac:dyDescent="0.35">
      <c r="B328" s="481"/>
      <c r="C328" s="447"/>
      <c r="D328" s="442"/>
      <c r="E328" s="976"/>
      <c r="F328" s="976"/>
      <c r="G328" s="484"/>
      <c r="H328" s="485"/>
      <c r="I328" s="484"/>
      <c r="J328" s="485"/>
      <c r="K328" s="484"/>
      <c r="L328" s="484"/>
      <c r="M328" s="484"/>
      <c r="N328" s="442"/>
      <c r="O328" s="447"/>
      <c r="P328" s="447"/>
      <c r="Q328" s="447"/>
      <c r="R328" s="397"/>
      <c r="S328" s="970">
        <v>2</v>
      </c>
      <c r="T328" s="817"/>
      <c r="U328" s="820" t="s">
        <v>25</v>
      </c>
      <c r="V328" s="821"/>
      <c r="W328" s="817"/>
      <c r="X328" s="824" t="s">
        <v>770</v>
      </c>
      <c r="Y328" s="826">
        <f>+Y326</f>
        <v>379</v>
      </c>
      <c r="Z328" s="827"/>
      <c r="AA328" s="808">
        <f>AI318</f>
        <v>172</v>
      </c>
      <c r="AB328" s="808"/>
      <c r="AC328" s="808">
        <f>+Y328-AA328</f>
        <v>207</v>
      </c>
      <c r="AD328" s="806"/>
      <c r="AE328" s="806"/>
      <c r="AF328" s="973"/>
      <c r="AG328" s="977"/>
      <c r="AH328" s="836"/>
      <c r="AI328" s="836"/>
      <c r="AJ328" s="837"/>
      <c r="AK328" s="810"/>
    </row>
    <row r="329" spans="2:37" x14ac:dyDescent="0.35">
      <c r="B329" s="481"/>
      <c r="C329" s="447"/>
      <c r="D329" s="447"/>
      <c r="E329" s="447"/>
      <c r="G329" s="447"/>
      <c r="H329" s="447"/>
      <c r="I329" s="447"/>
      <c r="J329" s="447"/>
      <c r="K329" s="442"/>
      <c r="L329" s="447"/>
      <c r="M329" s="447"/>
      <c r="N329" s="447"/>
      <c r="O329" s="447"/>
      <c r="P329" s="447"/>
      <c r="Q329" s="447"/>
      <c r="R329" s="397"/>
      <c r="S329" s="974"/>
      <c r="T329" s="819"/>
      <c r="U329" s="822"/>
      <c r="V329" s="823"/>
      <c r="W329" s="819"/>
      <c r="X329" s="825"/>
      <c r="Y329" s="828"/>
      <c r="Z329" s="829"/>
      <c r="AA329" s="808"/>
      <c r="AB329" s="808"/>
      <c r="AC329" s="808"/>
      <c r="AD329" s="806"/>
      <c r="AE329" s="806"/>
      <c r="AF329" s="973"/>
      <c r="AG329" s="977"/>
      <c r="AH329" s="836"/>
      <c r="AI329" s="836"/>
      <c r="AJ329" s="837"/>
      <c r="AK329" s="810"/>
    </row>
    <row r="330" spans="2:37" x14ac:dyDescent="0.35">
      <c r="B330" s="481"/>
      <c r="C330" s="447"/>
      <c r="D330" s="447"/>
      <c r="E330" s="447"/>
      <c r="F330" s="486"/>
      <c r="G330" s="447"/>
      <c r="H330" s="447"/>
      <c r="I330" s="482"/>
      <c r="J330" s="482"/>
      <c r="K330" s="447"/>
      <c r="M330" s="447"/>
      <c r="N330" s="447"/>
      <c r="O330" s="447"/>
      <c r="P330" s="447"/>
      <c r="Q330" s="447"/>
      <c r="R330" s="397"/>
      <c r="S330" s="970">
        <v>3</v>
      </c>
      <c r="T330" s="817"/>
      <c r="U330" s="820" t="s">
        <v>773</v>
      </c>
      <c r="V330" s="821"/>
      <c r="W330" s="817"/>
      <c r="X330" s="824" t="s">
        <v>774</v>
      </c>
      <c r="Y330" s="840">
        <v>139.6</v>
      </c>
      <c r="Z330" s="841"/>
      <c r="AA330" s="847">
        <f>AJ318</f>
        <v>0</v>
      </c>
      <c r="AB330" s="847"/>
      <c r="AC330" s="847">
        <f>+Y330-AA330</f>
        <v>139.6</v>
      </c>
      <c r="AD330" s="848"/>
      <c r="AE330" s="848"/>
      <c r="AF330" s="975"/>
      <c r="AG330" s="977"/>
      <c r="AH330" s="836"/>
      <c r="AI330" s="836"/>
      <c r="AJ330" s="837"/>
      <c r="AK330" s="810"/>
    </row>
    <row r="331" spans="2:37" x14ac:dyDescent="0.35">
      <c r="B331" s="481"/>
      <c r="C331" s="447"/>
      <c r="D331" s="447"/>
      <c r="E331" s="447"/>
      <c r="F331" s="486"/>
      <c r="G331" s="447"/>
      <c r="H331" s="447"/>
      <c r="I331" s="482"/>
      <c r="J331" s="482"/>
      <c r="K331" s="447"/>
      <c r="L331" s="447"/>
      <c r="M331" s="447"/>
      <c r="N331" s="447"/>
      <c r="O331" s="447"/>
      <c r="P331" s="447"/>
      <c r="Q331" s="447"/>
      <c r="R331" s="397"/>
      <c r="S331" s="974"/>
      <c r="T331" s="819"/>
      <c r="U331" s="822"/>
      <c r="V331" s="823"/>
      <c r="W331" s="819"/>
      <c r="X331" s="825"/>
      <c r="Y331" s="842"/>
      <c r="Z331" s="843"/>
      <c r="AA331" s="847"/>
      <c r="AB331" s="847"/>
      <c r="AC331" s="847"/>
      <c r="AD331" s="848"/>
      <c r="AE331" s="848"/>
      <c r="AF331" s="975"/>
      <c r="AG331" s="977"/>
      <c r="AH331" s="836"/>
      <c r="AI331" s="836"/>
      <c r="AJ331" s="837"/>
      <c r="AK331" s="810"/>
    </row>
    <row r="332" spans="2:37" x14ac:dyDescent="0.35">
      <c r="B332" s="481"/>
      <c r="C332" s="447"/>
      <c r="D332" s="447"/>
      <c r="E332" s="447"/>
      <c r="F332" s="486"/>
      <c r="G332" s="447"/>
      <c r="H332" s="447"/>
      <c r="I332" s="447"/>
      <c r="J332" s="447"/>
      <c r="K332" s="447"/>
      <c r="L332" s="447"/>
      <c r="M332" s="447"/>
      <c r="N332" s="447"/>
      <c r="O332" s="447"/>
      <c r="P332" s="447"/>
      <c r="Q332" s="447"/>
      <c r="R332" s="397"/>
      <c r="S332" s="970">
        <v>4</v>
      </c>
      <c r="T332" s="817"/>
      <c r="U332" s="820" t="s">
        <v>24</v>
      </c>
      <c r="V332" s="821"/>
      <c r="W332" s="817"/>
      <c r="X332" s="824" t="s">
        <v>770</v>
      </c>
      <c r="Y332" s="826">
        <f>+Y326</f>
        <v>379</v>
      </c>
      <c r="Z332" s="827"/>
      <c r="AA332" s="808">
        <v>218</v>
      </c>
      <c r="AB332" s="808"/>
      <c r="AC332" s="808">
        <f>+Y332-AA332</f>
        <v>161</v>
      </c>
      <c r="AD332" s="806"/>
      <c r="AE332" s="806"/>
      <c r="AF332" s="973"/>
      <c r="AG332" s="977"/>
      <c r="AH332" s="836"/>
      <c r="AI332" s="836"/>
      <c r="AJ332" s="837"/>
      <c r="AK332" s="810"/>
    </row>
    <row r="333" spans="2:37" x14ac:dyDescent="0.35">
      <c r="B333" s="801" t="s">
        <v>775</v>
      </c>
      <c r="C333" s="802"/>
      <c r="D333" s="802" t="s">
        <v>776</v>
      </c>
      <c r="E333" s="802"/>
      <c r="F333" s="488"/>
      <c r="G333" s="488" t="s">
        <v>777</v>
      </c>
      <c r="H333" s="488"/>
      <c r="I333" s="488"/>
      <c r="J333" s="488"/>
      <c r="K333" s="488"/>
      <c r="L333" s="488"/>
      <c r="M333" s="488" t="s">
        <v>778</v>
      </c>
      <c r="N333" s="488"/>
      <c r="O333" s="488"/>
      <c r="P333" s="488" t="s">
        <v>779</v>
      </c>
      <c r="Q333" s="447"/>
      <c r="R333" s="398"/>
      <c r="S333" s="974"/>
      <c r="T333" s="819"/>
      <c r="U333" s="822"/>
      <c r="V333" s="823"/>
      <c r="W333" s="819"/>
      <c r="X333" s="825"/>
      <c r="Y333" s="828"/>
      <c r="Z333" s="829"/>
      <c r="AA333" s="808"/>
      <c r="AB333" s="808"/>
      <c r="AC333" s="808"/>
      <c r="AD333" s="806"/>
      <c r="AE333" s="806"/>
      <c r="AF333" s="973"/>
      <c r="AG333" s="977"/>
      <c r="AH333" s="836"/>
      <c r="AI333" s="836"/>
      <c r="AJ333" s="837"/>
      <c r="AK333" s="810"/>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70">
        <v>5</v>
      </c>
      <c r="T334" s="817"/>
      <c r="U334" s="803" t="s">
        <v>634</v>
      </c>
      <c r="V334" s="804"/>
      <c r="W334" s="805"/>
      <c r="X334" s="396" t="s">
        <v>770</v>
      </c>
      <c r="Y334" s="806"/>
      <c r="Z334" s="807"/>
      <c r="AA334" s="808"/>
      <c r="AB334" s="808"/>
      <c r="AC334" s="808">
        <f>+Y334-AA334</f>
        <v>0</v>
      </c>
      <c r="AD334" s="806"/>
      <c r="AE334" s="806"/>
      <c r="AF334" s="973"/>
      <c r="AG334" s="977"/>
      <c r="AH334" s="836"/>
      <c r="AI334" s="836"/>
      <c r="AJ334" s="837"/>
      <c r="AK334" s="810"/>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71"/>
      <c r="T335" s="972"/>
      <c r="U335" s="811" t="s">
        <v>307</v>
      </c>
      <c r="V335" s="812"/>
      <c r="W335" s="813"/>
      <c r="X335" s="493" t="s">
        <v>770</v>
      </c>
      <c r="Y335" s="814"/>
      <c r="Z335" s="815"/>
      <c r="AA335" s="845"/>
      <c r="AB335" s="845"/>
      <c r="AC335" s="845">
        <f>+Y335-AA335</f>
        <v>0</v>
      </c>
      <c r="AD335" s="814"/>
      <c r="AE335" s="814"/>
      <c r="AF335" s="969"/>
      <c r="AG335" s="978"/>
      <c r="AH335" s="838"/>
      <c r="AI335" s="838"/>
      <c r="AJ335" s="839"/>
      <c r="AK335" s="810"/>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2026-03-10T14:34:46Z</dcterms:modified>
</cp:coreProperties>
</file>