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DFC32E13-8E4E-4CFA-9EFC-DC6713B6236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in" sheetId="1" r:id="rId1"/>
    <sheet name="Erection Compiled" sheetId="13" r:id="rId2"/>
    <sheet name="VC" sheetId="12" r:id="rId3"/>
  </sheets>
  <externalReferences>
    <externalReference r:id="rId4"/>
    <externalReference r:id="rId5"/>
  </externalReferences>
  <definedNames>
    <definedName name="_xlnm._FilterDatabase" localSheetId="1" hidden="1">'Erection Compiled'!$A$1:$K$261</definedName>
    <definedName name="_xlnm._FilterDatabase" localSheetId="0" hidden="1">Main!$B$338:$B$357</definedName>
    <definedName name="_xlnm.Print_Area" localSheetId="0">Main!$A$1:$O$531</definedName>
    <definedName name="_xlnm.Print_Area" localSheetId="2">VC!$A$1:$AT$303</definedName>
    <definedName name="_xlnm.Print_Titles" localSheetId="2">VC!$1:$5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8" i="13" l="1" a="1"/>
  <c r="H209" i="13" s="1"/>
  <c r="E208" i="13" a="1"/>
  <c r="F211" i="13" s="1"/>
  <c r="B208" i="13" a="1"/>
  <c r="C211" i="13" s="1"/>
  <c r="M14" i="1"/>
  <c r="L14" i="1"/>
  <c r="AJ13" i="12"/>
  <c r="M17" i="1"/>
  <c r="H210" i="13" l="1"/>
  <c r="E208" i="13"/>
  <c r="H211" i="13"/>
  <c r="F208" i="13"/>
  <c r="E209" i="13"/>
  <c r="B208" i="13"/>
  <c r="F209" i="13"/>
  <c r="C208" i="13"/>
  <c r="E210" i="13"/>
  <c r="B209" i="13"/>
  <c r="F210" i="13"/>
  <c r="C209" i="13"/>
  <c r="E211" i="13"/>
  <c r="B210" i="13"/>
  <c r="C210" i="13"/>
  <c r="B211" i="13"/>
  <c r="H208" i="13"/>
  <c r="V295" i="12"/>
  <c r="R295" i="12"/>
  <c r="N295" i="12"/>
  <c r="N301" i="12" s="1"/>
  <c r="J295" i="12"/>
  <c r="J301" i="12" s="1"/>
  <c r="F295" i="12"/>
  <c r="F301" i="12" s="1"/>
  <c r="B295" i="12"/>
  <c r="B301" i="12" s="1"/>
  <c r="AP285" i="12"/>
  <c r="AP291" i="12" s="1"/>
  <c r="AL285" i="12"/>
  <c r="AL291" i="12" s="1"/>
  <c r="AH285" i="12"/>
  <c r="AH291" i="12" s="1"/>
  <c r="AD285" i="12"/>
  <c r="AD291" i="12" s="1"/>
  <c r="Z285" i="12"/>
  <c r="Z291" i="12" s="1"/>
  <c r="V285" i="12"/>
  <c r="V291" i="12" s="1"/>
  <c r="R285" i="12"/>
  <c r="R291" i="12" s="1"/>
  <c r="N285" i="12"/>
  <c r="N291" i="12" s="1"/>
  <c r="J285" i="12"/>
  <c r="J291" i="12" s="1"/>
  <c r="F285" i="12"/>
  <c r="F291" i="12" s="1"/>
  <c r="B285" i="12"/>
  <c r="D288" i="12" s="1"/>
  <c r="AP275" i="12"/>
  <c r="AR278" i="12" s="1"/>
  <c r="AL275" i="12"/>
  <c r="AN278" i="12" s="1"/>
  <c r="AH275" i="12"/>
  <c r="AJ278" i="12" s="1"/>
  <c r="AD275" i="12"/>
  <c r="AF278" i="12" s="1"/>
  <c r="Z275" i="12"/>
  <c r="Z281" i="12" s="1"/>
  <c r="V275" i="12"/>
  <c r="V281" i="12" s="1"/>
  <c r="R275" i="12"/>
  <c r="R281" i="12" s="1"/>
  <c r="N275" i="12"/>
  <c r="P278" i="12" s="1"/>
  <c r="J275" i="12"/>
  <c r="L278" i="12" s="1"/>
  <c r="F275" i="12"/>
  <c r="F281" i="12" s="1"/>
  <c r="B275" i="12"/>
  <c r="B281" i="12" s="1"/>
  <c r="AP265" i="12"/>
  <c r="AP271" i="12" s="1"/>
  <c r="AL265" i="12"/>
  <c r="AL271" i="12" s="1"/>
  <c r="AH265" i="12"/>
  <c r="AH271" i="12" s="1"/>
  <c r="AD265" i="12"/>
  <c r="AF268" i="12" s="1"/>
  <c r="Z265" i="12"/>
  <c r="AB268" i="12" s="1"/>
  <c r="V265" i="12"/>
  <c r="X268" i="12" s="1"/>
  <c r="R265" i="12"/>
  <c r="T268" i="12" s="1"/>
  <c r="N265" i="12"/>
  <c r="P268" i="12" s="1"/>
  <c r="J265" i="12"/>
  <c r="L268" i="12" s="1"/>
  <c r="F265" i="12"/>
  <c r="H268" i="12" s="1"/>
  <c r="B265" i="12"/>
  <c r="B271" i="12" s="1"/>
  <c r="AP255" i="12"/>
  <c r="AP261" i="12" s="1"/>
  <c r="AL255" i="12"/>
  <c r="AL261" i="12" s="1"/>
  <c r="AH255" i="12"/>
  <c r="AH261" i="12" s="1"/>
  <c r="AD255" i="12"/>
  <c r="AD261" i="12" s="1"/>
  <c r="Z255" i="12"/>
  <c r="Z261" i="12" s="1"/>
  <c r="V255" i="12"/>
  <c r="V261" i="12" s="1"/>
  <c r="R255" i="12"/>
  <c r="R261" i="12" s="1"/>
  <c r="N255" i="12"/>
  <c r="N261" i="12" s="1"/>
  <c r="J255" i="12"/>
  <c r="L258" i="12" s="1"/>
  <c r="F255" i="12"/>
  <c r="H258" i="12" s="1"/>
  <c r="B255" i="12"/>
  <c r="D258" i="12" s="1"/>
  <c r="P248" i="12"/>
  <c r="AP245" i="12"/>
  <c r="AR248" i="12" s="1"/>
  <c r="AL245" i="12"/>
  <c r="AN248" i="12" s="1"/>
  <c r="AH245" i="12"/>
  <c r="AJ248" i="12" s="1"/>
  <c r="AD245" i="12"/>
  <c r="AF248" i="12" s="1"/>
  <c r="Z245" i="12"/>
  <c r="Z251" i="12" s="1"/>
  <c r="V245" i="12"/>
  <c r="V251" i="12" s="1"/>
  <c r="R245" i="12"/>
  <c r="R251" i="12" s="1"/>
  <c r="N245" i="12"/>
  <c r="N251" i="12" s="1"/>
  <c r="J245" i="12"/>
  <c r="J251" i="12" s="1"/>
  <c r="F245" i="12"/>
  <c r="F251" i="12" s="1"/>
  <c r="B245" i="12"/>
  <c r="B251" i="12" s="1"/>
  <c r="AD241" i="12"/>
  <c r="Z241" i="12"/>
  <c r="AP235" i="12"/>
  <c r="AR238" i="12" s="1"/>
  <c r="AL235" i="12"/>
  <c r="AN238" i="12" s="1"/>
  <c r="AH235" i="12"/>
  <c r="AJ238" i="12" s="1"/>
  <c r="AD235" i="12"/>
  <c r="AF238" i="12" s="1"/>
  <c r="Z235" i="12"/>
  <c r="AB238" i="12" s="1"/>
  <c r="V235" i="12"/>
  <c r="X238" i="12" s="1"/>
  <c r="R235" i="12"/>
  <c r="T238" i="12" s="1"/>
  <c r="N235" i="12"/>
  <c r="P238" i="12" s="1"/>
  <c r="J235" i="12"/>
  <c r="J241" i="12" s="1"/>
  <c r="F235" i="12"/>
  <c r="F241" i="12" s="1"/>
  <c r="B235" i="12"/>
  <c r="D238" i="12" s="1"/>
  <c r="N231" i="12"/>
  <c r="F231" i="12"/>
  <c r="B231" i="12"/>
  <c r="AR228" i="12"/>
  <c r="AP225" i="12"/>
  <c r="AP231" i="12" s="1"/>
  <c r="AL225" i="12"/>
  <c r="AL231" i="12" s="1"/>
  <c r="AH225" i="12"/>
  <c r="AH231" i="12" s="1"/>
  <c r="AD225" i="12"/>
  <c r="AD231" i="12" s="1"/>
  <c r="Z225" i="12"/>
  <c r="Z231" i="12" s="1"/>
  <c r="V225" i="12"/>
  <c r="X228" i="12" s="1"/>
  <c r="R225" i="12"/>
  <c r="T228" i="12" s="1"/>
  <c r="N225" i="12"/>
  <c r="P228" i="12" s="1"/>
  <c r="J225" i="12"/>
  <c r="L228" i="12" s="1"/>
  <c r="F225" i="12"/>
  <c r="H228" i="12" s="1"/>
  <c r="B225" i="12"/>
  <c r="D228" i="12" s="1"/>
  <c r="AP215" i="12"/>
  <c r="AP221" i="12" s="1"/>
  <c r="AL215" i="12"/>
  <c r="AL221" i="12" s="1"/>
  <c r="AH215" i="12"/>
  <c r="AJ218" i="12" s="1"/>
  <c r="AD215" i="12"/>
  <c r="AF218" i="12" s="1"/>
  <c r="Z215" i="12"/>
  <c r="AB218" i="12" s="1"/>
  <c r="V215" i="12"/>
  <c r="V221" i="12" s="1"/>
  <c r="R215" i="12"/>
  <c r="R221" i="12" s="1"/>
  <c r="N215" i="12"/>
  <c r="N221" i="12" s="1"/>
  <c r="J215" i="12"/>
  <c r="J221" i="12" s="1"/>
  <c r="F215" i="12"/>
  <c r="F221" i="12" s="1"/>
  <c r="B215" i="12"/>
  <c r="B221" i="12" s="1"/>
  <c r="AP205" i="12"/>
  <c r="AR208" i="12" s="1"/>
  <c r="AL205" i="12"/>
  <c r="AN208" i="12" s="1"/>
  <c r="AH205" i="12"/>
  <c r="AJ208" i="12" s="1"/>
  <c r="AD205" i="12"/>
  <c r="AF208" i="12" s="1"/>
  <c r="Z205" i="12"/>
  <c r="AB208" i="12" s="1"/>
  <c r="V205" i="12"/>
  <c r="X208" i="12" s="1"/>
  <c r="R205" i="12"/>
  <c r="R211" i="12" s="1"/>
  <c r="N205" i="12"/>
  <c r="N211" i="12" s="1"/>
  <c r="J205" i="12"/>
  <c r="J211" i="12" s="1"/>
  <c r="F205" i="12"/>
  <c r="F211" i="12" s="1"/>
  <c r="B205" i="12"/>
  <c r="B211" i="12" s="1"/>
  <c r="AP195" i="12"/>
  <c r="AP201" i="12" s="1"/>
  <c r="AL195" i="12"/>
  <c r="AL201" i="12" s="1"/>
  <c r="AH195" i="12"/>
  <c r="AH201" i="12" s="1"/>
  <c r="AD195" i="12"/>
  <c r="AD201" i="12" s="1"/>
  <c r="Z195" i="12"/>
  <c r="Z201" i="12" s="1"/>
  <c r="V195" i="12"/>
  <c r="X198" i="12" s="1"/>
  <c r="R195" i="12"/>
  <c r="T198" i="12" s="1"/>
  <c r="N195" i="12"/>
  <c r="P198" i="12" s="1"/>
  <c r="J195" i="12"/>
  <c r="L198" i="12" s="1"/>
  <c r="F195" i="12"/>
  <c r="H198" i="12" s="1"/>
  <c r="B195" i="12"/>
  <c r="D198" i="12" s="1"/>
  <c r="AP185" i="12"/>
  <c r="AP191" i="12" s="1"/>
  <c r="AL185" i="12"/>
  <c r="AL191" i="12" s="1"/>
  <c r="AH185" i="12"/>
  <c r="AH191" i="12" s="1"/>
  <c r="AD185" i="12"/>
  <c r="AD191" i="12" s="1"/>
  <c r="Z185" i="12"/>
  <c r="Z191" i="12" s="1"/>
  <c r="V185" i="12"/>
  <c r="V191" i="12" s="1"/>
  <c r="R185" i="12"/>
  <c r="R191" i="12" s="1"/>
  <c r="N185" i="12"/>
  <c r="N191" i="12" s="1"/>
  <c r="J185" i="12"/>
  <c r="J191" i="12" s="1"/>
  <c r="F185" i="12"/>
  <c r="F191" i="12" s="1"/>
  <c r="B185" i="12"/>
  <c r="D188" i="12" s="1"/>
  <c r="AP175" i="12"/>
  <c r="AR178" i="12" s="1"/>
  <c r="AL175" i="12"/>
  <c r="AN178" i="12" s="1"/>
  <c r="AH175" i="12"/>
  <c r="AJ178" i="12" s="1"/>
  <c r="AD175" i="12"/>
  <c r="AF178" i="12" s="1"/>
  <c r="Z175" i="12"/>
  <c r="Z181" i="12" s="1"/>
  <c r="V175" i="12"/>
  <c r="V181" i="12" s="1"/>
  <c r="R175" i="12"/>
  <c r="R181" i="12" s="1"/>
  <c r="N175" i="12"/>
  <c r="N181" i="12" s="1"/>
  <c r="J175" i="12"/>
  <c r="J181" i="12" s="1"/>
  <c r="F175" i="12"/>
  <c r="F181" i="12" s="1"/>
  <c r="B175" i="12"/>
  <c r="B181" i="12" s="1"/>
  <c r="AP165" i="12"/>
  <c r="AP171" i="12" s="1"/>
  <c r="AL165" i="12"/>
  <c r="AL171" i="12" s="1"/>
  <c r="AH165" i="12"/>
  <c r="AH171" i="12" s="1"/>
  <c r="AD165" i="12"/>
  <c r="AF168" i="12" s="1"/>
  <c r="Z165" i="12"/>
  <c r="AB168" i="12" s="1"/>
  <c r="V165" i="12"/>
  <c r="X168" i="12" s="1"/>
  <c r="R165" i="12"/>
  <c r="T168" i="12" s="1"/>
  <c r="N165" i="12"/>
  <c r="P168" i="12" s="1"/>
  <c r="J165" i="12"/>
  <c r="L168" i="12" s="1"/>
  <c r="F165" i="12"/>
  <c r="H168" i="12" s="1"/>
  <c r="B165" i="12"/>
  <c r="B171" i="12" s="1"/>
  <c r="F161" i="12"/>
  <c r="B161" i="12"/>
  <c r="H158" i="12"/>
  <c r="D158" i="12"/>
  <c r="AP155" i="12"/>
  <c r="AP161" i="12" s="1"/>
  <c r="AL155" i="12"/>
  <c r="AL161" i="12" s="1"/>
  <c r="AH155" i="12"/>
  <c r="AH161" i="12" s="1"/>
  <c r="AD155" i="12"/>
  <c r="AD161" i="12" s="1"/>
  <c r="Z155" i="12"/>
  <c r="Z161" i="12" s="1"/>
  <c r="V155" i="12"/>
  <c r="V161" i="12" s="1"/>
  <c r="R155" i="12"/>
  <c r="R161" i="12" s="1"/>
  <c r="N155" i="12"/>
  <c r="N161" i="12" s="1"/>
  <c r="J155" i="12"/>
  <c r="J161" i="12" s="1"/>
  <c r="AP151" i="12"/>
  <c r="AR148" i="12"/>
  <c r="H148" i="12"/>
  <c r="AL145" i="12"/>
  <c r="AN148" i="12" s="1"/>
  <c r="AH145" i="12"/>
  <c r="AJ148" i="12" s="1"/>
  <c r="AD145" i="12"/>
  <c r="AF148" i="12" s="1"/>
  <c r="Z145" i="12"/>
  <c r="AB148" i="12" s="1"/>
  <c r="V145" i="12"/>
  <c r="V151" i="12" s="1"/>
  <c r="R145" i="12"/>
  <c r="R151" i="12" s="1"/>
  <c r="N145" i="12"/>
  <c r="N151" i="12" s="1"/>
  <c r="J145" i="12"/>
  <c r="J151" i="12" s="1"/>
  <c r="F145" i="12"/>
  <c r="F151" i="12" s="1"/>
  <c r="B145" i="12"/>
  <c r="B151" i="12" s="1"/>
  <c r="AP141" i="12"/>
  <c r="AL141" i="12"/>
  <c r="AH141" i="12"/>
  <c r="AD141" i="12"/>
  <c r="Z141" i="12"/>
  <c r="V141" i="12"/>
  <c r="R141" i="12"/>
  <c r="N141" i="12"/>
  <c r="J141" i="12"/>
  <c r="F141" i="12"/>
  <c r="B141" i="12"/>
  <c r="AR138" i="12"/>
  <c r="AN138" i="12"/>
  <c r="AJ138" i="12"/>
  <c r="AF138" i="12"/>
  <c r="AB138" i="12"/>
  <c r="X138" i="12"/>
  <c r="T138" i="12"/>
  <c r="P138" i="12"/>
  <c r="L138" i="12"/>
  <c r="H138" i="12"/>
  <c r="D138" i="12"/>
  <c r="AP131" i="12"/>
  <c r="AL131" i="12"/>
  <c r="AH131" i="12"/>
  <c r="AD131" i="12"/>
  <c r="Z131" i="12"/>
  <c r="V131" i="12"/>
  <c r="R131" i="12"/>
  <c r="N131" i="12"/>
  <c r="J131" i="12"/>
  <c r="F131" i="12"/>
  <c r="B131" i="12"/>
  <c r="AR128" i="12"/>
  <c r="AN128" i="12"/>
  <c r="AJ128" i="12"/>
  <c r="AF128" i="12"/>
  <c r="AB128" i="12"/>
  <c r="X128" i="12"/>
  <c r="T128" i="12"/>
  <c r="P128" i="12"/>
  <c r="L128" i="12"/>
  <c r="H128" i="12"/>
  <c r="D128" i="12"/>
  <c r="AP121" i="12"/>
  <c r="AL121" i="12"/>
  <c r="AH121" i="12"/>
  <c r="AD121" i="12"/>
  <c r="Z121" i="12"/>
  <c r="V121" i="12"/>
  <c r="R121" i="12"/>
  <c r="N121" i="12"/>
  <c r="J121" i="12"/>
  <c r="F121" i="12"/>
  <c r="B121" i="12"/>
  <c r="AR118" i="12"/>
  <c r="AN118" i="12"/>
  <c r="AJ118" i="12"/>
  <c r="AF118" i="12"/>
  <c r="AB118" i="12"/>
  <c r="X118" i="12"/>
  <c r="T118" i="12"/>
  <c r="P118" i="12"/>
  <c r="L118" i="12"/>
  <c r="H118" i="12"/>
  <c r="D118" i="12"/>
  <c r="AP111" i="12"/>
  <c r="AL111" i="12"/>
  <c r="AH111" i="12"/>
  <c r="AD111" i="12"/>
  <c r="Z111" i="12"/>
  <c r="V111" i="12"/>
  <c r="R111" i="12"/>
  <c r="N111" i="12"/>
  <c r="J111" i="12"/>
  <c r="F111" i="12"/>
  <c r="B111" i="12"/>
  <c r="AR108" i="12"/>
  <c r="AN108" i="12"/>
  <c r="AJ108" i="12"/>
  <c r="AF108" i="12"/>
  <c r="AB108" i="12"/>
  <c r="X108" i="12"/>
  <c r="T108" i="12"/>
  <c r="P108" i="12"/>
  <c r="L108" i="12"/>
  <c r="H108" i="12"/>
  <c r="D108" i="12"/>
  <c r="AP101" i="12"/>
  <c r="AL101" i="12"/>
  <c r="AH101" i="12"/>
  <c r="AD101" i="12"/>
  <c r="Z101" i="12"/>
  <c r="V101" i="12"/>
  <c r="R101" i="12"/>
  <c r="N101" i="12"/>
  <c r="J101" i="12"/>
  <c r="F101" i="12"/>
  <c r="B101" i="12"/>
  <c r="AR98" i="12"/>
  <c r="AN98" i="12"/>
  <c r="AJ98" i="12"/>
  <c r="AF98" i="12"/>
  <c r="AB98" i="12"/>
  <c r="X98" i="12"/>
  <c r="T98" i="12"/>
  <c r="P98" i="12"/>
  <c r="L98" i="12"/>
  <c r="H98" i="12"/>
  <c r="D98" i="12"/>
  <c r="AP91" i="12"/>
  <c r="AL91" i="12"/>
  <c r="AH91" i="12"/>
  <c r="AD91" i="12"/>
  <c r="Z91" i="12"/>
  <c r="V91" i="12"/>
  <c r="R91" i="12"/>
  <c r="N91" i="12"/>
  <c r="J91" i="12"/>
  <c r="F91" i="12"/>
  <c r="B91" i="12"/>
  <c r="AR88" i="12"/>
  <c r="AN88" i="12"/>
  <c r="AJ88" i="12"/>
  <c r="AF88" i="12"/>
  <c r="AB88" i="12"/>
  <c r="X88" i="12"/>
  <c r="T88" i="12"/>
  <c r="P88" i="12"/>
  <c r="L88" i="12"/>
  <c r="H88" i="12"/>
  <c r="D88" i="12"/>
  <c r="AP81" i="12"/>
  <c r="AL81" i="12"/>
  <c r="AH81" i="12"/>
  <c r="AD81" i="12"/>
  <c r="Z81" i="12"/>
  <c r="V81" i="12"/>
  <c r="R81" i="12"/>
  <c r="N81" i="12"/>
  <c r="J81" i="12"/>
  <c r="F81" i="12"/>
  <c r="B81" i="12"/>
  <c r="AR78" i="12"/>
  <c r="AN78" i="12"/>
  <c r="AJ78" i="12"/>
  <c r="AF78" i="12"/>
  <c r="AB78" i="12"/>
  <c r="X78" i="12"/>
  <c r="T78" i="12"/>
  <c r="P78" i="12"/>
  <c r="L78" i="12"/>
  <c r="H78" i="12"/>
  <c r="D78" i="12"/>
  <c r="AP65" i="12"/>
  <c r="AP71" i="12" s="1"/>
  <c r="AL65" i="12"/>
  <c r="AL71" i="12" s="1"/>
  <c r="AH65" i="12"/>
  <c r="AH71" i="12" s="1"/>
  <c r="AD65" i="12"/>
  <c r="AF68" i="12" s="1"/>
  <c r="Z65" i="12"/>
  <c r="AB68" i="12" s="1"/>
  <c r="V65" i="12"/>
  <c r="X68" i="12" s="1"/>
  <c r="R65" i="12"/>
  <c r="T68" i="12" s="1"/>
  <c r="N65" i="12"/>
  <c r="P68" i="12" s="1"/>
  <c r="J65" i="12"/>
  <c r="L68" i="12" s="1"/>
  <c r="F65" i="12"/>
  <c r="F71" i="12" s="1"/>
  <c r="B65" i="12"/>
  <c r="B71" i="12" s="1"/>
  <c r="AP61" i="12"/>
  <c r="AL61" i="12"/>
  <c r="AH61" i="12"/>
  <c r="AD61" i="12"/>
  <c r="Z61" i="12"/>
  <c r="V61" i="12"/>
  <c r="R61" i="12"/>
  <c r="N61" i="12"/>
  <c r="J61" i="12"/>
  <c r="F61" i="12"/>
  <c r="B61" i="12"/>
  <c r="AR58" i="12"/>
  <c r="AN58" i="12"/>
  <c r="AJ58" i="12"/>
  <c r="AF58" i="12"/>
  <c r="AB58" i="12"/>
  <c r="X58" i="12"/>
  <c r="T58" i="12"/>
  <c r="P58" i="12"/>
  <c r="L58" i="12"/>
  <c r="H58" i="12"/>
  <c r="D58" i="12"/>
  <c r="AP51" i="12"/>
  <c r="AL51" i="12"/>
  <c r="AH51" i="12"/>
  <c r="AD51" i="12"/>
  <c r="Z51" i="12"/>
  <c r="V51" i="12"/>
  <c r="R51" i="12"/>
  <c r="N51" i="12"/>
  <c r="J51" i="12"/>
  <c r="F51" i="12"/>
  <c r="B51" i="12"/>
  <c r="AR48" i="12"/>
  <c r="AN48" i="12"/>
  <c r="AJ48" i="12"/>
  <c r="AF48" i="12"/>
  <c r="AB48" i="12"/>
  <c r="X48" i="12"/>
  <c r="T48" i="12"/>
  <c r="P48" i="12"/>
  <c r="L48" i="12"/>
  <c r="H48" i="12"/>
  <c r="D48" i="12"/>
  <c r="AP41" i="12"/>
  <c r="AL41" i="12"/>
  <c r="AH41" i="12"/>
  <c r="AD41" i="12"/>
  <c r="Z41" i="12"/>
  <c r="V41" i="12"/>
  <c r="R41" i="12"/>
  <c r="N41" i="12"/>
  <c r="J41" i="12"/>
  <c r="F41" i="12"/>
  <c r="B41" i="12"/>
  <c r="AR38" i="12"/>
  <c r="AN38" i="12"/>
  <c r="AJ38" i="12"/>
  <c r="AF38" i="12"/>
  <c r="AB38" i="12"/>
  <c r="X38" i="12"/>
  <c r="T38" i="12"/>
  <c r="P38" i="12"/>
  <c r="L38" i="12"/>
  <c r="H38" i="12"/>
  <c r="D38" i="12"/>
  <c r="AP31" i="12"/>
  <c r="AL31" i="12"/>
  <c r="AH31" i="12"/>
  <c r="AD31" i="12"/>
  <c r="Z31" i="12"/>
  <c r="V31" i="12"/>
  <c r="R31" i="12"/>
  <c r="N31" i="12"/>
  <c r="J31" i="12"/>
  <c r="F31" i="12"/>
  <c r="B31" i="12"/>
  <c r="AR28" i="12"/>
  <c r="AN28" i="12"/>
  <c r="AJ28" i="12"/>
  <c r="AF28" i="12"/>
  <c r="AB28" i="12"/>
  <c r="X28" i="12"/>
  <c r="T28" i="12"/>
  <c r="P28" i="12"/>
  <c r="L28" i="12"/>
  <c r="H28" i="12"/>
  <c r="D28" i="12"/>
  <c r="AY24" i="12"/>
  <c r="AJ15" i="12"/>
  <c r="AP15" i="12" s="1"/>
  <c r="AG14" i="12"/>
  <c r="AP13" i="12"/>
  <c r="AM12" i="12"/>
  <c r="AJ12" i="12"/>
  <c r="AP12" i="12" s="1"/>
  <c r="AJ11" i="12"/>
  <c r="AP11" i="12" s="1"/>
  <c r="AM10" i="12"/>
  <c r="AJ10" i="12"/>
  <c r="AP10" i="12" s="1"/>
  <c r="AO3" i="12"/>
  <c r="J281" i="12" l="1"/>
  <c r="N281" i="12"/>
  <c r="T248" i="12"/>
  <c r="AB248" i="12"/>
  <c r="L238" i="12"/>
  <c r="AN218" i="12"/>
  <c r="R71" i="12"/>
  <c r="B241" i="12"/>
  <c r="AN228" i="12"/>
  <c r="V241" i="12"/>
  <c r="D268" i="12"/>
  <c r="AJ198" i="12"/>
  <c r="J231" i="12"/>
  <c r="R231" i="12"/>
  <c r="AR218" i="12"/>
  <c r="Z221" i="12"/>
  <c r="AD221" i="12"/>
  <c r="AH221" i="12"/>
  <c r="F271" i="12"/>
  <c r="AD71" i="12"/>
  <c r="V71" i="12"/>
  <c r="Z71" i="12"/>
  <c r="X258" i="12"/>
  <c r="D178" i="12"/>
  <c r="AB258" i="12"/>
  <c r="D148" i="12"/>
  <c r="H178" i="12"/>
  <c r="AN198" i="12"/>
  <c r="X248" i="12"/>
  <c r="D278" i="12"/>
  <c r="AJ228" i="12"/>
  <c r="H238" i="12"/>
  <c r="AV238" i="12" s="1"/>
  <c r="H278" i="12"/>
  <c r="AV58" i="12"/>
  <c r="V211" i="12"/>
  <c r="Z211" i="12"/>
  <c r="V231" i="12"/>
  <c r="T288" i="12"/>
  <c r="X288" i="12"/>
  <c r="AJ268" i="12"/>
  <c r="AB288" i="12"/>
  <c r="T278" i="12"/>
  <c r="AF288" i="12"/>
  <c r="AJ288" i="12"/>
  <c r="Z271" i="12"/>
  <c r="AD271" i="12"/>
  <c r="AH281" i="12"/>
  <c r="AR198" i="12"/>
  <c r="AL281" i="12"/>
  <c r="D168" i="12"/>
  <c r="AP281" i="12"/>
  <c r="H248" i="12"/>
  <c r="AF228" i="12"/>
  <c r="L248" i="12"/>
  <c r="AV138" i="12"/>
  <c r="AF258" i="12"/>
  <c r="AJ258" i="12"/>
  <c r="AN288" i="12"/>
  <c r="AV88" i="12"/>
  <c r="AV98" i="12"/>
  <c r="AN258" i="12"/>
  <c r="AR288" i="12"/>
  <c r="AV78" i="12"/>
  <c r="AD251" i="12"/>
  <c r="AR258" i="12"/>
  <c r="AV108" i="12"/>
  <c r="L148" i="12"/>
  <c r="T188" i="12"/>
  <c r="AH251" i="12"/>
  <c r="P148" i="12"/>
  <c r="AB158" i="12"/>
  <c r="AJ168" i="12"/>
  <c r="L178" i="12"/>
  <c r="X188" i="12"/>
  <c r="AB198" i="12"/>
  <c r="D208" i="12"/>
  <c r="AL251" i="12"/>
  <c r="AF158" i="12"/>
  <c r="AN168" i="12"/>
  <c r="P178" i="12"/>
  <c r="AB188" i="12"/>
  <c r="AF198" i="12"/>
  <c r="H208" i="12"/>
  <c r="AP251" i="12"/>
  <c r="AD151" i="12"/>
  <c r="AV28" i="12"/>
  <c r="D68" i="12"/>
  <c r="H68" i="12"/>
  <c r="H298" i="12"/>
  <c r="AV128" i="12"/>
  <c r="AV48" i="12"/>
  <c r="AJ158" i="12"/>
  <c r="T178" i="12"/>
  <c r="AF188" i="12"/>
  <c r="L208" i="12"/>
  <c r="L218" i="12"/>
  <c r="AN158" i="12"/>
  <c r="F171" i="12"/>
  <c r="AJ188" i="12"/>
  <c r="P208" i="12"/>
  <c r="P218" i="12"/>
  <c r="Z151" i="12"/>
  <c r="AR158" i="12"/>
  <c r="J171" i="12"/>
  <c r="AN188" i="12"/>
  <c r="T208" i="12"/>
  <c r="T218" i="12"/>
  <c r="AD171" i="12"/>
  <c r="AR188" i="12"/>
  <c r="B201" i="12"/>
  <c r="X218" i="12"/>
  <c r="AH151" i="12"/>
  <c r="AL181" i="12"/>
  <c r="F201" i="12"/>
  <c r="AL151" i="12"/>
  <c r="AP181" i="12"/>
  <c r="J201" i="12"/>
  <c r="AV38" i="12"/>
  <c r="N201" i="12"/>
  <c r="AB228" i="12"/>
  <c r="D248" i="12"/>
  <c r="L298" i="12"/>
  <c r="AN268" i="12"/>
  <c r="AJ68" i="12"/>
  <c r="AN68" i="12"/>
  <c r="B291" i="12"/>
  <c r="AR68" i="12"/>
  <c r="B261" i="12"/>
  <c r="N171" i="12"/>
  <c r="J261" i="12"/>
  <c r="J271" i="12"/>
  <c r="AV118" i="12"/>
  <c r="R171" i="12"/>
  <c r="R201" i="12"/>
  <c r="N271" i="12"/>
  <c r="J71" i="12"/>
  <c r="V171" i="12"/>
  <c r="X178" i="12"/>
  <c r="V201" i="12"/>
  <c r="D218" i="12"/>
  <c r="N241" i="12"/>
  <c r="R271" i="12"/>
  <c r="N71" i="12"/>
  <c r="T148" i="12"/>
  <c r="Z171" i="12"/>
  <c r="AB178" i="12"/>
  <c r="H218" i="12"/>
  <c r="R241" i="12"/>
  <c r="V271" i="12"/>
  <c r="X278" i="12"/>
  <c r="P288" i="12"/>
  <c r="AR168" i="12"/>
  <c r="AR268" i="12"/>
  <c r="X148" i="12"/>
  <c r="AB278" i="12"/>
  <c r="L188" i="12"/>
  <c r="H288" i="12"/>
  <c r="L158" i="12"/>
  <c r="P188" i="12"/>
  <c r="AD211" i="12"/>
  <c r="AH241" i="12"/>
  <c r="L288" i="12"/>
  <c r="D298" i="12"/>
  <c r="P158" i="12"/>
  <c r="AH211" i="12"/>
  <c r="AL241" i="12"/>
  <c r="T158" i="12"/>
  <c r="AD181" i="12"/>
  <c r="AL211" i="12"/>
  <c r="AP241" i="12"/>
  <c r="P258" i="12"/>
  <c r="B191" i="12"/>
  <c r="F261" i="12"/>
  <c r="H188" i="12"/>
  <c r="R301" i="12"/>
  <c r="T298" i="12"/>
  <c r="X158" i="12"/>
  <c r="AH181" i="12"/>
  <c r="AP211" i="12"/>
  <c r="T258" i="12"/>
  <c r="AD281" i="12"/>
  <c r="P298" i="12"/>
  <c r="AV258" i="12" l="1"/>
  <c r="AV278" i="12"/>
  <c r="AV268" i="12"/>
  <c r="AV208" i="12"/>
  <c r="AV248" i="12"/>
  <c r="AV228" i="12"/>
  <c r="AV178" i="12"/>
  <c r="AV188" i="12"/>
  <c r="AV148" i="12"/>
  <c r="AV68" i="12"/>
  <c r="AV288" i="12"/>
  <c r="AV168" i="12"/>
  <c r="AV198" i="12"/>
  <c r="AV298" i="12"/>
  <c r="AV218" i="12"/>
  <c r="AV158" i="12"/>
  <c r="AV24" i="12" s="1"/>
  <c r="H7" i="1" l="1"/>
  <c r="G7" i="1"/>
  <c r="J15" i="1" l="1"/>
  <c r="H545" i="1" l="1" a="1"/>
  <c r="H545" i="1" s="1"/>
  <c r="E545" i="1" a="1"/>
  <c r="E545" i="1" s="1"/>
  <c r="B545" i="1" a="1"/>
  <c r="B545" i="1" s="1"/>
  <c r="J17" i="1"/>
  <c r="J16" i="1"/>
  <c r="H548" i="1" l="1"/>
  <c r="H547" i="1"/>
  <c r="H546" i="1"/>
  <c r="F548" i="1"/>
  <c r="E548" i="1"/>
  <c r="F547" i="1"/>
  <c r="E547" i="1"/>
  <c r="F546" i="1"/>
  <c r="E546" i="1"/>
  <c r="F545" i="1"/>
  <c r="B548" i="1"/>
  <c r="C547" i="1"/>
  <c r="B547" i="1"/>
  <c r="C546" i="1"/>
  <c r="B546" i="1"/>
  <c r="C548" i="1"/>
  <c r="C545" i="1"/>
  <c r="M20" i="1" l="1"/>
  <c r="M18" i="1"/>
  <c r="G318" i="1"/>
  <c r="I317" i="1"/>
  <c r="H317" i="1"/>
  <c r="G317" i="1"/>
  <c r="I292" i="1"/>
  <c r="H292" i="1"/>
  <c r="G292" i="1"/>
  <c r="I290" i="1"/>
  <c r="H290" i="1"/>
  <c r="I289" i="1"/>
  <c r="H289" i="1"/>
  <c r="G289" i="1"/>
  <c r="I279" i="1"/>
  <c r="H279" i="1"/>
  <c r="G279" i="1"/>
  <c r="I273" i="1"/>
  <c r="H273" i="1"/>
  <c r="G273" i="1"/>
  <c r="I249" i="1"/>
  <c r="H249" i="1"/>
  <c r="G249" i="1"/>
  <c r="I241" i="1"/>
  <c r="H241" i="1"/>
  <c r="G241" i="1"/>
  <c r="I231" i="1"/>
  <c r="H231" i="1"/>
  <c r="G231" i="1"/>
  <c r="I229" i="1"/>
  <c r="H229" i="1"/>
  <c r="G229" i="1"/>
  <c r="I213" i="1"/>
  <c r="H213" i="1"/>
  <c r="G213" i="1"/>
  <c r="I212" i="1"/>
  <c r="H212" i="1"/>
  <c r="G212" i="1"/>
  <c r="I205" i="1"/>
  <c r="H205" i="1"/>
  <c r="G205" i="1"/>
  <c r="I184" i="1"/>
  <c r="H184" i="1"/>
  <c r="G184" i="1"/>
  <c r="C13" i="1" l="1"/>
  <c r="J12" i="1" l="1"/>
  <c r="J13" i="1"/>
  <c r="J14" i="1" l="1"/>
  <c r="M10" i="1" l="1"/>
  <c r="J10" i="1" l="1"/>
  <c r="J11" i="1"/>
  <c r="K11" i="1" s="1"/>
  <c r="K12" i="1"/>
  <c r="J9" i="1"/>
  <c r="K9" i="1" s="1"/>
  <c r="L10" i="1" l="1"/>
  <c r="M11" i="1" l="1"/>
  <c r="J19" i="1" l="1"/>
  <c r="J18" i="1" l="1"/>
  <c r="C16" i="1"/>
  <c r="B13" i="1"/>
  <c r="K13" i="1"/>
  <c r="B14" i="1" l="1"/>
  <c r="B15" i="1" s="1"/>
  <c r="B18" i="1" s="1"/>
  <c r="B19" i="1" s="1"/>
  <c r="C14" i="1"/>
  <c r="K14" i="1" s="1"/>
  <c r="C19" i="1"/>
  <c r="K19" i="1" s="1"/>
  <c r="C10" i="1"/>
  <c r="K10" i="1" s="1"/>
  <c r="B10" i="1"/>
  <c r="C15" i="1" l="1"/>
  <c r="C18" i="1"/>
  <c r="K18" i="1" l="1"/>
  <c r="K17" i="1" l="1"/>
  <c r="J8" i="1" l="1"/>
  <c r="K15" i="1" l="1"/>
  <c r="K16" i="1"/>
  <c r="AJ14" i="12" l="1"/>
  <c r="AP14" i="12" s="1"/>
</calcChain>
</file>

<file path=xl/sharedStrings.xml><?xml version="1.0" encoding="utf-8"?>
<sst xmlns="http://schemas.openxmlformats.org/spreadsheetml/2006/main" count="5714" uniqueCount="684">
  <si>
    <t>Project Code</t>
  </si>
  <si>
    <t>Date</t>
  </si>
  <si>
    <t>Project Name</t>
  </si>
  <si>
    <t>PCH</t>
  </si>
  <si>
    <t>Rajinder Gupta</t>
  </si>
  <si>
    <t>Client Name</t>
  </si>
  <si>
    <t>LOA End Date</t>
  </si>
  <si>
    <t> </t>
  </si>
  <si>
    <t xml:space="preserve">Planning </t>
  </si>
  <si>
    <t>Activity</t>
  </si>
  <si>
    <t>LOA Quantity</t>
  </si>
  <si>
    <t>Estimated Quantity</t>
  </si>
  <si>
    <t>Cumm. L2 till Last Month</t>
  </si>
  <si>
    <t>Cumm. Progress till Last Month</t>
  </si>
  <si>
    <t>L2 for current month</t>
  </si>
  <si>
    <t>Balance</t>
  </si>
  <si>
    <t>Detail Survey</t>
  </si>
  <si>
    <t>--</t>
  </si>
  <si>
    <t>Check Survey</t>
  </si>
  <si>
    <t>Foundation</t>
  </si>
  <si>
    <t>Earthing</t>
  </si>
  <si>
    <t>Erection</t>
  </si>
  <si>
    <t>Tac Welding</t>
  </si>
  <si>
    <t>Type of Hold</t>
  </si>
  <si>
    <t>Locations Affected</t>
  </si>
  <si>
    <t>Kms Affected</t>
  </si>
  <si>
    <t>Date of Submission Actual/Expected</t>
  </si>
  <si>
    <t>Concerning Authority</t>
  </si>
  <si>
    <t>Total Locs Affected</t>
  </si>
  <si>
    <t>Total Kms Affected</t>
  </si>
  <si>
    <t>Remarks</t>
  </si>
  <si>
    <t>Row</t>
  </si>
  <si>
    <t>Power Line</t>
  </si>
  <si>
    <t>Railway</t>
  </si>
  <si>
    <t>Others</t>
  </si>
  <si>
    <t>Today Progress</t>
  </si>
  <si>
    <t>PM</t>
  </si>
  <si>
    <t>Stringing (PO)</t>
  </si>
  <si>
    <t>Stringing (FS)</t>
  </si>
  <si>
    <t>Stringing OPGW</t>
  </si>
  <si>
    <t xml:space="preserve"> </t>
  </si>
  <si>
    <t>Accessories</t>
  </si>
  <si>
    <t>Remark</t>
  </si>
  <si>
    <t>Crossing Summary</t>
  </si>
  <si>
    <t>River Crossing</t>
  </si>
  <si>
    <t>PGCIL</t>
  </si>
  <si>
    <t>TA-416</t>
  </si>
  <si>
    <t>NOA/LOA Start date</t>
  </si>
  <si>
    <t>No. of crossing proposed</t>
  </si>
  <si>
    <t>Sanjib Samantaray</t>
  </si>
  <si>
    <t xml:space="preserve">NOA </t>
  </si>
  <si>
    <t>CC/T/W-TW/DOM/A10/23/10706/NOA-2/24-101862/02 </t>
  </si>
  <si>
    <t>Soil Investigation</t>
  </si>
  <si>
    <t>Arun Felbin</t>
  </si>
  <si>
    <t>SL No.</t>
  </si>
  <si>
    <t>Location No.</t>
  </si>
  <si>
    <t>Tower Type.</t>
  </si>
  <si>
    <t>Soil Classification.</t>
  </si>
  <si>
    <t>Starting Date</t>
  </si>
  <si>
    <t>Completion Date</t>
  </si>
  <si>
    <t>Excavation Volume</t>
  </si>
  <si>
    <t>PCC-M10</t>
  </si>
  <si>
    <t>RCC-M20</t>
  </si>
  <si>
    <t>Work Status as on Date</t>
  </si>
  <si>
    <t>Name of Gang</t>
  </si>
  <si>
    <t>Gang Strength</t>
  </si>
  <si>
    <t>2/8</t>
  </si>
  <si>
    <t>2/7</t>
  </si>
  <si>
    <t>2/6</t>
  </si>
  <si>
    <t>2/5</t>
  </si>
  <si>
    <t>DA+0</t>
  </si>
  <si>
    <t>DA+3</t>
  </si>
  <si>
    <t>Wet Paddy</t>
  </si>
  <si>
    <t>Line Name:NEEMRANA-II-BAREILLY (PG) 765KV D/C LINE,WZ-5 (Part-III)</t>
  </si>
  <si>
    <t>TWR PKG TL03 FOR NEEMRANA-II-BAREILLY (PG) 765KV D/C LINE WZ-5 (Part-III)</t>
  </si>
  <si>
    <t>2/4</t>
  </si>
  <si>
    <t>2/3</t>
  </si>
  <si>
    <t>Cumulative Revenue for the Month in Cr.</t>
  </si>
  <si>
    <t>Revenue for the Day in Cr.</t>
  </si>
  <si>
    <t>POWERGRID Neemrana II Bareilly Transmission Ltd</t>
  </si>
  <si>
    <t>39/10</t>
  </si>
  <si>
    <t>17/4</t>
  </si>
  <si>
    <t>17/5</t>
  </si>
  <si>
    <t>17/3</t>
  </si>
  <si>
    <t>39/8</t>
  </si>
  <si>
    <t>6/2</t>
  </si>
  <si>
    <t>Sandy</t>
  </si>
  <si>
    <t>Khalil Const.</t>
  </si>
  <si>
    <t>39/9</t>
  </si>
  <si>
    <t>17/6</t>
  </si>
  <si>
    <t>DA-3</t>
  </si>
  <si>
    <t>17/7</t>
  </si>
  <si>
    <t>39/7</t>
  </si>
  <si>
    <t>39/1</t>
  </si>
  <si>
    <t>20/6</t>
  </si>
  <si>
    <t>17/8</t>
  </si>
  <si>
    <t>17/1</t>
  </si>
  <si>
    <t>39/6</t>
  </si>
  <si>
    <t>38/11</t>
  </si>
  <si>
    <t>20/7</t>
  </si>
  <si>
    <t>20/12</t>
  </si>
  <si>
    <t>38/1</t>
  </si>
  <si>
    <t>19/11</t>
  </si>
  <si>
    <t>Jay Sri Ram</t>
  </si>
  <si>
    <t>38/2</t>
  </si>
  <si>
    <t>14/5</t>
  </si>
  <si>
    <t>38/3</t>
  </si>
  <si>
    <t>19/8</t>
  </si>
  <si>
    <t>38/4</t>
  </si>
  <si>
    <t>20/8</t>
  </si>
  <si>
    <t>Approved</t>
  </si>
  <si>
    <t>14/6</t>
  </si>
  <si>
    <t>19/9</t>
  </si>
  <si>
    <t>14/4</t>
  </si>
  <si>
    <t>NH/SH/Express way.</t>
  </si>
  <si>
    <t>20/9</t>
  </si>
  <si>
    <t>36/12</t>
  </si>
  <si>
    <t>20/5</t>
  </si>
  <si>
    <t>19/12</t>
  </si>
  <si>
    <t>36/11</t>
  </si>
  <si>
    <t>14/3</t>
  </si>
  <si>
    <t>Chief Executive, 
India(T&amp;D</t>
  </si>
  <si>
    <t>23/3</t>
  </si>
  <si>
    <t>38/8</t>
  </si>
  <si>
    <t>19/1</t>
  </si>
  <si>
    <t>12/9</t>
  </si>
  <si>
    <t>36/7</t>
  </si>
  <si>
    <t>19/3</t>
  </si>
  <si>
    <t>23/4</t>
  </si>
  <si>
    <t>36/3</t>
  </si>
  <si>
    <t>J M Enterprise</t>
  </si>
  <si>
    <t>19/2</t>
  </si>
  <si>
    <t>14/7</t>
  </si>
  <si>
    <t>45/3</t>
  </si>
  <si>
    <t>39/4</t>
  </si>
  <si>
    <t>20/1</t>
  </si>
  <si>
    <t>DA+6</t>
  </si>
  <si>
    <t>36/6</t>
  </si>
  <si>
    <t>12/8</t>
  </si>
  <si>
    <t>23/5</t>
  </si>
  <si>
    <t>12/4</t>
  </si>
  <si>
    <t>50/1</t>
  </si>
  <si>
    <t>36/10</t>
  </si>
  <si>
    <t>WET</t>
  </si>
  <si>
    <t>30/3</t>
  </si>
  <si>
    <t>41/1</t>
  </si>
  <si>
    <t>45/2</t>
  </si>
  <si>
    <t>23/2</t>
  </si>
  <si>
    <t>12/2</t>
  </si>
  <si>
    <t>TOWER ERECTION</t>
  </si>
  <si>
    <t>Work status</t>
  </si>
  <si>
    <t>Gang strength</t>
  </si>
  <si>
    <t>Tac welding</t>
  </si>
  <si>
    <t>30/6</t>
  </si>
  <si>
    <t>35/2</t>
  </si>
  <si>
    <t>41/2</t>
  </si>
  <si>
    <t>36/9</t>
  </si>
  <si>
    <t>35/1</t>
  </si>
  <si>
    <t>36/5</t>
  </si>
  <si>
    <t>25/1</t>
  </si>
  <si>
    <t>30/4</t>
  </si>
  <si>
    <t>12/6</t>
  </si>
  <si>
    <t>DA+9</t>
  </si>
  <si>
    <t>Maa Durga</t>
  </si>
  <si>
    <t>46/2</t>
  </si>
  <si>
    <t>12/1</t>
  </si>
  <si>
    <t>36/8</t>
  </si>
  <si>
    <t>34/7</t>
  </si>
  <si>
    <t>23/1</t>
  </si>
  <si>
    <t>35/3</t>
  </si>
  <si>
    <t>12/3</t>
  </si>
  <si>
    <t>39/5</t>
  </si>
  <si>
    <t>12/7</t>
  </si>
  <si>
    <t>25/2</t>
  </si>
  <si>
    <t>30/2</t>
  </si>
  <si>
    <t>31/2</t>
  </si>
  <si>
    <t>34/6</t>
  </si>
  <si>
    <t>35/9</t>
  </si>
  <si>
    <t>25/3</t>
  </si>
  <si>
    <t>46/1</t>
  </si>
  <si>
    <t>31/1</t>
  </si>
  <si>
    <t>34/3</t>
  </si>
  <si>
    <t>34/4</t>
  </si>
  <si>
    <t>M A Construction</t>
  </si>
  <si>
    <t>34/2</t>
  </si>
  <si>
    <t>12/5</t>
  </si>
  <si>
    <t>4/2</t>
  </si>
  <si>
    <t>31/8</t>
  </si>
  <si>
    <t>30/1</t>
  </si>
  <si>
    <t>30/5</t>
  </si>
  <si>
    <t>20/2</t>
  </si>
  <si>
    <t>36/2</t>
  </si>
  <si>
    <t>35/8</t>
  </si>
  <si>
    <t>52/9</t>
  </si>
  <si>
    <t>33/11</t>
  </si>
  <si>
    <t>33/1</t>
  </si>
  <si>
    <t>34/1</t>
  </si>
  <si>
    <t>SSR engineering</t>
  </si>
  <si>
    <t>VED ENTTERPRISE</t>
  </si>
  <si>
    <t>VH Rajpoot cont.</t>
  </si>
  <si>
    <t>Garg Construction</t>
  </si>
  <si>
    <t>Laxmi Const.</t>
  </si>
  <si>
    <t>K R Associates</t>
  </si>
  <si>
    <t>SAIFI CON.</t>
  </si>
  <si>
    <t>A V I ENTERPRISE</t>
  </si>
  <si>
    <t>Dharamdas Contractor</t>
  </si>
  <si>
    <t>Vinayak Enterprise</t>
  </si>
  <si>
    <t>Aneshwar Traders</t>
  </si>
  <si>
    <t>31/10</t>
  </si>
  <si>
    <t>33/5</t>
  </si>
  <si>
    <t>14/2</t>
  </si>
  <si>
    <t>31/3</t>
  </si>
  <si>
    <t>33/2</t>
  </si>
  <si>
    <t>4/3</t>
  </si>
  <si>
    <t>8B/3</t>
  </si>
  <si>
    <t>28/1</t>
  </si>
  <si>
    <t>31/9</t>
  </si>
  <si>
    <t>33/10</t>
  </si>
  <si>
    <t>36/1</t>
  </si>
  <si>
    <t>7/10</t>
  </si>
  <si>
    <t>14/1</t>
  </si>
  <si>
    <t>31/5</t>
  </si>
  <si>
    <t>33/3</t>
  </si>
  <si>
    <t>Vivan Enterprise</t>
  </si>
  <si>
    <t>4/4</t>
  </si>
  <si>
    <t>7/11</t>
  </si>
  <si>
    <t>14/8</t>
  </si>
  <si>
    <t>31/6</t>
  </si>
  <si>
    <t>31/7</t>
  </si>
  <si>
    <t>52/10</t>
  </si>
  <si>
    <t>20/0</t>
  </si>
  <si>
    <t>DB1+0</t>
  </si>
  <si>
    <t>20/4</t>
  </si>
  <si>
    <t>35/4</t>
  </si>
  <si>
    <t>33/9</t>
  </si>
  <si>
    <t>35/7</t>
  </si>
  <si>
    <t>33/4</t>
  </si>
  <si>
    <t>35/5</t>
  </si>
  <si>
    <t>7/9</t>
  </si>
  <si>
    <t>8B/1</t>
  </si>
  <si>
    <t>20/3</t>
  </si>
  <si>
    <t>31/4</t>
  </si>
  <si>
    <t>33/8</t>
  </si>
  <si>
    <t>33/6</t>
  </si>
  <si>
    <t>34/0</t>
  </si>
  <si>
    <t>17/2</t>
  </si>
  <si>
    <t>19/4</t>
  </si>
  <si>
    <t>8B/2</t>
  </si>
  <si>
    <t>19/7</t>
  </si>
  <si>
    <t>7/8</t>
  </si>
  <si>
    <t>33/7</t>
  </si>
  <si>
    <t>32/0</t>
  </si>
  <si>
    <t>DC1+6</t>
  </si>
  <si>
    <t>Cumulative progress Till date</t>
  </si>
  <si>
    <t>53A/5</t>
  </si>
  <si>
    <t>64/1</t>
  </si>
  <si>
    <t>38/9</t>
  </si>
  <si>
    <t>15/0</t>
  </si>
  <si>
    <t>DC2+3</t>
  </si>
  <si>
    <t>8A/0</t>
  </si>
  <si>
    <t>DD60+0</t>
  </si>
  <si>
    <t>5/0</t>
  </si>
  <si>
    <t>53A/0</t>
  </si>
  <si>
    <t>DB2+0</t>
  </si>
  <si>
    <t>7/2</t>
  </si>
  <si>
    <t>19/6</t>
  </si>
  <si>
    <t>4/8</t>
  </si>
  <si>
    <t>4/7</t>
  </si>
  <si>
    <t>19/5</t>
  </si>
  <si>
    <t>4/5</t>
  </si>
  <si>
    <t>14.11.2024</t>
  </si>
  <si>
    <t>Completed</t>
  </si>
  <si>
    <t>Dewi Construction(Girendra)</t>
  </si>
  <si>
    <t>Horil Mahto</t>
  </si>
  <si>
    <t>Pankaj</t>
  </si>
  <si>
    <t>Reeta Bharti</t>
  </si>
  <si>
    <t>Pinky Dewi</t>
  </si>
  <si>
    <t>Amar Singh</t>
  </si>
  <si>
    <t xml:space="preserve">ASC heights </t>
  </si>
  <si>
    <t>Rudra Construction</t>
  </si>
  <si>
    <t>Dewi Construction</t>
  </si>
  <si>
    <t>10/1</t>
  </si>
  <si>
    <t>39/3</t>
  </si>
  <si>
    <t>8B/4</t>
  </si>
  <si>
    <t>33/0</t>
  </si>
  <si>
    <t>36/4</t>
  </si>
  <si>
    <t>54/1</t>
  </si>
  <si>
    <t>21/0</t>
  </si>
  <si>
    <t>8/3</t>
  </si>
  <si>
    <t>20/11</t>
  </si>
  <si>
    <t>38/6</t>
  </si>
  <si>
    <t>39/2</t>
  </si>
  <si>
    <t>35/0</t>
  </si>
  <si>
    <t>36/0</t>
  </si>
  <si>
    <t>8/4</t>
  </si>
  <si>
    <t>8B/5</t>
  </si>
  <si>
    <t>7/3</t>
  </si>
  <si>
    <t>10/0</t>
  </si>
  <si>
    <t>31/0</t>
  </si>
  <si>
    <t>54/2</t>
  </si>
  <si>
    <t>39/0</t>
  </si>
  <si>
    <t>8/2</t>
  </si>
  <si>
    <t>26/0</t>
  </si>
  <si>
    <t>7/1</t>
  </si>
  <si>
    <t>5/1</t>
  </si>
  <si>
    <t>7/4</t>
  </si>
  <si>
    <t>7/7</t>
  </si>
  <si>
    <t>8/1</t>
  </si>
  <si>
    <t>17/0</t>
  </si>
  <si>
    <t>3/0</t>
  </si>
  <si>
    <t>56/5</t>
  </si>
  <si>
    <t>38/10</t>
  </si>
  <si>
    <t>55/1</t>
  </si>
  <si>
    <t>7/5</t>
  </si>
  <si>
    <t>49/0</t>
  </si>
  <si>
    <t>4/9</t>
  </si>
  <si>
    <t>7/6</t>
  </si>
  <si>
    <t>6/1</t>
  </si>
  <si>
    <t>4/0</t>
  </si>
  <si>
    <t>56/8</t>
  </si>
  <si>
    <t>38/7</t>
  </si>
  <si>
    <t>52/7</t>
  </si>
  <si>
    <t>7/0</t>
  </si>
  <si>
    <t>8/0</t>
  </si>
  <si>
    <t>48/1</t>
  </si>
  <si>
    <t>47/0</t>
  </si>
  <si>
    <t>56/1</t>
  </si>
  <si>
    <t>9/0</t>
  </si>
  <si>
    <t>4/10</t>
  </si>
  <si>
    <t>52/8</t>
  </si>
  <si>
    <t>6/0</t>
  </si>
  <si>
    <t>56/7</t>
  </si>
  <si>
    <t>46/0</t>
  </si>
  <si>
    <t>4/6</t>
  </si>
  <si>
    <t>54/0</t>
  </si>
  <si>
    <t>DC2+6</t>
  </si>
  <si>
    <t>DC1+0</t>
  </si>
  <si>
    <t>DB1+9</t>
  </si>
  <si>
    <t>DB2+9</t>
  </si>
  <si>
    <t>DB2+6</t>
  </si>
  <si>
    <t>DC2+0</t>
  </si>
  <si>
    <t>DC2+9</t>
  </si>
  <si>
    <t>DD45+0</t>
  </si>
  <si>
    <t>DB1+3</t>
  </si>
  <si>
    <t>PS</t>
  </si>
  <si>
    <t>Wet paddy</t>
  </si>
  <si>
    <t>Gang type(Subcontractor/Company)</t>
  </si>
  <si>
    <t>Sub Contractor</t>
  </si>
  <si>
    <t>Sumit Constrcution</t>
  </si>
  <si>
    <t>Anshika con.</t>
  </si>
  <si>
    <t>MALLIK CON</t>
  </si>
  <si>
    <t>Shree Krishna</t>
  </si>
  <si>
    <t>Vishal construction</t>
  </si>
  <si>
    <t>R K Constrcution</t>
  </si>
  <si>
    <t>A K Rajpoot</t>
  </si>
  <si>
    <t>53A/4</t>
  </si>
  <si>
    <t>56/0</t>
  </si>
  <si>
    <t>64/2</t>
  </si>
  <si>
    <t>52/0</t>
  </si>
  <si>
    <t>53/0</t>
  </si>
  <si>
    <t>48/0</t>
  </si>
  <si>
    <t>DD45+9</t>
  </si>
  <si>
    <t>28/0</t>
  </si>
  <si>
    <t>FS</t>
  </si>
  <si>
    <t>55/0</t>
  </si>
  <si>
    <t>8B/0</t>
  </si>
  <si>
    <t>20/10</t>
  </si>
  <si>
    <t>19/10</t>
  </si>
  <si>
    <t>53A/2</t>
  </si>
  <si>
    <t>56/2</t>
  </si>
  <si>
    <t>57/0</t>
  </si>
  <si>
    <t>51/0</t>
  </si>
  <si>
    <t>52/3</t>
  </si>
  <si>
    <t>52/6</t>
  </si>
  <si>
    <t>53A/6</t>
  </si>
  <si>
    <t>53A/3</t>
  </si>
  <si>
    <t>24/0</t>
  </si>
  <si>
    <t>27/0</t>
  </si>
  <si>
    <t>DD60+25</t>
  </si>
  <si>
    <t>DD60+3</t>
  </si>
  <si>
    <t>0/3</t>
  </si>
  <si>
    <t>52/4</t>
  </si>
  <si>
    <t>42/0</t>
  </si>
  <si>
    <t>DD60+18</t>
  </si>
  <si>
    <t>21/3</t>
  </si>
  <si>
    <t>45/1</t>
  </si>
  <si>
    <t>0/2</t>
  </si>
  <si>
    <t>52/5</t>
  </si>
  <si>
    <t>53/1</t>
  </si>
  <si>
    <t>35/6</t>
  </si>
  <si>
    <t>22/0</t>
  </si>
  <si>
    <t>0/4</t>
  </si>
  <si>
    <t>DB2+3</t>
  </si>
  <si>
    <t>DB+0</t>
  </si>
  <si>
    <t>All Powerline crossing approval Coompleted</t>
  </si>
  <si>
    <t xml:space="preserve">All RLY Xing approval Completed </t>
  </si>
  <si>
    <t>20-20-2025</t>
  </si>
  <si>
    <t>41/0</t>
  </si>
  <si>
    <t>56/4</t>
  </si>
  <si>
    <t>Revenue for the month</t>
  </si>
  <si>
    <t>52/1</t>
  </si>
  <si>
    <t>DB1+6</t>
  </si>
  <si>
    <t>MK Infra</t>
  </si>
  <si>
    <t>Ananya Traders</t>
  </si>
  <si>
    <t>13/0</t>
  </si>
  <si>
    <t>DD60+30</t>
  </si>
  <si>
    <t>50/0</t>
  </si>
  <si>
    <t>DC1+18</t>
  </si>
  <si>
    <t>23/0</t>
  </si>
  <si>
    <t>DC2+18</t>
  </si>
  <si>
    <t>60/0</t>
  </si>
  <si>
    <t>DD45+6</t>
  </si>
  <si>
    <t>14/0</t>
  </si>
  <si>
    <t>34/5</t>
  </si>
  <si>
    <t>12/0</t>
  </si>
  <si>
    <t>DB2+18</t>
  </si>
  <si>
    <t>61/0</t>
  </si>
  <si>
    <t>67/0</t>
  </si>
  <si>
    <t>18/0</t>
  </si>
  <si>
    <t>66/1</t>
  </si>
  <si>
    <t>62/0</t>
  </si>
  <si>
    <t>DC1+25</t>
  </si>
  <si>
    <t>64/3</t>
  </si>
  <si>
    <t>57/1</t>
  </si>
  <si>
    <t>56/6</t>
  </si>
  <si>
    <t>19/0</t>
  </si>
  <si>
    <t>4/1</t>
  </si>
  <si>
    <t>Gagan</t>
  </si>
  <si>
    <t>Gagan 2</t>
  </si>
  <si>
    <t>DB+6</t>
  </si>
  <si>
    <t>29-3-225</t>
  </si>
  <si>
    <t>Anand Const.</t>
  </si>
  <si>
    <t>31-3-20255</t>
  </si>
  <si>
    <t xml:space="preserve">Pinky Dewi </t>
  </si>
  <si>
    <t>DC+6</t>
  </si>
  <si>
    <t>Ananya Traders-2</t>
  </si>
  <si>
    <t>Pinky Dewi 1</t>
  </si>
  <si>
    <t>Gagan enterprise.1</t>
  </si>
  <si>
    <t>M K infra</t>
  </si>
  <si>
    <t>Ananya Traders-1</t>
  </si>
  <si>
    <t>21/1</t>
  </si>
  <si>
    <t>16/0</t>
  </si>
  <si>
    <t>DB2+25</t>
  </si>
  <si>
    <t>68/0</t>
  </si>
  <si>
    <t>44/0</t>
  </si>
  <si>
    <t>70/0</t>
  </si>
  <si>
    <t>65/0</t>
  </si>
  <si>
    <t>ALL NH Xing approval Completed</t>
  </si>
  <si>
    <t>2/1</t>
  </si>
  <si>
    <t>45/0</t>
  </si>
  <si>
    <t>1/0</t>
  </si>
  <si>
    <t>DC1+3</t>
  </si>
  <si>
    <t>2/0</t>
  </si>
  <si>
    <t>DD45+3</t>
  </si>
  <si>
    <t>2/2</t>
  </si>
  <si>
    <t>DB+9</t>
  </si>
  <si>
    <t>Anand Construction</t>
  </si>
  <si>
    <t>Gagan enterprise.2</t>
  </si>
  <si>
    <t xml:space="preserve"> River Crossing Approved </t>
  </si>
  <si>
    <t>38/5</t>
  </si>
  <si>
    <t>69/0</t>
  </si>
  <si>
    <t>Current Status</t>
  </si>
  <si>
    <t>0/0</t>
  </si>
  <si>
    <t>52/2</t>
  </si>
  <si>
    <t>37/0</t>
  </si>
  <si>
    <t>69A/0</t>
  </si>
  <si>
    <t>Amit Const</t>
  </si>
  <si>
    <t>DC+3</t>
  </si>
  <si>
    <t>STRINGING</t>
  </si>
  <si>
    <t>Section</t>
  </si>
  <si>
    <t>Length (km)</t>
  </si>
  <si>
    <t>TSE/Manual</t>
  </si>
  <si>
    <t>Payingout/Rough Sag</t>
  </si>
  <si>
    <t>Final Sag</t>
  </si>
  <si>
    <t>Start</t>
  </si>
  <si>
    <t>End</t>
  </si>
  <si>
    <t>S.No</t>
  </si>
  <si>
    <t>AP7 to AP8</t>
  </si>
  <si>
    <t>AP6 to AP7</t>
  </si>
  <si>
    <t>AP35 to AP36</t>
  </si>
  <si>
    <t>TSE</t>
  </si>
  <si>
    <t xml:space="preserve">Gang </t>
  </si>
  <si>
    <t xml:space="preserve">Anarul </t>
  </si>
  <si>
    <t>SK Const.</t>
  </si>
  <si>
    <t>STATUS</t>
  </si>
  <si>
    <t>29/0</t>
  </si>
  <si>
    <t>40/0</t>
  </si>
  <si>
    <t>59/0</t>
  </si>
  <si>
    <t>0/1</t>
  </si>
  <si>
    <t>22A/0</t>
  </si>
  <si>
    <t>25/0</t>
  </si>
  <si>
    <t>64/0</t>
  </si>
  <si>
    <t>53A/7</t>
  </si>
  <si>
    <t>30/0</t>
  </si>
  <si>
    <t>43/0</t>
  </si>
  <si>
    <t>56/3</t>
  </si>
  <si>
    <t>63/0</t>
  </si>
  <si>
    <t>11/0</t>
  </si>
  <si>
    <t>58/0</t>
  </si>
  <si>
    <t>53A/1</t>
  </si>
  <si>
    <t>21/2</t>
  </si>
  <si>
    <t>66/0 A,B</t>
  </si>
  <si>
    <t>66/0 C,D</t>
  </si>
  <si>
    <t>DD60+25 2mtr RC</t>
  </si>
  <si>
    <t>DD60+6</t>
  </si>
  <si>
    <t>DB1+25</t>
  </si>
  <si>
    <t>DD60+9,2mtr RC</t>
  </si>
  <si>
    <t>DA+3 Normal leg A,B</t>
  </si>
  <si>
    <t>DA+3, 2mtr RC(C,D)</t>
  </si>
  <si>
    <t>DD60+18,2mtr RC</t>
  </si>
  <si>
    <t>DB1+18</t>
  </si>
  <si>
    <t>DD60+0, 1mtr RC</t>
  </si>
  <si>
    <t>DCT+0</t>
  </si>
  <si>
    <t>38/0</t>
  </si>
  <si>
    <t>Final sag Completed</t>
  </si>
  <si>
    <t>KEC INTERNATIONAL LTD.</t>
  </si>
  <si>
    <t xml:space="preserve">Gangs at Present </t>
  </si>
  <si>
    <t>AP8 to AP8A/0</t>
  </si>
  <si>
    <t>AP31 to AP32</t>
  </si>
  <si>
    <t>All Foundation completed</t>
  </si>
  <si>
    <t>Pinki Dewi</t>
  </si>
  <si>
    <t>Clipping &amp; Spacer installation completed</t>
  </si>
  <si>
    <t>DB+3</t>
  </si>
  <si>
    <t xml:space="preserve">AP32 to AP33 </t>
  </si>
  <si>
    <t xml:space="preserve">All Earthing Completed </t>
  </si>
  <si>
    <t>AP8A/0 to AP8B/0</t>
  </si>
  <si>
    <t>DC+0</t>
  </si>
  <si>
    <t>Devine</t>
  </si>
  <si>
    <t>Manual</t>
  </si>
  <si>
    <t xml:space="preserve">AP8B/0 to AP9/0 </t>
  </si>
  <si>
    <t>AP33/0 to AP34/0</t>
  </si>
  <si>
    <t>Clipping Done</t>
  </si>
  <si>
    <t>AP5/0 to AP6/0</t>
  </si>
  <si>
    <t>Punam kumari</t>
  </si>
  <si>
    <t>AP34/0 to AP35/0</t>
  </si>
  <si>
    <t>Clipping and spacer installation u/p</t>
  </si>
  <si>
    <t>Sanjay Gupta</t>
  </si>
  <si>
    <t>Clipping Done and spacer installation u/p</t>
  </si>
  <si>
    <t>Sainik Ent.</t>
  </si>
  <si>
    <t>Radha Const.</t>
  </si>
  <si>
    <t>AP9/0 to AP10/0</t>
  </si>
  <si>
    <t>kajal Const.</t>
  </si>
  <si>
    <t>DB+18</t>
  </si>
  <si>
    <t>AP4/0 to AP5/0</t>
  </si>
  <si>
    <t>AP20/0 to AP21/0</t>
  </si>
  <si>
    <t>GPJ const</t>
  </si>
  <si>
    <t>400 KV D/c Bareilly-Kasipur</t>
  </si>
  <si>
    <t>Gantry</t>
  </si>
  <si>
    <t>A</t>
  </si>
  <si>
    <t>D</t>
  </si>
  <si>
    <t>B</t>
  </si>
  <si>
    <t>C</t>
  </si>
  <si>
    <t>Bareilly</t>
  </si>
  <si>
    <t>SH-37, ELECTRIFIED, SINGLE RAILWAY TRACK</t>
  </si>
  <si>
    <t>1M RC in C&amp;D Leg</t>
  </si>
  <si>
    <t>132 KV S/C DOHNA - RICHHA T/L</t>
  </si>
  <si>
    <t>220 KV S/C BAIKUNTHAPUR - PANTNAGAR   T/L</t>
  </si>
  <si>
    <t xml:space="preserve">400 KV S/C BAREILLY - RAMPUR  T/L </t>
  </si>
  <si>
    <t>132 KV D/C CB-GANJ - MEERGANJ   T/L</t>
  </si>
  <si>
    <t>132 KV D/C CB Ganj-Meerganj</t>
  </si>
  <si>
    <t>132 KV S/c CB Ganj-Meerganj</t>
  </si>
  <si>
    <t xml:space="preserve">NH-530, RAILWAY TRACK, </t>
  </si>
  <si>
    <t>2 M RC</t>
  </si>
  <si>
    <t>400 KV S/C Bareilly-Moradabad</t>
  </si>
  <si>
    <t>400 Kv D/C Bareilly-Meerut</t>
  </si>
  <si>
    <t>220 KV S/C Rampur-CB Ganj</t>
  </si>
  <si>
    <t>Ramganga River Crossing</t>
  </si>
  <si>
    <t xml:space="preserve"> 5 Mtr Depth</t>
  </si>
  <si>
    <t>Shahabad-Aonla Road</t>
  </si>
  <si>
    <t>SH-125</t>
  </si>
  <si>
    <t>765 Kv S/c Ghatampur-Rampur</t>
  </si>
  <si>
    <t>Rly Crossing Single track, Chandausi-Bareilly</t>
  </si>
  <si>
    <t>132 Kv S/C Bisauli To Chandausi</t>
  </si>
  <si>
    <t>Chandausi - Badaun Road</t>
  </si>
  <si>
    <t>765 KV S/C Ghatampur-Hapur</t>
  </si>
  <si>
    <t>132 Kv S/C Budaun-Chandausi Dead line</t>
  </si>
  <si>
    <t xml:space="preserve">SH-43, </t>
  </si>
  <si>
    <t>GAIL GAS PIPE LINE</t>
  </si>
  <si>
    <t>Ganga Express-way</t>
  </si>
  <si>
    <t>CGD INFRA GA LINE</t>
  </si>
  <si>
    <t>132 KV D/C Sahaswan-Chandausi</t>
  </si>
  <si>
    <t>SH-51, Islamnagr- Bhajoi Road</t>
  </si>
  <si>
    <t>400 KV D/C Sambhal - Budaun Line</t>
  </si>
  <si>
    <t>&amp; CKT-II Sambhsal-Bisauli Line</t>
  </si>
  <si>
    <t xml:space="preserve">132 KV D/C CKT-I Sambhal-Babrala  </t>
  </si>
  <si>
    <t>132 Kv S/C Sambhal-Babrala</t>
  </si>
  <si>
    <t xml:space="preserve">GAIL GAS PIPE LINE </t>
  </si>
  <si>
    <t xml:space="preserve">132 KV DC LINE DISMANTLED </t>
  </si>
  <si>
    <t>2M RC in C&amp;D Leg</t>
  </si>
  <si>
    <t>220 KV SC  Moradabad - Narora TL</t>
  </si>
  <si>
    <t>NH 509, Agra-Moradabad</t>
  </si>
  <si>
    <t>Gas pipeline</t>
  </si>
  <si>
    <t xml:space="preserve">     RIVER X-ING</t>
  </si>
  <si>
    <t>132/220/400/765 Kv CROSSING</t>
  </si>
  <si>
    <t xml:space="preserve">   RAILWAY Xing</t>
  </si>
  <si>
    <t>NH/SH Xing</t>
  </si>
  <si>
    <t>TREE CUTTING CLEARANCE</t>
  </si>
  <si>
    <t>Type of Tower</t>
  </si>
  <si>
    <t>Stringing (Final Sag)</t>
  </si>
  <si>
    <t>Stringing (Rough Sag)</t>
  </si>
  <si>
    <t>Holdup location</t>
  </si>
  <si>
    <t>Earthing Comp</t>
  </si>
  <si>
    <t>Tack Welding</t>
  </si>
  <si>
    <t>Foundation Comp</t>
  </si>
  <si>
    <t>SPAN</t>
  </si>
  <si>
    <t>Erection Comp</t>
  </si>
  <si>
    <t>TW</t>
  </si>
  <si>
    <t>Stringing WIP</t>
  </si>
  <si>
    <t>Stringing Comp</t>
  </si>
  <si>
    <t>Total Balance</t>
  </si>
  <si>
    <t>WIP locations</t>
  </si>
  <si>
    <t>Total Completed</t>
  </si>
  <si>
    <t>Total Line Qty</t>
  </si>
  <si>
    <t>Description of Item</t>
  </si>
  <si>
    <t>OPGW Stringing</t>
  </si>
  <si>
    <t>LEGEND:</t>
  </si>
  <si>
    <t>Dated:</t>
  </si>
  <si>
    <t>Project Code : TA416</t>
  </si>
  <si>
    <t>Visual Chart :- 765kV D/C Neemrana II Bareilly Transmission Line, WZ-05, TL-03</t>
  </si>
  <si>
    <t>AP36/0 to AP37/0</t>
  </si>
  <si>
    <t>AP14/0 to AP15/0</t>
  </si>
  <si>
    <t>Kangresh -1</t>
  </si>
  <si>
    <t>Gouri shankar</t>
  </si>
  <si>
    <t>DB+25</t>
  </si>
  <si>
    <t>Ananya</t>
  </si>
  <si>
    <t>Kangresh -2</t>
  </si>
  <si>
    <t>Spotify pvt ltd-2</t>
  </si>
  <si>
    <t>Spotify pvt ltd-3</t>
  </si>
  <si>
    <t>DC+9</t>
  </si>
  <si>
    <t>Hold</t>
  </si>
  <si>
    <t>1st section wip</t>
  </si>
  <si>
    <t>OPGW DRUM-1</t>
  </si>
  <si>
    <t>OPGW DRUM-2</t>
  </si>
  <si>
    <t>OPGW DRUM-3</t>
  </si>
  <si>
    <t>OPGW DRUM-4</t>
  </si>
  <si>
    <t>OPGW DRUM-5</t>
  </si>
  <si>
    <t>OPGW DRUM-6</t>
  </si>
  <si>
    <t>OPGW DRUM-7</t>
  </si>
  <si>
    <t>OPGW DRUM-8</t>
  </si>
  <si>
    <t>OPGW DRUM-9</t>
  </si>
  <si>
    <t>OPGW DRUM-10</t>
  </si>
  <si>
    <t>OPGW DRUM-11</t>
  </si>
  <si>
    <t>OPGW DRUM-12</t>
  </si>
  <si>
    <t>OPGW DRUM-13</t>
  </si>
  <si>
    <t>OPGW DRUM-14</t>
  </si>
  <si>
    <t>OPGW DRUM-15</t>
  </si>
  <si>
    <t>OPGW DRUM-16</t>
  </si>
  <si>
    <t>OPGW DRUM-17</t>
  </si>
  <si>
    <t>OPGW DRUM-18</t>
  </si>
  <si>
    <t>OPGW DRUM-19</t>
  </si>
  <si>
    <t>OPGW DRUM-20</t>
  </si>
  <si>
    <t>OPGW DRUM-21</t>
  </si>
  <si>
    <t>OPGW DRUM-22</t>
  </si>
  <si>
    <t>OPGW DRUM-23</t>
  </si>
  <si>
    <t>OPGW DRUM-24</t>
  </si>
  <si>
    <t>OPGW DRUM-25</t>
  </si>
  <si>
    <t>OPGW DRUM-26</t>
  </si>
  <si>
    <t>OPGW DRUM-27</t>
  </si>
  <si>
    <t>OPGW DRUM-28</t>
  </si>
  <si>
    <t>Bottom section wip</t>
  </si>
  <si>
    <t>DC+18</t>
  </si>
  <si>
    <t>Insulator hoisting Done</t>
  </si>
  <si>
    <t xml:space="preserve">14
</t>
  </si>
  <si>
    <t>3rd section wip</t>
  </si>
  <si>
    <t>All phase Rough sag Done</t>
  </si>
  <si>
    <t>2nd section wip</t>
  </si>
  <si>
    <t>1st section Completed</t>
  </si>
  <si>
    <t>Maa Const.</t>
  </si>
  <si>
    <t>Survey Completed</t>
  </si>
  <si>
    <t>3/0 to 4/0</t>
  </si>
  <si>
    <t>Conductor Bit cutting u/p</t>
  </si>
  <si>
    <t>30/0 to 31/0</t>
  </si>
  <si>
    <t>Insulator hoisting u/p</t>
  </si>
  <si>
    <t>3rd section Completed</t>
  </si>
  <si>
    <t>Cage 1 wip</t>
  </si>
  <si>
    <t>Cage 2 Completed</t>
  </si>
  <si>
    <t>leg joint Done</t>
  </si>
  <si>
    <t>'Loc - 11/0,16/0 erection Completed .Loc  - 23/0,29/0,25/0,19/0,2/0,17/6,26/0,17/0 ,52/0,64/0,47/0,56/8,48/1,53A/1 are WIP</t>
  </si>
  <si>
    <t>3/0-4/0:-Conductor bit cutting u/p              30/0-31/0:-Insulator hoisting u/p      20/0-21/0:-Insulator Hoisting Completed</t>
  </si>
  <si>
    <t>Tower Type</t>
  </si>
  <si>
    <t>Tower Weight</t>
  </si>
  <si>
    <t>Gang Name</t>
  </si>
  <si>
    <t>14/11/2024</t>
  </si>
  <si>
    <t>20/11/2025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</si>
</sst>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0.0"/>
    <numFmt numFmtId="167" formatCode="[$-409]d\-mmm\-yy;@"/>
    <numFmt numFmtId="168" formatCode="[$-409]dd\-mmm\-yy;@"/>
    <numFmt numFmtId="169" formatCode="[$-409]dd/mmm/yy;@"/>
    <numFmt numFmtId="170" formatCode="_ * #,##0_ ;_ * \-#,##0_ ;_ * &quot;-&quot;??_ ;_ @_ "/>
    <numFmt numFmtId="171" formatCode="_(* #,##0.000_);_(* \(#,##0.000\);_(* &quot;-&quot;??_);_(@_)"/>
  </numFmts>
  <fonts count="5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Times New Roman"/>
      <family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6"/>
      <name val="Corbel"/>
      <family val="2"/>
    </font>
    <font>
      <b/>
      <sz val="6"/>
      <name val="Calibri"/>
      <family val="2"/>
    </font>
    <font>
      <sz val="6"/>
      <color rgb="FF000000"/>
      <name val="Calibri"/>
      <family val="2"/>
    </font>
    <font>
      <b/>
      <sz val="6"/>
      <color rgb="FF000000"/>
      <name val="Calibri"/>
      <family val="2"/>
    </font>
    <font>
      <b/>
      <sz val="6"/>
      <color rgb="FFFF0000"/>
      <name val="Calibri"/>
      <family val="2"/>
    </font>
    <font>
      <b/>
      <sz val="8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name val="Arial"/>
      <family val="2"/>
    </font>
    <font>
      <sz val="12"/>
      <name val="Cambria"/>
      <family val="2"/>
      <scheme val="maj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8"/>
      <name val="Tahoma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mbria"/>
      <family val="2"/>
      <scheme val="major"/>
    </font>
    <font>
      <sz val="12"/>
      <name val="Tahoma"/>
      <family val="2"/>
    </font>
    <font>
      <sz val="10"/>
      <color theme="1"/>
      <name val="Cambria"/>
      <family val="1"/>
    </font>
    <font>
      <sz val="10"/>
      <color rgb="FFFF0000"/>
      <name val="Arial"/>
      <family val="2"/>
    </font>
    <font>
      <b/>
      <sz val="10"/>
      <name val="Tahoma"/>
      <family val="2"/>
    </font>
    <font>
      <b/>
      <sz val="6"/>
      <color theme="1" tint="4.9989318521683403E-2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Calibri"/>
      <family val="2"/>
      <scheme val="minor"/>
    </font>
    <font>
      <b/>
      <sz val="10"/>
      <name val="Arial Narrow"/>
      <family val="2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CD6ED"/>
        <bgColor indexed="64"/>
      </patternFill>
    </fill>
    <fill>
      <patternFill patternType="solid">
        <fgColor rgb="FFB3C6E6"/>
        <bgColor indexed="64"/>
      </patternFill>
    </fill>
    <fill>
      <patternFill patternType="solid">
        <fgColor rgb="FFB3C6E6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5">
    <xf numFmtId="0" fontId="0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0" fontId="7" fillId="0" borderId="0"/>
    <xf numFmtId="0" fontId="5" fillId="0" borderId="0"/>
    <xf numFmtId="0" fontId="23" fillId="0" borderId="0"/>
    <xf numFmtId="0" fontId="5" fillId="0" borderId="0"/>
    <xf numFmtId="164" fontId="23" fillId="0" borderId="0" applyFont="0" applyFill="0" applyBorder="0" applyAlignment="0" applyProtection="0"/>
    <xf numFmtId="0" fontId="23" fillId="0" borderId="0"/>
    <xf numFmtId="0" fontId="4" fillId="0" borderId="0"/>
    <xf numFmtId="0" fontId="23" fillId="0" borderId="0"/>
    <xf numFmtId="0" fontId="3" fillId="0" borderId="0"/>
    <xf numFmtId="0" fontId="2" fillId="0" borderId="0"/>
    <xf numFmtId="0" fontId="1" fillId="0" borderId="0"/>
  </cellStyleXfs>
  <cellXfs count="561">
    <xf numFmtId="0" fontId="0" fillId="0" borderId="0" xfId="0" applyAlignment="1">
      <alignment horizontal="left" vertical="top"/>
    </xf>
    <xf numFmtId="0" fontId="10" fillId="4" borderId="5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7" fillId="3" borderId="14" xfId="0" quotePrefix="1" applyFont="1" applyFill="1" applyBorder="1" applyAlignment="1">
      <alignment horizontal="center" vertical="center" wrapText="1"/>
    </xf>
    <xf numFmtId="0" fontId="11" fillId="3" borderId="14" xfId="0" quotePrefix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166" fontId="17" fillId="3" borderId="14" xfId="0" quotePrefix="1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top"/>
    </xf>
    <xf numFmtId="1" fontId="11" fillId="0" borderId="14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7" fillId="2" borderId="14" xfId="0" quotePrefix="1" applyFont="1" applyFill="1" applyBorder="1" applyAlignment="1">
      <alignment horizontal="center" vertical="center" wrapText="1"/>
    </xf>
    <xf numFmtId="0" fontId="17" fillId="0" borderId="14" xfId="0" quotePrefix="1" applyFont="1" applyBorder="1" applyAlignment="1">
      <alignment horizontal="center" vertical="center" wrapText="1"/>
    </xf>
    <xf numFmtId="1" fontId="10" fillId="0" borderId="14" xfId="0" applyNumberFormat="1" applyFont="1" applyBorder="1" applyAlignment="1">
      <alignment horizontal="center" vertical="center" wrapText="1"/>
    </xf>
    <xf numFmtId="0" fontId="11" fillId="2" borderId="14" xfId="0" quotePrefix="1" applyFont="1" applyFill="1" applyBorder="1" applyAlignment="1">
      <alignment horizontal="center" vertical="center" wrapText="1"/>
    </xf>
    <xf numFmtId="166" fontId="10" fillId="0" borderId="14" xfId="0" applyNumberFormat="1" applyFont="1" applyBorder="1" applyAlignment="1">
      <alignment horizontal="center" vertical="center" wrapText="1"/>
    </xf>
    <xf numFmtId="1" fontId="11" fillId="2" borderId="14" xfId="0" quotePrefix="1" applyNumberFormat="1" applyFont="1" applyFill="1" applyBorder="1" applyAlignment="1">
      <alignment horizontal="center" vertical="center" wrapText="1"/>
    </xf>
    <xf numFmtId="1" fontId="17" fillId="3" borderId="14" xfId="0" quotePrefix="1" applyNumberFormat="1" applyFont="1" applyFill="1" applyBorder="1" applyAlignment="1">
      <alignment horizontal="center" vertical="center" wrapText="1"/>
    </xf>
    <xf numFmtId="166" fontId="11" fillId="2" borderId="14" xfId="0" quotePrefix="1" applyNumberFormat="1" applyFont="1" applyFill="1" applyBorder="1" applyAlignment="1">
      <alignment horizontal="center" vertical="center" wrapText="1"/>
    </xf>
    <xf numFmtId="167" fontId="10" fillId="4" borderId="5" xfId="0" applyNumberFormat="1" applyFont="1" applyFill="1" applyBorder="1" applyAlignment="1">
      <alignment horizontal="center" vertical="center" wrapText="1"/>
    </xf>
    <xf numFmtId="2" fontId="10" fillId="0" borderId="14" xfId="0" applyNumberFormat="1" applyFont="1" applyBorder="1" applyAlignment="1">
      <alignment horizontal="center" vertical="center" wrapText="1"/>
    </xf>
    <xf numFmtId="168" fontId="8" fillId="4" borderId="5" xfId="0" applyNumberFormat="1" applyFont="1" applyFill="1" applyBorder="1" applyAlignment="1">
      <alignment horizontal="center" vertical="center" wrapText="1"/>
    </xf>
    <xf numFmtId="1" fontId="17" fillId="2" borderId="14" xfId="0" quotePrefix="1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10" fillId="0" borderId="9" xfId="0" quotePrefix="1" applyFont="1" applyBorder="1" applyAlignment="1">
      <alignment horizontal="center" vertical="center" wrapText="1"/>
    </xf>
    <xf numFmtId="0" fontId="10" fillId="0" borderId="9" xfId="0" quotePrefix="1" applyFont="1" applyBorder="1" applyAlignment="1">
      <alignment vertical="center" wrapText="1"/>
    </xf>
    <xf numFmtId="2" fontId="8" fillId="0" borderId="9" xfId="0" quotePrefix="1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5" fontId="8" fillId="0" borderId="9" xfId="0" quotePrefix="1" applyNumberFormat="1" applyFont="1" applyBorder="1" applyAlignment="1">
      <alignment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top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" fontId="8" fillId="0" borderId="14" xfId="0" quotePrefix="1" applyNumberFormat="1" applyFont="1" applyBorder="1" applyAlignment="1">
      <alignment horizontal="center" vertical="center" wrapText="1"/>
    </xf>
    <xf numFmtId="1" fontId="11" fillId="0" borderId="14" xfId="0" quotePrefix="1" applyNumberFormat="1" applyFont="1" applyBorder="1" applyAlignment="1">
      <alignment horizontal="center" vertical="center" wrapText="1"/>
    </xf>
    <xf numFmtId="2" fontId="8" fillId="0" borderId="9" xfId="0" quotePrefix="1" applyNumberFormat="1" applyFont="1" applyBorder="1" applyAlignment="1">
      <alignment horizontal="center" vertical="center" wrapText="1"/>
    </xf>
    <xf numFmtId="166" fontId="11" fillId="3" borderId="14" xfId="0" quotePrefix="1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11" fillId="6" borderId="36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20" fillId="6" borderId="36" xfId="0" applyFont="1" applyFill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0" fontId="14" fillId="8" borderId="41" xfId="0" applyFont="1" applyFill="1" applyBorder="1" applyAlignment="1">
      <alignment horizontal="center" vertical="center" wrapText="1"/>
    </xf>
    <xf numFmtId="0" fontId="14" fillId="9" borderId="4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0" fillId="0" borderId="14" xfId="0" quotePrefix="1" applyFont="1" applyBorder="1" applyAlignment="1">
      <alignment vertical="center" wrapText="1"/>
    </xf>
    <xf numFmtId="169" fontId="25" fillId="0" borderId="14" xfId="0" applyNumberFormat="1" applyFont="1" applyBorder="1" applyAlignment="1" applyProtection="1">
      <alignment horizontal="center" vertical="center" wrapText="1" readingOrder="1"/>
      <protection locked="0"/>
    </xf>
    <xf numFmtId="0" fontId="26" fillId="0" borderId="14" xfId="0" applyFont="1" applyBorder="1" applyAlignment="1">
      <alignment horizontal="center" vertical="center"/>
    </xf>
    <xf numFmtId="14" fontId="29" fillId="0" borderId="14" xfId="2" applyNumberFormat="1" applyFont="1" applyBorder="1" applyAlignment="1">
      <alignment horizontal="center" vertical="center" wrapText="1"/>
    </xf>
    <xf numFmtId="17" fontId="27" fillId="0" borderId="14" xfId="2" quotePrefix="1" applyNumberFormat="1" applyFont="1" applyBorder="1" applyAlignment="1">
      <alignment horizontal="center" vertical="center" wrapText="1"/>
    </xf>
    <xf numFmtId="17" fontId="30" fillId="0" borderId="14" xfId="2" quotePrefix="1" applyNumberFormat="1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4" xfId="0" quotePrefix="1" applyFont="1" applyBorder="1" applyAlignment="1">
      <alignment horizontal="center"/>
    </xf>
    <xf numFmtId="0" fontId="28" fillId="0" borderId="14" xfId="0" applyFont="1" applyBorder="1" applyAlignment="1">
      <alignment horizontal="center" vertical="center"/>
    </xf>
    <xf numFmtId="16" fontId="27" fillId="0" borderId="14" xfId="0" quotePrefix="1" applyNumberFormat="1" applyFont="1" applyBorder="1" applyAlignment="1">
      <alignment horizontal="center"/>
    </xf>
    <xf numFmtId="0" fontId="28" fillId="0" borderId="14" xfId="0" quotePrefix="1" applyFont="1" applyBorder="1" applyAlignment="1">
      <alignment horizontal="center" vertical="center"/>
    </xf>
    <xf numFmtId="0" fontId="29" fillId="0" borderId="14" xfId="2" applyFont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170" fontId="31" fillId="0" borderId="14" xfId="2" applyNumberFormat="1" applyFont="1" applyBorder="1" applyAlignment="1">
      <alignment horizontal="center" wrapText="1"/>
    </xf>
    <xf numFmtId="0" fontId="31" fillId="0" borderId="14" xfId="2" applyFont="1" applyBorder="1" applyAlignment="1">
      <alignment horizontal="center" wrapText="1"/>
    </xf>
    <xf numFmtId="170" fontId="31" fillId="0" borderId="14" xfId="2" applyNumberFormat="1" applyFont="1" applyBorder="1" applyAlignment="1">
      <alignment horizontal="center" vertical="center" wrapText="1"/>
    </xf>
    <xf numFmtId="17" fontId="26" fillId="0" borderId="12" xfId="0" quotePrefix="1" applyNumberFormat="1" applyFont="1" applyBorder="1" applyAlignment="1">
      <alignment horizontal="center" vertical="center"/>
    </xf>
    <xf numFmtId="17" fontId="26" fillId="0" borderId="14" xfId="0" quotePrefix="1" applyNumberFormat="1" applyFont="1" applyBorder="1" applyAlignment="1">
      <alignment horizontal="center" vertical="center"/>
    </xf>
    <xf numFmtId="49" fontId="26" fillId="0" borderId="14" xfId="0" quotePrefix="1" applyNumberFormat="1" applyFont="1" applyBorder="1" applyAlignment="1">
      <alignment horizontal="center" vertical="center"/>
    </xf>
    <xf numFmtId="0" fontId="32" fillId="0" borderId="14" xfId="0" quotePrefix="1" applyFont="1" applyBorder="1" applyAlignment="1">
      <alignment horizontal="center" vertical="center"/>
    </xf>
    <xf numFmtId="16" fontId="32" fillId="0" borderId="14" xfId="0" quotePrefix="1" applyNumberFormat="1" applyFont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49" fontId="23" fillId="0" borderId="14" xfId="0" quotePrefix="1" applyNumberFormat="1" applyFont="1" applyBorder="1" applyAlignment="1">
      <alignment horizontal="center" vertical="center"/>
    </xf>
    <xf numFmtId="0" fontId="26" fillId="0" borderId="14" xfId="0" quotePrefix="1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49" fontId="26" fillId="0" borderId="12" xfId="0" quotePrefix="1" applyNumberFormat="1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16" fontId="26" fillId="0" borderId="14" xfId="0" quotePrefix="1" applyNumberFormat="1" applyFont="1" applyBorder="1" applyAlignment="1">
      <alignment horizontal="center" vertical="center"/>
    </xf>
    <xf numFmtId="0" fontId="26" fillId="0" borderId="14" xfId="0" quotePrefix="1" applyFont="1" applyBorder="1" applyAlignment="1">
      <alignment horizontal="center" vertical="center" wrapText="1"/>
    </xf>
    <xf numFmtId="0" fontId="26" fillId="0" borderId="14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 vertical="center"/>
    </xf>
    <xf numFmtId="0" fontId="33" fillId="0" borderId="12" xfId="0" quotePrefix="1" applyFont="1" applyBorder="1" applyAlignment="1">
      <alignment horizontal="center" vertical="center"/>
    </xf>
    <xf numFmtId="0" fontId="33" fillId="0" borderId="14" xfId="0" quotePrefix="1" applyFont="1" applyBorder="1" applyAlignment="1">
      <alignment horizontal="center"/>
    </xf>
    <xf numFmtId="0" fontId="28" fillId="0" borderId="14" xfId="2" applyFont="1" applyBorder="1" applyAlignment="1">
      <alignment horizontal="center" vertical="center"/>
    </xf>
    <xf numFmtId="0" fontId="26" fillId="0" borderId="46" xfId="0" quotePrefix="1" applyFont="1" applyBorder="1" applyAlignment="1">
      <alignment horizontal="center" vertical="center"/>
    </xf>
    <xf numFmtId="0" fontId="33" fillId="0" borderId="14" xfId="0" applyFont="1" applyBorder="1" applyAlignment="1">
      <alignment horizontal="center"/>
    </xf>
    <xf numFmtId="0" fontId="26" fillId="0" borderId="12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14" fontId="23" fillId="0" borderId="17" xfId="0" applyNumberFormat="1" applyFont="1" applyBorder="1" applyAlignment="1">
      <alignment horizontal="center" vertical="center"/>
    </xf>
    <xf numFmtId="169" fontId="25" fillId="0" borderId="17" xfId="0" applyNumberFormat="1" applyFont="1" applyBorder="1" applyAlignment="1" applyProtection="1">
      <alignment horizontal="center" vertical="center" wrapText="1" readingOrder="1"/>
      <protection locked="0"/>
    </xf>
    <xf numFmtId="14" fontId="23" fillId="0" borderId="9" xfId="0" applyNumberFormat="1" applyFont="1" applyBorder="1" applyAlignment="1">
      <alignment horizontal="center" vertical="center"/>
    </xf>
    <xf numFmtId="169" fontId="25" fillId="0" borderId="9" xfId="0" applyNumberFormat="1" applyFont="1" applyBorder="1" applyAlignment="1" applyProtection="1">
      <alignment horizontal="center" vertical="center" wrapText="1" readingOrder="1"/>
      <protection locked="0"/>
    </xf>
    <xf numFmtId="14" fontId="23" fillId="0" borderId="14" xfId="0" applyNumberFormat="1" applyFont="1" applyBorder="1" applyAlignment="1">
      <alignment horizontal="center" vertical="center"/>
    </xf>
    <xf numFmtId="14" fontId="33" fillId="0" borderId="14" xfId="0" applyNumberFormat="1" applyFont="1" applyBorder="1" applyAlignment="1">
      <alignment horizontal="center" vertical="center"/>
    </xf>
    <xf numFmtId="169" fontId="25" fillId="0" borderId="14" xfId="0" quotePrefix="1" applyNumberFormat="1" applyFont="1" applyBorder="1" applyAlignment="1" applyProtection="1">
      <alignment horizontal="center" vertical="center" wrapText="1" readingOrder="1"/>
      <protection locked="0"/>
    </xf>
    <xf numFmtId="165" fontId="23" fillId="0" borderId="12" xfId="0" applyNumberFormat="1" applyFont="1" applyBorder="1" applyAlignment="1">
      <alignment horizontal="right" vertical="center"/>
    </xf>
    <xf numFmtId="165" fontId="23" fillId="0" borderId="14" xfId="0" applyNumberFormat="1" applyFont="1" applyBorder="1" applyAlignment="1">
      <alignment horizontal="right" vertical="center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169" fontId="25" fillId="0" borderId="16" xfId="0" applyNumberFormat="1" applyFont="1" applyBorder="1" applyAlignment="1" applyProtection="1">
      <alignment horizontal="center" vertical="center" wrapText="1" readingOrder="1"/>
      <protection locked="0"/>
    </xf>
    <xf numFmtId="0" fontId="0" fillId="0" borderId="24" xfId="0" applyBorder="1" applyAlignment="1">
      <alignment horizontal="center" vertical="center" wrapText="1"/>
    </xf>
    <xf numFmtId="14" fontId="19" fillId="0" borderId="14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6" fontId="0" fillId="0" borderId="14" xfId="0" quotePrefix="1" applyNumberFormat="1" applyBorder="1" applyAlignment="1">
      <alignment horizontal="center" vertical="center"/>
    </xf>
    <xf numFmtId="17" fontId="27" fillId="0" borderId="16" xfId="2" quotePrefix="1" applyNumberFormat="1" applyFont="1" applyBorder="1" applyAlignment="1">
      <alignment horizontal="center" vertical="center" wrapText="1"/>
    </xf>
    <xf numFmtId="0" fontId="29" fillId="0" borderId="16" xfId="2" applyFon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170" fontId="31" fillId="0" borderId="16" xfId="2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top"/>
    </xf>
    <xf numFmtId="0" fontId="19" fillId="0" borderId="2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4" xfId="0" applyBorder="1" applyAlignment="1">
      <alignment vertical="center"/>
    </xf>
    <xf numFmtId="16" fontId="19" fillId="0" borderId="12" xfId="0" quotePrefix="1" applyNumberFormat="1" applyFont="1" applyBorder="1" applyAlignment="1">
      <alignment horizontal="center" vertical="center"/>
    </xf>
    <xf numFmtId="0" fontId="19" fillId="0" borderId="14" xfId="0" quotePrefix="1" applyFont="1" applyBorder="1" applyAlignment="1">
      <alignment horizontal="center" vertical="center"/>
    </xf>
    <xf numFmtId="14" fontId="0" fillId="0" borderId="14" xfId="0" applyNumberFormat="1" applyBorder="1" applyAlignment="1">
      <alignment vertical="center"/>
    </xf>
    <xf numFmtId="14" fontId="19" fillId="0" borderId="14" xfId="0" applyNumberFormat="1" applyFont="1" applyBorder="1" applyAlignment="1">
      <alignment vertical="center"/>
    </xf>
    <xf numFmtId="0" fontId="19" fillId="0" borderId="12" xfId="0" quotePrefix="1" applyFont="1" applyBorder="1" applyAlignment="1">
      <alignment horizontal="center" vertical="center"/>
    </xf>
    <xf numFmtId="14" fontId="29" fillId="0" borderId="16" xfId="2" applyNumberFormat="1" applyFont="1" applyBorder="1" applyAlignment="1">
      <alignment horizontal="center" vertical="center" wrapText="1"/>
    </xf>
    <xf numFmtId="14" fontId="0" fillId="0" borderId="14" xfId="0" applyNumberForma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9" fillId="12" borderId="16" xfId="0" applyFont="1" applyFill="1" applyBorder="1" applyAlignment="1">
      <alignment horizontal="center" vertical="center" wrapText="1"/>
    </xf>
    <xf numFmtId="2" fontId="22" fillId="0" borderId="14" xfId="0" quotePrefix="1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left" vertical="top"/>
    </xf>
    <xf numFmtId="0" fontId="37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16" fontId="0" fillId="0" borderId="14" xfId="0" quotePrefix="1" applyNumberFormat="1" applyBorder="1" applyAlignment="1">
      <alignment horizontal="center" vertical="top"/>
    </xf>
    <xf numFmtId="171" fontId="27" fillId="0" borderId="14" xfId="3" applyNumberFormat="1" applyFont="1" applyFill="1" applyBorder="1" applyAlignment="1">
      <alignment vertical="center" wrapText="1"/>
    </xf>
    <xf numFmtId="0" fontId="38" fillId="0" borderId="14" xfId="0" applyFont="1" applyBorder="1" applyAlignment="1">
      <alignment horizontal="center" vertical="center"/>
    </xf>
    <xf numFmtId="165" fontId="0" fillId="0" borderId="14" xfId="0" applyNumberFormat="1" applyBorder="1" applyAlignment="1">
      <alignment vertical="center"/>
    </xf>
    <xf numFmtId="0" fontId="0" fillId="0" borderId="24" xfId="0" applyBorder="1" applyAlignment="1">
      <alignment horizontal="left" vertical="top"/>
    </xf>
    <xf numFmtId="0" fontId="0" fillId="0" borderId="13" xfId="0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17" fontId="29" fillId="0" borderId="14" xfId="2" quotePrefix="1" applyNumberFormat="1" applyFont="1" applyBorder="1" applyAlignment="1">
      <alignment horizontal="center" vertical="center" wrapText="1"/>
    </xf>
    <xf numFmtId="170" fontId="40" fillId="0" borderId="14" xfId="2" applyNumberFormat="1" applyFont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/>
    </xf>
    <xf numFmtId="0" fontId="24" fillId="0" borderId="14" xfId="2" applyFont="1" applyBorder="1" applyAlignment="1">
      <alignment horizontal="center" vertical="center"/>
    </xf>
    <xf numFmtId="0" fontId="26" fillId="0" borderId="12" xfId="0" quotePrefix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4" fillId="0" borderId="12" xfId="2" applyFont="1" applyBorder="1" applyAlignment="1">
      <alignment horizontal="center" vertical="center"/>
    </xf>
    <xf numFmtId="171" fontId="29" fillId="0" borderId="14" xfId="3" applyNumberFormat="1" applyFont="1" applyFill="1" applyBorder="1" applyAlignment="1">
      <alignment horizontal="center" vertical="center" wrapText="1"/>
    </xf>
    <xf numFmtId="171" fontId="29" fillId="0" borderId="14" xfId="3" applyNumberFormat="1" applyFont="1" applyFill="1" applyBorder="1" applyAlignment="1">
      <alignment vertical="center" wrapText="1"/>
    </xf>
    <xf numFmtId="0" fontId="18" fillId="0" borderId="14" xfId="0" applyFont="1" applyBorder="1" applyAlignment="1">
      <alignment horizontal="center" vertical="center" wrapText="1"/>
    </xf>
    <xf numFmtId="14" fontId="18" fillId="0" borderId="14" xfId="0" applyNumberFormat="1" applyFont="1" applyBorder="1" applyAlignment="1">
      <alignment horizontal="left" vertical="top"/>
    </xf>
    <xf numFmtId="165" fontId="18" fillId="0" borderId="14" xfId="0" applyNumberFormat="1" applyFont="1" applyBorder="1" applyAlignment="1">
      <alignment vertical="center"/>
    </xf>
    <xf numFmtId="0" fontId="18" fillId="0" borderId="16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top"/>
    </xf>
    <xf numFmtId="0" fontId="18" fillId="0" borderId="14" xfId="0" quotePrefix="1" applyFont="1" applyBorder="1" applyAlignment="1">
      <alignment horizontal="center" vertical="center"/>
    </xf>
    <xf numFmtId="165" fontId="18" fillId="0" borderId="14" xfId="0" applyNumberFormat="1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top"/>
    </xf>
    <xf numFmtId="0" fontId="0" fillId="0" borderId="11" xfId="0" applyBorder="1" applyAlignment="1">
      <alignment vertical="top"/>
    </xf>
    <xf numFmtId="14" fontId="19" fillId="0" borderId="14" xfId="0" applyNumberFormat="1" applyFont="1" applyBorder="1" applyAlignment="1">
      <alignment horizontal="left" vertical="top"/>
    </xf>
    <xf numFmtId="16" fontId="18" fillId="0" borderId="14" xfId="0" quotePrefix="1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top"/>
    </xf>
    <xf numFmtId="14" fontId="0" fillId="0" borderId="16" xfId="0" applyNumberFormat="1" applyBorder="1" applyAlignment="1">
      <alignment horizontal="left" vertical="top"/>
    </xf>
    <xf numFmtId="0" fontId="18" fillId="0" borderId="14" xfId="0" applyFont="1" applyBorder="1"/>
    <xf numFmtId="171" fontId="29" fillId="0" borderId="14" xfId="3" applyNumberFormat="1" applyFont="1" applyFill="1" applyBorder="1" applyAlignment="1">
      <alignment wrapText="1"/>
    </xf>
    <xf numFmtId="165" fontId="18" fillId="0" borderId="14" xfId="0" applyNumberFormat="1" applyFont="1" applyBorder="1"/>
    <xf numFmtId="0" fontId="0" fillId="0" borderId="14" xfId="0" applyBorder="1"/>
    <xf numFmtId="0" fontId="18" fillId="0" borderId="49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9" fontId="25" fillId="0" borderId="12" xfId="0" applyNumberFormat="1" applyFont="1" applyBorder="1" applyAlignment="1" applyProtection="1">
      <alignment horizontal="center" vertical="center" wrapText="1" readingOrder="1"/>
      <protection locked="0"/>
    </xf>
    <xf numFmtId="0" fontId="23" fillId="0" borderId="12" xfId="0" applyFont="1" applyBorder="1" applyAlignment="1">
      <alignment horizontal="right" vertical="center"/>
    </xf>
    <xf numFmtId="170" fontId="40" fillId="0" borderId="14" xfId="2" applyNumberFormat="1" applyFont="1" applyBorder="1" applyAlignment="1">
      <alignment horizontal="center" vertical="center"/>
    </xf>
    <xf numFmtId="0" fontId="11" fillId="0" borderId="14" xfId="0" quotePrefix="1" applyFont="1" applyBorder="1" applyAlignment="1">
      <alignment horizontal="center" vertical="center" wrapText="1"/>
    </xf>
    <xf numFmtId="165" fontId="8" fillId="0" borderId="14" xfId="0" quotePrefix="1" applyNumberFormat="1" applyFont="1" applyBorder="1" applyAlignment="1">
      <alignment horizontal="center" vertical="center" wrapText="1"/>
    </xf>
    <xf numFmtId="0" fontId="18" fillId="0" borderId="14" xfId="0" quotePrefix="1" applyFont="1" applyBorder="1" applyAlignment="1">
      <alignment horizontal="center" vertical="top"/>
    </xf>
    <xf numFmtId="0" fontId="15" fillId="9" borderId="13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18" fillId="0" borderId="16" xfId="0" applyNumberFormat="1" applyFont="1" applyBorder="1" applyAlignment="1">
      <alignment horizontal="center" vertical="top"/>
    </xf>
    <xf numFmtId="14" fontId="42" fillId="0" borderId="14" xfId="0" applyNumberFormat="1" applyFont="1" applyBorder="1" applyAlignment="1">
      <alignment horizontal="center" vertical="center"/>
    </xf>
    <xf numFmtId="17" fontId="26" fillId="3" borderId="14" xfId="0" quotePrefix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6" fillId="13" borderId="14" xfId="0" quotePrefix="1" applyFont="1" applyFill="1" applyBorder="1" applyAlignment="1">
      <alignment horizontal="center" vertical="center"/>
    </xf>
    <xf numFmtId="0" fontId="26" fillId="13" borderId="14" xfId="0" applyFont="1" applyFill="1" applyBorder="1" applyAlignment="1">
      <alignment horizontal="center" vertical="center"/>
    </xf>
    <xf numFmtId="16" fontId="26" fillId="0" borderId="14" xfId="0" quotePrefix="1" applyNumberFormat="1" applyFont="1" applyBorder="1" applyAlignment="1">
      <alignment horizontal="center" vertical="center" wrapText="1"/>
    </xf>
    <xf numFmtId="0" fontId="26" fillId="0" borderId="16" xfId="0" quotePrefix="1" applyFont="1" applyBorder="1" applyAlignment="1">
      <alignment horizontal="center" vertical="center"/>
    </xf>
    <xf numFmtId="0" fontId="26" fillId="3" borderId="14" xfId="0" quotePrefix="1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49" fontId="26" fillId="14" borderId="14" xfId="0" quotePrefix="1" applyNumberFormat="1" applyFont="1" applyFill="1" applyBorder="1" applyAlignment="1">
      <alignment horizontal="center" vertical="center"/>
    </xf>
    <xf numFmtId="16" fontId="26" fillId="0" borderId="12" xfId="0" quotePrefix="1" applyNumberFormat="1" applyFont="1" applyBorder="1" applyAlignment="1">
      <alignment horizontal="center" vertical="center" wrapText="1"/>
    </xf>
    <xf numFmtId="49" fontId="26" fillId="3" borderId="14" xfId="0" quotePrefix="1" applyNumberFormat="1" applyFont="1" applyFill="1" applyBorder="1" applyAlignment="1">
      <alignment horizontal="center" vertical="center"/>
    </xf>
    <xf numFmtId="0" fontId="36" fillId="0" borderId="14" xfId="2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24" fillId="0" borderId="16" xfId="2" applyFon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26" fillId="14" borderId="14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/>
    </xf>
    <xf numFmtId="165" fontId="23" fillId="0" borderId="16" xfId="0" applyNumberFormat="1" applyFont="1" applyBorder="1" applyAlignment="1">
      <alignment horizontal="right" vertical="center"/>
    </xf>
    <xf numFmtId="165" fontId="23" fillId="0" borderId="46" xfId="0" applyNumberFormat="1" applyFont="1" applyBorder="1" applyAlignment="1">
      <alignment horizontal="right" vertical="center"/>
    </xf>
    <xf numFmtId="165" fontId="33" fillId="0" borderId="14" xfId="0" applyNumberFormat="1" applyFont="1" applyBorder="1" applyAlignment="1">
      <alignment horizontal="right" vertical="center"/>
    </xf>
    <xf numFmtId="0" fontId="39" fillId="0" borderId="12" xfId="0" applyFont="1" applyBorder="1" applyAlignment="1">
      <alignment horizontal="center" vertical="center"/>
    </xf>
    <xf numFmtId="14" fontId="0" fillId="0" borderId="14" xfId="0" applyNumberFormat="1" applyBorder="1"/>
    <xf numFmtId="17" fontId="29" fillId="0" borderId="16" xfId="2" quotePrefix="1" applyNumberFormat="1" applyFont="1" applyBorder="1" applyAlignment="1">
      <alignment horizontal="center" vertical="center" wrapText="1"/>
    </xf>
    <xf numFmtId="171" fontId="29" fillId="0" borderId="16" xfId="3" applyNumberFormat="1" applyFont="1" applyFill="1" applyBorder="1" applyAlignment="1">
      <alignment horizontal="center" vertical="center" wrapText="1"/>
    </xf>
    <xf numFmtId="170" fontId="40" fillId="0" borderId="16" xfId="2" applyNumberFormat="1" applyFont="1" applyBorder="1" applyAlignment="1">
      <alignment horizontal="center" vertical="center" wrapText="1"/>
    </xf>
    <xf numFmtId="2" fontId="8" fillId="0" borderId="9" xfId="0" quotePrefix="1" applyNumberFormat="1" applyFont="1" applyBorder="1" applyAlignment="1">
      <alignment horizontal="left" vertical="center" indent="6"/>
    </xf>
    <xf numFmtId="2" fontId="10" fillId="0" borderId="14" xfId="0" quotePrefix="1" applyNumberFormat="1" applyFont="1" applyBorder="1" applyAlignment="1">
      <alignment vertical="center" wrapText="1"/>
    </xf>
    <xf numFmtId="2" fontId="8" fillId="0" borderId="9" xfId="0" quotePrefix="1" applyNumberFormat="1" applyFont="1" applyBorder="1" applyAlignment="1">
      <alignment horizontal="left" vertical="center" wrapText="1" indent="5"/>
    </xf>
    <xf numFmtId="0" fontId="19" fillId="0" borderId="16" xfId="0" applyFont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 wrapText="1"/>
    </xf>
    <xf numFmtId="0" fontId="8" fillId="0" borderId="14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14" fontId="18" fillId="0" borderId="16" xfId="0" applyNumberFormat="1" applyFont="1" applyBorder="1" applyAlignment="1">
      <alignment horizontal="center" vertical="center"/>
    </xf>
    <xf numFmtId="166" fontId="8" fillId="0" borderId="9" xfId="0" quotePrefix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8" fillId="12" borderId="14" xfId="0" quotePrefix="1" applyFont="1" applyFill="1" applyBorder="1" applyAlignment="1">
      <alignment horizontal="center" vertical="center" wrapText="1"/>
    </xf>
    <xf numFmtId="16" fontId="11" fillId="0" borderId="37" xfId="0" applyNumberFormat="1" applyFont="1" applyBorder="1" applyAlignment="1">
      <alignment horizontal="center" vertical="center" wrapText="1"/>
    </xf>
    <xf numFmtId="16" fontId="11" fillId="0" borderId="14" xfId="0" applyNumberFormat="1" applyFont="1" applyBorder="1" applyAlignment="1">
      <alignment horizontal="center" vertical="center" wrapText="1"/>
    </xf>
    <xf numFmtId="0" fontId="11" fillId="5" borderId="35" xfId="0" applyFont="1" applyFill="1" applyBorder="1" applyAlignment="1">
      <alignment vertical="center" wrapText="1"/>
    </xf>
    <xf numFmtId="0" fontId="11" fillId="5" borderId="54" xfId="0" applyFont="1" applyFill="1" applyBorder="1" applyAlignment="1">
      <alignment horizontal="center" vertical="center" wrapText="1"/>
    </xf>
    <xf numFmtId="171" fontId="29" fillId="0" borderId="9" xfId="3" applyNumberFormat="1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left" vertical="top"/>
    </xf>
    <xf numFmtId="14" fontId="18" fillId="0" borderId="0" xfId="0" applyNumberFormat="1" applyFont="1" applyAlignment="1">
      <alignment horizontal="left" vertical="top"/>
    </xf>
    <xf numFmtId="14" fontId="18" fillId="0" borderId="11" xfId="0" applyNumberFormat="1" applyFont="1" applyBorder="1" applyAlignment="1">
      <alignment horizontal="left" vertical="top"/>
    </xf>
    <xf numFmtId="171" fontId="29" fillId="0" borderId="14" xfId="3" applyNumberFormat="1" applyFont="1" applyFill="1" applyBorder="1" applyAlignment="1">
      <alignment horizontal="right" wrapText="1"/>
    </xf>
    <xf numFmtId="0" fontId="45" fillId="0" borderId="14" xfId="0" applyFont="1" applyBorder="1" applyAlignment="1">
      <alignment horizontal="left" vertical="top"/>
    </xf>
    <xf numFmtId="0" fontId="46" fillId="0" borderId="14" xfId="0" applyFont="1" applyBorder="1" applyAlignment="1">
      <alignment horizontal="center" vertical="center"/>
    </xf>
    <xf numFmtId="14" fontId="46" fillId="0" borderId="14" xfId="0" applyNumberFormat="1" applyFont="1" applyBorder="1" applyAlignment="1">
      <alignment horizontal="center" vertical="center"/>
    </xf>
    <xf numFmtId="14" fontId="47" fillId="0" borderId="14" xfId="0" applyNumberFormat="1" applyFont="1" applyBorder="1" applyAlignment="1">
      <alignment horizontal="center" vertical="center"/>
    </xf>
    <xf numFmtId="14" fontId="47" fillId="0" borderId="14" xfId="0" applyNumberFormat="1" applyFont="1" applyBorder="1" applyAlignment="1">
      <alignment horizontal="left" vertical="top"/>
    </xf>
    <xf numFmtId="14" fontId="47" fillId="0" borderId="14" xfId="0" applyNumberFormat="1" applyFont="1" applyBorder="1" applyAlignment="1">
      <alignment horizontal="center" vertical="top"/>
    </xf>
    <xf numFmtId="14" fontId="46" fillId="0" borderId="14" xfId="0" applyNumberFormat="1" applyFont="1" applyBorder="1" applyAlignment="1">
      <alignment horizontal="left" vertical="top"/>
    </xf>
    <xf numFmtId="0" fontId="46" fillId="0" borderId="16" xfId="0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left" vertical="top"/>
    </xf>
    <xf numFmtId="0" fontId="18" fillId="0" borderId="16" xfId="0" applyFont="1" applyBorder="1" applyAlignment="1">
      <alignment horizontal="center" vertical="center"/>
    </xf>
    <xf numFmtId="14" fontId="18" fillId="0" borderId="16" xfId="0" applyNumberFormat="1" applyFont="1" applyBorder="1" applyAlignment="1">
      <alignment horizontal="left" vertical="top"/>
    </xf>
    <xf numFmtId="0" fontId="45" fillId="0" borderId="16" xfId="0" applyFont="1" applyBorder="1" applyAlignment="1">
      <alignment horizontal="left" vertical="top"/>
    </xf>
    <xf numFmtId="14" fontId="18" fillId="0" borderId="14" xfId="0" applyNumberFormat="1" applyFont="1" applyBorder="1" applyAlignment="1">
      <alignment horizontal="left" vertical="center"/>
    </xf>
    <xf numFmtId="171" fontId="29" fillId="0" borderId="14" xfId="3" applyNumberFormat="1" applyFont="1" applyFill="1" applyBorder="1" applyAlignment="1">
      <alignment horizontal="right" vertical="center" wrapText="1"/>
    </xf>
    <xf numFmtId="0" fontId="18" fillId="0" borderId="14" xfId="0" applyFont="1" applyBorder="1" applyAlignment="1">
      <alignment horizontal="right" vertical="center"/>
    </xf>
    <xf numFmtId="14" fontId="0" fillId="0" borderId="14" xfId="0" applyNumberFormat="1" applyBorder="1" applyAlignment="1">
      <alignment horizontal="center" vertical="top"/>
    </xf>
    <xf numFmtId="0" fontId="49" fillId="0" borderId="14" xfId="9" applyFont="1" applyBorder="1" applyAlignment="1">
      <alignment horizontal="center" vertical="center"/>
    </xf>
    <xf numFmtId="0" fontId="18" fillId="2" borderId="14" xfId="0" applyFont="1" applyFill="1" applyBorder="1" applyAlignment="1">
      <alignment horizontal="right" vertical="center"/>
    </xf>
    <xf numFmtId="0" fontId="18" fillId="0" borderId="14" xfId="0" applyFont="1" applyBorder="1" applyAlignment="1">
      <alignment horizontal="right"/>
    </xf>
    <xf numFmtId="0" fontId="51" fillId="0" borderId="0" xfId="11" applyFont="1"/>
    <xf numFmtId="0" fontId="52" fillId="0" borderId="0" xfId="11" applyFont="1" applyAlignment="1">
      <alignment horizontal="center" vertical="top" wrapText="1"/>
    </xf>
    <xf numFmtId="0" fontId="51" fillId="0" borderId="0" xfId="11" applyFont="1" applyAlignment="1">
      <alignment horizontal="center"/>
    </xf>
    <xf numFmtId="0" fontId="52" fillId="0" borderId="0" xfId="11" applyFont="1" applyAlignment="1">
      <alignment horizontal="center" vertical="top"/>
    </xf>
    <xf numFmtId="0" fontId="52" fillId="0" borderId="0" xfId="11" applyFont="1"/>
    <xf numFmtId="0" fontId="52" fillId="0" borderId="0" xfId="11" applyFont="1" applyAlignment="1">
      <alignment horizontal="center" wrapText="1"/>
    </xf>
    <xf numFmtId="0" fontId="53" fillId="0" borderId="0" xfId="11" applyFont="1"/>
    <xf numFmtId="0" fontId="49" fillId="2" borderId="0" xfId="11" applyFont="1" applyFill="1" applyAlignment="1" applyProtection="1">
      <alignment horizontal="left" vertical="center"/>
      <protection locked="0"/>
    </xf>
    <xf numFmtId="0" fontId="50" fillId="2" borderId="32" xfId="11" applyFont="1" applyFill="1" applyBorder="1" applyAlignment="1" applyProtection="1">
      <alignment horizontal="left" vertical="center"/>
      <protection locked="0"/>
    </xf>
    <xf numFmtId="0" fontId="50" fillId="2" borderId="0" xfId="11" applyFont="1" applyFill="1" applyAlignment="1" applyProtection="1">
      <alignment horizontal="left" vertical="center"/>
      <protection locked="0"/>
    </xf>
    <xf numFmtId="166" fontId="11" fillId="0" borderId="14" xfId="0" applyNumberFormat="1" applyFont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/>
    </xf>
    <xf numFmtId="166" fontId="46" fillId="0" borderId="14" xfId="0" applyNumberFormat="1" applyFont="1" applyBorder="1" applyAlignment="1">
      <alignment horizontal="center" vertical="center"/>
    </xf>
    <xf numFmtId="0" fontId="1" fillId="0" borderId="0" xfId="14"/>
    <xf numFmtId="0" fontId="1" fillId="0" borderId="32" xfId="14" applyBorder="1"/>
    <xf numFmtId="0" fontId="1" fillId="0" borderId="33" xfId="14" applyBorder="1"/>
    <xf numFmtId="0" fontId="56" fillId="2" borderId="0" xfId="14" applyFont="1" applyFill="1" applyAlignment="1" applyProtection="1">
      <alignment vertical="center"/>
      <protection locked="0"/>
    </xf>
    <xf numFmtId="0" fontId="1" fillId="2" borderId="0" xfId="14" applyFill="1" applyAlignment="1" applyProtection="1">
      <alignment horizontal="left" vertical="center"/>
      <protection locked="0"/>
    </xf>
    <xf numFmtId="0" fontId="56" fillId="2" borderId="0" xfId="14" applyFont="1" applyFill="1" applyAlignment="1" applyProtection="1">
      <alignment horizontal="left" vertical="center"/>
      <protection locked="0"/>
    </xf>
    <xf numFmtId="0" fontId="1" fillId="18" borderId="9" xfId="14" applyFill="1" applyBorder="1"/>
    <xf numFmtId="0" fontId="1" fillId="18" borderId="10" xfId="14" applyFill="1" applyBorder="1"/>
    <xf numFmtId="0" fontId="1" fillId="13" borderId="14" xfId="14" applyFill="1" applyBorder="1" applyAlignment="1">
      <alignment horizontal="center"/>
    </xf>
    <xf numFmtId="0" fontId="1" fillId="0" borderId="0" xfId="14" applyAlignment="1">
      <alignment horizontal="center"/>
    </xf>
    <xf numFmtId="0" fontId="1" fillId="0" borderId="48" xfId="14" applyBorder="1" applyAlignment="1">
      <alignment horizontal="center"/>
    </xf>
    <xf numFmtId="0" fontId="1" fillId="12" borderId="14" xfId="14" applyFill="1" applyBorder="1" applyAlignment="1">
      <alignment horizontal="center"/>
    </xf>
    <xf numFmtId="0" fontId="1" fillId="0" borderId="47" xfId="14" applyBorder="1" applyAlignment="1">
      <alignment horizontal="center"/>
    </xf>
    <xf numFmtId="0" fontId="1" fillId="16" borderId="0" xfId="14" applyFill="1"/>
    <xf numFmtId="0" fontId="43" fillId="0" borderId="0" xfId="14" applyFont="1"/>
    <xf numFmtId="0" fontId="50" fillId="0" borderId="0" xfId="14" applyFont="1"/>
    <xf numFmtId="1" fontId="1" fillId="0" borderId="0" xfId="14" applyNumberFormat="1"/>
    <xf numFmtId="1" fontId="1" fillId="0" borderId="0" xfId="14" applyNumberFormat="1" applyAlignment="1">
      <alignment wrapText="1"/>
    </xf>
    <xf numFmtId="0" fontId="1" fillId="0" borderId="32" xfId="14" applyBorder="1" applyAlignment="1">
      <alignment vertical="center"/>
    </xf>
    <xf numFmtId="0" fontId="1" fillId="0" borderId="0" xfId="14" applyAlignment="1">
      <alignment vertical="center"/>
    </xf>
    <xf numFmtId="0" fontId="1" fillId="0" borderId="33" xfId="14" applyBorder="1" applyAlignment="1">
      <alignment vertical="center"/>
    </xf>
    <xf numFmtId="0" fontId="43" fillId="13" borderId="0" xfId="14" applyFont="1" applyFill="1"/>
    <xf numFmtId="0" fontId="1" fillId="13" borderId="0" xfId="14" applyFill="1"/>
    <xf numFmtId="0" fontId="1" fillId="0" borderId="0" xfId="14" applyAlignment="1">
      <alignment horizontal="left"/>
    </xf>
    <xf numFmtId="0" fontId="43" fillId="0" borderId="0" xfId="14" applyFont="1" applyAlignment="1">
      <alignment horizontal="left"/>
    </xf>
    <xf numFmtId="1" fontId="1" fillId="12" borderId="14" xfId="14" applyNumberFormat="1" applyFill="1" applyBorder="1" applyAlignment="1">
      <alignment horizontal="center"/>
    </xf>
    <xf numFmtId="0" fontId="33" fillId="0" borderId="0" xfId="14" applyFont="1" applyAlignment="1">
      <alignment vertical="center"/>
    </xf>
    <xf numFmtId="0" fontId="1" fillId="0" borderId="0" xfId="14" applyAlignment="1">
      <alignment horizontal="right"/>
    </xf>
    <xf numFmtId="0" fontId="33" fillId="0" borderId="14" xfId="14" applyFont="1" applyBorder="1"/>
    <xf numFmtId="0" fontId="1" fillId="0" borderId="32" xfId="14" applyBorder="1" applyAlignment="1">
      <alignment horizontal="left"/>
    </xf>
    <xf numFmtId="0" fontId="28" fillId="12" borderId="14" xfId="14" applyFont="1" applyFill="1" applyBorder="1" applyAlignment="1">
      <alignment horizontal="center"/>
    </xf>
    <xf numFmtId="0" fontId="43" fillId="0" borderId="0" xfId="14" applyFont="1" applyAlignment="1">
      <alignment horizontal="center"/>
    </xf>
    <xf numFmtId="0" fontId="33" fillId="0" borderId="0" xfId="14" applyFont="1" applyAlignment="1">
      <alignment horizontal="right"/>
    </xf>
    <xf numFmtId="0" fontId="1" fillId="21" borderId="14" xfId="14" applyFill="1" applyBorder="1" applyAlignment="1">
      <alignment horizontal="center"/>
    </xf>
    <xf numFmtId="0" fontId="1" fillId="0" borderId="57" xfId="14" applyBorder="1"/>
    <xf numFmtId="0" fontId="1" fillId="0" borderId="56" xfId="14" applyBorder="1"/>
    <xf numFmtId="0" fontId="1" fillId="0" borderId="55" xfId="14" applyBorder="1"/>
    <xf numFmtId="2" fontId="18" fillId="0" borderId="14" xfId="0" applyNumberFormat="1" applyFont="1" applyBorder="1" applyAlignment="1">
      <alignment horizontal="right"/>
    </xf>
    <xf numFmtId="0" fontId="8" fillId="0" borderId="14" xfId="0" applyFont="1" applyBorder="1" applyAlignment="1">
      <alignment horizontal="center" vertical="center" wrapText="1"/>
    </xf>
    <xf numFmtId="0" fontId="8" fillId="0" borderId="37" xfId="0" quotePrefix="1" applyFont="1" applyBorder="1" applyAlignment="1">
      <alignment vertical="center" wrapText="1"/>
    </xf>
    <xf numFmtId="0" fontId="19" fillId="0" borderId="14" xfId="0" applyFont="1" applyBorder="1" applyAlignment="1">
      <alignment horizontal="left" vertical="top"/>
    </xf>
    <xf numFmtId="0" fontId="19" fillId="13" borderId="14" xfId="0" applyFont="1" applyFill="1" applyBorder="1" applyAlignment="1">
      <alignment horizontal="center" vertical="center"/>
    </xf>
    <xf numFmtId="0" fontId="10" fillId="12" borderId="14" xfId="0" quotePrefix="1" applyFont="1" applyFill="1" applyBorder="1" applyAlignment="1">
      <alignment horizontal="center" vertical="center" wrapText="1"/>
    </xf>
    <xf numFmtId="0" fontId="8" fillId="12" borderId="14" xfId="0" quotePrefix="1" applyFont="1" applyFill="1" applyBorder="1" applyAlignment="1">
      <alignment vertical="center" wrapText="1"/>
    </xf>
    <xf numFmtId="0" fontId="8" fillId="12" borderId="9" xfId="0" quotePrefix="1" applyFont="1" applyFill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3" borderId="50" xfId="0" applyFont="1" applyFill="1" applyBorder="1" applyAlignment="1">
      <alignment horizontal="center" vertical="center"/>
    </xf>
    <xf numFmtId="0" fontId="19" fillId="3" borderId="5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top"/>
    </xf>
    <xf numFmtId="0" fontId="15" fillId="8" borderId="14" xfId="0" applyFont="1" applyFill="1" applyBorder="1" applyAlignment="1">
      <alignment horizontal="center" vertical="center"/>
    </xf>
    <xf numFmtId="0" fontId="15" fillId="8" borderId="42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top"/>
    </xf>
    <xf numFmtId="0" fontId="21" fillId="10" borderId="19" xfId="0" applyFont="1" applyFill="1" applyBorder="1" applyAlignment="1">
      <alignment horizontal="center" vertical="top"/>
    </xf>
    <xf numFmtId="0" fontId="21" fillId="10" borderId="25" xfId="0" applyFont="1" applyFill="1" applyBorder="1" applyAlignment="1">
      <alignment horizontal="center" vertical="top"/>
    </xf>
    <xf numFmtId="169" fontId="8" fillId="4" borderId="14" xfId="0" applyNumberFormat="1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14" fontId="10" fillId="4" borderId="28" xfId="0" applyNumberFormat="1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2" fillId="7" borderId="36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38" xfId="0" applyFont="1" applyFill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8" fillId="0" borderId="16" xfId="0" quotePrefix="1" applyFont="1" applyBorder="1" applyAlignment="1">
      <alignment horizontal="center" vertical="center" wrapText="1"/>
    </xf>
    <xf numFmtId="0" fontId="8" fillId="0" borderId="12" xfId="0" quotePrefix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0" fillId="0" borderId="9" xfId="0" quotePrefix="1" applyFont="1" applyBorder="1" applyAlignment="1">
      <alignment horizontal="center" vertical="center" wrapText="1"/>
    </xf>
    <xf numFmtId="0" fontId="10" fillId="0" borderId="37" xfId="0" quotePrefix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18" fillId="11" borderId="14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46" fillId="12" borderId="9" xfId="0" applyFont="1" applyFill="1" applyBorder="1" applyAlignment="1">
      <alignment horizontal="center" vertical="center"/>
    </xf>
    <xf numFmtId="0" fontId="46" fillId="1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48" fillId="0" borderId="9" xfId="0" applyFont="1" applyBorder="1" applyAlignment="1">
      <alignment horizontal="center" vertical="top"/>
    </xf>
    <xf numFmtId="0" fontId="48" fillId="0" borderId="10" xfId="0" applyFont="1" applyBorder="1" applyAlignment="1">
      <alignment horizontal="center" vertical="top"/>
    </xf>
    <xf numFmtId="0" fontId="48" fillId="0" borderId="11" xfId="0" applyFont="1" applyBorder="1" applyAlignment="1">
      <alignment horizontal="center" vertical="top"/>
    </xf>
    <xf numFmtId="0" fontId="44" fillId="0" borderId="9" xfId="0" applyFont="1" applyBorder="1" applyAlignment="1">
      <alignment horizontal="center" vertical="top"/>
    </xf>
    <xf numFmtId="0" fontId="44" fillId="0" borderId="10" xfId="0" applyFont="1" applyBorder="1" applyAlignment="1">
      <alignment horizontal="center" vertical="top"/>
    </xf>
    <xf numFmtId="0" fontId="44" fillId="0" borderId="11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46" fillId="12" borderId="1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52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18" fillId="0" borderId="23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 wrapText="1"/>
    </xf>
    <xf numFmtId="14" fontId="42" fillId="0" borderId="14" xfId="0" applyNumberFormat="1" applyFont="1" applyBorder="1" applyAlignment="1">
      <alignment horizontal="center" vertical="center"/>
    </xf>
    <xf numFmtId="0" fontId="0" fillId="3" borderId="14" xfId="0" applyFill="1" applyBorder="1" applyAlignment="1">
      <alignment horizontal="center" vertical="top"/>
    </xf>
    <xf numFmtId="0" fontId="19" fillId="13" borderId="14" xfId="0" applyFont="1" applyFill="1" applyBorder="1" applyAlignment="1">
      <alignment horizontal="center" vertical="top"/>
    </xf>
    <xf numFmtId="0" fontId="0" fillId="13" borderId="14" xfId="0" applyFill="1" applyBorder="1" applyAlignment="1">
      <alignment horizontal="center" vertical="top"/>
    </xf>
    <xf numFmtId="0" fontId="58" fillId="2" borderId="70" xfId="11" applyFont="1" applyFill="1" applyBorder="1" applyAlignment="1" applyProtection="1">
      <alignment horizontal="center" vertical="center"/>
      <protection locked="0"/>
    </xf>
    <xf numFmtId="0" fontId="58" fillId="2" borderId="69" xfId="11" applyFont="1" applyFill="1" applyBorder="1" applyAlignment="1" applyProtection="1">
      <alignment horizontal="center" vertical="center"/>
      <protection locked="0"/>
    </xf>
    <xf numFmtId="0" fontId="58" fillId="2" borderId="31" xfId="11" applyFont="1" applyFill="1" applyBorder="1" applyAlignment="1" applyProtection="1">
      <alignment horizontal="center" vertical="center"/>
      <protection locked="0"/>
    </xf>
    <xf numFmtId="0" fontId="57" fillId="20" borderId="0" xfId="14" applyFont="1" applyFill="1" applyAlignment="1">
      <alignment horizontal="center"/>
    </xf>
    <xf numFmtId="14" fontId="57" fillId="20" borderId="0" xfId="14" applyNumberFormat="1" applyFont="1" applyFill="1" applyAlignment="1">
      <alignment horizontal="left"/>
    </xf>
    <xf numFmtId="0" fontId="57" fillId="20" borderId="0" xfId="14" applyFont="1" applyFill="1" applyAlignment="1">
      <alignment horizontal="left"/>
    </xf>
    <xf numFmtId="0" fontId="57" fillId="20" borderId="33" xfId="14" applyFont="1" applyFill="1" applyBorder="1" applyAlignment="1">
      <alignment horizontal="left"/>
    </xf>
    <xf numFmtId="0" fontId="42" fillId="19" borderId="68" xfId="14" applyFont="1" applyFill="1" applyBorder="1" applyAlignment="1">
      <alignment horizontal="center"/>
    </xf>
    <xf numFmtId="0" fontId="42" fillId="19" borderId="67" xfId="14" applyFont="1" applyFill="1" applyBorder="1" applyAlignment="1">
      <alignment horizontal="center"/>
    </xf>
    <xf numFmtId="0" fontId="42" fillId="19" borderId="22" xfId="14" applyFont="1" applyFill="1" applyBorder="1" applyAlignment="1">
      <alignment horizontal="center"/>
    </xf>
    <xf numFmtId="0" fontId="42" fillId="17" borderId="66" xfId="14" applyFont="1" applyFill="1" applyBorder="1" applyAlignment="1">
      <alignment horizontal="center" vertical="center"/>
    </xf>
    <xf numFmtId="0" fontId="42" fillId="17" borderId="65" xfId="14" applyFont="1" applyFill="1" applyBorder="1" applyAlignment="1">
      <alignment horizontal="center" vertical="center"/>
    </xf>
    <xf numFmtId="0" fontId="42" fillId="17" borderId="64" xfId="14" applyFont="1" applyFill="1" applyBorder="1" applyAlignment="1">
      <alignment horizontal="center" vertical="center"/>
    </xf>
    <xf numFmtId="0" fontId="42" fillId="17" borderId="36" xfId="14" applyFont="1" applyFill="1" applyBorder="1" applyAlignment="1">
      <alignment horizontal="center" vertical="center"/>
    </xf>
    <xf numFmtId="0" fontId="42" fillId="17" borderId="14" xfId="14" applyFont="1" applyFill="1" applyBorder="1" applyAlignment="1">
      <alignment horizontal="center" vertical="center"/>
    </xf>
    <xf numFmtId="0" fontId="42" fillId="17" borderId="38" xfId="14" applyFont="1" applyFill="1" applyBorder="1" applyAlignment="1">
      <alignment horizontal="center" vertical="center"/>
    </xf>
    <xf numFmtId="0" fontId="42" fillId="17" borderId="62" xfId="14" applyFont="1" applyFill="1" applyBorder="1" applyAlignment="1">
      <alignment horizontal="center" vertical="center"/>
    </xf>
    <xf numFmtId="0" fontId="42" fillId="17" borderId="42" xfId="14" applyFont="1" applyFill="1" applyBorder="1" applyAlignment="1">
      <alignment horizontal="center" vertical="center"/>
    </xf>
    <xf numFmtId="0" fontId="42" fillId="17" borderId="60" xfId="14" applyFont="1" applyFill="1" applyBorder="1" applyAlignment="1">
      <alignment horizontal="center" vertical="center"/>
    </xf>
    <xf numFmtId="0" fontId="42" fillId="17" borderId="51" xfId="14" applyFont="1" applyFill="1" applyBorder="1" applyAlignment="1">
      <alignment horizontal="center" vertical="center" wrapText="1"/>
    </xf>
    <xf numFmtId="0" fontId="42" fillId="17" borderId="65" xfId="14" applyFont="1" applyFill="1" applyBorder="1" applyAlignment="1">
      <alignment horizontal="center" vertical="center" wrapText="1"/>
    </xf>
    <xf numFmtId="0" fontId="42" fillId="17" borderId="50" xfId="14" applyFont="1" applyFill="1" applyBorder="1" applyAlignment="1">
      <alignment horizontal="center" vertical="center" wrapText="1"/>
    </xf>
    <xf numFmtId="0" fontId="42" fillId="17" borderId="11" xfId="14" applyFont="1" applyFill="1" applyBorder="1" applyAlignment="1">
      <alignment horizontal="center" vertical="center" wrapText="1"/>
    </xf>
    <xf numFmtId="0" fontId="42" fillId="17" borderId="14" xfId="14" applyFont="1" applyFill="1" applyBorder="1" applyAlignment="1">
      <alignment horizontal="center" vertical="center" wrapText="1"/>
    </xf>
    <xf numFmtId="0" fontId="42" fillId="17" borderId="9" xfId="14" applyFont="1" applyFill="1" applyBorder="1" applyAlignment="1">
      <alignment horizontal="center" vertical="center" wrapText="1"/>
    </xf>
    <xf numFmtId="0" fontId="42" fillId="17" borderId="61" xfId="14" applyFont="1" applyFill="1" applyBorder="1" applyAlignment="1">
      <alignment horizontal="center" vertical="center" wrapText="1"/>
    </xf>
    <xf numFmtId="0" fontId="42" fillId="17" borderId="42" xfId="14" applyFont="1" applyFill="1" applyBorder="1" applyAlignment="1">
      <alignment horizontal="center" vertical="center" wrapText="1"/>
    </xf>
    <xf numFmtId="0" fontId="42" fillId="17" borderId="43" xfId="14" applyFont="1" applyFill="1" applyBorder="1" applyAlignment="1">
      <alignment horizontal="center" vertical="center" wrapText="1"/>
    </xf>
    <xf numFmtId="0" fontId="42" fillId="17" borderId="66" xfId="14" applyFont="1" applyFill="1" applyBorder="1" applyAlignment="1">
      <alignment horizontal="center" vertical="center" wrapText="1"/>
    </xf>
    <xf numFmtId="0" fontId="42" fillId="17" borderId="64" xfId="14" applyFont="1" applyFill="1" applyBorder="1" applyAlignment="1">
      <alignment horizontal="center" vertical="center" wrapText="1"/>
    </xf>
    <xf numFmtId="0" fontId="42" fillId="17" borderId="36" xfId="14" applyFont="1" applyFill="1" applyBorder="1" applyAlignment="1">
      <alignment horizontal="center" vertical="center" wrapText="1"/>
    </xf>
    <xf numFmtId="0" fontId="42" fillId="17" borderId="38" xfId="14" applyFont="1" applyFill="1" applyBorder="1" applyAlignment="1">
      <alignment horizontal="center" vertical="center" wrapText="1"/>
    </xf>
    <xf numFmtId="0" fontId="42" fillId="17" borderId="62" xfId="14" applyFont="1" applyFill="1" applyBorder="1" applyAlignment="1">
      <alignment horizontal="center" vertical="center" wrapText="1"/>
    </xf>
    <xf numFmtId="0" fontId="42" fillId="17" borderId="60" xfId="14" applyFont="1" applyFill="1" applyBorder="1" applyAlignment="1">
      <alignment horizontal="center" vertical="center" wrapText="1"/>
    </xf>
    <xf numFmtId="0" fontId="1" fillId="18" borderId="10" xfId="14" applyFill="1" applyBorder="1" applyAlignment="1">
      <alignment horizontal="center"/>
    </xf>
    <xf numFmtId="0" fontId="1" fillId="18" borderId="11" xfId="14" applyFill="1" applyBorder="1" applyAlignment="1">
      <alignment horizontal="center"/>
    </xf>
    <xf numFmtId="0" fontId="1" fillId="13" borderId="11" xfId="14" applyFill="1" applyBorder="1" applyAlignment="1">
      <alignment horizontal="center"/>
    </xf>
    <xf numFmtId="0" fontId="1" fillId="13" borderId="14" xfId="14" applyFill="1" applyBorder="1" applyAlignment="1">
      <alignment horizontal="center"/>
    </xf>
    <xf numFmtId="0" fontId="1" fillId="13" borderId="38" xfId="14" applyFill="1" applyBorder="1" applyAlignment="1">
      <alignment horizontal="center"/>
    </xf>
    <xf numFmtId="0" fontId="1" fillId="0" borderId="39" xfId="14" applyBorder="1" applyAlignment="1">
      <alignment horizontal="center"/>
    </xf>
    <xf numFmtId="0" fontId="1" fillId="0" borderId="12" xfId="14" applyBorder="1" applyAlignment="1">
      <alignment horizontal="center"/>
    </xf>
    <xf numFmtId="0" fontId="1" fillId="0" borderId="63" xfId="14" applyBorder="1" applyAlignment="1">
      <alignment horizontal="center"/>
    </xf>
    <xf numFmtId="0" fontId="55" fillId="0" borderId="36" xfId="11" applyFont="1" applyBorder="1" applyAlignment="1">
      <alignment horizontal="center" vertical="center" wrapText="1"/>
    </xf>
    <xf numFmtId="0" fontId="55" fillId="0" borderId="14" xfId="11" applyFont="1" applyBorder="1" applyAlignment="1">
      <alignment horizontal="center" vertical="center" wrapText="1"/>
    </xf>
    <xf numFmtId="0" fontId="55" fillId="0" borderId="38" xfId="11" applyFont="1" applyBorder="1" applyAlignment="1">
      <alignment horizontal="center" vertical="center" wrapText="1"/>
    </xf>
    <xf numFmtId="0" fontId="1" fillId="0" borderId="11" xfId="14" applyBorder="1" applyAlignment="1">
      <alignment horizontal="center"/>
    </xf>
    <xf numFmtId="0" fontId="1" fillId="0" borderId="14" xfId="14" applyBorder="1" applyAlignment="1">
      <alignment horizontal="center"/>
    </xf>
    <xf numFmtId="0" fontId="1" fillId="0" borderId="9" xfId="14" applyBorder="1" applyAlignment="1">
      <alignment horizontal="center"/>
    </xf>
    <xf numFmtId="0" fontId="1" fillId="3" borderId="36" xfId="14" applyFill="1" applyBorder="1" applyAlignment="1">
      <alignment horizontal="center"/>
    </xf>
    <xf numFmtId="0" fontId="1" fillId="3" borderId="14" xfId="14" applyFill="1" applyBorder="1" applyAlignment="1">
      <alignment horizontal="center"/>
    </xf>
    <xf numFmtId="0" fontId="1" fillId="3" borderId="38" xfId="14" applyFill="1" applyBorder="1" applyAlignment="1">
      <alignment horizontal="center"/>
    </xf>
    <xf numFmtId="0" fontId="1" fillId="0" borderId="0" xfId="14" applyAlignment="1">
      <alignment horizontal="center"/>
    </xf>
    <xf numFmtId="0" fontId="1" fillId="0" borderId="48" xfId="14" applyBorder="1" applyAlignment="1">
      <alignment horizontal="center"/>
    </xf>
    <xf numFmtId="0" fontId="1" fillId="0" borderId="47" xfId="14" applyBorder="1" applyAlignment="1">
      <alignment horizontal="center"/>
    </xf>
    <xf numFmtId="0" fontId="55" fillId="0" borderId="39" xfId="11" applyFont="1" applyBorder="1" applyAlignment="1">
      <alignment horizontal="center" vertical="center" wrapText="1"/>
    </xf>
    <xf numFmtId="0" fontId="55" fillId="0" borderId="12" xfId="11" applyFont="1" applyBorder="1" applyAlignment="1">
      <alignment horizontal="center" vertical="center" wrapText="1"/>
    </xf>
    <xf numFmtId="0" fontId="55" fillId="0" borderId="63" xfId="11" applyFont="1" applyBorder="1" applyAlignment="1">
      <alignment horizontal="center" vertical="center" wrapText="1"/>
    </xf>
    <xf numFmtId="0" fontId="1" fillId="0" borderId="13" xfId="14" applyBorder="1" applyAlignment="1">
      <alignment horizontal="center"/>
    </xf>
    <xf numFmtId="0" fontId="1" fillId="0" borderId="17" xfId="14" applyBorder="1" applyAlignment="1">
      <alignment horizontal="center"/>
    </xf>
    <xf numFmtId="0" fontId="1" fillId="3" borderId="39" xfId="14" applyFill="1" applyBorder="1" applyAlignment="1">
      <alignment horizontal="center"/>
    </xf>
    <xf numFmtId="0" fontId="1" fillId="3" borderId="12" xfId="14" applyFill="1" applyBorder="1" applyAlignment="1">
      <alignment horizontal="center"/>
    </xf>
    <xf numFmtId="0" fontId="1" fillId="3" borderId="63" xfId="14" applyFill="1" applyBorder="1" applyAlignment="1">
      <alignment horizontal="center"/>
    </xf>
    <xf numFmtId="0" fontId="1" fillId="13" borderId="13" xfId="14" applyFill="1" applyBorder="1" applyAlignment="1">
      <alignment horizontal="center"/>
    </xf>
    <xf numFmtId="0" fontId="1" fillId="13" borderId="12" xfId="14" applyFill="1" applyBorder="1" applyAlignment="1">
      <alignment horizontal="center"/>
    </xf>
    <xf numFmtId="0" fontId="1" fillId="13" borderId="63" xfId="14" applyFill="1" applyBorder="1" applyAlignment="1">
      <alignment horizontal="center"/>
    </xf>
    <xf numFmtId="0" fontId="54" fillId="3" borderId="0" xfId="14" applyFont="1" applyFill="1" applyAlignment="1">
      <alignment horizontal="center"/>
    </xf>
    <xf numFmtId="0" fontId="1" fillId="0" borderId="10" xfId="14" applyBorder="1" applyAlignment="1">
      <alignment horizontal="center"/>
    </xf>
    <xf numFmtId="1" fontId="1" fillId="0" borderId="0" xfId="14" applyNumberFormat="1" applyAlignment="1">
      <alignment horizontal="center" wrapText="1"/>
    </xf>
    <xf numFmtId="0" fontId="1" fillId="0" borderId="0" xfId="14" applyAlignment="1">
      <alignment horizontal="center" vertical="center"/>
    </xf>
    <xf numFmtId="1" fontId="1" fillId="0" borderId="39" xfId="14" applyNumberFormat="1" applyBorder="1" applyAlignment="1">
      <alignment horizontal="center"/>
    </xf>
    <xf numFmtId="1" fontId="1" fillId="0" borderId="12" xfId="14" applyNumberFormat="1" applyBorder="1" applyAlignment="1">
      <alignment horizontal="center"/>
    </xf>
    <xf numFmtId="1" fontId="1" fillId="0" borderId="63" xfId="14" applyNumberFormat="1" applyBorder="1" applyAlignment="1">
      <alignment horizontal="center"/>
    </xf>
    <xf numFmtId="0" fontId="1" fillId="0" borderId="52" xfId="14" applyBorder="1" applyAlignment="1">
      <alignment horizontal="center"/>
    </xf>
    <xf numFmtId="0" fontId="55" fillId="0" borderId="62" xfId="11" applyFont="1" applyBorder="1" applyAlignment="1">
      <alignment horizontal="center" vertical="center" wrapText="1"/>
    </xf>
    <xf numFmtId="0" fontId="55" fillId="0" borderId="42" xfId="11" applyFont="1" applyBorder="1" applyAlignment="1">
      <alignment horizontal="center" vertical="center" wrapText="1"/>
    </xf>
    <xf numFmtId="0" fontId="55" fillId="0" borderId="60" xfId="11" applyFont="1" applyBorder="1" applyAlignment="1">
      <alignment horizontal="center" vertical="center" wrapText="1"/>
    </xf>
    <xf numFmtId="1" fontId="1" fillId="0" borderId="61" xfId="14" applyNumberFormat="1" applyBorder="1" applyAlignment="1">
      <alignment horizontal="center"/>
    </xf>
    <xf numFmtId="1" fontId="1" fillId="0" borderId="42" xfId="14" applyNumberFormat="1" applyBorder="1" applyAlignment="1">
      <alignment horizontal="center"/>
    </xf>
    <xf numFmtId="1" fontId="1" fillId="0" borderId="43" xfId="14" applyNumberFormat="1" applyBorder="1" applyAlignment="1">
      <alignment horizontal="center"/>
    </xf>
    <xf numFmtId="1" fontId="1" fillId="3" borderId="62" xfId="14" applyNumberFormat="1" applyFill="1" applyBorder="1" applyAlignment="1">
      <alignment horizontal="center"/>
    </xf>
    <xf numFmtId="1" fontId="1" fillId="3" borderId="42" xfId="14" applyNumberFormat="1" applyFill="1" applyBorder="1" applyAlignment="1">
      <alignment horizontal="center"/>
    </xf>
    <xf numFmtId="1" fontId="1" fillId="3" borderId="60" xfId="14" applyNumberFormat="1" applyFill="1" applyBorder="1" applyAlignment="1">
      <alignment horizontal="center"/>
    </xf>
    <xf numFmtId="0" fontId="1" fillId="13" borderId="61" xfId="14" applyFill="1" applyBorder="1" applyAlignment="1">
      <alignment horizontal="center"/>
    </xf>
    <xf numFmtId="0" fontId="1" fillId="13" borderId="42" xfId="14" applyFill="1" applyBorder="1" applyAlignment="1">
      <alignment horizontal="center"/>
    </xf>
    <xf numFmtId="0" fontId="1" fillId="13" borderId="60" xfId="14" applyFill="1" applyBorder="1" applyAlignment="1">
      <alignment horizontal="center"/>
    </xf>
    <xf numFmtId="1" fontId="1" fillId="0" borderId="40" xfId="14" applyNumberFormat="1" applyBorder="1" applyAlignment="1">
      <alignment horizontal="center"/>
    </xf>
    <xf numFmtId="1" fontId="1" fillId="0" borderId="59" xfId="14" applyNumberFormat="1" applyBorder="1" applyAlignment="1">
      <alignment horizontal="center"/>
    </xf>
    <xf numFmtId="1" fontId="1" fillId="0" borderId="58" xfId="14" applyNumberFormat="1" applyBorder="1" applyAlignment="1">
      <alignment horizontal="center"/>
    </xf>
    <xf numFmtId="0" fontId="1" fillId="15" borderId="14" xfId="14" applyFill="1" applyBorder="1" applyAlignment="1">
      <alignment horizontal="center"/>
    </xf>
    <xf numFmtId="1" fontId="1" fillId="0" borderId="11" xfId="14" applyNumberFormat="1" applyBorder="1" applyAlignment="1">
      <alignment horizontal="center"/>
    </xf>
    <xf numFmtId="1" fontId="1" fillId="0" borderId="14" xfId="14" applyNumberFormat="1" applyBorder="1" applyAlignment="1">
      <alignment horizontal="center"/>
    </xf>
    <xf numFmtId="1" fontId="1" fillId="0" borderId="9" xfId="14" applyNumberFormat="1" applyBorder="1" applyAlignment="1">
      <alignment horizontal="center"/>
    </xf>
    <xf numFmtId="1" fontId="1" fillId="3" borderId="36" xfId="14" applyNumberFormat="1" applyFill="1" applyBorder="1" applyAlignment="1">
      <alignment horizontal="center"/>
    </xf>
    <xf numFmtId="1" fontId="1" fillId="3" borderId="14" xfId="14" applyNumberFormat="1" applyFill="1" applyBorder="1" applyAlignment="1">
      <alignment horizontal="center"/>
    </xf>
    <xf numFmtId="1" fontId="1" fillId="3" borderId="38" xfId="14" applyNumberFormat="1" applyFill="1" applyBorder="1" applyAlignment="1">
      <alignment horizontal="center"/>
    </xf>
    <xf numFmtId="0" fontId="1" fillId="0" borderId="47" xfId="14" applyBorder="1" applyAlignment="1">
      <alignment horizontal="left"/>
    </xf>
    <xf numFmtId="0" fontId="1" fillId="0" borderId="48" xfId="14" applyBorder="1" applyAlignment="1">
      <alignment horizontal="left"/>
    </xf>
    <xf numFmtId="16" fontId="1" fillId="0" borderId="0" xfId="14" quotePrefix="1" applyNumberFormat="1" applyAlignment="1">
      <alignment horizontal="center" vertical="center"/>
    </xf>
    <xf numFmtId="0" fontId="1" fillId="0" borderId="0" xfId="14" quotePrefix="1" applyAlignment="1">
      <alignment horizontal="center" vertical="center"/>
    </xf>
    <xf numFmtId="0" fontId="1" fillId="19" borderId="9" xfId="14" applyFill="1" applyBorder="1" applyAlignment="1">
      <alignment horizontal="center"/>
    </xf>
    <xf numFmtId="0" fontId="1" fillId="19" borderId="10" xfId="14" applyFill="1" applyBorder="1" applyAlignment="1">
      <alignment horizontal="center"/>
    </xf>
    <xf numFmtId="0" fontId="1" fillId="19" borderId="11" xfId="14" applyFill="1" applyBorder="1" applyAlignment="1">
      <alignment horizontal="center"/>
    </xf>
    <xf numFmtId="1" fontId="1" fillId="0" borderId="47" xfId="14" applyNumberFormat="1" applyBorder="1" applyAlignment="1">
      <alignment horizontal="center"/>
    </xf>
    <xf numFmtId="1" fontId="1" fillId="0" borderId="48" xfId="14" applyNumberFormat="1" applyBorder="1" applyAlignment="1">
      <alignment horizontal="center"/>
    </xf>
    <xf numFmtId="1" fontId="1" fillId="0" borderId="0" xfId="14" applyNumberFormat="1" applyAlignment="1">
      <alignment horizontal="center"/>
    </xf>
    <xf numFmtId="1" fontId="1" fillId="0" borderId="47" xfId="14" applyNumberFormat="1" applyBorder="1" applyAlignment="1">
      <alignment horizontal="left"/>
    </xf>
    <xf numFmtId="1" fontId="1" fillId="0" borderId="48" xfId="14" applyNumberFormat="1" applyBorder="1" applyAlignment="1">
      <alignment horizontal="left"/>
    </xf>
    <xf numFmtId="0" fontId="43" fillId="15" borderId="14" xfId="14" applyFont="1" applyFill="1" applyBorder="1" applyAlignment="1">
      <alignment horizontal="center"/>
    </xf>
    <xf numFmtId="0" fontId="1" fillId="15" borderId="9" xfId="14" applyFill="1" applyBorder="1" applyAlignment="1">
      <alignment horizontal="center"/>
    </xf>
    <xf numFmtId="0" fontId="1" fillId="15" borderId="11" xfId="14" applyFill="1" applyBorder="1" applyAlignment="1">
      <alignment horizontal="center"/>
    </xf>
    <xf numFmtId="0" fontId="33" fillId="0" borderId="52" xfId="14" applyFont="1" applyBorder="1" applyAlignment="1">
      <alignment horizontal="center" vertical="center"/>
    </xf>
    <xf numFmtId="0" fontId="42" fillId="0" borderId="0" xfId="14" applyFont="1" applyAlignment="1">
      <alignment horizontal="center"/>
    </xf>
    <xf numFmtId="0" fontId="42" fillId="0" borderId="9" xfId="14" applyFont="1" applyBorder="1" applyAlignment="1">
      <alignment horizontal="center"/>
    </xf>
    <xf numFmtId="0" fontId="42" fillId="0" borderId="10" xfId="14" applyFont="1" applyBorder="1" applyAlignment="1">
      <alignment horizontal="center"/>
    </xf>
    <xf numFmtId="0" fontId="42" fillId="0" borderId="11" xfId="14" applyFont="1" applyBorder="1" applyAlignment="1">
      <alignment horizontal="center"/>
    </xf>
    <xf numFmtId="1" fontId="1" fillId="0" borderId="47" xfId="14" applyNumberFormat="1" applyBorder="1" applyAlignment="1">
      <alignment horizontal="right"/>
    </xf>
    <xf numFmtId="1" fontId="1" fillId="0" borderId="48" xfId="14" applyNumberFormat="1" applyBorder="1" applyAlignment="1">
      <alignment horizontal="right"/>
    </xf>
    <xf numFmtId="16" fontId="1" fillId="0" borderId="0" xfId="14" quotePrefix="1" applyNumberFormat="1" applyAlignment="1">
      <alignment horizontal="center"/>
    </xf>
    <xf numFmtId="0" fontId="42" fillId="19" borderId="14" xfId="14" applyFont="1" applyFill="1" applyBorder="1" applyAlignment="1">
      <alignment horizontal="center"/>
    </xf>
    <xf numFmtId="0" fontId="1" fillId="0" borderId="0" xfId="14" quotePrefix="1" applyAlignment="1">
      <alignment horizontal="center"/>
    </xf>
    <xf numFmtId="0" fontId="42" fillId="19" borderId="9" xfId="14" applyFont="1" applyFill="1" applyBorder="1" applyAlignment="1">
      <alignment horizontal="center"/>
    </xf>
    <xf numFmtId="0" fontId="42" fillId="19" borderId="10" xfId="14" applyFont="1" applyFill="1" applyBorder="1" applyAlignment="1">
      <alignment horizontal="center"/>
    </xf>
    <xf numFmtId="0" fontId="42" fillId="19" borderId="11" xfId="14" applyFont="1" applyFill="1" applyBorder="1" applyAlignment="1">
      <alignment horizontal="center"/>
    </xf>
    <xf numFmtId="0" fontId="1" fillId="19" borderId="14" xfId="14" applyFill="1" applyBorder="1" applyAlignment="1">
      <alignment horizontal="center"/>
    </xf>
    <xf numFmtId="1" fontId="1" fillId="0" borderId="0" xfId="14" applyNumberFormat="1" applyAlignment="1">
      <alignment horizontal="left"/>
    </xf>
    <xf numFmtId="0" fontId="33" fillId="0" borderId="52" xfId="14" applyFont="1" applyBorder="1" applyAlignment="1">
      <alignment horizontal="center"/>
    </xf>
  </cellXfs>
  <cellStyles count="15">
    <cellStyle name="Comma 2" xfId="3" xr:uid="{02D1A5B8-5F11-4637-843F-6B716D30B91F}"/>
    <cellStyle name="Comma 2 2" xfId="8" xr:uid="{DB890FB4-4170-4621-A84B-6FCE65077B06}"/>
    <cellStyle name="Normal" xfId="0" builtinId="0"/>
    <cellStyle name="Normal 2" xfId="5" xr:uid="{B3A3BCBE-3883-4A0B-9DB8-EEC61E9282FB}"/>
    <cellStyle name="Normal 2 10 2 6" xfId="9" xr:uid="{C083DA83-19CA-4F71-8234-192AA48AD1A3}"/>
    <cellStyle name="Normal 2 2" xfId="2" xr:uid="{DF101FA5-7713-4FEA-AF69-8A49043EB4B6}"/>
    <cellStyle name="Normal 3" xfId="1" xr:uid="{EEFB21A3-F908-464E-9E9D-EA6B338228EB}"/>
    <cellStyle name="Normal 4" xfId="10" xr:uid="{D69439E3-277C-41FA-A15D-24E03EAC3C92}"/>
    <cellStyle name="Normal 5" xfId="11" xr:uid="{647E5686-872A-49E7-A1ED-086AFB62CA3B}"/>
    <cellStyle name="Normal 6" xfId="4" xr:uid="{053FF4BC-29BD-4FEA-98B7-A43AECE73D42}"/>
    <cellStyle name="Normal 7" xfId="12" xr:uid="{D33C7CAF-7C69-47A8-B878-F8E23307F1FB}"/>
    <cellStyle name="Normal 8" xfId="13" xr:uid="{6B04ACE4-57C0-4E03-A724-952E5E9EC5CD}"/>
    <cellStyle name="Normal 9" xfId="14" xr:uid="{E5579BEB-3CB7-43FD-BCD1-503BB40E834D}"/>
    <cellStyle name="Normal 98" xfId="6" xr:uid="{875A73C7-E3F0-4406-9BE5-0C9499945BC1}"/>
    <cellStyle name="Normal 98 2" xfId="7" xr:uid="{61BC6C54-E8DD-4C6B-B1E0-C175284D741B}"/>
  </cellStyles>
  <dxfs count="1105"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171450</xdr:rowOff>
    </xdr:from>
    <xdr:to>
      <xdr:col>7</xdr:col>
      <xdr:colOff>0</xdr:colOff>
      <xdr:row>27</xdr:row>
      <xdr:rowOff>0</xdr:rowOff>
    </xdr:to>
    <xdr:sp macro="" textlink="">
      <xdr:nvSpPr>
        <xdr:cNvPr id="2" name="0/0">
          <a:extLst>
            <a:ext uri="{FF2B5EF4-FFF2-40B4-BE49-F238E27FC236}">
              <a16:creationId xmlns:a16="http://schemas.microsoft.com/office/drawing/2014/main" id="{BF174C61-1FEB-4E61-B1DA-46D37A441F41}"/>
            </a:ext>
          </a:extLst>
        </xdr:cNvPr>
        <xdr:cNvSpPr>
          <a:spLocks noChangeArrowheads="1"/>
        </xdr:cNvSpPr>
      </xdr:nvSpPr>
      <xdr:spPr bwMode="auto">
        <a:xfrm>
          <a:off x="125730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</xdr:row>
      <xdr:rowOff>142875</xdr:rowOff>
    </xdr:from>
    <xdr:to>
      <xdr:col>10</xdr:col>
      <xdr:colOff>9525</xdr:colOff>
      <xdr:row>25</xdr:row>
      <xdr:rowOff>104775</xdr:rowOff>
    </xdr:to>
    <xdr:sp macro="" textlink="">
      <xdr:nvSpPr>
        <xdr:cNvPr id="3" name="Freeform 10695">
          <a:extLst>
            <a:ext uri="{FF2B5EF4-FFF2-40B4-BE49-F238E27FC236}">
              <a16:creationId xmlns:a16="http://schemas.microsoft.com/office/drawing/2014/main" id="{1166AADA-59DF-4339-AA45-6BE0572069D5}"/>
            </a:ext>
          </a:extLst>
        </xdr:cNvPr>
        <xdr:cNvSpPr>
          <a:spLocks/>
        </xdr:cNvSpPr>
      </xdr:nvSpPr>
      <xdr:spPr bwMode="auto">
        <a:xfrm>
          <a:off x="1504949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</xdr:row>
      <xdr:rowOff>171450</xdr:rowOff>
    </xdr:from>
    <xdr:to>
      <xdr:col>11</xdr:col>
      <xdr:colOff>0</xdr:colOff>
      <xdr:row>27</xdr:row>
      <xdr:rowOff>0</xdr:rowOff>
    </xdr:to>
    <xdr:sp macro="" textlink="">
      <xdr:nvSpPr>
        <xdr:cNvPr id="4" name="0/0">
          <a:extLst>
            <a:ext uri="{FF2B5EF4-FFF2-40B4-BE49-F238E27FC236}">
              <a16:creationId xmlns:a16="http://schemas.microsoft.com/office/drawing/2014/main" id="{07DB0EF7-939D-4AA2-8FA9-35656C2FE02F}"/>
            </a:ext>
          </a:extLst>
        </xdr:cNvPr>
        <xdr:cNvSpPr>
          <a:spLocks noChangeArrowheads="1"/>
        </xdr:cNvSpPr>
      </xdr:nvSpPr>
      <xdr:spPr bwMode="auto">
        <a:xfrm>
          <a:off x="226314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</xdr:row>
      <xdr:rowOff>142875</xdr:rowOff>
    </xdr:from>
    <xdr:to>
      <xdr:col>14</xdr:col>
      <xdr:colOff>1</xdr:colOff>
      <xdr:row>25</xdr:row>
      <xdr:rowOff>104775</xdr:rowOff>
    </xdr:to>
    <xdr:sp macro="" textlink="">
      <xdr:nvSpPr>
        <xdr:cNvPr id="5" name="Freeform 10695">
          <a:extLst>
            <a:ext uri="{FF2B5EF4-FFF2-40B4-BE49-F238E27FC236}">
              <a16:creationId xmlns:a16="http://schemas.microsoft.com/office/drawing/2014/main" id="{B799A1A0-468C-4BEB-A2B3-0EE38374192A}"/>
            </a:ext>
          </a:extLst>
        </xdr:cNvPr>
        <xdr:cNvSpPr>
          <a:spLocks/>
        </xdr:cNvSpPr>
      </xdr:nvSpPr>
      <xdr:spPr bwMode="auto">
        <a:xfrm>
          <a:off x="250126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171450</xdr:rowOff>
    </xdr:from>
    <xdr:to>
      <xdr:col>15</xdr:col>
      <xdr:colOff>0</xdr:colOff>
      <xdr:row>27</xdr:row>
      <xdr:rowOff>0</xdr:rowOff>
    </xdr:to>
    <xdr:sp macro="" textlink="">
      <xdr:nvSpPr>
        <xdr:cNvPr id="6" name="0/0">
          <a:extLst>
            <a:ext uri="{FF2B5EF4-FFF2-40B4-BE49-F238E27FC236}">
              <a16:creationId xmlns:a16="http://schemas.microsoft.com/office/drawing/2014/main" id="{C5475D11-C1C0-447A-A826-A677A6F7810D}"/>
            </a:ext>
          </a:extLst>
        </xdr:cNvPr>
        <xdr:cNvSpPr>
          <a:spLocks noChangeArrowheads="1"/>
        </xdr:cNvSpPr>
      </xdr:nvSpPr>
      <xdr:spPr bwMode="auto">
        <a:xfrm>
          <a:off x="326898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</xdr:row>
      <xdr:rowOff>142875</xdr:rowOff>
    </xdr:from>
    <xdr:to>
      <xdr:col>18</xdr:col>
      <xdr:colOff>1</xdr:colOff>
      <xdr:row>25</xdr:row>
      <xdr:rowOff>104775</xdr:rowOff>
    </xdr:to>
    <xdr:sp macro="" textlink="">
      <xdr:nvSpPr>
        <xdr:cNvPr id="7" name="Freeform 10695">
          <a:extLst>
            <a:ext uri="{FF2B5EF4-FFF2-40B4-BE49-F238E27FC236}">
              <a16:creationId xmlns:a16="http://schemas.microsoft.com/office/drawing/2014/main" id="{58F49737-D34D-482B-9180-936FFCED0156}"/>
            </a:ext>
          </a:extLst>
        </xdr:cNvPr>
        <xdr:cNvSpPr>
          <a:spLocks/>
        </xdr:cNvSpPr>
      </xdr:nvSpPr>
      <xdr:spPr bwMode="auto">
        <a:xfrm>
          <a:off x="350710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</xdr:row>
      <xdr:rowOff>171450</xdr:rowOff>
    </xdr:from>
    <xdr:to>
      <xdr:col>19</xdr:col>
      <xdr:colOff>0</xdr:colOff>
      <xdr:row>27</xdr:row>
      <xdr:rowOff>0</xdr:rowOff>
    </xdr:to>
    <xdr:sp macro="" textlink="">
      <xdr:nvSpPr>
        <xdr:cNvPr id="8" name="0/0">
          <a:extLst>
            <a:ext uri="{FF2B5EF4-FFF2-40B4-BE49-F238E27FC236}">
              <a16:creationId xmlns:a16="http://schemas.microsoft.com/office/drawing/2014/main" id="{F5F7B78E-17EB-47E8-A2FA-5CE488AC6E5B}"/>
            </a:ext>
          </a:extLst>
        </xdr:cNvPr>
        <xdr:cNvSpPr>
          <a:spLocks noChangeArrowheads="1"/>
        </xdr:cNvSpPr>
      </xdr:nvSpPr>
      <xdr:spPr bwMode="auto">
        <a:xfrm>
          <a:off x="427482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</xdr:row>
      <xdr:rowOff>142875</xdr:rowOff>
    </xdr:from>
    <xdr:to>
      <xdr:col>22</xdr:col>
      <xdr:colOff>1</xdr:colOff>
      <xdr:row>25</xdr:row>
      <xdr:rowOff>104775</xdr:rowOff>
    </xdr:to>
    <xdr:sp macro="" textlink="">
      <xdr:nvSpPr>
        <xdr:cNvPr id="9" name="Freeform 10695">
          <a:extLst>
            <a:ext uri="{FF2B5EF4-FFF2-40B4-BE49-F238E27FC236}">
              <a16:creationId xmlns:a16="http://schemas.microsoft.com/office/drawing/2014/main" id="{12551360-3E95-4868-B21F-11EA40D1544E}"/>
            </a:ext>
          </a:extLst>
        </xdr:cNvPr>
        <xdr:cNvSpPr>
          <a:spLocks/>
        </xdr:cNvSpPr>
      </xdr:nvSpPr>
      <xdr:spPr bwMode="auto">
        <a:xfrm>
          <a:off x="451294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171450</xdr:rowOff>
    </xdr:from>
    <xdr:to>
      <xdr:col>23</xdr:col>
      <xdr:colOff>0</xdr:colOff>
      <xdr:row>27</xdr:row>
      <xdr:rowOff>0</xdr:rowOff>
    </xdr:to>
    <xdr:sp macro="" textlink="">
      <xdr:nvSpPr>
        <xdr:cNvPr id="10" name="0/0">
          <a:extLst>
            <a:ext uri="{FF2B5EF4-FFF2-40B4-BE49-F238E27FC236}">
              <a16:creationId xmlns:a16="http://schemas.microsoft.com/office/drawing/2014/main" id="{F1625EAA-4AF9-4302-9179-4F6F8ADA164E}"/>
            </a:ext>
          </a:extLst>
        </xdr:cNvPr>
        <xdr:cNvSpPr>
          <a:spLocks noChangeArrowheads="1"/>
        </xdr:cNvSpPr>
      </xdr:nvSpPr>
      <xdr:spPr bwMode="auto">
        <a:xfrm>
          <a:off x="528066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</xdr:row>
      <xdr:rowOff>142875</xdr:rowOff>
    </xdr:from>
    <xdr:to>
      <xdr:col>26</xdr:col>
      <xdr:colOff>1</xdr:colOff>
      <xdr:row>25</xdr:row>
      <xdr:rowOff>104775</xdr:rowOff>
    </xdr:to>
    <xdr:sp macro="" textlink="">
      <xdr:nvSpPr>
        <xdr:cNvPr id="11" name="Freeform 10695">
          <a:extLst>
            <a:ext uri="{FF2B5EF4-FFF2-40B4-BE49-F238E27FC236}">
              <a16:creationId xmlns:a16="http://schemas.microsoft.com/office/drawing/2014/main" id="{1EFCCD50-5C17-4607-A1CE-099693527F1F}"/>
            </a:ext>
          </a:extLst>
        </xdr:cNvPr>
        <xdr:cNvSpPr>
          <a:spLocks/>
        </xdr:cNvSpPr>
      </xdr:nvSpPr>
      <xdr:spPr bwMode="auto">
        <a:xfrm>
          <a:off x="551878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</xdr:row>
      <xdr:rowOff>171450</xdr:rowOff>
    </xdr:from>
    <xdr:to>
      <xdr:col>27</xdr:col>
      <xdr:colOff>0</xdr:colOff>
      <xdr:row>27</xdr:row>
      <xdr:rowOff>0</xdr:rowOff>
    </xdr:to>
    <xdr:sp macro="" textlink="">
      <xdr:nvSpPr>
        <xdr:cNvPr id="12" name="0/0">
          <a:extLst>
            <a:ext uri="{FF2B5EF4-FFF2-40B4-BE49-F238E27FC236}">
              <a16:creationId xmlns:a16="http://schemas.microsoft.com/office/drawing/2014/main" id="{1C1CE051-CCFC-43A0-B5BD-6E8F71A61C41}"/>
            </a:ext>
          </a:extLst>
        </xdr:cNvPr>
        <xdr:cNvSpPr>
          <a:spLocks noChangeArrowheads="1"/>
        </xdr:cNvSpPr>
      </xdr:nvSpPr>
      <xdr:spPr bwMode="auto">
        <a:xfrm>
          <a:off x="6286500" y="49339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</xdr:row>
      <xdr:rowOff>142875</xdr:rowOff>
    </xdr:from>
    <xdr:to>
      <xdr:col>30</xdr:col>
      <xdr:colOff>1</xdr:colOff>
      <xdr:row>25</xdr:row>
      <xdr:rowOff>104775</xdr:rowOff>
    </xdr:to>
    <xdr:sp macro="" textlink="">
      <xdr:nvSpPr>
        <xdr:cNvPr id="13" name="Freeform 10695">
          <a:extLst>
            <a:ext uri="{FF2B5EF4-FFF2-40B4-BE49-F238E27FC236}">
              <a16:creationId xmlns:a16="http://schemas.microsoft.com/office/drawing/2014/main" id="{63413833-D66F-474C-AD55-7358166DEB85}"/>
            </a:ext>
          </a:extLst>
        </xdr:cNvPr>
        <xdr:cNvSpPr>
          <a:spLocks/>
        </xdr:cNvSpPr>
      </xdr:nvSpPr>
      <xdr:spPr bwMode="auto">
        <a:xfrm>
          <a:off x="652462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</xdr:row>
      <xdr:rowOff>171450</xdr:rowOff>
    </xdr:from>
    <xdr:to>
      <xdr:col>31</xdr:col>
      <xdr:colOff>0</xdr:colOff>
      <xdr:row>27</xdr:row>
      <xdr:rowOff>0</xdr:rowOff>
    </xdr:to>
    <xdr:sp macro="" textlink="">
      <xdr:nvSpPr>
        <xdr:cNvPr id="14" name="0/0">
          <a:extLst>
            <a:ext uri="{FF2B5EF4-FFF2-40B4-BE49-F238E27FC236}">
              <a16:creationId xmlns:a16="http://schemas.microsoft.com/office/drawing/2014/main" id="{AA472700-4A14-4F1D-9379-B7E07E8CE9D6}"/>
            </a:ext>
          </a:extLst>
        </xdr:cNvPr>
        <xdr:cNvSpPr>
          <a:spLocks noChangeArrowheads="1"/>
        </xdr:cNvSpPr>
      </xdr:nvSpPr>
      <xdr:spPr bwMode="auto">
        <a:xfrm>
          <a:off x="729234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</xdr:row>
      <xdr:rowOff>142875</xdr:rowOff>
    </xdr:from>
    <xdr:to>
      <xdr:col>34</xdr:col>
      <xdr:colOff>1</xdr:colOff>
      <xdr:row>25</xdr:row>
      <xdr:rowOff>104775</xdr:rowOff>
    </xdr:to>
    <xdr:sp macro="" textlink="">
      <xdr:nvSpPr>
        <xdr:cNvPr id="15" name="Freeform 10695">
          <a:extLst>
            <a:ext uri="{FF2B5EF4-FFF2-40B4-BE49-F238E27FC236}">
              <a16:creationId xmlns:a16="http://schemas.microsoft.com/office/drawing/2014/main" id="{482CF0F8-9D94-4E2D-95F2-A1FDAE512137}"/>
            </a:ext>
          </a:extLst>
        </xdr:cNvPr>
        <xdr:cNvSpPr>
          <a:spLocks/>
        </xdr:cNvSpPr>
      </xdr:nvSpPr>
      <xdr:spPr bwMode="auto">
        <a:xfrm>
          <a:off x="753046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</xdr:row>
      <xdr:rowOff>171450</xdr:rowOff>
    </xdr:from>
    <xdr:to>
      <xdr:col>35</xdr:col>
      <xdr:colOff>0</xdr:colOff>
      <xdr:row>27</xdr:row>
      <xdr:rowOff>0</xdr:rowOff>
    </xdr:to>
    <xdr:sp macro="" textlink="">
      <xdr:nvSpPr>
        <xdr:cNvPr id="16" name="0/0">
          <a:extLst>
            <a:ext uri="{FF2B5EF4-FFF2-40B4-BE49-F238E27FC236}">
              <a16:creationId xmlns:a16="http://schemas.microsoft.com/office/drawing/2014/main" id="{1E023436-813E-44F4-821A-73A44D8C1029}"/>
            </a:ext>
          </a:extLst>
        </xdr:cNvPr>
        <xdr:cNvSpPr>
          <a:spLocks noChangeArrowheads="1"/>
        </xdr:cNvSpPr>
      </xdr:nvSpPr>
      <xdr:spPr bwMode="auto">
        <a:xfrm>
          <a:off x="8298180" y="49339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</xdr:row>
      <xdr:rowOff>142875</xdr:rowOff>
    </xdr:from>
    <xdr:to>
      <xdr:col>38</xdr:col>
      <xdr:colOff>1</xdr:colOff>
      <xdr:row>25</xdr:row>
      <xdr:rowOff>104775</xdr:rowOff>
    </xdr:to>
    <xdr:sp macro="" textlink="">
      <xdr:nvSpPr>
        <xdr:cNvPr id="17" name="Freeform 10695">
          <a:extLst>
            <a:ext uri="{FF2B5EF4-FFF2-40B4-BE49-F238E27FC236}">
              <a16:creationId xmlns:a16="http://schemas.microsoft.com/office/drawing/2014/main" id="{C3773551-9E52-4274-B4F3-8DD3375459CC}"/>
            </a:ext>
          </a:extLst>
        </xdr:cNvPr>
        <xdr:cNvSpPr>
          <a:spLocks/>
        </xdr:cNvSpPr>
      </xdr:nvSpPr>
      <xdr:spPr bwMode="auto">
        <a:xfrm>
          <a:off x="853630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171450</xdr:rowOff>
    </xdr:from>
    <xdr:to>
      <xdr:col>3</xdr:col>
      <xdr:colOff>0</xdr:colOff>
      <xdr:row>27</xdr:row>
      <xdr:rowOff>0</xdr:rowOff>
    </xdr:to>
    <xdr:sp macro="" textlink="">
      <xdr:nvSpPr>
        <xdr:cNvPr id="18" name="0/0">
          <a:extLst>
            <a:ext uri="{FF2B5EF4-FFF2-40B4-BE49-F238E27FC236}">
              <a16:creationId xmlns:a16="http://schemas.microsoft.com/office/drawing/2014/main" id="{DE50C97E-68E6-42E2-8ABF-F64EB837CDE0}"/>
            </a:ext>
          </a:extLst>
        </xdr:cNvPr>
        <xdr:cNvSpPr>
          <a:spLocks noChangeArrowheads="1"/>
        </xdr:cNvSpPr>
      </xdr:nvSpPr>
      <xdr:spPr bwMode="auto">
        <a:xfrm>
          <a:off x="251460" y="49339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24</xdr:row>
      <xdr:rowOff>142875</xdr:rowOff>
    </xdr:from>
    <xdr:to>
      <xdr:col>6</xdr:col>
      <xdr:colOff>9526</xdr:colOff>
      <xdr:row>25</xdr:row>
      <xdr:rowOff>104775</xdr:rowOff>
    </xdr:to>
    <xdr:sp macro="" textlink="">
      <xdr:nvSpPr>
        <xdr:cNvPr id="19" name="Freeform 10695">
          <a:extLst>
            <a:ext uri="{FF2B5EF4-FFF2-40B4-BE49-F238E27FC236}">
              <a16:creationId xmlns:a16="http://schemas.microsoft.com/office/drawing/2014/main" id="{FBAEA18A-D8C8-4027-A064-D701C3BA0DD6}"/>
            </a:ext>
          </a:extLst>
        </xdr:cNvPr>
        <xdr:cNvSpPr>
          <a:spLocks/>
        </xdr:cNvSpPr>
      </xdr:nvSpPr>
      <xdr:spPr bwMode="auto">
        <a:xfrm>
          <a:off x="502920" y="49053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</xdr:row>
      <xdr:rowOff>171450</xdr:rowOff>
    </xdr:from>
    <xdr:to>
      <xdr:col>39</xdr:col>
      <xdr:colOff>0</xdr:colOff>
      <xdr:row>27</xdr:row>
      <xdr:rowOff>0</xdr:rowOff>
    </xdr:to>
    <xdr:sp macro="" textlink="">
      <xdr:nvSpPr>
        <xdr:cNvPr id="20" name="0/0">
          <a:extLst>
            <a:ext uri="{FF2B5EF4-FFF2-40B4-BE49-F238E27FC236}">
              <a16:creationId xmlns:a16="http://schemas.microsoft.com/office/drawing/2014/main" id="{8D86DD8B-F487-4823-A490-60764DB157C0}"/>
            </a:ext>
          </a:extLst>
        </xdr:cNvPr>
        <xdr:cNvSpPr>
          <a:spLocks noChangeArrowheads="1"/>
        </xdr:cNvSpPr>
      </xdr:nvSpPr>
      <xdr:spPr bwMode="auto">
        <a:xfrm>
          <a:off x="930402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</xdr:row>
      <xdr:rowOff>142875</xdr:rowOff>
    </xdr:from>
    <xdr:to>
      <xdr:col>42</xdr:col>
      <xdr:colOff>1</xdr:colOff>
      <xdr:row>25</xdr:row>
      <xdr:rowOff>104775</xdr:rowOff>
    </xdr:to>
    <xdr:sp macro="" textlink="">
      <xdr:nvSpPr>
        <xdr:cNvPr id="21" name="Freeform 10695">
          <a:extLst>
            <a:ext uri="{FF2B5EF4-FFF2-40B4-BE49-F238E27FC236}">
              <a16:creationId xmlns:a16="http://schemas.microsoft.com/office/drawing/2014/main" id="{352AB960-23E4-47CF-A832-CA452EC69A1F}"/>
            </a:ext>
          </a:extLst>
        </xdr:cNvPr>
        <xdr:cNvSpPr>
          <a:spLocks/>
        </xdr:cNvSpPr>
      </xdr:nvSpPr>
      <xdr:spPr bwMode="auto">
        <a:xfrm>
          <a:off x="954214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</xdr:row>
      <xdr:rowOff>171450</xdr:rowOff>
    </xdr:from>
    <xdr:to>
      <xdr:col>43</xdr:col>
      <xdr:colOff>0</xdr:colOff>
      <xdr:row>27</xdr:row>
      <xdr:rowOff>0</xdr:rowOff>
    </xdr:to>
    <xdr:sp macro="" textlink="">
      <xdr:nvSpPr>
        <xdr:cNvPr id="22" name="0/0">
          <a:extLst>
            <a:ext uri="{FF2B5EF4-FFF2-40B4-BE49-F238E27FC236}">
              <a16:creationId xmlns:a16="http://schemas.microsoft.com/office/drawing/2014/main" id="{217B271B-2E44-4266-AAFE-96DA596A69AD}"/>
            </a:ext>
          </a:extLst>
        </xdr:cNvPr>
        <xdr:cNvSpPr>
          <a:spLocks noChangeArrowheads="1"/>
        </xdr:cNvSpPr>
      </xdr:nvSpPr>
      <xdr:spPr bwMode="auto">
        <a:xfrm>
          <a:off x="1030986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228600</xdr:colOff>
      <xdr:row>24</xdr:row>
      <xdr:rowOff>152399</xdr:rowOff>
    </xdr:from>
    <xdr:to>
      <xdr:col>46</xdr:col>
      <xdr:colOff>9525</xdr:colOff>
      <xdr:row>25</xdr:row>
      <xdr:rowOff>104774</xdr:rowOff>
    </xdr:to>
    <xdr:sp macro="" textlink="">
      <xdr:nvSpPr>
        <xdr:cNvPr id="23" name="Freeform 10695">
          <a:extLst>
            <a:ext uri="{FF2B5EF4-FFF2-40B4-BE49-F238E27FC236}">
              <a16:creationId xmlns:a16="http://schemas.microsoft.com/office/drawing/2014/main" id="{39D8DB5D-8277-472A-8745-35C617B96AAA}"/>
            </a:ext>
          </a:extLst>
        </xdr:cNvPr>
        <xdr:cNvSpPr>
          <a:spLocks/>
        </xdr:cNvSpPr>
      </xdr:nvSpPr>
      <xdr:spPr bwMode="auto">
        <a:xfrm>
          <a:off x="10538460" y="4914899"/>
          <a:ext cx="103822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34</xdr:row>
      <xdr:rowOff>171450</xdr:rowOff>
    </xdr:from>
    <xdr:to>
      <xdr:col>7</xdr:col>
      <xdr:colOff>0</xdr:colOff>
      <xdr:row>37</xdr:row>
      <xdr:rowOff>0</xdr:rowOff>
    </xdr:to>
    <xdr:sp macro="" textlink="">
      <xdr:nvSpPr>
        <xdr:cNvPr id="24" name="0/0">
          <a:extLst>
            <a:ext uri="{FF2B5EF4-FFF2-40B4-BE49-F238E27FC236}">
              <a16:creationId xmlns:a16="http://schemas.microsoft.com/office/drawing/2014/main" id="{40464D99-A413-4855-B06C-E8E7BA8AEF9C}"/>
            </a:ext>
          </a:extLst>
        </xdr:cNvPr>
        <xdr:cNvSpPr>
          <a:spLocks noChangeArrowheads="1"/>
        </xdr:cNvSpPr>
      </xdr:nvSpPr>
      <xdr:spPr bwMode="auto">
        <a:xfrm>
          <a:off x="125730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34</xdr:row>
      <xdr:rowOff>142875</xdr:rowOff>
    </xdr:from>
    <xdr:to>
      <xdr:col>10</xdr:col>
      <xdr:colOff>9525</xdr:colOff>
      <xdr:row>35</xdr:row>
      <xdr:rowOff>104775</xdr:rowOff>
    </xdr:to>
    <xdr:sp macro="" textlink="">
      <xdr:nvSpPr>
        <xdr:cNvPr id="25" name="Freeform 10695">
          <a:extLst>
            <a:ext uri="{FF2B5EF4-FFF2-40B4-BE49-F238E27FC236}">
              <a16:creationId xmlns:a16="http://schemas.microsoft.com/office/drawing/2014/main" id="{BC03EA63-EAE4-48DD-A223-49DB042E87DF}"/>
            </a:ext>
          </a:extLst>
        </xdr:cNvPr>
        <xdr:cNvSpPr>
          <a:spLocks/>
        </xdr:cNvSpPr>
      </xdr:nvSpPr>
      <xdr:spPr bwMode="auto">
        <a:xfrm>
          <a:off x="1504949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34</xdr:row>
      <xdr:rowOff>171450</xdr:rowOff>
    </xdr:from>
    <xdr:to>
      <xdr:col>11</xdr:col>
      <xdr:colOff>0</xdr:colOff>
      <xdr:row>37</xdr:row>
      <xdr:rowOff>0</xdr:rowOff>
    </xdr:to>
    <xdr:sp macro="" textlink="">
      <xdr:nvSpPr>
        <xdr:cNvPr id="26" name="0/0">
          <a:extLst>
            <a:ext uri="{FF2B5EF4-FFF2-40B4-BE49-F238E27FC236}">
              <a16:creationId xmlns:a16="http://schemas.microsoft.com/office/drawing/2014/main" id="{F7CE52E7-E173-42B6-928B-F4F121703363}"/>
            </a:ext>
          </a:extLst>
        </xdr:cNvPr>
        <xdr:cNvSpPr>
          <a:spLocks noChangeArrowheads="1"/>
        </xdr:cNvSpPr>
      </xdr:nvSpPr>
      <xdr:spPr bwMode="auto">
        <a:xfrm>
          <a:off x="226314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34</xdr:row>
      <xdr:rowOff>142875</xdr:rowOff>
    </xdr:from>
    <xdr:to>
      <xdr:col>14</xdr:col>
      <xdr:colOff>1</xdr:colOff>
      <xdr:row>35</xdr:row>
      <xdr:rowOff>104775</xdr:rowOff>
    </xdr:to>
    <xdr:sp macro="" textlink="">
      <xdr:nvSpPr>
        <xdr:cNvPr id="27" name="Freeform 10695">
          <a:extLst>
            <a:ext uri="{FF2B5EF4-FFF2-40B4-BE49-F238E27FC236}">
              <a16:creationId xmlns:a16="http://schemas.microsoft.com/office/drawing/2014/main" id="{D90BFC80-BBFA-431A-A130-E86E986EA7B9}"/>
            </a:ext>
          </a:extLst>
        </xdr:cNvPr>
        <xdr:cNvSpPr>
          <a:spLocks/>
        </xdr:cNvSpPr>
      </xdr:nvSpPr>
      <xdr:spPr bwMode="auto">
        <a:xfrm>
          <a:off x="250126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34</xdr:row>
      <xdr:rowOff>171450</xdr:rowOff>
    </xdr:from>
    <xdr:to>
      <xdr:col>15</xdr:col>
      <xdr:colOff>0</xdr:colOff>
      <xdr:row>37</xdr:row>
      <xdr:rowOff>0</xdr:rowOff>
    </xdr:to>
    <xdr:sp macro="" textlink="">
      <xdr:nvSpPr>
        <xdr:cNvPr id="28" name="0/0">
          <a:extLst>
            <a:ext uri="{FF2B5EF4-FFF2-40B4-BE49-F238E27FC236}">
              <a16:creationId xmlns:a16="http://schemas.microsoft.com/office/drawing/2014/main" id="{AE352543-44F3-44AE-8387-61B62E74C515}"/>
            </a:ext>
          </a:extLst>
        </xdr:cNvPr>
        <xdr:cNvSpPr>
          <a:spLocks noChangeArrowheads="1"/>
        </xdr:cNvSpPr>
      </xdr:nvSpPr>
      <xdr:spPr bwMode="auto">
        <a:xfrm>
          <a:off x="326898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34</xdr:row>
      <xdr:rowOff>142875</xdr:rowOff>
    </xdr:from>
    <xdr:to>
      <xdr:col>18</xdr:col>
      <xdr:colOff>1</xdr:colOff>
      <xdr:row>35</xdr:row>
      <xdr:rowOff>104775</xdr:rowOff>
    </xdr:to>
    <xdr:sp macro="" textlink="">
      <xdr:nvSpPr>
        <xdr:cNvPr id="29" name="Freeform 10695">
          <a:extLst>
            <a:ext uri="{FF2B5EF4-FFF2-40B4-BE49-F238E27FC236}">
              <a16:creationId xmlns:a16="http://schemas.microsoft.com/office/drawing/2014/main" id="{D02327C2-B56D-4F95-A9EB-CCCD9AB47100}"/>
            </a:ext>
          </a:extLst>
        </xdr:cNvPr>
        <xdr:cNvSpPr>
          <a:spLocks/>
        </xdr:cNvSpPr>
      </xdr:nvSpPr>
      <xdr:spPr bwMode="auto">
        <a:xfrm>
          <a:off x="350710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34</xdr:row>
      <xdr:rowOff>171450</xdr:rowOff>
    </xdr:from>
    <xdr:to>
      <xdr:col>19</xdr:col>
      <xdr:colOff>0</xdr:colOff>
      <xdr:row>37</xdr:row>
      <xdr:rowOff>0</xdr:rowOff>
    </xdr:to>
    <xdr:sp macro="" textlink="">
      <xdr:nvSpPr>
        <xdr:cNvPr id="30" name="0/0">
          <a:extLst>
            <a:ext uri="{FF2B5EF4-FFF2-40B4-BE49-F238E27FC236}">
              <a16:creationId xmlns:a16="http://schemas.microsoft.com/office/drawing/2014/main" id="{D3E4024A-DC49-48FC-931F-1D6229131EAB}"/>
            </a:ext>
          </a:extLst>
        </xdr:cNvPr>
        <xdr:cNvSpPr>
          <a:spLocks noChangeArrowheads="1"/>
        </xdr:cNvSpPr>
      </xdr:nvSpPr>
      <xdr:spPr bwMode="auto">
        <a:xfrm>
          <a:off x="427482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34</xdr:row>
      <xdr:rowOff>142875</xdr:rowOff>
    </xdr:from>
    <xdr:to>
      <xdr:col>22</xdr:col>
      <xdr:colOff>1</xdr:colOff>
      <xdr:row>35</xdr:row>
      <xdr:rowOff>104775</xdr:rowOff>
    </xdr:to>
    <xdr:sp macro="" textlink="">
      <xdr:nvSpPr>
        <xdr:cNvPr id="31" name="Freeform 10695">
          <a:extLst>
            <a:ext uri="{FF2B5EF4-FFF2-40B4-BE49-F238E27FC236}">
              <a16:creationId xmlns:a16="http://schemas.microsoft.com/office/drawing/2014/main" id="{F93270A8-F3B7-44A3-BD58-4E0F6C238F97}"/>
            </a:ext>
          </a:extLst>
        </xdr:cNvPr>
        <xdr:cNvSpPr>
          <a:spLocks/>
        </xdr:cNvSpPr>
      </xdr:nvSpPr>
      <xdr:spPr bwMode="auto">
        <a:xfrm>
          <a:off x="451294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34</xdr:row>
      <xdr:rowOff>171450</xdr:rowOff>
    </xdr:from>
    <xdr:to>
      <xdr:col>23</xdr:col>
      <xdr:colOff>0</xdr:colOff>
      <xdr:row>37</xdr:row>
      <xdr:rowOff>0</xdr:rowOff>
    </xdr:to>
    <xdr:sp macro="" textlink="">
      <xdr:nvSpPr>
        <xdr:cNvPr id="32" name="0/0">
          <a:extLst>
            <a:ext uri="{FF2B5EF4-FFF2-40B4-BE49-F238E27FC236}">
              <a16:creationId xmlns:a16="http://schemas.microsoft.com/office/drawing/2014/main" id="{C7A2C382-3F89-46A1-93DC-43549238780B}"/>
            </a:ext>
          </a:extLst>
        </xdr:cNvPr>
        <xdr:cNvSpPr>
          <a:spLocks noChangeArrowheads="1"/>
        </xdr:cNvSpPr>
      </xdr:nvSpPr>
      <xdr:spPr bwMode="auto">
        <a:xfrm>
          <a:off x="52806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34</xdr:row>
      <xdr:rowOff>142875</xdr:rowOff>
    </xdr:from>
    <xdr:to>
      <xdr:col>26</xdr:col>
      <xdr:colOff>1</xdr:colOff>
      <xdr:row>35</xdr:row>
      <xdr:rowOff>104775</xdr:rowOff>
    </xdr:to>
    <xdr:sp macro="" textlink="">
      <xdr:nvSpPr>
        <xdr:cNvPr id="33" name="Freeform 10695">
          <a:extLst>
            <a:ext uri="{FF2B5EF4-FFF2-40B4-BE49-F238E27FC236}">
              <a16:creationId xmlns:a16="http://schemas.microsoft.com/office/drawing/2014/main" id="{59169229-0326-4D73-9E89-5541F15A5028}"/>
            </a:ext>
          </a:extLst>
        </xdr:cNvPr>
        <xdr:cNvSpPr>
          <a:spLocks/>
        </xdr:cNvSpPr>
      </xdr:nvSpPr>
      <xdr:spPr bwMode="auto">
        <a:xfrm>
          <a:off x="551878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171450</xdr:rowOff>
    </xdr:from>
    <xdr:to>
      <xdr:col>27</xdr:col>
      <xdr:colOff>0</xdr:colOff>
      <xdr:row>37</xdr:row>
      <xdr:rowOff>0</xdr:rowOff>
    </xdr:to>
    <xdr:sp macro="" textlink="">
      <xdr:nvSpPr>
        <xdr:cNvPr id="34" name="0/0">
          <a:extLst>
            <a:ext uri="{FF2B5EF4-FFF2-40B4-BE49-F238E27FC236}">
              <a16:creationId xmlns:a16="http://schemas.microsoft.com/office/drawing/2014/main" id="{7BE1D277-D7F1-4C45-9867-EE5A2BB70AA8}"/>
            </a:ext>
          </a:extLst>
        </xdr:cNvPr>
        <xdr:cNvSpPr>
          <a:spLocks noChangeArrowheads="1"/>
        </xdr:cNvSpPr>
      </xdr:nvSpPr>
      <xdr:spPr bwMode="auto">
        <a:xfrm>
          <a:off x="628650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34</xdr:row>
      <xdr:rowOff>142875</xdr:rowOff>
    </xdr:from>
    <xdr:to>
      <xdr:col>30</xdr:col>
      <xdr:colOff>1</xdr:colOff>
      <xdr:row>35</xdr:row>
      <xdr:rowOff>104775</xdr:rowOff>
    </xdr:to>
    <xdr:sp macro="" textlink="">
      <xdr:nvSpPr>
        <xdr:cNvPr id="35" name="Freeform 10695">
          <a:extLst>
            <a:ext uri="{FF2B5EF4-FFF2-40B4-BE49-F238E27FC236}">
              <a16:creationId xmlns:a16="http://schemas.microsoft.com/office/drawing/2014/main" id="{5094745D-A47D-400C-AE66-98F6FAFFD2E8}"/>
            </a:ext>
          </a:extLst>
        </xdr:cNvPr>
        <xdr:cNvSpPr>
          <a:spLocks/>
        </xdr:cNvSpPr>
      </xdr:nvSpPr>
      <xdr:spPr bwMode="auto">
        <a:xfrm>
          <a:off x="652462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34</xdr:row>
      <xdr:rowOff>171450</xdr:rowOff>
    </xdr:from>
    <xdr:to>
      <xdr:col>31</xdr:col>
      <xdr:colOff>0</xdr:colOff>
      <xdr:row>37</xdr:row>
      <xdr:rowOff>0</xdr:rowOff>
    </xdr:to>
    <xdr:sp macro="" textlink="">
      <xdr:nvSpPr>
        <xdr:cNvPr id="36" name="0/0">
          <a:extLst>
            <a:ext uri="{FF2B5EF4-FFF2-40B4-BE49-F238E27FC236}">
              <a16:creationId xmlns:a16="http://schemas.microsoft.com/office/drawing/2014/main" id="{36AC8A28-5DDB-42D2-BA4C-5B13C4C2CCC1}"/>
            </a:ext>
          </a:extLst>
        </xdr:cNvPr>
        <xdr:cNvSpPr>
          <a:spLocks noChangeArrowheads="1"/>
        </xdr:cNvSpPr>
      </xdr:nvSpPr>
      <xdr:spPr bwMode="auto">
        <a:xfrm>
          <a:off x="729234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34</xdr:row>
      <xdr:rowOff>142875</xdr:rowOff>
    </xdr:from>
    <xdr:to>
      <xdr:col>34</xdr:col>
      <xdr:colOff>1</xdr:colOff>
      <xdr:row>35</xdr:row>
      <xdr:rowOff>104775</xdr:rowOff>
    </xdr:to>
    <xdr:sp macro="" textlink="">
      <xdr:nvSpPr>
        <xdr:cNvPr id="37" name="Freeform 10695">
          <a:extLst>
            <a:ext uri="{FF2B5EF4-FFF2-40B4-BE49-F238E27FC236}">
              <a16:creationId xmlns:a16="http://schemas.microsoft.com/office/drawing/2014/main" id="{609F07F8-7D87-4E71-870E-0C874FAF8DE8}"/>
            </a:ext>
          </a:extLst>
        </xdr:cNvPr>
        <xdr:cNvSpPr>
          <a:spLocks/>
        </xdr:cNvSpPr>
      </xdr:nvSpPr>
      <xdr:spPr bwMode="auto">
        <a:xfrm>
          <a:off x="753046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34</xdr:row>
      <xdr:rowOff>171450</xdr:rowOff>
    </xdr:from>
    <xdr:to>
      <xdr:col>35</xdr:col>
      <xdr:colOff>0</xdr:colOff>
      <xdr:row>37</xdr:row>
      <xdr:rowOff>0</xdr:rowOff>
    </xdr:to>
    <xdr:sp macro="" textlink="">
      <xdr:nvSpPr>
        <xdr:cNvPr id="38" name="0/0">
          <a:extLst>
            <a:ext uri="{FF2B5EF4-FFF2-40B4-BE49-F238E27FC236}">
              <a16:creationId xmlns:a16="http://schemas.microsoft.com/office/drawing/2014/main" id="{E7FB8B72-E6AF-4758-A77F-B7A58883F89B}"/>
            </a:ext>
          </a:extLst>
        </xdr:cNvPr>
        <xdr:cNvSpPr>
          <a:spLocks noChangeArrowheads="1"/>
        </xdr:cNvSpPr>
      </xdr:nvSpPr>
      <xdr:spPr bwMode="auto">
        <a:xfrm>
          <a:off x="829818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34</xdr:row>
      <xdr:rowOff>142875</xdr:rowOff>
    </xdr:from>
    <xdr:to>
      <xdr:col>38</xdr:col>
      <xdr:colOff>1</xdr:colOff>
      <xdr:row>35</xdr:row>
      <xdr:rowOff>104775</xdr:rowOff>
    </xdr:to>
    <xdr:sp macro="" textlink="">
      <xdr:nvSpPr>
        <xdr:cNvPr id="39" name="Freeform 10695">
          <a:extLst>
            <a:ext uri="{FF2B5EF4-FFF2-40B4-BE49-F238E27FC236}">
              <a16:creationId xmlns:a16="http://schemas.microsoft.com/office/drawing/2014/main" id="{8E52C786-239E-4F1F-AAAD-FBA974FF707D}"/>
            </a:ext>
          </a:extLst>
        </xdr:cNvPr>
        <xdr:cNvSpPr>
          <a:spLocks/>
        </xdr:cNvSpPr>
      </xdr:nvSpPr>
      <xdr:spPr bwMode="auto">
        <a:xfrm>
          <a:off x="853630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</xdr:row>
      <xdr:rowOff>171450</xdr:rowOff>
    </xdr:from>
    <xdr:to>
      <xdr:col>3</xdr:col>
      <xdr:colOff>0</xdr:colOff>
      <xdr:row>37</xdr:row>
      <xdr:rowOff>0</xdr:rowOff>
    </xdr:to>
    <xdr:sp macro="" textlink="">
      <xdr:nvSpPr>
        <xdr:cNvPr id="40" name="0/0">
          <a:extLst>
            <a:ext uri="{FF2B5EF4-FFF2-40B4-BE49-F238E27FC236}">
              <a16:creationId xmlns:a16="http://schemas.microsoft.com/office/drawing/2014/main" id="{FAF6DCDD-752D-4371-BA31-AB6B6CE40FD5}"/>
            </a:ext>
          </a:extLst>
        </xdr:cNvPr>
        <xdr:cNvSpPr>
          <a:spLocks noChangeArrowheads="1"/>
        </xdr:cNvSpPr>
      </xdr:nvSpPr>
      <xdr:spPr bwMode="auto">
        <a:xfrm>
          <a:off x="2514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142875</xdr:rowOff>
    </xdr:from>
    <xdr:to>
      <xdr:col>6</xdr:col>
      <xdr:colOff>9526</xdr:colOff>
      <xdr:row>35</xdr:row>
      <xdr:rowOff>104775</xdr:rowOff>
    </xdr:to>
    <xdr:sp macro="" textlink="">
      <xdr:nvSpPr>
        <xdr:cNvPr id="41" name="Freeform 10695">
          <a:extLst>
            <a:ext uri="{FF2B5EF4-FFF2-40B4-BE49-F238E27FC236}">
              <a16:creationId xmlns:a16="http://schemas.microsoft.com/office/drawing/2014/main" id="{FEAE980F-73CB-4A47-9D41-1607F2578E16}"/>
            </a:ext>
          </a:extLst>
        </xdr:cNvPr>
        <xdr:cNvSpPr>
          <a:spLocks/>
        </xdr:cNvSpPr>
      </xdr:nvSpPr>
      <xdr:spPr bwMode="auto">
        <a:xfrm>
          <a:off x="502920" y="66808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171450</xdr:rowOff>
    </xdr:from>
    <xdr:to>
      <xdr:col>39</xdr:col>
      <xdr:colOff>0</xdr:colOff>
      <xdr:row>37</xdr:row>
      <xdr:rowOff>0</xdr:rowOff>
    </xdr:to>
    <xdr:sp macro="" textlink="">
      <xdr:nvSpPr>
        <xdr:cNvPr id="42" name="0/0">
          <a:extLst>
            <a:ext uri="{FF2B5EF4-FFF2-40B4-BE49-F238E27FC236}">
              <a16:creationId xmlns:a16="http://schemas.microsoft.com/office/drawing/2014/main" id="{DB79202A-92A5-40D7-BF39-B4EB085186A2}"/>
            </a:ext>
          </a:extLst>
        </xdr:cNvPr>
        <xdr:cNvSpPr>
          <a:spLocks noChangeArrowheads="1"/>
        </xdr:cNvSpPr>
      </xdr:nvSpPr>
      <xdr:spPr bwMode="auto">
        <a:xfrm>
          <a:off x="930402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34</xdr:row>
      <xdr:rowOff>142875</xdr:rowOff>
    </xdr:from>
    <xdr:to>
      <xdr:col>42</xdr:col>
      <xdr:colOff>1</xdr:colOff>
      <xdr:row>35</xdr:row>
      <xdr:rowOff>104775</xdr:rowOff>
    </xdr:to>
    <xdr:sp macro="" textlink="">
      <xdr:nvSpPr>
        <xdr:cNvPr id="43" name="Freeform 10695">
          <a:extLst>
            <a:ext uri="{FF2B5EF4-FFF2-40B4-BE49-F238E27FC236}">
              <a16:creationId xmlns:a16="http://schemas.microsoft.com/office/drawing/2014/main" id="{F2FFB4EB-0F7A-4436-8990-C7CE9EBF7698}"/>
            </a:ext>
          </a:extLst>
        </xdr:cNvPr>
        <xdr:cNvSpPr>
          <a:spLocks/>
        </xdr:cNvSpPr>
      </xdr:nvSpPr>
      <xdr:spPr bwMode="auto">
        <a:xfrm>
          <a:off x="954214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34</xdr:row>
      <xdr:rowOff>171450</xdr:rowOff>
    </xdr:from>
    <xdr:to>
      <xdr:col>43</xdr:col>
      <xdr:colOff>0</xdr:colOff>
      <xdr:row>37</xdr:row>
      <xdr:rowOff>0</xdr:rowOff>
    </xdr:to>
    <xdr:sp macro="" textlink="">
      <xdr:nvSpPr>
        <xdr:cNvPr id="44" name="0/0">
          <a:extLst>
            <a:ext uri="{FF2B5EF4-FFF2-40B4-BE49-F238E27FC236}">
              <a16:creationId xmlns:a16="http://schemas.microsoft.com/office/drawing/2014/main" id="{CC5FEBEB-4141-4EDA-BA50-30852E692D33}"/>
            </a:ext>
          </a:extLst>
        </xdr:cNvPr>
        <xdr:cNvSpPr>
          <a:spLocks noChangeArrowheads="1"/>
        </xdr:cNvSpPr>
      </xdr:nvSpPr>
      <xdr:spPr bwMode="auto">
        <a:xfrm>
          <a:off x="103098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34</xdr:row>
      <xdr:rowOff>142875</xdr:rowOff>
    </xdr:from>
    <xdr:to>
      <xdr:col>45</xdr:col>
      <xdr:colOff>238125</xdr:colOff>
      <xdr:row>35</xdr:row>
      <xdr:rowOff>76200</xdr:rowOff>
    </xdr:to>
    <xdr:sp macro="" textlink="">
      <xdr:nvSpPr>
        <xdr:cNvPr id="45" name="Freeform 10695">
          <a:extLst>
            <a:ext uri="{FF2B5EF4-FFF2-40B4-BE49-F238E27FC236}">
              <a16:creationId xmlns:a16="http://schemas.microsoft.com/office/drawing/2014/main" id="{FA951F3C-CD04-4C47-A33F-4513862F9E0B}"/>
            </a:ext>
          </a:extLst>
        </xdr:cNvPr>
        <xdr:cNvSpPr>
          <a:spLocks/>
        </xdr:cNvSpPr>
      </xdr:nvSpPr>
      <xdr:spPr bwMode="auto">
        <a:xfrm>
          <a:off x="10547985" y="6680835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171450</xdr:rowOff>
    </xdr:from>
    <xdr:to>
      <xdr:col>7</xdr:col>
      <xdr:colOff>0</xdr:colOff>
      <xdr:row>47</xdr:row>
      <xdr:rowOff>0</xdr:rowOff>
    </xdr:to>
    <xdr:sp macro="" textlink="">
      <xdr:nvSpPr>
        <xdr:cNvPr id="46" name="0/0">
          <a:extLst>
            <a:ext uri="{FF2B5EF4-FFF2-40B4-BE49-F238E27FC236}">
              <a16:creationId xmlns:a16="http://schemas.microsoft.com/office/drawing/2014/main" id="{9E4C504C-EAE0-4B51-9B99-73CBA1FFC059}"/>
            </a:ext>
          </a:extLst>
        </xdr:cNvPr>
        <xdr:cNvSpPr>
          <a:spLocks noChangeArrowheads="1"/>
        </xdr:cNvSpPr>
      </xdr:nvSpPr>
      <xdr:spPr bwMode="auto">
        <a:xfrm>
          <a:off x="125730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44</xdr:row>
      <xdr:rowOff>142875</xdr:rowOff>
    </xdr:from>
    <xdr:to>
      <xdr:col>10</xdr:col>
      <xdr:colOff>9525</xdr:colOff>
      <xdr:row>45</xdr:row>
      <xdr:rowOff>104775</xdr:rowOff>
    </xdr:to>
    <xdr:sp macro="" textlink="">
      <xdr:nvSpPr>
        <xdr:cNvPr id="47" name="Freeform 10695">
          <a:extLst>
            <a:ext uri="{FF2B5EF4-FFF2-40B4-BE49-F238E27FC236}">
              <a16:creationId xmlns:a16="http://schemas.microsoft.com/office/drawing/2014/main" id="{E02755DA-AF7F-48CD-9BB2-0E65DE78C7EF}"/>
            </a:ext>
          </a:extLst>
        </xdr:cNvPr>
        <xdr:cNvSpPr>
          <a:spLocks/>
        </xdr:cNvSpPr>
      </xdr:nvSpPr>
      <xdr:spPr bwMode="auto">
        <a:xfrm>
          <a:off x="1504949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44</xdr:row>
      <xdr:rowOff>171450</xdr:rowOff>
    </xdr:from>
    <xdr:to>
      <xdr:col>11</xdr:col>
      <xdr:colOff>0</xdr:colOff>
      <xdr:row>47</xdr:row>
      <xdr:rowOff>0</xdr:rowOff>
    </xdr:to>
    <xdr:sp macro="" textlink="">
      <xdr:nvSpPr>
        <xdr:cNvPr id="48" name="0/0">
          <a:extLst>
            <a:ext uri="{FF2B5EF4-FFF2-40B4-BE49-F238E27FC236}">
              <a16:creationId xmlns:a16="http://schemas.microsoft.com/office/drawing/2014/main" id="{A1E98414-CE5F-4665-97EA-247CBA1DE6E8}"/>
            </a:ext>
          </a:extLst>
        </xdr:cNvPr>
        <xdr:cNvSpPr>
          <a:spLocks noChangeArrowheads="1"/>
        </xdr:cNvSpPr>
      </xdr:nvSpPr>
      <xdr:spPr bwMode="auto">
        <a:xfrm>
          <a:off x="226314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44</xdr:row>
      <xdr:rowOff>142875</xdr:rowOff>
    </xdr:from>
    <xdr:to>
      <xdr:col>14</xdr:col>
      <xdr:colOff>1</xdr:colOff>
      <xdr:row>45</xdr:row>
      <xdr:rowOff>104775</xdr:rowOff>
    </xdr:to>
    <xdr:sp macro="" textlink="">
      <xdr:nvSpPr>
        <xdr:cNvPr id="49" name="Freeform 10695">
          <a:extLst>
            <a:ext uri="{FF2B5EF4-FFF2-40B4-BE49-F238E27FC236}">
              <a16:creationId xmlns:a16="http://schemas.microsoft.com/office/drawing/2014/main" id="{48165E39-A2DD-4B9F-AD40-BCBDEFDB5BBC}"/>
            </a:ext>
          </a:extLst>
        </xdr:cNvPr>
        <xdr:cNvSpPr>
          <a:spLocks/>
        </xdr:cNvSpPr>
      </xdr:nvSpPr>
      <xdr:spPr bwMode="auto">
        <a:xfrm>
          <a:off x="250126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44</xdr:row>
      <xdr:rowOff>171450</xdr:rowOff>
    </xdr:from>
    <xdr:to>
      <xdr:col>15</xdr:col>
      <xdr:colOff>0</xdr:colOff>
      <xdr:row>47</xdr:row>
      <xdr:rowOff>0</xdr:rowOff>
    </xdr:to>
    <xdr:sp macro="" textlink="">
      <xdr:nvSpPr>
        <xdr:cNvPr id="50" name="0/0">
          <a:extLst>
            <a:ext uri="{FF2B5EF4-FFF2-40B4-BE49-F238E27FC236}">
              <a16:creationId xmlns:a16="http://schemas.microsoft.com/office/drawing/2014/main" id="{90B2848A-7744-43D7-BBC4-986BC010C8E9}"/>
            </a:ext>
          </a:extLst>
        </xdr:cNvPr>
        <xdr:cNvSpPr>
          <a:spLocks noChangeArrowheads="1"/>
        </xdr:cNvSpPr>
      </xdr:nvSpPr>
      <xdr:spPr bwMode="auto">
        <a:xfrm>
          <a:off x="326898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44</xdr:row>
      <xdr:rowOff>142875</xdr:rowOff>
    </xdr:from>
    <xdr:to>
      <xdr:col>18</xdr:col>
      <xdr:colOff>1</xdr:colOff>
      <xdr:row>45</xdr:row>
      <xdr:rowOff>104775</xdr:rowOff>
    </xdr:to>
    <xdr:sp macro="" textlink="">
      <xdr:nvSpPr>
        <xdr:cNvPr id="51" name="Freeform 10695">
          <a:extLst>
            <a:ext uri="{FF2B5EF4-FFF2-40B4-BE49-F238E27FC236}">
              <a16:creationId xmlns:a16="http://schemas.microsoft.com/office/drawing/2014/main" id="{EDC8F194-5914-4EA4-9278-265E1F850CFA}"/>
            </a:ext>
          </a:extLst>
        </xdr:cNvPr>
        <xdr:cNvSpPr>
          <a:spLocks/>
        </xdr:cNvSpPr>
      </xdr:nvSpPr>
      <xdr:spPr bwMode="auto">
        <a:xfrm>
          <a:off x="350710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44</xdr:row>
      <xdr:rowOff>171450</xdr:rowOff>
    </xdr:from>
    <xdr:to>
      <xdr:col>19</xdr:col>
      <xdr:colOff>0</xdr:colOff>
      <xdr:row>47</xdr:row>
      <xdr:rowOff>0</xdr:rowOff>
    </xdr:to>
    <xdr:sp macro="" textlink="">
      <xdr:nvSpPr>
        <xdr:cNvPr id="52" name="0/0">
          <a:extLst>
            <a:ext uri="{FF2B5EF4-FFF2-40B4-BE49-F238E27FC236}">
              <a16:creationId xmlns:a16="http://schemas.microsoft.com/office/drawing/2014/main" id="{B8B7ABBC-6B80-4EEC-BBD8-048023E6CDE4}"/>
            </a:ext>
          </a:extLst>
        </xdr:cNvPr>
        <xdr:cNvSpPr>
          <a:spLocks noChangeArrowheads="1"/>
        </xdr:cNvSpPr>
      </xdr:nvSpPr>
      <xdr:spPr bwMode="auto">
        <a:xfrm>
          <a:off x="427482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44</xdr:row>
      <xdr:rowOff>142875</xdr:rowOff>
    </xdr:from>
    <xdr:to>
      <xdr:col>22</xdr:col>
      <xdr:colOff>1</xdr:colOff>
      <xdr:row>45</xdr:row>
      <xdr:rowOff>104775</xdr:rowOff>
    </xdr:to>
    <xdr:sp macro="" textlink="">
      <xdr:nvSpPr>
        <xdr:cNvPr id="53" name="Freeform 10695">
          <a:extLst>
            <a:ext uri="{FF2B5EF4-FFF2-40B4-BE49-F238E27FC236}">
              <a16:creationId xmlns:a16="http://schemas.microsoft.com/office/drawing/2014/main" id="{5A776827-3BBE-4024-8D01-E24FAD8B9BF5}"/>
            </a:ext>
          </a:extLst>
        </xdr:cNvPr>
        <xdr:cNvSpPr>
          <a:spLocks/>
        </xdr:cNvSpPr>
      </xdr:nvSpPr>
      <xdr:spPr bwMode="auto">
        <a:xfrm>
          <a:off x="451294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44</xdr:row>
      <xdr:rowOff>171450</xdr:rowOff>
    </xdr:from>
    <xdr:to>
      <xdr:col>23</xdr:col>
      <xdr:colOff>0</xdr:colOff>
      <xdr:row>47</xdr:row>
      <xdr:rowOff>0</xdr:rowOff>
    </xdr:to>
    <xdr:sp macro="" textlink="">
      <xdr:nvSpPr>
        <xdr:cNvPr id="54" name="0/0">
          <a:extLst>
            <a:ext uri="{FF2B5EF4-FFF2-40B4-BE49-F238E27FC236}">
              <a16:creationId xmlns:a16="http://schemas.microsoft.com/office/drawing/2014/main" id="{EB4D4D8A-CB45-4E07-9D81-665854A2CC26}"/>
            </a:ext>
          </a:extLst>
        </xdr:cNvPr>
        <xdr:cNvSpPr>
          <a:spLocks noChangeArrowheads="1"/>
        </xdr:cNvSpPr>
      </xdr:nvSpPr>
      <xdr:spPr bwMode="auto">
        <a:xfrm>
          <a:off x="52806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44</xdr:row>
      <xdr:rowOff>142875</xdr:rowOff>
    </xdr:from>
    <xdr:to>
      <xdr:col>26</xdr:col>
      <xdr:colOff>1</xdr:colOff>
      <xdr:row>45</xdr:row>
      <xdr:rowOff>104775</xdr:rowOff>
    </xdr:to>
    <xdr:sp macro="" textlink="">
      <xdr:nvSpPr>
        <xdr:cNvPr id="55" name="Freeform 10695">
          <a:extLst>
            <a:ext uri="{FF2B5EF4-FFF2-40B4-BE49-F238E27FC236}">
              <a16:creationId xmlns:a16="http://schemas.microsoft.com/office/drawing/2014/main" id="{AB385956-5D99-4E4B-9E8B-7B6A0D565A90}"/>
            </a:ext>
          </a:extLst>
        </xdr:cNvPr>
        <xdr:cNvSpPr>
          <a:spLocks/>
        </xdr:cNvSpPr>
      </xdr:nvSpPr>
      <xdr:spPr bwMode="auto">
        <a:xfrm>
          <a:off x="551878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171450</xdr:rowOff>
    </xdr:from>
    <xdr:to>
      <xdr:col>27</xdr:col>
      <xdr:colOff>0</xdr:colOff>
      <xdr:row>47</xdr:row>
      <xdr:rowOff>0</xdr:rowOff>
    </xdr:to>
    <xdr:sp macro="" textlink="">
      <xdr:nvSpPr>
        <xdr:cNvPr id="56" name="0/0">
          <a:extLst>
            <a:ext uri="{FF2B5EF4-FFF2-40B4-BE49-F238E27FC236}">
              <a16:creationId xmlns:a16="http://schemas.microsoft.com/office/drawing/2014/main" id="{37A2A330-BCD9-49AF-9729-34F65B82E5E0}"/>
            </a:ext>
          </a:extLst>
        </xdr:cNvPr>
        <xdr:cNvSpPr>
          <a:spLocks noChangeArrowheads="1"/>
        </xdr:cNvSpPr>
      </xdr:nvSpPr>
      <xdr:spPr bwMode="auto">
        <a:xfrm>
          <a:off x="628650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44</xdr:row>
      <xdr:rowOff>142875</xdr:rowOff>
    </xdr:from>
    <xdr:to>
      <xdr:col>30</xdr:col>
      <xdr:colOff>1</xdr:colOff>
      <xdr:row>45</xdr:row>
      <xdr:rowOff>104775</xdr:rowOff>
    </xdr:to>
    <xdr:sp macro="" textlink="">
      <xdr:nvSpPr>
        <xdr:cNvPr id="57" name="Freeform 10695">
          <a:extLst>
            <a:ext uri="{FF2B5EF4-FFF2-40B4-BE49-F238E27FC236}">
              <a16:creationId xmlns:a16="http://schemas.microsoft.com/office/drawing/2014/main" id="{DE24D88A-D53D-40B1-B403-1C2D86E3992C}"/>
            </a:ext>
          </a:extLst>
        </xdr:cNvPr>
        <xdr:cNvSpPr>
          <a:spLocks/>
        </xdr:cNvSpPr>
      </xdr:nvSpPr>
      <xdr:spPr bwMode="auto">
        <a:xfrm>
          <a:off x="652462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44</xdr:row>
      <xdr:rowOff>171450</xdr:rowOff>
    </xdr:from>
    <xdr:to>
      <xdr:col>31</xdr:col>
      <xdr:colOff>0</xdr:colOff>
      <xdr:row>47</xdr:row>
      <xdr:rowOff>0</xdr:rowOff>
    </xdr:to>
    <xdr:sp macro="" textlink="">
      <xdr:nvSpPr>
        <xdr:cNvPr id="58" name="0/0">
          <a:extLst>
            <a:ext uri="{FF2B5EF4-FFF2-40B4-BE49-F238E27FC236}">
              <a16:creationId xmlns:a16="http://schemas.microsoft.com/office/drawing/2014/main" id="{1F0A7AEF-9DFF-4498-BCE2-E38990DF441F}"/>
            </a:ext>
          </a:extLst>
        </xdr:cNvPr>
        <xdr:cNvSpPr>
          <a:spLocks noChangeArrowheads="1"/>
        </xdr:cNvSpPr>
      </xdr:nvSpPr>
      <xdr:spPr bwMode="auto">
        <a:xfrm>
          <a:off x="729234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44</xdr:row>
      <xdr:rowOff>142875</xdr:rowOff>
    </xdr:from>
    <xdr:to>
      <xdr:col>34</xdr:col>
      <xdr:colOff>1</xdr:colOff>
      <xdr:row>45</xdr:row>
      <xdr:rowOff>104775</xdr:rowOff>
    </xdr:to>
    <xdr:sp macro="" textlink="">
      <xdr:nvSpPr>
        <xdr:cNvPr id="59" name="Freeform 10695">
          <a:extLst>
            <a:ext uri="{FF2B5EF4-FFF2-40B4-BE49-F238E27FC236}">
              <a16:creationId xmlns:a16="http://schemas.microsoft.com/office/drawing/2014/main" id="{E9A523C5-AFF0-4555-BCC8-CEECE28ADD6F}"/>
            </a:ext>
          </a:extLst>
        </xdr:cNvPr>
        <xdr:cNvSpPr>
          <a:spLocks/>
        </xdr:cNvSpPr>
      </xdr:nvSpPr>
      <xdr:spPr bwMode="auto">
        <a:xfrm>
          <a:off x="753046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44</xdr:row>
      <xdr:rowOff>171450</xdr:rowOff>
    </xdr:from>
    <xdr:to>
      <xdr:col>35</xdr:col>
      <xdr:colOff>0</xdr:colOff>
      <xdr:row>47</xdr:row>
      <xdr:rowOff>0</xdr:rowOff>
    </xdr:to>
    <xdr:sp macro="" textlink="">
      <xdr:nvSpPr>
        <xdr:cNvPr id="60" name="0/0">
          <a:extLst>
            <a:ext uri="{FF2B5EF4-FFF2-40B4-BE49-F238E27FC236}">
              <a16:creationId xmlns:a16="http://schemas.microsoft.com/office/drawing/2014/main" id="{054D3D60-0A9F-4738-B151-B9BC170C153B}"/>
            </a:ext>
          </a:extLst>
        </xdr:cNvPr>
        <xdr:cNvSpPr>
          <a:spLocks noChangeArrowheads="1"/>
        </xdr:cNvSpPr>
      </xdr:nvSpPr>
      <xdr:spPr bwMode="auto">
        <a:xfrm>
          <a:off x="829818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44</xdr:row>
      <xdr:rowOff>142875</xdr:rowOff>
    </xdr:from>
    <xdr:to>
      <xdr:col>38</xdr:col>
      <xdr:colOff>1</xdr:colOff>
      <xdr:row>45</xdr:row>
      <xdr:rowOff>104775</xdr:rowOff>
    </xdr:to>
    <xdr:sp macro="" textlink="">
      <xdr:nvSpPr>
        <xdr:cNvPr id="61" name="Freeform 10695">
          <a:extLst>
            <a:ext uri="{FF2B5EF4-FFF2-40B4-BE49-F238E27FC236}">
              <a16:creationId xmlns:a16="http://schemas.microsoft.com/office/drawing/2014/main" id="{986A73E9-933C-4A23-9624-5450140CFCE2}"/>
            </a:ext>
          </a:extLst>
        </xdr:cNvPr>
        <xdr:cNvSpPr>
          <a:spLocks/>
        </xdr:cNvSpPr>
      </xdr:nvSpPr>
      <xdr:spPr bwMode="auto">
        <a:xfrm>
          <a:off x="853630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171450</xdr:rowOff>
    </xdr:from>
    <xdr:to>
      <xdr:col>3</xdr:col>
      <xdr:colOff>0</xdr:colOff>
      <xdr:row>47</xdr:row>
      <xdr:rowOff>0</xdr:rowOff>
    </xdr:to>
    <xdr:sp macro="" textlink="">
      <xdr:nvSpPr>
        <xdr:cNvPr id="62" name="0/0">
          <a:extLst>
            <a:ext uri="{FF2B5EF4-FFF2-40B4-BE49-F238E27FC236}">
              <a16:creationId xmlns:a16="http://schemas.microsoft.com/office/drawing/2014/main" id="{BF5A0F9D-98F5-43B2-A5C7-A323AA6E033E}"/>
            </a:ext>
          </a:extLst>
        </xdr:cNvPr>
        <xdr:cNvSpPr>
          <a:spLocks noChangeArrowheads="1"/>
        </xdr:cNvSpPr>
      </xdr:nvSpPr>
      <xdr:spPr bwMode="auto">
        <a:xfrm>
          <a:off x="2514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142875</xdr:rowOff>
    </xdr:from>
    <xdr:to>
      <xdr:col>6</xdr:col>
      <xdr:colOff>9526</xdr:colOff>
      <xdr:row>45</xdr:row>
      <xdr:rowOff>104775</xdr:rowOff>
    </xdr:to>
    <xdr:sp macro="" textlink="">
      <xdr:nvSpPr>
        <xdr:cNvPr id="63" name="Freeform 10695">
          <a:extLst>
            <a:ext uri="{FF2B5EF4-FFF2-40B4-BE49-F238E27FC236}">
              <a16:creationId xmlns:a16="http://schemas.microsoft.com/office/drawing/2014/main" id="{C83200F1-899B-47E3-851C-064FAB4BE12E}"/>
            </a:ext>
          </a:extLst>
        </xdr:cNvPr>
        <xdr:cNvSpPr>
          <a:spLocks/>
        </xdr:cNvSpPr>
      </xdr:nvSpPr>
      <xdr:spPr bwMode="auto">
        <a:xfrm>
          <a:off x="502920" y="84562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44</xdr:row>
      <xdr:rowOff>171450</xdr:rowOff>
    </xdr:from>
    <xdr:to>
      <xdr:col>39</xdr:col>
      <xdr:colOff>0</xdr:colOff>
      <xdr:row>47</xdr:row>
      <xdr:rowOff>0</xdr:rowOff>
    </xdr:to>
    <xdr:sp macro="" textlink="">
      <xdr:nvSpPr>
        <xdr:cNvPr id="64" name="0/0">
          <a:extLst>
            <a:ext uri="{FF2B5EF4-FFF2-40B4-BE49-F238E27FC236}">
              <a16:creationId xmlns:a16="http://schemas.microsoft.com/office/drawing/2014/main" id="{855EDC6D-6F54-449C-83E4-5D75DDFFAC89}"/>
            </a:ext>
          </a:extLst>
        </xdr:cNvPr>
        <xdr:cNvSpPr>
          <a:spLocks noChangeArrowheads="1"/>
        </xdr:cNvSpPr>
      </xdr:nvSpPr>
      <xdr:spPr bwMode="auto">
        <a:xfrm>
          <a:off x="930402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44</xdr:row>
      <xdr:rowOff>142875</xdr:rowOff>
    </xdr:from>
    <xdr:to>
      <xdr:col>42</xdr:col>
      <xdr:colOff>1</xdr:colOff>
      <xdr:row>45</xdr:row>
      <xdr:rowOff>104775</xdr:rowOff>
    </xdr:to>
    <xdr:sp macro="" textlink="">
      <xdr:nvSpPr>
        <xdr:cNvPr id="65" name="Freeform 10695">
          <a:extLst>
            <a:ext uri="{FF2B5EF4-FFF2-40B4-BE49-F238E27FC236}">
              <a16:creationId xmlns:a16="http://schemas.microsoft.com/office/drawing/2014/main" id="{7C3F2EA8-B08A-4D43-A6F3-FF8C66545430}"/>
            </a:ext>
          </a:extLst>
        </xdr:cNvPr>
        <xdr:cNvSpPr>
          <a:spLocks/>
        </xdr:cNvSpPr>
      </xdr:nvSpPr>
      <xdr:spPr bwMode="auto">
        <a:xfrm>
          <a:off x="954214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44</xdr:row>
      <xdr:rowOff>171450</xdr:rowOff>
    </xdr:from>
    <xdr:to>
      <xdr:col>43</xdr:col>
      <xdr:colOff>0</xdr:colOff>
      <xdr:row>47</xdr:row>
      <xdr:rowOff>0</xdr:rowOff>
    </xdr:to>
    <xdr:sp macro="" textlink="">
      <xdr:nvSpPr>
        <xdr:cNvPr id="66" name="0/0">
          <a:extLst>
            <a:ext uri="{FF2B5EF4-FFF2-40B4-BE49-F238E27FC236}">
              <a16:creationId xmlns:a16="http://schemas.microsoft.com/office/drawing/2014/main" id="{FB05BEFB-7389-4615-AB2F-6E618966AB4C}"/>
            </a:ext>
          </a:extLst>
        </xdr:cNvPr>
        <xdr:cNvSpPr>
          <a:spLocks noChangeArrowheads="1"/>
        </xdr:cNvSpPr>
      </xdr:nvSpPr>
      <xdr:spPr bwMode="auto">
        <a:xfrm>
          <a:off x="103098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44</xdr:row>
      <xdr:rowOff>142875</xdr:rowOff>
    </xdr:from>
    <xdr:to>
      <xdr:col>46</xdr:col>
      <xdr:colOff>0</xdr:colOff>
      <xdr:row>45</xdr:row>
      <xdr:rowOff>95250</xdr:rowOff>
    </xdr:to>
    <xdr:sp macro="" textlink="">
      <xdr:nvSpPr>
        <xdr:cNvPr id="67" name="Freeform 10695">
          <a:extLst>
            <a:ext uri="{FF2B5EF4-FFF2-40B4-BE49-F238E27FC236}">
              <a16:creationId xmlns:a16="http://schemas.microsoft.com/office/drawing/2014/main" id="{1FC85B32-6F15-4FE3-851B-4C28FD7D6FE4}"/>
            </a:ext>
          </a:extLst>
        </xdr:cNvPr>
        <xdr:cNvSpPr>
          <a:spLocks/>
        </xdr:cNvSpPr>
      </xdr:nvSpPr>
      <xdr:spPr bwMode="auto">
        <a:xfrm>
          <a:off x="10547985" y="8456295"/>
          <a:ext cx="101917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54</xdr:row>
      <xdr:rowOff>171450</xdr:rowOff>
    </xdr:from>
    <xdr:to>
      <xdr:col>7</xdr:col>
      <xdr:colOff>0</xdr:colOff>
      <xdr:row>57</xdr:row>
      <xdr:rowOff>0</xdr:rowOff>
    </xdr:to>
    <xdr:sp macro="" textlink="">
      <xdr:nvSpPr>
        <xdr:cNvPr id="68" name="0/0">
          <a:extLst>
            <a:ext uri="{FF2B5EF4-FFF2-40B4-BE49-F238E27FC236}">
              <a16:creationId xmlns:a16="http://schemas.microsoft.com/office/drawing/2014/main" id="{1190A339-1293-47C0-B1EA-E5A1B01E7130}"/>
            </a:ext>
          </a:extLst>
        </xdr:cNvPr>
        <xdr:cNvSpPr>
          <a:spLocks noChangeArrowheads="1"/>
        </xdr:cNvSpPr>
      </xdr:nvSpPr>
      <xdr:spPr bwMode="auto">
        <a:xfrm>
          <a:off x="125730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54</xdr:row>
      <xdr:rowOff>142875</xdr:rowOff>
    </xdr:from>
    <xdr:to>
      <xdr:col>10</xdr:col>
      <xdr:colOff>9525</xdr:colOff>
      <xdr:row>55</xdr:row>
      <xdr:rowOff>104775</xdr:rowOff>
    </xdr:to>
    <xdr:sp macro="" textlink="">
      <xdr:nvSpPr>
        <xdr:cNvPr id="69" name="Freeform 10695">
          <a:extLst>
            <a:ext uri="{FF2B5EF4-FFF2-40B4-BE49-F238E27FC236}">
              <a16:creationId xmlns:a16="http://schemas.microsoft.com/office/drawing/2014/main" id="{859BDB5C-4B9F-486C-9721-EAAD7F4099C3}"/>
            </a:ext>
          </a:extLst>
        </xdr:cNvPr>
        <xdr:cNvSpPr>
          <a:spLocks/>
        </xdr:cNvSpPr>
      </xdr:nvSpPr>
      <xdr:spPr bwMode="auto">
        <a:xfrm>
          <a:off x="1504949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54</xdr:row>
      <xdr:rowOff>171450</xdr:rowOff>
    </xdr:from>
    <xdr:to>
      <xdr:col>11</xdr:col>
      <xdr:colOff>0</xdr:colOff>
      <xdr:row>57</xdr:row>
      <xdr:rowOff>0</xdr:rowOff>
    </xdr:to>
    <xdr:sp macro="" textlink="">
      <xdr:nvSpPr>
        <xdr:cNvPr id="70" name="0/0">
          <a:extLst>
            <a:ext uri="{FF2B5EF4-FFF2-40B4-BE49-F238E27FC236}">
              <a16:creationId xmlns:a16="http://schemas.microsoft.com/office/drawing/2014/main" id="{43D77A7B-BE41-416A-A941-0EBDD6F3CB47}"/>
            </a:ext>
          </a:extLst>
        </xdr:cNvPr>
        <xdr:cNvSpPr>
          <a:spLocks noChangeArrowheads="1"/>
        </xdr:cNvSpPr>
      </xdr:nvSpPr>
      <xdr:spPr bwMode="auto">
        <a:xfrm>
          <a:off x="226314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54</xdr:row>
      <xdr:rowOff>142875</xdr:rowOff>
    </xdr:from>
    <xdr:to>
      <xdr:col>14</xdr:col>
      <xdr:colOff>1</xdr:colOff>
      <xdr:row>55</xdr:row>
      <xdr:rowOff>104775</xdr:rowOff>
    </xdr:to>
    <xdr:sp macro="" textlink="">
      <xdr:nvSpPr>
        <xdr:cNvPr id="71" name="Freeform 10695">
          <a:extLst>
            <a:ext uri="{FF2B5EF4-FFF2-40B4-BE49-F238E27FC236}">
              <a16:creationId xmlns:a16="http://schemas.microsoft.com/office/drawing/2014/main" id="{5865C84E-2E2E-442B-82C7-0EF60EEEABA2}"/>
            </a:ext>
          </a:extLst>
        </xdr:cNvPr>
        <xdr:cNvSpPr>
          <a:spLocks/>
        </xdr:cNvSpPr>
      </xdr:nvSpPr>
      <xdr:spPr bwMode="auto">
        <a:xfrm>
          <a:off x="250126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54</xdr:row>
      <xdr:rowOff>171450</xdr:rowOff>
    </xdr:from>
    <xdr:to>
      <xdr:col>15</xdr:col>
      <xdr:colOff>0</xdr:colOff>
      <xdr:row>57</xdr:row>
      <xdr:rowOff>0</xdr:rowOff>
    </xdr:to>
    <xdr:sp macro="" textlink="">
      <xdr:nvSpPr>
        <xdr:cNvPr id="72" name="0/0">
          <a:extLst>
            <a:ext uri="{FF2B5EF4-FFF2-40B4-BE49-F238E27FC236}">
              <a16:creationId xmlns:a16="http://schemas.microsoft.com/office/drawing/2014/main" id="{94826380-786C-4F08-8047-E2BD3FD7787F}"/>
            </a:ext>
          </a:extLst>
        </xdr:cNvPr>
        <xdr:cNvSpPr>
          <a:spLocks noChangeArrowheads="1"/>
        </xdr:cNvSpPr>
      </xdr:nvSpPr>
      <xdr:spPr bwMode="auto">
        <a:xfrm>
          <a:off x="326898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54</xdr:row>
      <xdr:rowOff>142875</xdr:rowOff>
    </xdr:from>
    <xdr:to>
      <xdr:col>18</xdr:col>
      <xdr:colOff>1</xdr:colOff>
      <xdr:row>55</xdr:row>
      <xdr:rowOff>104775</xdr:rowOff>
    </xdr:to>
    <xdr:sp macro="" textlink="">
      <xdr:nvSpPr>
        <xdr:cNvPr id="73" name="Freeform 10695">
          <a:extLst>
            <a:ext uri="{FF2B5EF4-FFF2-40B4-BE49-F238E27FC236}">
              <a16:creationId xmlns:a16="http://schemas.microsoft.com/office/drawing/2014/main" id="{D5B2F44E-12C4-463C-91B2-E81B8875808C}"/>
            </a:ext>
          </a:extLst>
        </xdr:cNvPr>
        <xdr:cNvSpPr>
          <a:spLocks/>
        </xdr:cNvSpPr>
      </xdr:nvSpPr>
      <xdr:spPr bwMode="auto">
        <a:xfrm>
          <a:off x="350710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54</xdr:row>
      <xdr:rowOff>171450</xdr:rowOff>
    </xdr:from>
    <xdr:to>
      <xdr:col>19</xdr:col>
      <xdr:colOff>0</xdr:colOff>
      <xdr:row>57</xdr:row>
      <xdr:rowOff>0</xdr:rowOff>
    </xdr:to>
    <xdr:sp macro="" textlink="">
      <xdr:nvSpPr>
        <xdr:cNvPr id="74" name="0/0">
          <a:extLst>
            <a:ext uri="{FF2B5EF4-FFF2-40B4-BE49-F238E27FC236}">
              <a16:creationId xmlns:a16="http://schemas.microsoft.com/office/drawing/2014/main" id="{4CFB44C9-9D5E-4EF7-B671-89EE729B0703}"/>
            </a:ext>
          </a:extLst>
        </xdr:cNvPr>
        <xdr:cNvSpPr>
          <a:spLocks noChangeArrowheads="1"/>
        </xdr:cNvSpPr>
      </xdr:nvSpPr>
      <xdr:spPr bwMode="auto">
        <a:xfrm>
          <a:off x="427482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54</xdr:row>
      <xdr:rowOff>142875</xdr:rowOff>
    </xdr:from>
    <xdr:to>
      <xdr:col>22</xdr:col>
      <xdr:colOff>1</xdr:colOff>
      <xdr:row>55</xdr:row>
      <xdr:rowOff>104775</xdr:rowOff>
    </xdr:to>
    <xdr:sp macro="" textlink="">
      <xdr:nvSpPr>
        <xdr:cNvPr id="75" name="Freeform 10695">
          <a:extLst>
            <a:ext uri="{FF2B5EF4-FFF2-40B4-BE49-F238E27FC236}">
              <a16:creationId xmlns:a16="http://schemas.microsoft.com/office/drawing/2014/main" id="{9A8B8E77-FC64-4853-BDA9-B2C31555774A}"/>
            </a:ext>
          </a:extLst>
        </xdr:cNvPr>
        <xdr:cNvSpPr>
          <a:spLocks/>
        </xdr:cNvSpPr>
      </xdr:nvSpPr>
      <xdr:spPr bwMode="auto">
        <a:xfrm>
          <a:off x="451294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54</xdr:row>
      <xdr:rowOff>171450</xdr:rowOff>
    </xdr:from>
    <xdr:to>
      <xdr:col>23</xdr:col>
      <xdr:colOff>0</xdr:colOff>
      <xdr:row>57</xdr:row>
      <xdr:rowOff>0</xdr:rowOff>
    </xdr:to>
    <xdr:sp macro="" textlink="">
      <xdr:nvSpPr>
        <xdr:cNvPr id="76" name="0/0">
          <a:extLst>
            <a:ext uri="{FF2B5EF4-FFF2-40B4-BE49-F238E27FC236}">
              <a16:creationId xmlns:a16="http://schemas.microsoft.com/office/drawing/2014/main" id="{4AAF5CBF-476A-48C1-BE56-926EB513740E}"/>
            </a:ext>
          </a:extLst>
        </xdr:cNvPr>
        <xdr:cNvSpPr>
          <a:spLocks noChangeArrowheads="1"/>
        </xdr:cNvSpPr>
      </xdr:nvSpPr>
      <xdr:spPr bwMode="auto">
        <a:xfrm>
          <a:off x="52806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54</xdr:row>
      <xdr:rowOff>142875</xdr:rowOff>
    </xdr:from>
    <xdr:to>
      <xdr:col>26</xdr:col>
      <xdr:colOff>1</xdr:colOff>
      <xdr:row>55</xdr:row>
      <xdr:rowOff>104775</xdr:rowOff>
    </xdr:to>
    <xdr:sp macro="" textlink="">
      <xdr:nvSpPr>
        <xdr:cNvPr id="77" name="Freeform 10695">
          <a:extLst>
            <a:ext uri="{FF2B5EF4-FFF2-40B4-BE49-F238E27FC236}">
              <a16:creationId xmlns:a16="http://schemas.microsoft.com/office/drawing/2014/main" id="{8BD1A4EC-40CF-43FA-8669-D36A0D2ECEC2}"/>
            </a:ext>
          </a:extLst>
        </xdr:cNvPr>
        <xdr:cNvSpPr>
          <a:spLocks/>
        </xdr:cNvSpPr>
      </xdr:nvSpPr>
      <xdr:spPr bwMode="auto">
        <a:xfrm>
          <a:off x="551878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54</xdr:row>
      <xdr:rowOff>171450</xdr:rowOff>
    </xdr:from>
    <xdr:to>
      <xdr:col>27</xdr:col>
      <xdr:colOff>0</xdr:colOff>
      <xdr:row>57</xdr:row>
      <xdr:rowOff>0</xdr:rowOff>
    </xdr:to>
    <xdr:sp macro="" textlink="">
      <xdr:nvSpPr>
        <xdr:cNvPr id="78" name="0/0">
          <a:extLst>
            <a:ext uri="{FF2B5EF4-FFF2-40B4-BE49-F238E27FC236}">
              <a16:creationId xmlns:a16="http://schemas.microsoft.com/office/drawing/2014/main" id="{AE13B630-A864-40AE-A7E9-973BFAA339DE}"/>
            </a:ext>
          </a:extLst>
        </xdr:cNvPr>
        <xdr:cNvSpPr>
          <a:spLocks noChangeArrowheads="1"/>
        </xdr:cNvSpPr>
      </xdr:nvSpPr>
      <xdr:spPr bwMode="auto">
        <a:xfrm>
          <a:off x="628650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54</xdr:row>
      <xdr:rowOff>142875</xdr:rowOff>
    </xdr:from>
    <xdr:to>
      <xdr:col>30</xdr:col>
      <xdr:colOff>1</xdr:colOff>
      <xdr:row>55</xdr:row>
      <xdr:rowOff>104775</xdr:rowOff>
    </xdr:to>
    <xdr:sp macro="" textlink="">
      <xdr:nvSpPr>
        <xdr:cNvPr id="79" name="Freeform 10695">
          <a:extLst>
            <a:ext uri="{FF2B5EF4-FFF2-40B4-BE49-F238E27FC236}">
              <a16:creationId xmlns:a16="http://schemas.microsoft.com/office/drawing/2014/main" id="{DF724B85-6115-4FF1-9B5C-2F3DBE64E6EB}"/>
            </a:ext>
          </a:extLst>
        </xdr:cNvPr>
        <xdr:cNvSpPr>
          <a:spLocks/>
        </xdr:cNvSpPr>
      </xdr:nvSpPr>
      <xdr:spPr bwMode="auto">
        <a:xfrm>
          <a:off x="652462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54</xdr:row>
      <xdr:rowOff>171450</xdr:rowOff>
    </xdr:from>
    <xdr:to>
      <xdr:col>31</xdr:col>
      <xdr:colOff>0</xdr:colOff>
      <xdr:row>57</xdr:row>
      <xdr:rowOff>0</xdr:rowOff>
    </xdr:to>
    <xdr:sp macro="" textlink="">
      <xdr:nvSpPr>
        <xdr:cNvPr id="80" name="0/0">
          <a:extLst>
            <a:ext uri="{FF2B5EF4-FFF2-40B4-BE49-F238E27FC236}">
              <a16:creationId xmlns:a16="http://schemas.microsoft.com/office/drawing/2014/main" id="{D7048915-43BB-495D-92FC-F5603AB83A3D}"/>
            </a:ext>
          </a:extLst>
        </xdr:cNvPr>
        <xdr:cNvSpPr>
          <a:spLocks noChangeArrowheads="1"/>
        </xdr:cNvSpPr>
      </xdr:nvSpPr>
      <xdr:spPr bwMode="auto">
        <a:xfrm>
          <a:off x="729234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54</xdr:row>
      <xdr:rowOff>142875</xdr:rowOff>
    </xdr:from>
    <xdr:to>
      <xdr:col>34</xdr:col>
      <xdr:colOff>1</xdr:colOff>
      <xdr:row>55</xdr:row>
      <xdr:rowOff>104775</xdr:rowOff>
    </xdr:to>
    <xdr:sp macro="" textlink="">
      <xdr:nvSpPr>
        <xdr:cNvPr id="81" name="Freeform 10695">
          <a:extLst>
            <a:ext uri="{FF2B5EF4-FFF2-40B4-BE49-F238E27FC236}">
              <a16:creationId xmlns:a16="http://schemas.microsoft.com/office/drawing/2014/main" id="{82348B5F-03CA-4365-8152-405C22A27382}"/>
            </a:ext>
          </a:extLst>
        </xdr:cNvPr>
        <xdr:cNvSpPr>
          <a:spLocks/>
        </xdr:cNvSpPr>
      </xdr:nvSpPr>
      <xdr:spPr bwMode="auto">
        <a:xfrm>
          <a:off x="753046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54</xdr:row>
      <xdr:rowOff>171450</xdr:rowOff>
    </xdr:from>
    <xdr:to>
      <xdr:col>35</xdr:col>
      <xdr:colOff>0</xdr:colOff>
      <xdr:row>57</xdr:row>
      <xdr:rowOff>0</xdr:rowOff>
    </xdr:to>
    <xdr:sp macro="" textlink="">
      <xdr:nvSpPr>
        <xdr:cNvPr id="82" name="0/0">
          <a:extLst>
            <a:ext uri="{FF2B5EF4-FFF2-40B4-BE49-F238E27FC236}">
              <a16:creationId xmlns:a16="http://schemas.microsoft.com/office/drawing/2014/main" id="{4D84AB17-2C85-4FE8-8EF2-C5E1C93AE1E5}"/>
            </a:ext>
          </a:extLst>
        </xdr:cNvPr>
        <xdr:cNvSpPr>
          <a:spLocks noChangeArrowheads="1"/>
        </xdr:cNvSpPr>
      </xdr:nvSpPr>
      <xdr:spPr bwMode="auto">
        <a:xfrm>
          <a:off x="829818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54</xdr:row>
      <xdr:rowOff>142875</xdr:rowOff>
    </xdr:from>
    <xdr:to>
      <xdr:col>38</xdr:col>
      <xdr:colOff>1</xdr:colOff>
      <xdr:row>55</xdr:row>
      <xdr:rowOff>104775</xdr:rowOff>
    </xdr:to>
    <xdr:sp macro="" textlink="">
      <xdr:nvSpPr>
        <xdr:cNvPr id="83" name="Freeform 10695">
          <a:extLst>
            <a:ext uri="{FF2B5EF4-FFF2-40B4-BE49-F238E27FC236}">
              <a16:creationId xmlns:a16="http://schemas.microsoft.com/office/drawing/2014/main" id="{3C816909-330A-415F-8200-1A5E5C66AB1E}"/>
            </a:ext>
          </a:extLst>
        </xdr:cNvPr>
        <xdr:cNvSpPr>
          <a:spLocks/>
        </xdr:cNvSpPr>
      </xdr:nvSpPr>
      <xdr:spPr bwMode="auto">
        <a:xfrm>
          <a:off x="853630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</xdr:row>
      <xdr:rowOff>171450</xdr:rowOff>
    </xdr:from>
    <xdr:to>
      <xdr:col>3</xdr:col>
      <xdr:colOff>0</xdr:colOff>
      <xdr:row>57</xdr:row>
      <xdr:rowOff>0</xdr:rowOff>
    </xdr:to>
    <xdr:sp macro="" textlink="">
      <xdr:nvSpPr>
        <xdr:cNvPr id="84" name="0/0">
          <a:extLst>
            <a:ext uri="{FF2B5EF4-FFF2-40B4-BE49-F238E27FC236}">
              <a16:creationId xmlns:a16="http://schemas.microsoft.com/office/drawing/2014/main" id="{3227440A-C0D3-420D-8DC0-217ACC9A7699}"/>
            </a:ext>
          </a:extLst>
        </xdr:cNvPr>
        <xdr:cNvSpPr>
          <a:spLocks noChangeArrowheads="1"/>
        </xdr:cNvSpPr>
      </xdr:nvSpPr>
      <xdr:spPr bwMode="auto">
        <a:xfrm>
          <a:off x="2514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142875</xdr:rowOff>
    </xdr:from>
    <xdr:to>
      <xdr:col>6</xdr:col>
      <xdr:colOff>9526</xdr:colOff>
      <xdr:row>55</xdr:row>
      <xdr:rowOff>104775</xdr:rowOff>
    </xdr:to>
    <xdr:sp macro="" textlink="">
      <xdr:nvSpPr>
        <xdr:cNvPr id="85" name="Freeform 10695">
          <a:extLst>
            <a:ext uri="{FF2B5EF4-FFF2-40B4-BE49-F238E27FC236}">
              <a16:creationId xmlns:a16="http://schemas.microsoft.com/office/drawing/2014/main" id="{678391F4-415A-4281-B207-E6EF92BF687D}"/>
            </a:ext>
          </a:extLst>
        </xdr:cNvPr>
        <xdr:cNvSpPr>
          <a:spLocks/>
        </xdr:cNvSpPr>
      </xdr:nvSpPr>
      <xdr:spPr bwMode="auto">
        <a:xfrm>
          <a:off x="502920" y="102317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54</xdr:row>
      <xdr:rowOff>171450</xdr:rowOff>
    </xdr:from>
    <xdr:to>
      <xdr:col>39</xdr:col>
      <xdr:colOff>0</xdr:colOff>
      <xdr:row>57</xdr:row>
      <xdr:rowOff>0</xdr:rowOff>
    </xdr:to>
    <xdr:sp macro="" textlink="">
      <xdr:nvSpPr>
        <xdr:cNvPr id="86" name="0/0">
          <a:extLst>
            <a:ext uri="{FF2B5EF4-FFF2-40B4-BE49-F238E27FC236}">
              <a16:creationId xmlns:a16="http://schemas.microsoft.com/office/drawing/2014/main" id="{D06E59EE-7007-46F7-BE80-CBF2CAFBECA9}"/>
            </a:ext>
          </a:extLst>
        </xdr:cNvPr>
        <xdr:cNvSpPr>
          <a:spLocks noChangeArrowheads="1"/>
        </xdr:cNvSpPr>
      </xdr:nvSpPr>
      <xdr:spPr bwMode="auto">
        <a:xfrm>
          <a:off x="930402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54</xdr:row>
      <xdr:rowOff>142875</xdr:rowOff>
    </xdr:from>
    <xdr:to>
      <xdr:col>42</xdr:col>
      <xdr:colOff>1</xdr:colOff>
      <xdr:row>55</xdr:row>
      <xdr:rowOff>104775</xdr:rowOff>
    </xdr:to>
    <xdr:sp macro="" textlink="">
      <xdr:nvSpPr>
        <xdr:cNvPr id="87" name="Freeform 10695">
          <a:extLst>
            <a:ext uri="{FF2B5EF4-FFF2-40B4-BE49-F238E27FC236}">
              <a16:creationId xmlns:a16="http://schemas.microsoft.com/office/drawing/2014/main" id="{F3DA8D3F-6EFA-478D-B508-1AD67CDE0A4E}"/>
            </a:ext>
          </a:extLst>
        </xdr:cNvPr>
        <xdr:cNvSpPr>
          <a:spLocks/>
        </xdr:cNvSpPr>
      </xdr:nvSpPr>
      <xdr:spPr bwMode="auto">
        <a:xfrm>
          <a:off x="954214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54</xdr:row>
      <xdr:rowOff>171450</xdr:rowOff>
    </xdr:from>
    <xdr:to>
      <xdr:col>43</xdr:col>
      <xdr:colOff>0</xdr:colOff>
      <xdr:row>57</xdr:row>
      <xdr:rowOff>0</xdr:rowOff>
    </xdr:to>
    <xdr:sp macro="" textlink="">
      <xdr:nvSpPr>
        <xdr:cNvPr id="88" name="0/0">
          <a:extLst>
            <a:ext uri="{FF2B5EF4-FFF2-40B4-BE49-F238E27FC236}">
              <a16:creationId xmlns:a16="http://schemas.microsoft.com/office/drawing/2014/main" id="{876639CD-A6A1-4B89-9289-11C75A19AA85}"/>
            </a:ext>
          </a:extLst>
        </xdr:cNvPr>
        <xdr:cNvSpPr>
          <a:spLocks noChangeArrowheads="1"/>
        </xdr:cNvSpPr>
      </xdr:nvSpPr>
      <xdr:spPr bwMode="auto">
        <a:xfrm>
          <a:off x="103098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54</xdr:row>
      <xdr:rowOff>161925</xdr:rowOff>
    </xdr:from>
    <xdr:to>
      <xdr:col>45</xdr:col>
      <xdr:colOff>228600</xdr:colOff>
      <xdr:row>55</xdr:row>
      <xdr:rowOff>104775</xdr:rowOff>
    </xdr:to>
    <xdr:sp macro="" textlink="">
      <xdr:nvSpPr>
        <xdr:cNvPr id="89" name="Freeform 10695">
          <a:extLst>
            <a:ext uri="{FF2B5EF4-FFF2-40B4-BE49-F238E27FC236}">
              <a16:creationId xmlns:a16="http://schemas.microsoft.com/office/drawing/2014/main" id="{FAFAE60C-2875-49A5-9751-49D2D8A787CC}"/>
            </a:ext>
          </a:extLst>
        </xdr:cNvPr>
        <xdr:cNvSpPr>
          <a:spLocks/>
        </xdr:cNvSpPr>
      </xdr:nvSpPr>
      <xdr:spPr bwMode="auto">
        <a:xfrm>
          <a:off x="10547985" y="1025080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64</xdr:row>
      <xdr:rowOff>171450</xdr:rowOff>
    </xdr:from>
    <xdr:to>
      <xdr:col>7</xdr:col>
      <xdr:colOff>0</xdr:colOff>
      <xdr:row>67</xdr:row>
      <xdr:rowOff>0</xdr:rowOff>
    </xdr:to>
    <xdr:sp macro="" textlink="">
      <xdr:nvSpPr>
        <xdr:cNvPr id="90" name="0/0">
          <a:extLst>
            <a:ext uri="{FF2B5EF4-FFF2-40B4-BE49-F238E27FC236}">
              <a16:creationId xmlns:a16="http://schemas.microsoft.com/office/drawing/2014/main" id="{F0ABE815-0671-48D8-BDE6-16E86B0BB565}"/>
            </a:ext>
          </a:extLst>
        </xdr:cNvPr>
        <xdr:cNvSpPr>
          <a:spLocks noChangeArrowheads="1"/>
        </xdr:cNvSpPr>
      </xdr:nvSpPr>
      <xdr:spPr bwMode="auto">
        <a:xfrm>
          <a:off x="125730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64</xdr:row>
      <xdr:rowOff>142875</xdr:rowOff>
    </xdr:from>
    <xdr:to>
      <xdr:col>10</xdr:col>
      <xdr:colOff>9525</xdr:colOff>
      <xdr:row>65</xdr:row>
      <xdr:rowOff>104775</xdr:rowOff>
    </xdr:to>
    <xdr:sp macro="" textlink="">
      <xdr:nvSpPr>
        <xdr:cNvPr id="91" name="Freeform 10695">
          <a:extLst>
            <a:ext uri="{FF2B5EF4-FFF2-40B4-BE49-F238E27FC236}">
              <a16:creationId xmlns:a16="http://schemas.microsoft.com/office/drawing/2014/main" id="{B3BD56E6-9DBE-49D8-BE32-3CF4C621D033}"/>
            </a:ext>
          </a:extLst>
        </xdr:cNvPr>
        <xdr:cNvSpPr>
          <a:spLocks/>
        </xdr:cNvSpPr>
      </xdr:nvSpPr>
      <xdr:spPr bwMode="auto">
        <a:xfrm>
          <a:off x="1504949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64</xdr:row>
      <xdr:rowOff>171450</xdr:rowOff>
    </xdr:from>
    <xdr:to>
      <xdr:col>11</xdr:col>
      <xdr:colOff>0</xdr:colOff>
      <xdr:row>67</xdr:row>
      <xdr:rowOff>0</xdr:rowOff>
    </xdr:to>
    <xdr:sp macro="" textlink="">
      <xdr:nvSpPr>
        <xdr:cNvPr id="92" name="0/0">
          <a:extLst>
            <a:ext uri="{FF2B5EF4-FFF2-40B4-BE49-F238E27FC236}">
              <a16:creationId xmlns:a16="http://schemas.microsoft.com/office/drawing/2014/main" id="{CE009583-0CED-4443-824E-A94EDBE59B0E}"/>
            </a:ext>
          </a:extLst>
        </xdr:cNvPr>
        <xdr:cNvSpPr>
          <a:spLocks noChangeArrowheads="1"/>
        </xdr:cNvSpPr>
      </xdr:nvSpPr>
      <xdr:spPr bwMode="auto">
        <a:xfrm>
          <a:off x="226314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64</xdr:row>
      <xdr:rowOff>142875</xdr:rowOff>
    </xdr:from>
    <xdr:to>
      <xdr:col>14</xdr:col>
      <xdr:colOff>1</xdr:colOff>
      <xdr:row>65</xdr:row>
      <xdr:rowOff>104775</xdr:rowOff>
    </xdr:to>
    <xdr:sp macro="" textlink="">
      <xdr:nvSpPr>
        <xdr:cNvPr id="93" name="Freeform 10695">
          <a:extLst>
            <a:ext uri="{FF2B5EF4-FFF2-40B4-BE49-F238E27FC236}">
              <a16:creationId xmlns:a16="http://schemas.microsoft.com/office/drawing/2014/main" id="{86437D65-02E1-4CD2-A9E9-6BB3A2720ED7}"/>
            </a:ext>
          </a:extLst>
        </xdr:cNvPr>
        <xdr:cNvSpPr>
          <a:spLocks/>
        </xdr:cNvSpPr>
      </xdr:nvSpPr>
      <xdr:spPr bwMode="auto">
        <a:xfrm>
          <a:off x="250126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64</xdr:row>
      <xdr:rowOff>171450</xdr:rowOff>
    </xdr:from>
    <xdr:to>
      <xdr:col>15</xdr:col>
      <xdr:colOff>0</xdr:colOff>
      <xdr:row>67</xdr:row>
      <xdr:rowOff>0</xdr:rowOff>
    </xdr:to>
    <xdr:sp macro="" textlink="">
      <xdr:nvSpPr>
        <xdr:cNvPr id="94" name="0/0">
          <a:extLst>
            <a:ext uri="{FF2B5EF4-FFF2-40B4-BE49-F238E27FC236}">
              <a16:creationId xmlns:a16="http://schemas.microsoft.com/office/drawing/2014/main" id="{A0F08F59-4272-4C57-BF0A-B421E7048267}"/>
            </a:ext>
          </a:extLst>
        </xdr:cNvPr>
        <xdr:cNvSpPr>
          <a:spLocks noChangeArrowheads="1"/>
        </xdr:cNvSpPr>
      </xdr:nvSpPr>
      <xdr:spPr bwMode="auto">
        <a:xfrm>
          <a:off x="326898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64</xdr:row>
      <xdr:rowOff>142875</xdr:rowOff>
    </xdr:from>
    <xdr:to>
      <xdr:col>18</xdr:col>
      <xdr:colOff>1</xdr:colOff>
      <xdr:row>65</xdr:row>
      <xdr:rowOff>104775</xdr:rowOff>
    </xdr:to>
    <xdr:sp macro="" textlink="">
      <xdr:nvSpPr>
        <xdr:cNvPr id="95" name="Freeform 10695">
          <a:extLst>
            <a:ext uri="{FF2B5EF4-FFF2-40B4-BE49-F238E27FC236}">
              <a16:creationId xmlns:a16="http://schemas.microsoft.com/office/drawing/2014/main" id="{86601D37-0406-4985-80F3-C70E7C3659B3}"/>
            </a:ext>
          </a:extLst>
        </xdr:cNvPr>
        <xdr:cNvSpPr>
          <a:spLocks/>
        </xdr:cNvSpPr>
      </xdr:nvSpPr>
      <xdr:spPr bwMode="auto">
        <a:xfrm>
          <a:off x="350710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64</xdr:row>
      <xdr:rowOff>171450</xdr:rowOff>
    </xdr:from>
    <xdr:to>
      <xdr:col>19</xdr:col>
      <xdr:colOff>0</xdr:colOff>
      <xdr:row>67</xdr:row>
      <xdr:rowOff>0</xdr:rowOff>
    </xdr:to>
    <xdr:sp macro="" textlink="">
      <xdr:nvSpPr>
        <xdr:cNvPr id="96" name="0/0">
          <a:extLst>
            <a:ext uri="{FF2B5EF4-FFF2-40B4-BE49-F238E27FC236}">
              <a16:creationId xmlns:a16="http://schemas.microsoft.com/office/drawing/2014/main" id="{04C4EE95-8AED-4922-808C-F5E979755527}"/>
            </a:ext>
          </a:extLst>
        </xdr:cNvPr>
        <xdr:cNvSpPr>
          <a:spLocks noChangeArrowheads="1"/>
        </xdr:cNvSpPr>
      </xdr:nvSpPr>
      <xdr:spPr bwMode="auto">
        <a:xfrm>
          <a:off x="427482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64</xdr:row>
      <xdr:rowOff>142875</xdr:rowOff>
    </xdr:from>
    <xdr:to>
      <xdr:col>22</xdr:col>
      <xdr:colOff>1</xdr:colOff>
      <xdr:row>65</xdr:row>
      <xdr:rowOff>104775</xdr:rowOff>
    </xdr:to>
    <xdr:sp macro="" textlink="">
      <xdr:nvSpPr>
        <xdr:cNvPr id="97" name="Freeform 10695">
          <a:extLst>
            <a:ext uri="{FF2B5EF4-FFF2-40B4-BE49-F238E27FC236}">
              <a16:creationId xmlns:a16="http://schemas.microsoft.com/office/drawing/2014/main" id="{3830DBF9-FC30-4416-A748-EAA8286714BA}"/>
            </a:ext>
          </a:extLst>
        </xdr:cNvPr>
        <xdr:cNvSpPr>
          <a:spLocks/>
        </xdr:cNvSpPr>
      </xdr:nvSpPr>
      <xdr:spPr bwMode="auto">
        <a:xfrm>
          <a:off x="451294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64</xdr:row>
      <xdr:rowOff>171450</xdr:rowOff>
    </xdr:from>
    <xdr:to>
      <xdr:col>23</xdr:col>
      <xdr:colOff>0</xdr:colOff>
      <xdr:row>67</xdr:row>
      <xdr:rowOff>0</xdr:rowOff>
    </xdr:to>
    <xdr:sp macro="" textlink="">
      <xdr:nvSpPr>
        <xdr:cNvPr id="98" name="0/0">
          <a:extLst>
            <a:ext uri="{FF2B5EF4-FFF2-40B4-BE49-F238E27FC236}">
              <a16:creationId xmlns:a16="http://schemas.microsoft.com/office/drawing/2014/main" id="{96E95537-BF76-4503-8309-FD0495C55B57}"/>
            </a:ext>
          </a:extLst>
        </xdr:cNvPr>
        <xdr:cNvSpPr>
          <a:spLocks noChangeArrowheads="1"/>
        </xdr:cNvSpPr>
      </xdr:nvSpPr>
      <xdr:spPr bwMode="auto">
        <a:xfrm>
          <a:off x="52806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64</xdr:row>
      <xdr:rowOff>171450</xdr:rowOff>
    </xdr:from>
    <xdr:to>
      <xdr:col>27</xdr:col>
      <xdr:colOff>0</xdr:colOff>
      <xdr:row>67</xdr:row>
      <xdr:rowOff>0</xdr:rowOff>
    </xdr:to>
    <xdr:sp macro="" textlink="">
      <xdr:nvSpPr>
        <xdr:cNvPr id="99" name="0/0">
          <a:extLst>
            <a:ext uri="{FF2B5EF4-FFF2-40B4-BE49-F238E27FC236}">
              <a16:creationId xmlns:a16="http://schemas.microsoft.com/office/drawing/2014/main" id="{2B4DC581-E8D1-4402-8A23-194B6D940606}"/>
            </a:ext>
          </a:extLst>
        </xdr:cNvPr>
        <xdr:cNvSpPr>
          <a:spLocks noChangeArrowheads="1"/>
        </xdr:cNvSpPr>
      </xdr:nvSpPr>
      <xdr:spPr bwMode="auto">
        <a:xfrm>
          <a:off x="628650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64</xdr:row>
      <xdr:rowOff>142875</xdr:rowOff>
    </xdr:from>
    <xdr:to>
      <xdr:col>30</xdr:col>
      <xdr:colOff>1</xdr:colOff>
      <xdr:row>65</xdr:row>
      <xdr:rowOff>104775</xdr:rowOff>
    </xdr:to>
    <xdr:sp macro="" textlink="">
      <xdr:nvSpPr>
        <xdr:cNvPr id="100" name="Freeform 10695">
          <a:extLst>
            <a:ext uri="{FF2B5EF4-FFF2-40B4-BE49-F238E27FC236}">
              <a16:creationId xmlns:a16="http://schemas.microsoft.com/office/drawing/2014/main" id="{DCC5E99C-FC1F-4B87-B844-EEC1AF070525}"/>
            </a:ext>
          </a:extLst>
        </xdr:cNvPr>
        <xdr:cNvSpPr>
          <a:spLocks/>
        </xdr:cNvSpPr>
      </xdr:nvSpPr>
      <xdr:spPr bwMode="auto">
        <a:xfrm>
          <a:off x="652462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64</xdr:row>
      <xdr:rowOff>171450</xdr:rowOff>
    </xdr:from>
    <xdr:to>
      <xdr:col>31</xdr:col>
      <xdr:colOff>0</xdr:colOff>
      <xdr:row>67</xdr:row>
      <xdr:rowOff>0</xdr:rowOff>
    </xdr:to>
    <xdr:sp macro="" textlink="">
      <xdr:nvSpPr>
        <xdr:cNvPr id="101" name="0/0">
          <a:extLst>
            <a:ext uri="{FF2B5EF4-FFF2-40B4-BE49-F238E27FC236}">
              <a16:creationId xmlns:a16="http://schemas.microsoft.com/office/drawing/2014/main" id="{063A1180-2D08-489B-B8F0-28FF192AE3D8}"/>
            </a:ext>
          </a:extLst>
        </xdr:cNvPr>
        <xdr:cNvSpPr>
          <a:spLocks noChangeArrowheads="1"/>
        </xdr:cNvSpPr>
      </xdr:nvSpPr>
      <xdr:spPr bwMode="auto">
        <a:xfrm>
          <a:off x="729234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64</xdr:row>
      <xdr:rowOff>142875</xdr:rowOff>
    </xdr:from>
    <xdr:to>
      <xdr:col>34</xdr:col>
      <xdr:colOff>1</xdr:colOff>
      <xdr:row>65</xdr:row>
      <xdr:rowOff>104775</xdr:rowOff>
    </xdr:to>
    <xdr:sp macro="" textlink="">
      <xdr:nvSpPr>
        <xdr:cNvPr id="102" name="Freeform 10695">
          <a:extLst>
            <a:ext uri="{FF2B5EF4-FFF2-40B4-BE49-F238E27FC236}">
              <a16:creationId xmlns:a16="http://schemas.microsoft.com/office/drawing/2014/main" id="{390176A3-3C75-4003-8A81-406A50CF88E3}"/>
            </a:ext>
          </a:extLst>
        </xdr:cNvPr>
        <xdr:cNvSpPr>
          <a:spLocks/>
        </xdr:cNvSpPr>
      </xdr:nvSpPr>
      <xdr:spPr bwMode="auto">
        <a:xfrm>
          <a:off x="753046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64</xdr:row>
      <xdr:rowOff>171450</xdr:rowOff>
    </xdr:from>
    <xdr:to>
      <xdr:col>35</xdr:col>
      <xdr:colOff>0</xdr:colOff>
      <xdr:row>67</xdr:row>
      <xdr:rowOff>0</xdr:rowOff>
    </xdr:to>
    <xdr:sp macro="" textlink="">
      <xdr:nvSpPr>
        <xdr:cNvPr id="103" name="0/0">
          <a:extLst>
            <a:ext uri="{FF2B5EF4-FFF2-40B4-BE49-F238E27FC236}">
              <a16:creationId xmlns:a16="http://schemas.microsoft.com/office/drawing/2014/main" id="{7262EF7D-BE6A-47BA-90CB-007CB09B01E0}"/>
            </a:ext>
          </a:extLst>
        </xdr:cNvPr>
        <xdr:cNvSpPr>
          <a:spLocks noChangeArrowheads="1"/>
        </xdr:cNvSpPr>
      </xdr:nvSpPr>
      <xdr:spPr bwMode="auto">
        <a:xfrm>
          <a:off x="829818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64</xdr:row>
      <xdr:rowOff>142875</xdr:rowOff>
    </xdr:from>
    <xdr:to>
      <xdr:col>38</xdr:col>
      <xdr:colOff>1</xdr:colOff>
      <xdr:row>65</xdr:row>
      <xdr:rowOff>104775</xdr:rowOff>
    </xdr:to>
    <xdr:sp macro="" textlink="">
      <xdr:nvSpPr>
        <xdr:cNvPr id="104" name="Freeform 10695">
          <a:extLst>
            <a:ext uri="{FF2B5EF4-FFF2-40B4-BE49-F238E27FC236}">
              <a16:creationId xmlns:a16="http://schemas.microsoft.com/office/drawing/2014/main" id="{AD0083F5-F3A6-4F15-A05C-FFB473F8F436}"/>
            </a:ext>
          </a:extLst>
        </xdr:cNvPr>
        <xdr:cNvSpPr>
          <a:spLocks/>
        </xdr:cNvSpPr>
      </xdr:nvSpPr>
      <xdr:spPr bwMode="auto">
        <a:xfrm>
          <a:off x="853630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171450</xdr:rowOff>
    </xdr:from>
    <xdr:to>
      <xdr:col>3</xdr:col>
      <xdr:colOff>0</xdr:colOff>
      <xdr:row>67</xdr:row>
      <xdr:rowOff>0</xdr:rowOff>
    </xdr:to>
    <xdr:sp macro="" textlink="">
      <xdr:nvSpPr>
        <xdr:cNvPr id="105" name="0/0">
          <a:extLst>
            <a:ext uri="{FF2B5EF4-FFF2-40B4-BE49-F238E27FC236}">
              <a16:creationId xmlns:a16="http://schemas.microsoft.com/office/drawing/2014/main" id="{454BC95D-C697-44BE-8062-9539E5D792BE}"/>
            </a:ext>
          </a:extLst>
        </xdr:cNvPr>
        <xdr:cNvSpPr>
          <a:spLocks noChangeArrowheads="1"/>
        </xdr:cNvSpPr>
      </xdr:nvSpPr>
      <xdr:spPr bwMode="auto">
        <a:xfrm>
          <a:off x="2514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142875</xdr:rowOff>
    </xdr:from>
    <xdr:to>
      <xdr:col>6</xdr:col>
      <xdr:colOff>9526</xdr:colOff>
      <xdr:row>65</xdr:row>
      <xdr:rowOff>104775</xdr:rowOff>
    </xdr:to>
    <xdr:sp macro="" textlink="">
      <xdr:nvSpPr>
        <xdr:cNvPr id="106" name="Freeform 10695">
          <a:extLst>
            <a:ext uri="{FF2B5EF4-FFF2-40B4-BE49-F238E27FC236}">
              <a16:creationId xmlns:a16="http://schemas.microsoft.com/office/drawing/2014/main" id="{AD720909-19E9-4056-BDDB-A5D09A2C7AD8}"/>
            </a:ext>
          </a:extLst>
        </xdr:cNvPr>
        <xdr:cNvSpPr>
          <a:spLocks/>
        </xdr:cNvSpPr>
      </xdr:nvSpPr>
      <xdr:spPr bwMode="auto">
        <a:xfrm>
          <a:off x="502920" y="120072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64</xdr:row>
      <xdr:rowOff>171450</xdr:rowOff>
    </xdr:from>
    <xdr:to>
      <xdr:col>39</xdr:col>
      <xdr:colOff>0</xdr:colOff>
      <xdr:row>67</xdr:row>
      <xdr:rowOff>0</xdr:rowOff>
    </xdr:to>
    <xdr:sp macro="" textlink="">
      <xdr:nvSpPr>
        <xdr:cNvPr id="107" name="0/0">
          <a:extLst>
            <a:ext uri="{FF2B5EF4-FFF2-40B4-BE49-F238E27FC236}">
              <a16:creationId xmlns:a16="http://schemas.microsoft.com/office/drawing/2014/main" id="{5D9B1BBC-1E97-4B13-8642-0CBD6D75AB50}"/>
            </a:ext>
          </a:extLst>
        </xdr:cNvPr>
        <xdr:cNvSpPr>
          <a:spLocks noChangeArrowheads="1"/>
        </xdr:cNvSpPr>
      </xdr:nvSpPr>
      <xdr:spPr bwMode="auto">
        <a:xfrm>
          <a:off x="930402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64</xdr:row>
      <xdr:rowOff>142875</xdr:rowOff>
    </xdr:from>
    <xdr:to>
      <xdr:col>42</xdr:col>
      <xdr:colOff>1</xdr:colOff>
      <xdr:row>65</xdr:row>
      <xdr:rowOff>104775</xdr:rowOff>
    </xdr:to>
    <xdr:sp macro="" textlink="">
      <xdr:nvSpPr>
        <xdr:cNvPr id="108" name="Freeform 10695">
          <a:extLst>
            <a:ext uri="{FF2B5EF4-FFF2-40B4-BE49-F238E27FC236}">
              <a16:creationId xmlns:a16="http://schemas.microsoft.com/office/drawing/2014/main" id="{48C4454E-6EA3-489A-B91A-A2EB2E09225A}"/>
            </a:ext>
          </a:extLst>
        </xdr:cNvPr>
        <xdr:cNvSpPr>
          <a:spLocks/>
        </xdr:cNvSpPr>
      </xdr:nvSpPr>
      <xdr:spPr bwMode="auto">
        <a:xfrm>
          <a:off x="954214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64</xdr:row>
      <xdr:rowOff>171450</xdr:rowOff>
    </xdr:from>
    <xdr:to>
      <xdr:col>43</xdr:col>
      <xdr:colOff>0</xdr:colOff>
      <xdr:row>67</xdr:row>
      <xdr:rowOff>0</xdr:rowOff>
    </xdr:to>
    <xdr:sp macro="" textlink="">
      <xdr:nvSpPr>
        <xdr:cNvPr id="109" name="0/0">
          <a:extLst>
            <a:ext uri="{FF2B5EF4-FFF2-40B4-BE49-F238E27FC236}">
              <a16:creationId xmlns:a16="http://schemas.microsoft.com/office/drawing/2014/main" id="{1DF89F90-14B8-40CF-A200-F9BDC62F1AC1}"/>
            </a:ext>
          </a:extLst>
        </xdr:cNvPr>
        <xdr:cNvSpPr>
          <a:spLocks noChangeArrowheads="1"/>
        </xdr:cNvSpPr>
      </xdr:nvSpPr>
      <xdr:spPr bwMode="auto">
        <a:xfrm>
          <a:off x="103098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64</xdr:row>
      <xdr:rowOff>161925</xdr:rowOff>
    </xdr:from>
    <xdr:to>
      <xdr:col>46</xdr:col>
      <xdr:colOff>0</xdr:colOff>
      <xdr:row>65</xdr:row>
      <xdr:rowOff>104775</xdr:rowOff>
    </xdr:to>
    <xdr:sp macro="" textlink="">
      <xdr:nvSpPr>
        <xdr:cNvPr id="110" name="Freeform 10695">
          <a:extLst>
            <a:ext uri="{FF2B5EF4-FFF2-40B4-BE49-F238E27FC236}">
              <a16:creationId xmlns:a16="http://schemas.microsoft.com/office/drawing/2014/main" id="{9A14AD22-CDAA-4174-A90E-02A091520E29}"/>
            </a:ext>
          </a:extLst>
        </xdr:cNvPr>
        <xdr:cNvSpPr>
          <a:spLocks/>
        </xdr:cNvSpPr>
      </xdr:nvSpPr>
      <xdr:spPr bwMode="auto">
        <a:xfrm>
          <a:off x="10547985" y="12026265"/>
          <a:ext cx="101917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74</xdr:row>
      <xdr:rowOff>171450</xdr:rowOff>
    </xdr:from>
    <xdr:to>
      <xdr:col>7</xdr:col>
      <xdr:colOff>0</xdr:colOff>
      <xdr:row>77</xdr:row>
      <xdr:rowOff>0</xdr:rowOff>
    </xdr:to>
    <xdr:sp macro="" textlink="">
      <xdr:nvSpPr>
        <xdr:cNvPr id="111" name="0/0">
          <a:extLst>
            <a:ext uri="{FF2B5EF4-FFF2-40B4-BE49-F238E27FC236}">
              <a16:creationId xmlns:a16="http://schemas.microsoft.com/office/drawing/2014/main" id="{29924137-B58E-4C17-BB3D-DD5329A9C291}"/>
            </a:ext>
          </a:extLst>
        </xdr:cNvPr>
        <xdr:cNvSpPr>
          <a:spLocks noChangeArrowheads="1"/>
        </xdr:cNvSpPr>
      </xdr:nvSpPr>
      <xdr:spPr bwMode="auto">
        <a:xfrm>
          <a:off x="125730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74</xdr:row>
      <xdr:rowOff>142875</xdr:rowOff>
    </xdr:from>
    <xdr:to>
      <xdr:col>10</xdr:col>
      <xdr:colOff>9525</xdr:colOff>
      <xdr:row>75</xdr:row>
      <xdr:rowOff>104775</xdr:rowOff>
    </xdr:to>
    <xdr:sp macro="" textlink="">
      <xdr:nvSpPr>
        <xdr:cNvPr id="112" name="Freeform 10695">
          <a:extLst>
            <a:ext uri="{FF2B5EF4-FFF2-40B4-BE49-F238E27FC236}">
              <a16:creationId xmlns:a16="http://schemas.microsoft.com/office/drawing/2014/main" id="{082A83B3-4937-48CC-95F5-4926E143E896}"/>
            </a:ext>
          </a:extLst>
        </xdr:cNvPr>
        <xdr:cNvSpPr>
          <a:spLocks/>
        </xdr:cNvSpPr>
      </xdr:nvSpPr>
      <xdr:spPr bwMode="auto">
        <a:xfrm>
          <a:off x="1504949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74</xdr:row>
      <xdr:rowOff>171450</xdr:rowOff>
    </xdr:from>
    <xdr:to>
      <xdr:col>11</xdr:col>
      <xdr:colOff>0</xdr:colOff>
      <xdr:row>77</xdr:row>
      <xdr:rowOff>0</xdr:rowOff>
    </xdr:to>
    <xdr:sp macro="" textlink="">
      <xdr:nvSpPr>
        <xdr:cNvPr id="113" name="0/0">
          <a:extLst>
            <a:ext uri="{FF2B5EF4-FFF2-40B4-BE49-F238E27FC236}">
              <a16:creationId xmlns:a16="http://schemas.microsoft.com/office/drawing/2014/main" id="{BDB76D99-C05B-4C61-AA8E-63A08BD0F4ED}"/>
            </a:ext>
          </a:extLst>
        </xdr:cNvPr>
        <xdr:cNvSpPr>
          <a:spLocks noChangeArrowheads="1"/>
        </xdr:cNvSpPr>
      </xdr:nvSpPr>
      <xdr:spPr bwMode="auto">
        <a:xfrm>
          <a:off x="226314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74</xdr:row>
      <xdr:rowOff>142875</xdr:rowOff>
    </xdr:from>
    <xdr:to>
      <xdr:col>14</xdr:col>
      <xdr:colOff>1</xdr:colOff>
      <xdr:row>75</xdr:row>
      <xdr:rowOff>104775</xdr:rowOff>
    </xdr:to>
    <xdr:sp macro="" textlink="">
      <xdr:nvSpPr>
        <xdr:cNvPr id="114" name="Freeform 10695">
          <a:extLst>
            <a:ext uri="{FF2B5EF4-FFF2-40B4-BE49-F238E27FC236}">
              <a16:creationId xmlns:a16="http://schemas.microsoft.com/office/drawing/2014/main" id="{DA98B2EF-734F-4AEE-94B3-80A850728299}"/>
            </a:ext>
          </a:extLst>
        </xdr:cNvPr>
        <xdr:cNvSpPr>
          <a:spLocks/>
        </xdr:cNvSpPr>
      </xdr:nvSpPr>
      <xdr:spPr bwMode="auto">
        <a:xfrm>
          <a:off x="250126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74</xdr:row>
      <xdr:rowOff>171450</xdr:rowOff>
    </xdr:from>
    <xdr:to>
      <xdr:col>15</xdr:col>
      <xdr:colOff>0</xdr:colOff>
      <xdr:row>77</xdr:row>
      <xdr:rowOff>0</xdr:rowOff>
    </xdr:to>
    <xdr:sp macro="" textlink="">
      <xdr:nvSpPr>
        <xdr:cNvPr id="115" name="0/0">
          <a:extLst>
            <a:ext uri="{FF2B5EF4-FFF2-40B4-BE49-F238E27FC236}">
              <a16:creationId xmlns:a16="http://schemas.microsoft.com/office/drawing/2014/main" id="{8DB2EBAF-CB9E-40CA-A058-9E392A8ED929}"/>
            </a:ext>
          </a:extLst>
        </xdr:cNvPr>
        <xdr:cNvSpPr>
          <a:spLocks noChangeArrowheads="1"/>
        </xdr:cNvSpPr>
      </xdr:nvSpPr>
      <xdr:spPr bwMode="auto">
        <a:xfrm>
          <a:off x="326898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74</xdr:row>
      <xdr:rowOff>142875</xdr:rowOff>
    </xdr:from>
    <xdr:to>
      <xdr:col>18</xdr:col>
      <xdr:colOff>1</xdr:colOff>
      <xdr:row>75</xdr:row>
      <xdr:rowOff>104775</xdr:rowOff>
    </xdr:to>
    <xdr:sp macro="" textlink="">
      <xdr:nvSpPr>
        <xdr:cNvPr id="116" name="Freeform 10695">
          <a:extLst>
            <a:ext uri="{FF2B5EF4-FFF2-40B4-BE49-F238E27FC236}">
              <a16:creationId xmlns:a16="http://schemas.microsoft.com/office/drawing/2014/main" id="{50EDD60E-8DD6-43E7-8D3D-7A2E6D4923D2}"/>
            </a:ext>
          </a:extLst>
        </xdr:cNvPr>
        <xdr:cNvSpPr>
          <a:spLocks/>
        </xdr:cNvSpPr>
      </xdr:nvSpPr>
      <xdr:spPr bwMode="auto">
        <a:xfrm>
          <a:off x="350710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74</xdr:row>
      <xdr:rowOff>171450</xdr:rowOff>
    </xdr:from>
    <xdr:to>
      <xdr:col>19</xdr:col>
      <xdr:colOff>0</xdr:colOff>
      <xdr:row>77</xdr:row>
      <xdr:rowOff>0</xdr:rowOff>
    </xdr:to>
    <xdr:sp macro="" textlink="">
      <xdr:nvSpPr>
        <xdr:cNvPr id="117" name="0/0">
          <a:extLst>
            <a:ext uri="{FF2B5EF4-FFF2-40B4-BE49-F238E27FC236}">
              <a16:creationId xmlns:a16="http://schemas.microsoft.com/office/drawing/2014/main" id="{946E8490-0430-412A-948D-5ABF3ECEF5AB}"/>
            </a:ext>
          </a:extLst>
        </xdr:cNvPr>
        <xdr:cNvSpPr>
          <a:spLocks noChangeArrowheads="1"/>
        </xdr:cNvSpPr>
      </xdr:nvSpPr>
      <xdr:spPr bwMode="auto">
        <a:xfrm>
          <a:off x="4274820" y="138112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74</xdr:row>
      <xdr:rowOff>142875</xdr:rowOff>
    </xdr:from>
    <xdr:to>
      <xdr:col>22</xdr:col>
      <xdr:colOff>1</xdr:colOff>
      <xdr:row>75</xdr:row>
      <xdr:rowOff>104775</xdr:rowOff>
    </xdr:to>
    <xdr:sp macro="" textlink="">
      <xdr:nvSpPr>
        <xdr:cNvPr id="118" name="Freeform 10695">
          <a:extLst>
            <a:ext uri="{FF2B5EF4-FFF2-40B4-BE49-F238E27FC236}">
              <a16:creationId xmlns:a16="http://schemas.microsoft.com/office/drawing/2014/main" id="{895010A9-36EE-42AF-92B6-FF8565DD99EE}"/>
            </a:ext>
          </a:extLst>
        </xdr:cNvPr>
        <xdr:cNvSpPr>
          <a:spLocks/>
        </xdr:cNvSpPr>
      </xdr:nvSpPr>
      <xdr:spPr bwMode="auto">
        <a:xfrm>
          <a:off x="451294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74</xdr:row>
      <xdr:rowOff>171450</xdr:rowOff>
    </xdr:from>
    <xdr:to>
      <xdr:col>23</xdr:col>
      <xdr:colOff>0</xdr:colOff>
      <xdr:row>77</xdr:row>
      <xdr:rowOff>0</xdr:rowOff>
    </xdr:to>
    <xdr:sp macro="" textlink="">
      <xdr:nvSpPr>
        <xdr:cNvPr id="119" name="0/0">
          <a:extLst>
            <a:ext uri="{FF2B5EF4-FFF2-40B4-BE49-F238E27FC236}">
              <a16:creationId xmlns:a16="http://schemas.microsoft.com/office/drawing/2014/main" id="{C3924368-709A-47B4-9438-CFBC724001FE}"/>
            </a:ext>
          </a:extLst>
        </xdr:cNvPr>
        <xdr:cNvSpPr>
          <a:spLocks noChangeArrowheads="1"/>
        </xdr:cNvSpPr>
      </xdr:nvSpPr>
      <xdr:spPr bwMode="auto">
        <a:xfrm>
          <a:off x="5280660" y="138112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74</xdr:row>
      <xdr:rowOff>142875</xdr:rowOff>
    </xdr:from>
    <xdr:to>
      <xdr:col>26</xdr:col>
      <xdr:colOff>1</xdr:colOff>
      <xdr:row>75</xdr:row>
      <xdr:rowOff>104775</xdr:rowOff>
    </xdr:to>
    <xdr:sp macro="" textlink="">
      <xdr:nvSpPr>
        <xdr:cNvPr id="120" name="Freeform 10695">
          <a:extLst>
            <a:ext uri="{FF2B5EF4-FFF2-40B4-BE49-F238E27FC236}">
              <a16:creationId xmlns:a16="http://schemas.microsoft.com/office/drawing/2014/main" id="{83CEEF1A-AE56-42C9-8ED6-5807ADA250F5}"/>
            </a:ext>
          </a:extLst>
        </xdr:cNvPr>
        <xdr:cNvSpPr>
          <a:spLocks/>
        </xdr:cNvSpPr>
      </xdr:nvSpPr>
      <xdr:spPr bwMode="auto">
        <a:xfrm>
          <a:off x="551878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74</xdr:row>
      <xdr:rowOff>171450</xdr:rowOff>
    </xdr:from>
    <xdr:to>
      <xdr:col>27</xdr:col>
      <xdr:colOff>0</xdr:colOff>
      <xdr:row>77</xdr:row>
      <xdr:rowOff>0</xdr:rowOff>
    </xdr:to>
    <xdr:sp macro="" textlink="">
      <xdr:nvSpPr>
        <xdr:cNvPr id="121" name="0/0">
          <a:extLst>
            <a:ext uri="{FF2B5EF4-FFF2-40B4-BE49-F238E27FC236}">
              <a16:creationId xmlns:a16="http://schemas.microsoft.com/office/drawing/2014/main" id="{0642798A-A3CC-4DE3-A525-B49F95665CC2}"/>
            </a:ext>
          </a:extLst>
        </xdr:cNvPr>
        <xdr:cNvSpPr>
          <a:spLocks noChangeArrowheads="1"/>
        </xdr:cNvSpPr>
      </xdr:nvSpPr>
      <xdr:spPr bwMode="auto">
        <a:xfrm>
          <a:off x="628650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74</xdr:row>
      <xdr:rowOff>142875</xdr:rowOff>
    </xdr:from>
    <xdr:to>
      <xdr:col>30</xdr:col>
      <xdr:colOff>1</xdr:colOff>
      <xdr:row>75</xdr:row>
      <xdr:rowOff>104775</xdr:rowOff>
    </xdr:to>
    <xdr:sp macro="" textlink="">
      <xdr:nvSpPr>
        <xdr:cNvPr id="122" name="Freeform 10695">
          <a:extLst>
            <a:ext uri="{FF2B5EF4-FFF2-40B4-BE49-F238E27FC236}">
              <a16:creationId xmlns:a16="http://schemas.microsoft.com/office/drawing/2014/main" id="{5D1C62A7-75EC-47E9-8A15-FF43921AD56D}"/>
            </a:ext>
          </a:extLst>
        </xdr:cNvPr>
        <xdr:cNvSpPr>
          <a:spLocks/>
        </xdr:cNvSpPr>
      </xdr:nvSpPr>
      <xdr:spPr bwMode="auto">
        <a:xfrm>
          <a:off x="652462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74</xdr:row>
      <xdr:rowOff>171450</xdr:rowOff>
    </xdr:from>
    <xdr:to>
      <xdr:col>31</xdr:col>
      <xdr:colOff>0</xdr:colOff>
      <xdr:row>77</xdr:row>
      <xdr:rowOff>0</xdr:rowOff>
    </xdr:to>
    <xdr:sp macro="" textlink="">
      <xdr:nvSpPr>
        <xdr:cNvPr id="123" name="0/0">
          <a:extLst>
            <a:ext uri="{FF2B5EF4-FFF2-40B4-BE49-F238E27FC236}">
              <a16:creationId xmlns:a16="http://schemas.microsoft.com/office/drawing/2014/main" id="{942326A1-DBD8-4C0A-871C-381FC5594F71}"/>
            </a:ext>
          </a:extLst>
        </xdr:cNvPr>
        <xdr:cNvSpPr>
          <a:spLocks noChangeArrowheads="1"/>
        </xdr:cNvSpPr>
      </xdr:nvSpPr>
      <xdr:spPr bwMode="auto">
        <a:xfrm>
          <a:off x="729234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74</xdr:row>
      <xdr:rowOff>142875</xdr:rowOff>
    </xdr:from>
    <xdr:to>
      <xdr:col>34</xdr:col>
      <xdr:colOff>1</xdr:colOff>
      <xdr:row>75</xdr:row>
      <xdr:rowOff>104775</xdr:rowOff>
    </xdr:to>
    <xdr:sp macro="" textlink="">
      <xdr:nvSpPr>
        <xdr:cNvPr id="124" name="Freeform 10695">
          <a:extLst>
            <a:ext uri="{FF2B5EF4-FFF2-40B4-BE49-F238E27FC236}">
              <a16:creationId xmlns:a16="http://schemas.microsoft.com/office/drawing/2014/main" id="{9A3D89E3-0746-49C3-A203-62571CFAA549}"/>
            </a:ext>
          </a:extLst>
        </xdr:cNvPr>
        <xdr:cNvSpPr>
          <a:spLocks/>
        </xdr:cNvSpPr>
      </xdr:nvSpPr>
      <xdr:spPr bwMode="auto">
        <a:xfrm>
          <a:off x="753046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74</xdr:row>
      <xdr:rowOff>171450</xdr:rowOff>
    </xdr:from>
    <xdr:to>
      <xdr:col>35</xdr:col>
      <xdr:colOff>0</xdr:colOff>
      <xdr:row>77</xdr:row>
      <xdr:rowOff>0</xdr:rowOff>
    </xdr:to>
    <xdr:sp macro="" textlink="">
      <xdr:nvSpPr>
        <xdr:cNvPr id="125" name="0/0">
          <a:extLst>
            <a:ext uri="{FF2B5EF4-FFF2-40B4-BE49-F238E27FC236}">
              <a16:creationId xmlns:a16="http://schemas.microsoft.com/office/drawing/2014/main" id="{C06D906D-DEC5-4DAF-ABA5-61A133E1E252}"/>
            </a:ext>
          </a:extLst>
        </xdr:cNvPr>
        <xdr:cNvSpPr>
          <a:spLocks noChangeArrowheads="1"/>
        </xdr:cNvSpPr>
      </xdr:nvSpPr>
      <xdr:spPr bwMode="auto">
        <a:xfrm>
          <a:off x="829818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74</xdr:row>
      <xdr:rowOff>142875</xdr:rowOff>
    </xdr:from>
    <xdr:to>
      <xdr:col>38</xdr:col>
      <xdr:colOff>1</xdr:colOff>
      <xdr:row>75</xdr:row>
      <xdr:rowOff>104775</xdr:rowOff>
    </xdr:to>
    <xdr:sp macro="" textlink="">
      <xdr:nvSpPr>
        <xdr:cNvPr id="126" name="Freeform 10695">
          <a:extLst>
            <a:ext uri="{FF2B5EF4-FFF2-40B4-BE49-F238E27FC236}">
              <a16:creationId xmlns:a16="http://schemas.microsoft.com/office/drawing/2014/main" id="{5B27833E-4FE9-4452-A11A-392C5A1E375F}"/>
            </a:ext>
          </a:extLst>
        </xdr:cNvPr>
        <xdr:cNvSpPr>
          <a:spLocks/>
        </xdr:cNvSpPr>
      </xdr:nvSpPr>
      <xdr:spPr bwMode="auto">
        <a:xfrm>
          <a:off x="853630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171450</xdr:rowOff>
    </xdr:from>
    <xdr:to>
      <xdr:col>3</xdr:col>
      <xdr:colOff>0</xdr:colOff>
      <xdr:row>77</xdr:row>
      <xdr:rowOff>0</xdr:rowOff>
    </xdr:to>
    <xdr:sp macro="" textlink="">
      <xdr:nvSpPr>
        <xdr:cNvPr id="127" name="0/0">
          <a:extLst>
            <a:ext uri="{FF2B5EF4-FFF2-40B4-BE49-F238E27FC236}">
              <a16:creationId xmlns:a16="http://schemas.microsoft.com/office/drawing/2014/main" id="{171CD1FB-CEC3-4258-A521-63BACE8BB1A7}"/>
            </a:ext>
          </a:extLst>
        </xdr:cNvPr>
        <xdr:cNvSpPr>
          <a:spLocks noChangeArrowheads="1"/>
        </xdr:cNvSpPr>
      </xdr:nvSpPr>
      <xdr:spPr bwMode="auto">
        <a:xfrm>
          <a:off x="25146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74</xdr:row>
      <xdr:rowOff>142875</xdr:rowOff>
    </xdr:from>
    <xdr:to>
      <xdr:col>6</xdr:col>
      <xdr:colOff>9526</xdr:colOff>
      <xdr:row>75</xdr:row>
      <xdr:rowOff>104775</xdr:rowOff>
    </xdr:to>
    <xdr:sp macro="" textlink="">
      <xdr:nvSpPr>
        <xdr:cNvPr id="128" name="Freeform 10695">
          <a:extLst>
            <a:ext uri="{FF2B5EF4-FFF2-40B4-BE49-F238E27FC236}">
              <a16:creationId xmlns:a16="http://schemas.microsoft.com/office/drawing/2014/main" id="{2D7D8D93-0869-4B25-A1F9-E720959C594E}"/>
            </a:ext>
          </a:extLst>
        </xdr:cNvPr>
        <xdr:cNvSpPr>
          <a:spLocks/>
        </xdr:cNvSpPr>
      </xdr:nvSpPr>
      <xdr:spPr bwMode="auto">
        <a:xfrm>
          <a:off x="502920" y="137826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74</xdr:row>
      <xdr:rowOff>171450</xdr:rowOff>
    </xdr:from>
    <xdr:to>
      <xdr:col>39</xdr:col>
      <xdr:colOff>0</xdr:colOff>
      <xdr:row>77</xdr:row>
      <xdr:rowOff>0</xdr:rowOff>
    </xdr:to>
    <xdr:sp macro="" textlink="">
      <xdr:nvSpPr>
        <xdr:cNvPr id="129" name="0/0">
          <a:extLst>
            <a:ext uri="{FF2B5EF4-FFF2-40B4-BE49-F238E27FC236}">
              <a16:creationId xmlns:a16="http://schemas.microsoft.com/office/drawing/2014/main" id="{D225A04D-531A-427B-ABC9-D74FC37DFFD6}"/>
            </a:ext>
          </a:extLst>
        </xdr:cNvPr>
        <xdr:cNvSpPr>
          <a:spLocks noChangeArrowheads="1"/>
        </xdr:cNvSpPr>
      </xdr:nvSpPr>
      <xdr:spPr bwMode="auto">
        <a:xfrm>
          <a:off x="930402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74</xdr:row>
      <xdr:rowOff>142875</xdr:rowOff>
    </xdr:from>
    <xdr:to>
      <xdr:col>42</xdr:col>
      <xdr:colOff>1</xdr:colOff>
      <xdr:row>75</xdr:row>
      <xdr:rowOff>104775</xdr:rowOff>
    </xdr:to>
    <xdr:sp macro="" textlink="">
      <xdr:nvSpPr>
        <xdr:cNvPr id="130" name="Freeform 10695">
          <a:extLst>
            <a:ext uri="{FF2B5EF4-FFF2-40B4-BE49-F238E27FC236}">
              <a16:creationId xmlns:a16="http://schemas.microsoft.com/office/drawing/2014/main" id="{0E34285B-D4B2-4F9C-932F-BDFC8BAE49A2}"/>
            </a:ext>
          </a:extLst>
        </xdr:cNvPr>
        <xdr:cNvSpPr>
          <a:spLocks/>
        </xdr:cNvSpPr>
      </xdr:nvSpPr>
      <xdr:spPr bwMode="auto">
        <a:xfrm>
          <a:off x="954214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74</xdr:row>
      <xdr:rowOff>171450</xdr:rowOff>
    </xdr:from>
    <xdr:to>
      <xdr:col>43</xdr:col>
      <xdr:colOff>0</xdr:colOff>
      <xdr:row>77</xdr:row>
      <xdr:rowOff>0</xdr:rowOff>
    </xdr:to>
    <xdr:sp macro="" textlink="">
      <xdr:nvSpPr>
        <xdr:cNvPr id="131" name="0/0">
          <a:extLst>
            <a:ext uri="{FF2B5EF4-FFF2-40B4-BE49-F238E27FC236}">
              <a16:creationId xmlns:a16="http://schemas.microsoft.com/office/drawing/2014/main" id="{0EE099D0-8773-44C0-AC28-64B19AB3A0A5}"/>
            </a:ext>
          </a:extLst>
        </xdr:cNvPr>
        <xdr:cNvSpPr>
          <a:spLocks noChangeArrowheads="1"/>
        </xdr:cNvSpPr>
      </xdr:nvSpPr>
      <xdr:spPr bwMode="auto">
        <a:xfrm>
          <a:off x="1030986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238124</xdr:colOff>
      <xdr:row>74</xdr:row>
      <xdr:rowOff>152399</xdr:rowOff>
    </xdr:from>
    <xdr:to>
      <xdr:col>45</xdr:col>
      <xdr:colOff>238125</xdr:colOff>
      <xdr:row>75</xdr:row>
      <xdr:rowOff>104774</xdr:rowOff>
    </xdr:to>
    <xdr:sp macro="" textlink="">
      <xdr:nvSpPr>
        <xdr:cNvPr id="132" name="Freeform 10695">
          <a:extLst>
            <a:ext uri="{FF2B5EF4-FFF2-40B4-BE49-F238E27FC236}">
              <a16:creationId xmlns:a16="http://schemas.microsoft.com/office/drawing/2014/main" id="{23C16E23-B414-418C-8B4B-E20903EC6085}"/>
            </a:ext>
          </a:extLst>
        </xdr:cNvPr>
        <xdr:cNvSpPr>
          <a:spLocks/>
        </xdr:cNvSpPr>
      </xdr:nvSpPr>
      <xdr:spPr bwMode="auto">
        <a:xfrm>
          <a:off x="10547984" y="13792199"/>
          <a:ext cx="1005841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84</xdr:row>
      <xdr:rowOff>171450</xdr:rowOff>
    </xdr:from>
    <xdr:to>
      <xdr:col>7</xdr:col>
      <xdr:colOff>0</xdr:colOff>
      <xdr:row>87</xdr:row>
      <xdr:rowOff>0</xdr:rowOff>
    </xdr:to>
    <xdr:sp macro="" textlink="">
      <xdr:nvSpPr>
        <xdr:cNvPr id="133" name="0/0">
          <a:extLst>
            <a:ext uri="{FF2B5EF4-FFF2-40B4-BE49-F238E27FC236}">
              <a16:creationId xmlns:a16="http://schemas.microsoft.com/office/drawing/2014/main" id="{564ADA79-2108-4E76-9060-C856579B06BA}"/>
            </a:ext>
          </a:extLst>
        </xdr:cNvPr>
        <xdr:cNvSpPr>
          <a:spLocks noChangeArrowheads="1"/>
        </xdr:cNvSpPr>
      </xdr:nvSpPr>
      <xdr:spPr bwMode="auto">
        <a:xfrm>
          <a:off x="125730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84</xdr:row>
      <xdr:rowOff>142875</xdr:rowOff>
    </xdr:from>
    <xdr:to>
      <xdr:col>10</xdr:col>
      <xdr:colOff>9525</xdr:colOff>
      <xdr:row>85</xdr:row>
      <xdr:rowOff>104775</xdr:rowOff>
    </xdr:to>
    <xdr:sp macro="" textlink="">
      <xdr:nvSpPr>
        <xdr:cNvPr id="134" name="Freeform 10695">
          <a:extLst>
            <a:ext uri="{FF2B5EF4-FFF2-40B4-BE49-F238E27FC236}">
              <a16:creationId xmlns:a16="http://schemas.microsoft.com/office/drawing/2014/main" id="{0E1EB8C0-C401-482F-917A-7412B22C274C}"/>
            </a:ext>
          </a:extLst>
        </xdr:cNvPr>
        <xdr:cNvSpPr>
          <a:spLocks/>
        </xdr:cNvSpPr>
      </xdr:nvSpPr>
      <xdr:spPr bwMode="auto">
        <a:xfrm>
          <a:off x="1504949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84</xdr:row>
      <xdr:rowOff>171450</xdr:rowOff>
    </xdr:from>
    <xdr:to>
      <xdr:col>11</xdr:col>
      <xdr:colOff>0</xdr:colOff>
      <xdr:row>87</xdr:row>
      <xdr:rowOff>0</xdr:rowOff>
    </xdr:to>
    <xdr:sp macro="" textlink="">
      <xdr:nvSpPr>
        <xdr:cNvPr id="135" name="0/0">
          <a:extLst>
            <a:ext uri="{FF2B5EF4-FFF2-40B4-BE49-F238E27FC236}">
              <a16:creationId xmlns:a16="http://schemas.microsoft.com/office/drawing/2014/main" id="{09A41182-FC0E-4934-853E-C92BF54521CE}"/>
            </a:ext>
          </a:extLst>
        </xdr:cNvPr>
        <xdr:cNvSpPr>
          <a:spLocks noChangeArrowheads="1"/>
        </xdr:cNvSpPr>
      </xdr:nvSpPr>
      <xdr:spPr bwMode="auto">
        <a:xfrm>
          <a:off x="226314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84</xdr:row>
      <xdr:rowOff>142875</xdr:rowOff>
    </xdr:from>
    <xdr:to>
      <xdr:col>14</xdr:col>
      <xdr:colOff>1</xdr:colOff>
      <xdr:row>85</xdr:row>
      <xdr:rowOff>104775</xdr:rowOff>
    </xdr:to>
    <xdr:sp macro="" textlink="">
      <xdr:nvSpPr>
        <xdr:cNvPr id="136" name="Freeform 10695">
          <a:extLst>
            <a:ext uri="{FF2B5EF4-FFF2-40B4-BE49-F238E27FC236}">
              <a16:creationId xmlns:a16="http://schemas.microsoft.com/office/drawing/2014/main" id="{D23B82B7-E704-4A6E-94CE-0A4609017156}"/>
            </a:ext>
          </a:extLst>
        </xdr:cNvPr>
        <xdr:cNvSpPr>
          <a:spLocks/>
        </xdr:cNvSpPr>
      </xdr:nvSpPr>
      <xdr:spPr bwMode="auto">
        <a:xfrm>
          <a:off x="250126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84</xdr:row>
      <xdr:rowOff>171450</xdr:rowOff>
    </xdr:from>
    <xdr:to>
      <xdr:col>15</xdr:col>
      <xdr:colOff>0</xdr:colOff>
      <xdr:row>87</xdr:row>
      <xdr:rowOff>0</xdr:rowOff>
    </xdr:to>
    <xdr:sp macro="" textlink="">
      <xdr:nvSpPr>
        <xdr:cNvPr id="137" name="0/0">
          <a:extLst>
            <a:ext uri="{FF2B5EF4-FFF2-40B4-BE49-F238E27FC236}">
              <a16:creationId xmlns:a16="http://schemas.microsoft.com/office/drawing/2014/main" id="{E49250F9-A01C-4C5A-8742-36C00E9CC8C9}"/>
            </a:ext>
          </a:extLst>
        </xdr:cNvPr>
        <xdr:cNvSpPr>
          <a:spLocks noChangeArrowheads="1"/>
        </xdr:cNvSpPr>
      </xdr:nvSpPr>
      <xdr:spPr bwMode="auto">
        <a:xfrm>
          <a:off x="326898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84</xdr:row>
      <xdr:rowOff>142875</xdr:rowOff>
    </xdr:from>
    <xdr:to>
      <xdr:col>18</xdr:col>
      <xdr:colOff>1</xdr:colOff>
      <xdr:row>85</xdr:row>
      <xdr:rowOff>104775</xdr:rowOff>
    </xdr:to>
    <xdr:sp macro="" textlink="">
      <xdr:nvSpPr>
        <xdr:cNvPr id="138" name="Freeform 10695">
          <a:extLst>
            <a:ext uri="{FF2B5EF4-FFF2-40B4-BE49-F238E27FC236}">
              <a16:creationId xmlns:a16="http://schemas.microsoft.com/office/drawing/2014/main" id="{B16A0C2A-BFA0-489F-BBC6-7ADD316B9420}"/>
            </a:ext>
          </a:extLst>
        </xdr:cNvPr>
        <xdr:cNvSpPr>
          <a:spLocks/>
        </xdr:cNvSpPr>
      </xdr:nvSpPr>
      <xdr:spPr bwMode="auto">
        <a:xfrm>
          <a:off x="350710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84</xdr:row>
      <xdr:rowOff>171450</xdr:rowOff>
    </xdr:from>
    <xdr:to>
      <xdr:col>19</xdr:col>
      <xdr:colOff>0</xdr:colOff>
      <xdr:row>87</xdr:row>
      <xdr:rowOff>0</xdr:rowOff>
    </xdr:to>
    <xdr:sp macro="" textlink="">
      <xdr:nvSpPr>
        <xdr:cNvPr id="139" name="0/0">
          <a:extLst>
            <a:ext uri="{FF2B5EF4-FFF2-40B4-BE49-F238E27FC236}">
              <a16:creationId xmlns:a16="http://schemas.microsoft.com/office/drawing/2014/main" id="{69525BC9-DAC4-4B4C-889D-32658C0A1B4B}"/>
            </a:ext>
          </a:extLst>
        </xdr:cNvPr>
        <xdr:cNvSpPr>
          <a:spLocks noChangeArrowheads="1"/>
        </xdr:cNvSpPr>
      </xdr:nvSpPr>
      <xdr:spPr bwMode="auto">
        <a:xfrm>
          <a:off x="427482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84</xdr:row>
      <xdr:rowOff>142875</xdr:rowOff>
    </xdr:from>
    <xdr:to>
      <xdr:col>22</xdr:col>
      <xdr:colOff>1</xdr:colOff>
      <xdr:row>85</xdr:row>
      <xdr:rowOff>104775</xdr:rowOff>
    </xdr:to>
    <xdr:sp macro="" textlink="">
      <xdr:nvSpPr>
        <xdr:cNvPr id="140" name="Freeform 10695">
          <a:extLst>
            <a:ext uri="{FF2B5EF4-FFF2-40B4-BE49-F238E27FC236}">
              <a16:creationId xmlns:a16="http://schemas.microsoft.com/office/drawing/2014/main" id="{B7392C82-A7B5-46B4-9F09-72672DA037C2}"/>
            </a:ext>
          </a:extLst>
        </xdr:cNvPr>
        <xdr:cNvSpPr>
          <a:spLocks/>
        </xdr:cNvSpPr>
      </xdr:nvSpPr>
      <xdr:spPr bwMode="auto">
        <a:xfrm>
          <a:off x="451294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84</xdr:row>
      <xdr:rowOff>171450</xdr:rowOff>
    </xdr:from>
    <xdr:to>
      <xdr:col>23</xdr:col>
      <xdr:colOff>0</xdr:colOff>
      <xdr:row>87</xdr:row>
      <xdr:rowOff>0</xdr:rowOff>
    </xdr:to>
    <xdr:sp macro="" textlink="">
      <xdr:nvSpPr>
        <xdr:cNvPr id="141" name="0/0">
          <a:extLst>
            <a:ext uri="{FF2B5EF4-FFF2-40B4-BE49-F238E27FC236}">
              <a16:creationId xmlns:a16="http://schemas.microsoft.com/office/drawing/2014/main" id="{7E129827-3E61-4401-93E9-4068AD64E053}"/>
            </a:ext>
          </a:extLst>
        </xdr:cNvPr>
        <xdr:cNvSpPr>
          <a:spLocks noChangeArrowheads="1"/>
        </xdr:cNvSpPr>
      </xdr:nvSpPr>
      <xdr:spPr bwMode="auto">
        <a:xfrm>
          <a:off x="52806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84</xdr:row>
      <xdr:rowOff>142875</xdr:rowOff>
    </xdr:from>
    <xdr:to>
      <xdr:col>26</xdr:col>
      <xdr:colOff>1</xdr:colOff>
      <xdr:row>85</xdr:row>
      <xdr:rowOff>104775</xdr:rowOff>
    </xdr:to>
    <xdr:sp macro="" textlink="">
      <xdr:nvSpPr>
        <xdr:cNvPr id="142" name="Freeform 10695">
          <a:extLst>
            <a:ext uri="{FF2B5EF4-FFF2-40B4-BE49-F238E27FC236}">
              <a16:creationId xmlns:a16="http://schemas.microsoft.com/office/drawing/2014/main" id="{2607FDDB-A82B-48FD-AE76-976DE6B53125}"/>
            </a:ext>
          </a:extLst>
        </xdr:cNvPr>
        <xdr:cNvSpPr>
          <a:spLocks/>
        </xdr:cNvSpPr>
      </xdr:nvSpPr>
      <xdr:spPr bwMode="auto">
        <a:xfrm>
          <a:off x="551878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84</xdr:row>
      <xdr:rowOff>171450</xdr:rowOff>
    </xdr:from>
    <xdr:to>
      <xdr:col>27</xdr:col>
      <xdr:colOff>0</xdr:colOff>
      <xdr:row>87</xdr:row>
      <xdr:rowOff>0</xdr:rowOff>
    </xdr:to>
    <xdr:sp macro="" textlink="">
      <xdr:nvSpPr>
        <xdr:cNvPr id="143" name="0/0">
          <a:extLst>
            <a:ext uri="{FF2B5EF4-FFF2-40B4-BE49-F238E27FC236}">
              <a16:creationId xmlns:a16="http://schemas.microsoft.com/office/drawing/2014/main" id="{77A2036F-7871-4525-8DB6-71FE865AD2E8}"/>
            </a:ext>
          </a:extLst>
        </xdr:cNvPr>
        <xdr:cNvSpPr>
          <a:spLocks noChangeArrowheads="1"/>
        </xdr:cNvSpPr>
      </xdr:nvSpPr>
      <xdr:spPr bwMode="auto">
        <a:xfrm>
          <a:off x="628650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84</xdr:row>
      <xdr:rowOff>142875</xdr:rowOff>
    </xdr:from>
    <xdr:to>
      <xdr:col>30</xdr:col>
      <xdr:colOff>1</xdr:colOff>
      <xdr:row>85</xdr:row>
      <xdr:rowOff>104775</xdr:rowOff>
    </xdr:to>
    <xdr:sp macro="" textlink="">
      <xdr:nvSpPr>
        <xdr:cNvPr id="144" name="Freeform 10695">
          <a:extLst>
            <a:ext uri="{FF2B5EF4-FFF2-40B4-BE49-F238E27FC236}">
              <a16:creationId xmlns:a16="http://schemas.microsoft.com/office/drawing/2014/main" id="{0F112590-D219-4F7B-B3C2-85CF834CFA6F}"/>
            </a:ext>
          </a:extLst>
        </xdr:cNvPr>
        <xdr:cNvSpPr>
          <a:spLocks/>
        </xdr:cNvSpPr>
      </xdr:nvSpPr>
      <xdr:spPr bwMode="auto">
        <a:xfrm>
          <a:off x="652462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84</xdr:row>
      <xdr:rowOff>171450</xdr:rowOff>
    </xdr:from>
    <xdr:to>
      <xdr:col>31</xdr:col>
      <xdr:colOff>0</xdr:colOff>
      <xdr:row>87</xdr:row>
      <xdr:rowOff>0</xdr:rowOff>
    </xdr:to>
    <xdr:sp macro="" textlink="">
      <xdr:nvSpPr>
        <xdr:cNvPr id="145" name="0/0">
          <a:extLst>
            <a:ext uri="{FF2B5EF4-FFF2-40B4-BE49-F238E27FC236}">
              <a16:creationId xmlns:a16="http://schemas.microsoft.com/office/drawing/2014/main" id="{EBCA50EB-FC35-4802-9C09-0541C5E6DC2D}"/>
            </a:ext>
          </a:extLst>
        </xdr:cNvPr>
        <xdr:cNvSpPr>
          <a:spLocks noChangeArrowheads="1"/>
        </xdr:cNvSpPr>
      </xdr:nvSpPr>
      <xdr:spPr bwMode="auto">
        <a:xfrm>
          <a:off x="729234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84</xdr:row>
      <xdr:rowOff>142875</xdr:rowOff>
    </xdr:from>
    <xdr:to>
      <xdr:col>34</xdr:col>
      <xdr:colOff>1</xdr:colOff>
      <xdr:row>85</xdr:row>
      <xdr:rowOff>104775</xdr:rowOff>
    </xdr:to>
    <xdr:sp macro="" textlink="">
      <xdr:nvSpPr>
        <xdr:cNvPr id="146" name="Freeform 10695">
          <a:extLst>
            <a:ext uri="{FF2B5EF4-FFF2-40B4-BE49-F238E27FC236}">
              <a16:creationId xmlns:a16="http://schemas.microsoft.com/office/drawing/2014/main" id="{535A9ADD-2F09-4FFC-9480-8A472A0334B2}"/>
            </a:ext>
          </a:extLst>
        </xdr:cNvPr>
        <xdr:cNvSpPr>
          <a:spLocks/>
        </xdr:cNvSpPr>
      </xdr:nvSpPr>
      <xdr:spPr bwMode="auto">
        <a:xfrm>
          <a:off x="753046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171450</xdr:rowOff>
    </xdr:from>
    <xdr:to>
      <xdr:col>35</xdr:col>
      <xdr:colOff>0</xdr:colOff>
      <xdr:row>87</xdr:row>
      <xdr:rowOff>0</xdr:rowOff>
    </xdr:to>
    <xdr:sp macro="" textlink="">
      <xdr:nvSpPr>
        <xdr:cNvPr id="147" name="0/0">
          <a:extLst>
            <a:ext uri="{FF2B5EF4-FFF2-40B4-BE49-F238E27FC236}">
              <a16:creationId xmlns:a16="http://schemas.microsoft.com/office/drawing/2014/main" id="{9984D9C1-3141-495F-AD18-678C8847C8EB}"/>
            </a:ext>
          </a:extLst>
        </xdr:cNvPr>
        <xdr:cNvSpPr>
          <a:spLocks noChangeArrowheads="1"/>
        </xdr:cNvSpPr>
      </xdr:nvSpPr>
      <xdr:spPr bwMode="auto">
        <a:xfrm>
          <a:off x="829818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84</xdr:row>
      <xdr:rowOff>142875</xdr:rowOff>
    </xdr:from>
    <xdr:to>
      <xdr:col>38</xdr:col>
      <xdr:colOff>1</xdr:colOff>
      <xdr:row>85</xdr:row>
      <xdr:rowOff>104775</xdr:rowOff>
    </xdr:to>
    <xdr:sp macro="" textlink="">
      <xdr:nvSpPr>
        <xdr:cNvPr id="148" name="Freeform 10695">
          <a:extLst>
            <a:ext uri="{FF2B5EF4-FFF2-40B4-BE49-F238E27FC236}">
              <a16:creationId xmlns:a16="http://schemas.microsoft.com/office/drawing/2014/main" id="{9BABD227-46B6-492C-B734-187EBD361BF4}"/>
            </a:ext>
          </a:extLst>
        </xdr:cNvPr>
        <xdr:cNvSpPr>
          <a:spLocks/>
        </xdr:cNvSpPr>
      </xdr:nvSpPr>
      <xdr:spPr bwMode="auto">
        <a:xfrm>
          <a:off x="853630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</xdr:row>
      <xdr:rowOff>171450</xdr:rowOff>
    </xdr:from>
    <xdr:to>
      <xdr:col>3</xdr:col>
      <xdr:colOff>0</xdr:colOff>
      <xdr:row>87</xdr:row>
      <xdr:rowOff>0</xdr:rowOff>
    </xdr:to>
    <xdr:sp macro="" textlink="">
      <xdr:nvSpPr>
        <xdr:cNvPr id="149" name="0/0">
          <a:extLst>
            <a:ext uri="{FF2B5EF4-FFF2-40B4-BE49-F238E27FC236}">
              <a16:creationId xmlns:a16="http://schemas.microsoft.com/office/drawing/2014/main" id="{954C53CC-2D7E-496A-8655-2A68A0C27A54}"/>
            </a:ext>
          </a:extLst>
        </xdr:cNvPr>
        <xdr:cNvSpPr>
          <a:spLocks noChangeArrowheads="1"/>
        </xdr:cNvSpPr>
      </xdr:nvSpPr>
      <xdr:spPr bwMode="auto">
        <a:xfrm>
          <a:off x="2514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84</xdr:row>
      <xdr:rowOff>142875</xdr:rowOff>
    </xdr:from>
    <xdr:to>
      <xdr:col>6</xdr:col>
      <xdr:colOff>9526</xdr:colOff>
      <xdr:row>85</xdr:row>
      <xdr:rowOff>104775</xdr:rowOff>
    </xdr:to>
    <xdr:sp macro="" textlink="">
      <xdr:nvSpPr>
        <xdr:cNvPr id="150" name="Freeform 10695">
          <a:extLst>
            <a:ext uri="{FF2B5EF4-FFF2-40B4-BE49-F238E27FC236}">
              <a16:creationId xmlns:a16="http://schemas.microsoft.com/office/drawing/2014/main" id="{54C214E0-0C21-4CAF-9BE2-36F89004B7CC}"/>
            </a:ext>
          </a:extLst>
        </xdr:cNvPr>
        <xdr:cNvSpPr>
          <a:spLocks/>
        </xdr:cNvSpPr>
      </xdr:nvSpPr>
      <xdr:spPr bwMode="auto">
        <a:xfrm>
          <a:off x="502920" y="155581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84</xdr:row>
      <xdr:rowOff>171450</xdr:rowOff>
    </xdr:from>
    <xdr:to>
      <xdr:col>39</xdr:col>
      <xdr:colOff>0</xdr:colOff>
      <xdr:row>87</xdr:row>
      <xdr:rowOff>0</xdr:rowOff>
    </xdr:to>
    <xdr:sp macro="" textlink="">
      <xdr:nvSpPr>
        <xdr:cNvPr id="151" name="0/0">
          <a:extLst>
            <a:ext uri="{FF2B5EF4-FFF2-40B4-BE49-F238E27FC236}">
              <a16:creationId xmlns:a16="http://schemas.microsoft.com/office/drawing/2014/main" id="{68B5215A-D3D7-40ED-9519-C1801240389D}"/>
            </a:ext>
          </a:extLst>
        </xdr:cNvPr>
        <xdr:cNvSpPr>
          <a:spLocks noChangeArrowheads="1"/>
        </xdr:cNvSpPr>
      </xdr:nvSpPr>
      <xdr:spPr bwMode="auto">
        <a:xfrm>
          <a:off x="930402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84</xdr:row>
      <xdr:rowOff>142875</xdr:rowOff>
    </xdr:from>
    <xdr:to>
      <xdr:col>42</xdr:col>
      <xdr:colOff>1</xdr:colOff>
      <xdr:row>85</xdr:row>
      <xdr:rowOff>104775</xdr:rowOff>
    </xdr:to>
    <xdr:sp macro="" textlink="">
      <xdr:nvSpPr>
        <xdr:cNvPr id="152" name="Freeform 10695">
          <a:extLst>
            <a:ext uri="{FF2B5EF4-FFF2-40B4-BE49-F238E27FC236}">
              <a16:creationId xmlns:a16="http://schemas.microsoft.com/office/drawing/2014/main" id="{6910157A-08C4-40E9-8786-CF11040D7DEC}"/>
            </a:ext>
          </a:extLst>
        </xdr:cNvPr>
        <xdr:cNvSpPr>
          <a:spLocks/>
        </xdr:cNvSpPr>
      </xdr:nvSpPr>
      <xdr:spPr bwMode="auto">
        <a:xfrm>
          <a:off x="954214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84</xdr:row>
      <xdr:rowOff>171450</xdr:rowOff>
    </xdr:from>
    <xdr:to>
      <xdr:col>43</xdr:col>
      <xdr:colOff>0</xdr:colOff>
      <xdr:row>87</xdr:row>
      <xdr:rowOff>0</xdr:rowOff>
    </xdr:to>
    <xdr:sp macro="" textlink="">
      <xdr:nvSpPr>
        <xdr:cNvPr id="153" name="0/0">
          <a:extLst>
            <a:ext uri="{FF2B5EF4-FFF2-40B4-BE49-F238E27FC236}">
              <a16:creationId xmlns:a16="http://schemas.microsoft.com/office/drawing/2014/main" id="{0AB26C91-FDBC-4867-A322-2521D979E49B}"/>
            </a:ext>
          </a:extLst>
        </xdr:cNvPr>
        <xdr:cNvSpPr>
          <a:spLocks noChangeArrowheads="1"/>
        </xdr:cNvSpPr>
      </xdr:nvSpPr>
      <xdr:spPr bwMode="auto">
        <a:xfrm>
          <a:off x="103098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84</xdr:row>
      <xdr:rowOff>161925</xdr:rowOff>
    </xdr:from>
    <xdr:to>
      <xdr:col>45</xdr:col>
      <xdr:colOff>238125</xdr:colOff>
      <xdr:row>85</xdr:row>
      <xdr:rowOff>104775</xdr:rowOff>
    </xdr:to>
    <xdr:sp macro="" textlink="">
      <xdr:nvSpPr>
        <xdr:cNvPr id="154" name="Freeform 10695">
          <a:extLst>
            <a:ext uri="{FF2B5EF4-FFF2-40B4-BE49-F238E27FC236}">
              <a16:creationId xmlns:a16="http://schemas.microsoft.com/office/drawing/2014/main" id="{6FA2D4F8-77B8-425B-B68C-FE7014D43653}"/>
            </a:ext>
          </a:extLst>
        </xdr:cNvPr>
        <xdr:cNvSpPr>
          <a:spLocks/>
        </xdr:cNvSpPr>
      </xdr:nvSpPr>
      <xdr:spPr bwMode="auto">
        <a:xfrm>
          <a:off x="10547985" y="1557718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94</xdr:row>
      <xdr:rowOff>171450</xdr:rowOff>
    </xdr:from>
    <xdr:to>
      <xdr:col>7</xdr:col>
      <xdr:colOff>0</xdr:colOff>
      <xdr:row>97</xdr:row>
      <xdr:rowOff>0</xdr:rowOff>
    </xdr:to>
    <xdr:sp macro="" textlink="">
      <xdr:nvSpPr>
        <xdr:cNvPr id="155" name="0/0">
          <a:extLst>
            <a:ext uri="{FF2B5EF4-FFF2-40B4-BE49-F238E27FC236}">
              <a16:creationId xmlns:a16="http://schemas.microsoft.com/office/drawing/2014/main" id="{51750135-E2C2-431B-BD42-8996944268B0}"/>
            </a:ext>
          </a:extLst>
        </xdr:cNvPr>
        <xdr:cNvSpPr>
          <a:spLocks noChangeArrowheads="1"/>
        </xdr:cNvSpPr>
      </xdr:nvSpPr>
      <xdr:spPr bwMode="auto">
        <a:xfrm>
          <a:off x="125730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94</xdr:row>
      <xdr:rowOff>142875</xdr:rowOff>
    </xdr:from>
    <xdr:to>
      <xdr:col>10</xdr:col>
      <xdr:colOff>9525</xdr:colOff>
      <xdr:row>95</xdr:row>
      <xdr:rowOff>104775</xdr:rowOff>
    </xdr:to>
    <xdr:sp macro="" textlink="">
      <xdr:nvSpPr>
        <xdr:cNvPr id="156" name="Freeform 10695">
          <a:extLst>
            <a:ext uri="{FF2B5EF4-FFF2-40B4-BE49-F238E27FC236}">
              <a16:creationId xmlns:a16="http://schemas.microsoft.com/office/drawing/2014/main" id="{E42B357C-6D82-4DBE-919C-5487E9DA1562}"/>
            </a:ext>
          </a:extLst>
        </xdr:cNvPr>
        <xdr:cNvSpPr>
          <a:spLocks/>
        </xdr:cNvSpPr>
      </xdr:nvSpPr>
      <xdr:spPr bwMode="auto">
        <a:xfrm>
          <a:off x="1504949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94</xdr:row>
      <xdr:rowOff>171450</xdr:rowOff>
    </xdr:from>
    <xdr:to>
      <xdr:col>11</xdr:col>
      <xdr:colOff>0</xdr:colOff>
      <xdr:row>97</xdr:row>
      <xdr:rowOff>0</xdr:rowOff>
    </xdr:to>
    <xdr:sp macro="" textlink="">
      <xdr:nvSpPr>
        <xdr:cNvPr id="157" name="0/0">
          <a:extLst>
            <a:ext uri="{FF2B5EF4-FFF2-40B4-BE49-F238E27FC236}">
              <a16:creationId xmlns:a16="http://schemas.microsoft.com/office/drawing/2014/main" id="{A30975EC-01AD-4E19-8F9F-48D784906590}"/>
            </a:ext>
          </a:extLst>
        </xdr:cNvPr>
        <xdr:cNvSpPr>
          <a:spLocks noChangeArrowheads="1"/>
        </xdr:cNvSpPr>
      </xdr:nvSpPr>
      <xdr:spPr bwMode="auto">
        <a:xfrm>
          <a:off x="226314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94</xdr:row>
      <xdr:rowOff>142875</xdr:rowOff>
    </xdr:from>
    <xdr:to>
      <xdr:col>14</xdr:col>
      <xdr:colOff>1</xdr:colOff>
      <xdr:row>95</xdr:row>
      <xdr:rowOff>104775</xdr:rowOff>
    </xdr:to>
    <xdr:sp macro="" textlink="">
      <xdr:nvSpPr>
        <xdr:cNvPr id="158" name="Freeform 10695">
          <a:extLst>
            <a:ext uri="{FF2B5EF4-FFF2-40B4-BE49-F238E27FC236}">
              <a16:creationId xmlns:a16="http://schemas.microsoft.com/office/drawing/2014/main" id="{63D051F9-A41F-4EA3-9C84-1B93692F851A}"/>
            </a:ext>
          </a:extLst>
        </xdr:cNvPr>
        <xdr:cNvSpPr>
          <a:spLocks/>
        </xdr:cNvSpPr>
      </xdr:nvSpPr>
      <xdr:spPr bwMode="auto">
        <a:xfrm>
          <a:off x="250126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94</xdr:row>
      <xdr:rowOff>171450</xdr:rowOff>
    </xdr:from>
    <xdr:to>
      <xdr:col>15</xdr:col>
      <xdr:colOff>0</xdr:colOff>
      <xdr:row>97</xdr:row>
      <xdr:rowOff>0</xdr:rowOff>
    </xdr:to>
    <xdr:sp macro="" textlink="">
      <xdr:nvSpPr>
        <xdr:cNvPr id="159" name="0/0">
          <a:extLst>
            <a:ext uri="{FF2B5EF4-FFF2-40B4-BE49-F238E27FC236}">
              <a16:creationId xmlns:a16="http://schemas.microsoft.com/office/drawing/2014/main" id="{043E0AFE-C15A-4C72-80F5-8C3E0DEED174}"/>
            </a:ext>
          </a:extLst>
        </xdr:cNvPr>
        <xdr:cNvSpPr>
          <a:spLocks noChangeArrowheads="1"/>
        </xdr:cNvSpPr>
      </xdr:nvSpPr>
      <xdr:spPr bwMode="auto">
        <a:xfrm>
          <a:off x="326898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171450</xdr:rowOff>
    </xdr:from>
    <xdr:to>
      <xdr:col>19</xdr:col>
      <xdr:colOff>0</xdr:colOff>
      <xdr:row>97</xdr:row>
      <xdr:rowOff>0</xdr:rowOff>
    </xdr:to>
    <xdr:sp macro="" textlink="">
      <xdr:nvSpPr>
        <xdr:cNvPr id="160" name="0/0">
          <a:extLst>
            <a:ext uri="{FF2B5EF4-FFF2-40B4-BE49-F238E27FC236}">
              <a16:creationId xmlns:a16="http://schemas.microsoft.com/office/drawing/2014/main" id="{7059AF8D-9681-46A9-A7F7-FB1B66E630F7}"/>
            </a:ext>
          </a:extLst>
        </xdr:cNvPr>
        <xdr:cNvSpPr>
          <a:spLocks noChangeArrowheads="1"/>
        </xdr:cNvSpPr>
      </xdr:nvSpPr>
      <xdr:spPr bwMode="auto">
        <a:xfrm>
          <a:off x="4274820" y="1736217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94</xdr:row>
      <xdr:rowOff>142875</xdr:rowOff>
    </xdr:from>
    <xdr:to>
      <xdr:col>22</xdr:col>
      <xdr:colOff>1</xdr:colOff>
      <xdr:row>95</xdr:row>
      <xdr:rowOff>104775</xdr:rowOff>
    </xdr:to>
    <xdr:sp macro="" textlink="">
      <xdr:nvSpPr>
        <xdr:cNvPr id="161" name="Freeform 10695">
          <a:extLst>
            <a:ext uri="{FF2B5EF4-FFF2-40B4-BE49-F238E27FC236}">
              <a16:creationId xmlns:a16="http://schemas.microsoft.com/office/drawing/2014/main" id="{75A169F7-051B-4789-8734-40B5987B64EC}"/>
            </a:ext>
          </a:extLst>
        </xdr:cNvPr>
        <xdr:cNvSpPr>
          <a:spLocks/>
        </xdr:cNvSpPr>
      </xdr:nvSpPr>
      <xdr:spPr bwMode="auto">
        <a:xfrm>
          <a:off x="451294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94</xdr:row>
      <xdr:rowOff>171450</xdr:rowOff>
    </xdr:from>
    <xdr:to>
      <xdr:col>23</xdr:col>
      <xdr:colOff>0</xdr:colOff>
      <xdr:row>97</xdr:row>
      <xdr:rowOff>0</xdr:rowOff>
    </xdr:to>
    <xdr:sp macro="" textlink="">
      <xdr:nvSpPr>
        <xdr:cNvPr id="162" name="0/0">
          <a:extLst>
            <a:ext uri="{FF2B5EF4-FFF2-40B4-BE49-F238E27FC236}">
              <a16:creationId xmlns:a16="http://schemas.microsoft.com/office/drawing/2014/main" id="{DC53D09B-8393-4799-B98E-F99DCA3646ED}"/>
            </a:ext>
          </a:extLst>
        </xdr:cNvPr>
        <xdr:cNvSpPr>
          <a:spLocks noChangeArrowheads="1"/>
        </xdr:cNvSpPr>
      </xdr:nvSpPr>
      <xdr:spPr bwMode="auto">
        <a:xfrm>
          <a:off x="5280660" y="173621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94</xdr:row>
      <xdr:rowOff>142875</xdr:rowOff>
    </xdr:from>
    <xdr:to>
      <xdr:col>26</xdr:col>
      <xdr:colOff>1</xdr:colOff>
      <xdr:row>95</xdr:row>
      <xdr:rowOff>104775</xdr:rowOff>
    </xdr:to>
    <xdr:sp macro="" textlink="">
      <xdr:nvSpPr>
        <xdr:cNvPr id="163" name="Freeform 10695">
          <a:extLst>
            <a:ext uri="{FF2B5EF4-FFF2-40B4-BE49-F238E27FC236}">
              <a16:creationId xmlns:a16="http://schemas.microsoft.com/office/drawing/2014/main" id="{9C23E972-C9CF-491A-A2F4-C0A681B820DC}"/>
            </a:ext>
          </a:extLst>
        </xdr:cNvPr>
        <xdr:cNvSpPr>
          <a:spLocks/>
        </xdr:cNvSpPr>
      </xdr:nvSpPr>
      <xdr:spPr bwMode="auto">
        <a:xfrm>
          <a:off x="551878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94</xdr:row>
      <xdr:rowOff>171450</xdr:rowOff>
    </xdr:from>
    <xdr:to>
      <xdr:col>27</xdr:col>
      <xdr:colOff>0</xdr:colOff>
      <xdr:row>97</xdr:row>
      <xdr:rowOff>0</xdr:rowOff>
    </xdr:to>
    <xdr:sp macro="" textlink="">
      <xdr:nvSpPr>
        <xdr:cNvPr id="164" name="0/0">
          <a:extLst>
            <a:ext uri="{FF2B5EF4-FFF2-40B4-BE49-F238E27FC236}">
              <a16:creationId xmlns:a16="http://schemas.microsoft.com/office/drawing/2014/main" id="{70A00048-CD3B-45B9-B11B-623D027DE490}"/>
            </a:ext>
          </a:extLst>
        </xdr:cNvPr>
        <xdr:cNvSpPr>
          <a:spLocks noChangeArrowheads="1"/>
        </xdr:cNvSpPr>
      </xdr:nvSpPr>
      <xdr:spPr bwMode="auto">
        <a:xfrm>
          <a:off x="628650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94</xdr:row>
      <xdr:rowOff>142875</xdr:rowOff>
    </xdr:from>
    <xdr:to>
      <xdr:col>30</xdr:col>
      <xdr:colOff>1</xdr:colOff>
      <xdr:row>95</xdr:row>
      <xdr:rowOff>104775</xdr:rowOff>
    </xdr:to>
    <xdr:sp macro="" textlink="">
      <xdr:nvSpPr>
        <xdr:cNvPr id="165" name="Freeform 10695">
          <a:extLst>
            <a:ext uri="{FF2B5EF4-FFF2-40B4-BE49-F238E27FC236}">
              <a16:creationId xmlns:a16="http://schemas.microsoft.com/office/drawing/2014/main" id="{8F865734-5319-4EC5-A24B-105EDC8AA24D}"/>
            </a:ext>
          </a:extLst>
        </xdr:cNvPr>
        <xdr:cNvSpPr>
          <a:spLocks/>
        </xdr:cNvSpPr>
      </xdr:nvSpPr>
      <xdr:spPr bwMode="auto">
        <a:xfrm>
          <a:off x="652462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171450</xdr:rowOff>
    </xdr:from>
    <xdr:to>
      <xdr:col>31</xdr:col>
      <xdr:colOff>0</xdr:colOff>
      <xdr:row>97</xdr:row>
      <xdr:rowOff>0</xdr:rowOff>
    </xdr:to>
    <xdr:sp macro="" textlink="">
      <xdr:nvSpPr>
        <xdr:cNvPr id="166" name="0/0">
          <a:extLst>
            <a:ext uri="{FF2B5EF4-FFF2-40B4-BE49-F238E27FC236}">
              <a16:creationId xmlns:a16="http://schemas.microsoft.com/office/drawing/2014/main" id="{AD38553A-62D7-4175-908B-ED57E4B83B95}"/>
            </a:ext>
          </a:extLst>
        </xdr:cNvPr>
        <xdr:cNvSpPr>
          <a:spLocks noChangeArrowheads="1"/>
        </xdr:cNvSpPr>
      </xdr:nvSpPr>
      <xdr:spPr bwMode="auto">
        <a:xfrm>
          <a:off x="729234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94</xdr:row>
      <xdr:rowOff>142875</xdr:rowOff>
    </xdr:from>
    <xdr:to>
      <xdr:col>34</xdr:col>
      <xdr:colOff>1</xdr:colOff>
      <xdr:row>95</xdr:row>
      <xdr:rowOff>104775</xdr:rowOff>
    </xdr:to>
    <xdr:sp macro="" textlink="">
      <xdr:nvSpPr>
        <xdr:cNvPr id="167" name="Freeform 10695">
          <a:extLst>
            <a:ext uri="{FF2B5EF4-FFF2-40B4-BE49-F238E27FC236}">
              <a16:creationId xmlns:a16="http://schemas.microsoft.com/office/drawing/2014/main" id="{ED9099BB-8452-440C-A1DB-CA8D0C2AC3B6}"/>
            </a:ext>
          </a:extLst>
        </xdr:cNvPr>
        <xdr:cNvSpPr>
          <a:spLocks/>
        </xdr:cNvSpPr>
      </xdr:nvSpPr>
      <xdr:spPr bwMode="auto">
        <a:xfrm>
          <a:off x="753046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94</xdr:row>
      <xdr:rowOff>171450</xdr:rowOff>
    </xdr:from>
    <xdr:to>
      <xdr:col>35</xdr:col>
      <xdr:colOff>0</xdr:colOff>
      <xdr:row>97</xdr:row>
      <xdr:rowOff>0</xdr:rowOff>
    </xdr:to>
    <xdr:sp macro="" textlink="">
      <xdr:nvSpPr>
        <xdr:cNvPr id="168" name="0/0">
          <a:extLst>
            <a:ext uri="{FF2B5EF4-FFF2-40B4-BE49-F238E27FC236}">
              <a16:creationId xmlns:a16="http://schemas.microsoft.com/office/drawing/2014/main" id="{D09B91EC-E394-4E68-B6BE-34C0D8BB06C9}"/>
            </a:ext>
          </a:extLst>
        </xdr:cNvPr>
        <xdr:cNvSpPr>
          <a:spLocks noChangeArrowheads="1"/>
        </xdr:cNvSpPr>
      </xdr:nvSpPr>
      <xdr:spPr bwMode="auto">
        <a:xfrm>
          <a:off x="829818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94</xdr:row>
      <xdr:rowOff>142875</xdr:rowOff>
    </xdr:from>
    <xdr:to>
      <xdr:col>38</xdr:col>
      <xdr:colOff>1</xdr:colOff>
      <xdr:row>95</xdr:row>
      <xdr:rowOff>104775</xdr:rowOff>
    </xdr:to>
    <xdr:sp macro="" textlink="">
      <xdr:nvSpPr>
        <xdr:cNvPr id="169" name="Freeform 10695">
          <a:extLst>
            <a:ext uri="{FF2B5EF4-FFF2-40B4-BE49-F238E27FC236}">
              <a16:creationId xmlns:a16="http://schemas.microsoft.com/office/drawing/2014/main" id="{9E3A14F0-4993-4E0A-8063-6E1BC3EDFBF8}"/>
            </a:ext>
          </a:extLst>
        </xdr:cNvPr>
        <xdr:cNvSpPr>
          <a:spLocks/>
        </xdr:cNvSpPr>
      </xdr:nvSpPr>
      <xdr:spPr bwMode="auto">
        <a:xfrm>
          <a:off x="853630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94</xdr:row>
      <xdr:rowOff>171450</xdr:rowOff>
    </xdr:from>
    <xdr:to>
      <xdr:col>3</xdr:col>
      <xdr:colOff>0</xdr:colOff>
      <xdr:row>97</xdr:row>
      <xdr:rowOff>0</xdr:rowOff>
    </xdr:to>
    <xdr:sp macro="" textlink="">
      <xdr:nvSpPr>
        <xdr:cNvPr id="170" name="0/0">
          <a:extLst>
            <a:ext uri="{FF2B5EF4-FFF2-40B4-BE49-F238E27FC236}">
              <a16:creationId xmlns:a16="http://schemas.microsoft.com/office/drawing/2014/main" id="{8AC5E5BC-3E58-4B10-AE38-1094B6F9E3C8}"/>
            </a:ext>
          </a:extLst>
        </xdr:cNvPr>
        <xdr:cNvSpPr>
          <a:spLocks noChangeArrowheads="1"/>
        </xdr:cNvSpPr>
      </xdr:nvSpPr>
      <xdr:spPr bwMode="auto">
        <a:xfrm>
          <a:off x="25146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94</xdr:row>
      <xdr:rowOff>142875</xdr:rowOff>
    </xdr:from>
    <xdr:to>
      <xdr:col>6</xdr:col>
      <xdr:colOff>9526</xdr:colOff>
      <xdr:row>95</xdr:row>
      <xdr:rowOff>104775</xdr:rowOff>
    </xdr:to>
    <xdr:sp macro="" textlink="">
      <xdr:nvSpPr>
        <xdr:cNvPr id="171" name="Freeform 10695">
          <a:extLst>
            <a:ext uri="{FF2B5EF4-FFF2-40B4-BE49-F238E27FC236}">
              <a16:creationId xmlns:a16="http://schemas.microsoft.com/office/drawing/2014/main" id="{9D9DBBBF-1E4F-4CE3-A452-76EC85E9869F}"/>
            </a:ext>
          </a:extLst>
        </xdr:cNvPr>
        <xdr:cNvSpPr>
          <a:spLocks/>
        </xdr:cNvSpPr>
      </xdr:nvSpPr>
      <xdr:spPr bwMode="auto">
        <a:xfrm>
          <a:off x="502920" y="173335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94</xdr:row>
      <xdr:rowOff>171450</xdr:rowOff>
    </xdr:from>
    <xdr:to>
      <xdr:col>39</xdr:col>
      <xdr:colOff>0</xdr:colOff>
      <xdr:row>97</xdr:row>
      <xdr:rowOff>0</xdr:rowOff>
    </xdr:to>
    <xdr:sp macro="" textlink="">
      <xdr:nvSpPr>
        <xdr:cNvPr id="172" name="0/0">
          <a:extLst>
            <a:ext uri="{FF2B5EF4-FFF2-40B4-BE49-F238E27FC236}">
              <a16:creationId xmlns:a16="http://schemas.microsoft.com/office/drawing/2014/main" id="{2D0F6498-8E0A-4E8C-8D48-3A0E7D745163}"/>
            </a:ext>
          </a:extLst>
        </xdr:cNvPr>
        <xdr:cNvSpPr>
          <a:spLocks noChangeArrowheads="1"/>
        </xdr:cNvSpPr>
      </xdr:nvSpPr>
      <xdr:spPr bwMode="auto">
        <a:xfrm>
          <a:off x="930402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94</xdr:row>
      <xdr:rowOff>142875</xdr:rowOff>
    </xdr:from>
    <xdr:to>
      <xdr:col>42</xdr:col>
      <xdr:colOff>1</xdr:colOff>
      <xdr:row>95</xdr:row>
      <xdr:rowOff>104775</xdr:rowOff>
    </xdr:to>
    <xdr:sp macro="" textlink="">
      <xdr:nvSpPr>
        <xdr:cNvPr id="173" name="Freeform 10695">
          <a:extLst>
            <a:ext uri="{FF2B5EF4-FFF2-40B4-BE49-F238E27FC236}">
              <a16:creationId xmlns:a16="http://schemas.microsoft.com/office/drawing/2014/main" id="{3956BB49-7381-4B8C-AD2E-533970D11379}"/>
            </a:ext>
          </a:extLst>
        </xdr:cNvPr>
        <xdr:cNvSpPr>
          <a:spLocks/>
        </xdr:cNvSpPr>
      </xdr:nvSpPr>
      <xdr:spPr bwMode="auto">
        <a:xfrm>
          <a:off x="954214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171450</xdr:rowOff>
    </xdr:from>
    <xdr:to>
      <xdr:col>43</xdr:col>
      <xdr:colOff>0</xdr:colOff>
      <xdr:row>97</xdr:row>
      <xdr:rowOff>0</xdr:rowOff>
    </xdr:to>
    <xdr:sp macro="" textlink="">
      <xdr:nvSpPr>
        <xdr:cNvPr id="174" name="0/0">
          <a:extLst>
            <a:ext uri="{FF2B5EF4-FFF2-40B4-BE49-F238E27FC236}">
              <a16:creationId xmlns:a16="http://schemas.microsoft.com/office/drawing/2014/main" id="{9C40FE75-C470-4A3D-B17F-07C10C1F4712}"/>
            </a:ext>
          </a:extLst>
        </xdr:cNvPr>
        <xdr:cNvSpPr>
          <a:spLocks noChangeArrowheads="1"/>
        </xdr:cNvSpPr>
      </xdr:nvSpPr>
      <xdr:spPr bwMode="auto">
        <a:xfrm>
          <a:off x="1030986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94</xdr:row>
      <xdr:rowOff>152399</xdr:rowOff>
    </xdr:from>
    <xdr:to>
      <xdr:col>46</xdr:col>
      <xdr:colOff>0</xdr:colOff>
      <xdr:row>95</xdr:row>
      <xdr:rowOff>104774</xdr:rowOff>
    </xdr:to>
    <xdr:sp macro="" textlink="">
      <xdr:nvSpPr>
        <xdr:cNvPr id="175" name="Freeform 10695">
          <a:extLst>
            <a:ext uri="{FF2B5EF4-FFF2-40B4-BE49-F238E27FC236}">
              <a16:creationId xmlns:a16="http://schemas.microsoft.com/office/drawing/2014/main" id="{EE25F3C8-AE7A-4CC6-871B-D0F4E5059545}"/>
            </a:ext>
          </a:extLst>
        </xdr:cNvPr>
        <xdr:cNvSpPr>
          <a:spLocks/>
        </xdr:cNvSpPr>
      </xdr:nvSpPr>
      <xdr:spPr bwMode="auto">
        <a:xfrm>
          <a:off x="10547985" y="17343119"/>
          <a:ext cx="101917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104</xdr:row>
      <xdr:rowOff>171450</xdr:rowOff>
    </xdr:from>
    <xdr:to>
      <xdr:col>7</xdr:col>
      <xdr:colOff>0</xdr:colOff>
      <xdr:row>107</xdr:row>
      <xdr:rowOff>0</xdr:rowOff>
    </xdr:to>
    <xdr:sp macro="" textlink="">
      <xdr:nvSpPr>
        <xdr:cNvPr id="176" name="0/0">
          <a:extLst>
            <a:ext uri="{FF2B5EF4-FFF2-40B4-BE49-F238E27FC236}">
              <a16:creationId xmlns:a16="http://schemas.microsoft.com/office/drawing/2014/main" id="{E65D24CB-C4F8-4082-85F7-BC9E64D9C77A}"/>
            </a:ext>
          </a:extLst>
        </xdr:cNvPr>
        <xdr:cNvSpPr>
          <a:spLocks noChangeArrowheads="1"/>
        </xdr:cNvSpPr>
      </xdr:nvSpPr>
      <xdr:spPr bwMode="auto">
        <a:xfrm>
          <a:off x="125730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104</xdr:row>
      <xdr:rowOff>142875</xdr:rowOff>
    </xdr:from>
    <xdr:to>
      <xdr:col>10</xdr:col>
      <xdr:colOff>9525</xdr:colOff>
      <xdr:row>105</xdr:row>
      <xdr:rowOff>104775</xdr:rowOff>
    </xdr:to>
    <xdr:sp macro="" textlink="">
      <xdr:nvSpPr>
        <xdr:cNvPr id="177" name="Freeform 10695">
          <a:extLst>
            <a:ext uri="{FF2B5EF4-FFF2-40B4-BE49-F238E27FC236}">
              <a16:creationId xmlns:a16="http://schemas.microsoft.com/office/drawing/2014/main" id="{0917EEEE-817F-4525-BF10-BC3CC3FFE66C}"/>
            </a:ext>
          </a:extLst>
        </xdr:cNvPr>
        <xdr:cNvSpPr>
          <a:spLocks/>
        </xdr:cNvSpPr>
      </xdr:nvSpPr>
      <xdr:spPr bwMode="auto">
        <a:xfrm>
          <a:off x="1504949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104</xdr:row>
      <xdr:rowOff>171450</xdr:rowOff>
    </xdr:from>
    <xdr:to>
      <xdr:col>11</xdr:col>
      <xdr:colOff>0</xdr:colOff>
      <xdr:row>107</xdr:row>
      <xdr:rowOff>0</xdr:rowOff>
    </xdr:to>
    <xdr:sp macro="" textlink="">
      <xdr:nvSpPr>
        <xdr:cNvPr id="178" name="0/0">
          <a:extLst>
            <a:ext uri="{FF2B5EF4-FFF2-40B4-BE49-F238E27FC236}">
              <a16:creationId xmlns:a16="http://schemas.microsoft.com/office/drawing/2014/main" id="{11DA7095-F7B0-406D-BDD1-CA21B2BE8334}"/>
            </a:ext>
          </a:extLst>
        </xdr:cNvPr>
        <xdr:cNvSpPr>
          <a:spLocks noChangeArrowheads="1"/>
        </xdr:cNvSpPr>
      </xdr:nvSpPr>
      <xdr:spPr bwMode="auto">
        <a:xfrm>
          <a:off x="226314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104</xdr:row>
      <xdr:rowOff>142875</xdr:rowOff>
    </xdr:from>
    <xdr:to>
      <xdr:col>14</xdr:col>
      <xdr:colOff>1</xdr:colOff>
      <xdr:row>105</xdr:row>
      <xdr:rowOff>104775</xdr:rowOff>
    </xdr:to>
    <xdr:sp macro="" textlink="">
      <xdr:nvSpPr>
        <xdr:cNvPr id="179" name="Freeform 10695">
          <a:extLst>
            <a:ext uri="{FF2B5EF4-FFF2-40B4-BE49-F238E27FC236}">
              <a16:creationId xmlns:a16="http://schemas.microsoft.com/office/drawing/2014/main" id="{219E3BE2-EE71-4A8C-ADA6-4C04092A94EA}"/>
            </a:ext>
          </a:extLst>
        </xdr:cNvPr>
        <xdr:cNvSpPr>
          <a:spLocks/>
        </xdr:cNvSpPr>
      </xdr:nvSpPr>
      <xdr:spPr bwMode="auto">
        <a:xfrm>
          <a:off x="250126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104</xdr:row>
      <xdr:rowOff>171450</xdr:rowOff>
    </xdr:from>
    <xdr:to>
      <xdr:col>15</xdr:col>
      <xdr:colOff>0</xdr:colOff>
      <xdr:row>107</xdr:row>
      <xdr:rowOff>0</xdr:rowOff>
    </xdr:to>
    <xdr:sp macro="" textlink="">
      <xdr:nvSpPr>
        <xdr:cNvPr id="180" name="0/0">
          <a:extLst>
            <a:ext uri="{FF2B5EF4-FFF2-40B4-BE49-F238E27FC236}">
              <a16:creationId xmlns:a16="http://schemas.microsoft.com/office/drawing/2014/main" id="{238C1B84-A8D4-4AC1-BA40-37F6D16C7357}"/>
            </a:ext>
          </a:extLst>
        </xdr:cNvPr>
        <xdr:cNvSpPr>
          <a:spLocks noChangeArrowheads="1"/>
        </xdr:cNvSpPr>
      </xdr:nvSpPr>
      <xdr:spPr bwMode="auto">
        <a:xfrm>
          <a:off x="326898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104</xdr:row>
      <xdr:rowOff>142875</xdr:rowOff>
    </xdr:from>
    <xdr:to>
      <xdr:col>18</xdr:col>
      <xdr:colOff>1</xdr:colOff>
      <xdr:row>105</xdr:row>
      <xdr:rowOff>104775</xdr:rowOff>
    </xdr:to>
    <xdr:sp macro="" textlink="">
      <xdr:nvSpPr>
        <xdr:cNvPr id="181" name="Freeform 10695">
          <a:extLst>
            <a:ext uri="{FF2B5EF4-FFF2-40B4-BE49-F238E27FC236}">
              <a16:creationId xmlns:a16="http://schemas.microsoft.com/office/drawing/2014/main" id="{0A7D6A00-51A9-49EC-99A3-951A0679C7F2}"/>
            </a:ext>
          </a:extLst>
        </xdr:cNvPr>
        <xdr:cNvSpPr>
          <a:spLocks/>
        </xdr:cNvSpPr>
      </xdr:nvSpPr>
      <xdr:spPr bwMode="auto">
        <a:xfrm>
          <a:off x="350710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171450</xdr:rowOff>
    </xdr:from>
    <xdr:to>
      <xdr:col>19</xdr:col>
      <xdr:colOff>0</xdr:colOff>
      <xdr:row>107</xdr:row>
      <xdr:rowOff>0</xdr:rowOff>
    </xdr:to>
    <xdr:sp macro="" textlink="">
      <xdr:nvSpPr>
        <xdr:cNvPr id="182" name="0/0">
          <a:extLst>
            <a:ext uri="{FF2B5EF4-FFF2-40B4-BE49-F238E27FC236}">
              <a16:creationId xmlns:a16="http://schemas.microsoft.com/office/drawing/2014/main" id="{53E4AE82-888C-4804-88C8-D40B304A5A0C}"/>
            </a:ext>
          </a:extLst>
        </xdr:cNvPr>
        <xdr:cNvSpPr>
          <a:spLocks noChangeArrowheads="1"/>
        </xdr:cNvSpPr>
      </xdr:nvSpPr>
      <xdr:spPr bwMode="auto">
        <a:xfrm>
          <a:off x="4274820" y="191376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104</xdr:row>
      <xdr:rowOff>142875</xdr:rowOff>
    </xdr:from>
    <xdr:to>
      <xdr:col>22</xdr:col>
      <xdr:colOff>1</xdr:colOff>
      <xdr:row>105</xdr:row>
      <xdr:rowOff>104775</xdr:rowOff>
    </xdr:to>
    <xdr:sp macro="" textlink="">
      <xdr:nvSpPr>
        <xdr:cNvPr id="183" name="Freeform 10695">
          <a:extLst>
            <a:ext uri="{FF2B5EF4-FFF2-40B4-BE49-F238E27FC236}">
              <a16:creationId xmlns:a16="http://schemas.microsoft.com/office/drawing/2014/main" id="{72A1A5AC-BD5C-45D8-A9A8-7E9976E7D769}"/>
            </a:ext>
          </a:extLst>
        </xdr:cNvPr>
        <xdr:cNvSpPr>
          <a:spLocks/>
        </xdr:cNvSpPr>
      </xdr:nvSpPr>
      <xdr:spPr bwMode="auto">
        <a:xfrm>
          <a:off x="451294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104</xdr:row>
      <xdr:rowOff>171450</xdr:rowOff>
    </xdr:from>
    <xdr:to>
      <xdr:col>23</xdr:col>
      <xdr:colOff>0</xdr:colOff>
      <xdr:row>107</xdr:row>
      <xdr:rowOff>0</xdr:rowOff>
    </xdr:to>
    <xdr:sp macro="" textlink="">
      <xdr:nvSpPr>
        <xdr:cNvPr id="184" name="0/0">
          <a:extLst>
            <a:ext uri="{FF2B5EF4-FFF2-40B4-BE49-F238E27FC236}">
              <a16:creationId xmlns:a16="http://schemas.microsoft.com/office/drawing/2014/main" id="{69E0005C-F110-4268-BBB0-1134C25A06B0}"/>
            </a:ext>
          </a:extLst>
        </xdr:cNvPr>
        <xdr:cNvSpPr>
          <a:spLocks noChangeArrowheads="1"/>
        </xdr:cNvSpPr>
      </xdr:nvSpPr>
      <xdr:spPr bwMode="auto">
        <a:xfrm>
          <a:off x="528066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104</xdr:row>
      <xdr:rowOff>142875</xdr:rowOff>
    </xdr:from>
    <xdr:to>
      <xdr:col>26</xdr:col>
      <xdr:colOff>1</xdr:colOff>
      <xdr:row>105</xdr:row>
      <xdr:rowOff>104775</xdr:rowOff>
    </xdr:to>
    <xdr:sp macro="" textlink="">
      <xdr:nvSpPr>
        <xdr:cNvPr id="185" name="Freeform 10695">
          <a:extLst>
            <a:ext uri="{FF2B5EF4-FFF2-40B4-BE49-F238E27FC236}">
              <a16:creationId xmlns:a16="http://schemas.microsoft.com/office/drawing/2014/main" id="{1204657A-012F-4958-8826-22C004765BC5}"/>
            </a:ext>
          </a:extLst>
        </xdr:cNvPr>
        <xdr:cNvSpPr>
          <a:spLocks/>
        </xdr:cNvSpPr>
      </xdr:nvSpPr>
      <xdr:spPr bwMode="auto">
        <a:xfrm>
          <a:off x="551878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104</xdr:row>
      <xdr:rowOff>171450</xdr:rowOff>
    </xdr:from>
    <xdr:to>
      <xdr:col>27</xdr:col>
      <xdr:colOff>0</xdr:colOff>
      <xdr:row>107</xdr:row>
      <xdr:rowOff>0</xdr:rowOff>
    </xdr:to>
    <xdr:sp macro="" textlink="">
      <xdr:nvSpPr>
        <xdr:cNvPr id="186" name="0/0">
          <a:extLst>
            <a:ext uri="{FF2B5EF4-FFF2-40B4-BE49-F238E27FC236}">
              <a16:creationId xmlns:a16="http://schemas.microsoft.com/office/drawing/2014/main" id="{853BBFC1-049B-4059-88B5-9876CB6DD770}"/>
            </a:ext>
          </a:extLst>
        </xdr:cNvPr>
        <xdr:cNvSpPr>
          <a:spLocks noChangeArrowheads="1"/>
        </xdr:cNvSpPr>
      </xdr:nvSpPr>
      <xdr:spPr bwMode="auto">
        <a:xfrm>
          <a:off x="628650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104</xdr:row>
      <xdr:rowOff>142875</xdr:rowOff>
    </xdr:from>
    <xdr:to>
      <xdr:col>30</xdr:col>
      <xdr:colOff>1</xdr:colOff>
      <xdr:row>105</xdr:row>
      <xdr:rowOff>104775</xdr:rowOff>
    </xdr:to>
    <xdr:sp macro="" textlink="">
      <xdr:nvSpPr>
        <xdr:cNvPr id="187" name="Freeform 10695">
          <a:extLst>
            <a:ext uri="{FF2B5EF4-FFF2-40B4-BE49-F238E27FC236}">
              <a16:creationId xmlns:a16="http://schemas.microsoft.com/office/drawing/2014/main" id="{B3297FC0-8713-4D9A-BB29-E1688943380A}"/>
            </a:ext>
          </a:extLst>
        </xdr:cNvPr>
        <xdr:cNvSpPr>
          <a:spLocks/>
        </xdr:cNvSpPr>
      </xdr:nvSpPr>
      <xdr:spPr bwMode="auto">
        <a:xfrm>
          <a:off x="652462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104</xdr:row>
      <xdr:rowOff>171450</xdr:rowOff>
    </xdr:from>
    <xdr:to>
      <xdr:col>31</xdr:col>
      <xdr:colOff>0</xdr:colOff>
      <xdr:row>107</xdr:row>
      <xdr:rowOff>0</xdr:rowOff>
    </xdr:to>
    <xdr:sp macro="" textlink="">
      <xdr:nvSpPr>
        <xdr:cNvPr id="188" name="0/0">
          <a:extLst>
            <a:ext uri="{FF2B5EF4-FFF2-40B4-BE49-F238E27FC236}">
              <a16:creationId xmlns:a16="http://schemas.microsoft.com/office/drawing/2014/main" id="{E856E67B-8B5A-4612-863E-29CC31735333}"/>
            </a:ext>
          </a:extLst>
        </xdr:cNvPr>
        <xdr:cNvSpPr>
          <a:spLocks noChangeArrowheads="1"/>
        </xdr:cNvSpPr>
      </xdr:nvSpPr>
      <xdr:spPr bwMode="auto">
        <a:xfrm>
          <a:off x="729234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104</xdr:row>
      <xdr:rowOff>142875</xdr:rowOff>
    </xdr:from>
    <xdr:to>
      <xdr:col>34</xdr:col>
      <xdr:colOff>1</xdr:colOff>
      <xdr:row>105</xdr:row>
      <xdr:rowOff>104775</xdr:rowOff>
    </xdr:to>
    <xdr:sp macro="" textlink="">
      <xdr:nvSpPr>
        <xdr:cNvPr id="189" name="Freeform 10695">
          <a:extLst>
            <a:ext uri="{FF2B5EF4-FFF2-40B4-BE49-F238E27FC236}">
              <a16:creationId xmlns:a16="http://schemas.microsoft.com/office/drawing/2014/main" id="{123EED0A-71D4-4FA2-AB21-F5A00B837740}"/>
            </a:ext>
          </a:extLst>
        </xdr:cNvPr>
        <xdr:cNvSpPr>
          <a:spLocks/>
        </xdr:cNvSpPr>
      </xdr:nvSpPr>
      <xdr:spPr bwMode="auto">
        <a:xfrm>
          <a:off x="753046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104</xdr:row>
      <xdr:rowOff>171450</xdr:rowOff>
    </xdr:from>
    <xdr:to>
      <xdr:col>35</xdr:col>
      <xdr:colOff>0</xdr:colOff>
      <xdr:row>107</xdr:row>
      <xdr:rowOff>0</xdr:rowOff>
    </xdr:to>
    <xdr:sp macro="" textlink="">
      <xdr:nvSpPr>
        <xdr:cNvPr id="190" name="0/0">
          <a:extLst>
            <a:ext uri="{FF2B5EF4-FFF2-40B4-BE49-F238E27FC236}">
              <a16:creationId xmlns:a16="http://schemas.microsoft.com/office/drawing/2014/main" id="{24FFC023-C26F-40A5-AA23-BE6A87616FA6}"/>
            </a:ext>
          </a:extLst>
        </xdr:cNvPr>
        <xdr:cNvSpPr>
          <a:spLocks noChangeArrowheads="1"/>
        </xdr:cNvSpPr>
      </xdr:nvSpPr>
      <xdr:spPr bwMode="auto">
        <a:xfrm>
          <a:off x="829818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104</xdr:row>
      <xdr:rowOff>142875</xdr:rowOff>
    </xdr:from>
    <xdr:to>
      <xdr:col>38</xdr:col>
      <xdr:colOff>1</xdr:colOff>
      <xdr:row>105</xdr:row>
      <xdr:rowOff>104775</xdr:rowOff>
    </xdr:to>
    <xdr:sp macro="" textlink="">
      <xdr:nvSpPr>
        <xdr:cNvPr id="191" name="Freeform 10695">
          <a:extLst>
            <a:ext uri="{FF2B5EF4-FFF2-40B4-BE49-F238E27FC236}">
              <a16:creationId xmlns:a16="http://schemas.microsoft.com/office/drawing/2014/main" id="{8340FA91-C430-40AE-95D8-3BA78FED8EEA}"/>
            </a:ext>
          </a:extLst>
        </xdr:cNvPr>
        <xdr:cNvSpPr>
          <a:spLocks/>
        </xdr:cNvSpPr>
      </xdr:nvSpPr>
      <xdr:spPr bwMode="auto">
        <a:xfrm>
          <a:off x="853630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171450</xdr:rowOff>
    </xdr:from>
    <xdr:to>
      <xdr:col>3</xdr:col>
      <xdr:colOff>0</xdr:colOff>
      <xdr:row>107</xdr:row>
      <xdr:rowOff>0</xdr:rowOff>
    </xdr:to>
    <xdr:sp macro="" textlink="">
      <xdr:nvSpPr>
        <xdr:cNvPr id="192" name="0/0">
          <a:extLst>
            <a:ext uri="{FF2B5EF4-FFF2-40B4-BE49-F238E27FC236}">
              <a16:creationId xmlns:a16="http://schemas.microsoft.com/office/drawing/2014/main" id="{833A3F81-803B-4F8F-9FBA-FB63EC4938BA}"/>
            </a:ext>
          </a:extLst>
        </xdr:cNvPr>
        <xdr:cNvSpPr>
          <a:spLocks noChangeArrowheads="1"/>
        </xdr:cNvSpPr>
      </xdr:nvSpPr>
      <xdr:spPr bwMode="auto">
        <a:xfrm>
          <a:off x="251460" y="191376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104</xdr:row>
      <xdr:rowOff>142875</xdr:rowOff>
    </xdr:from>
    <xdr:to>
      <xdr:col>6</xdr:col>
      <xdr:colOff>9526</xdr:colOff>
      <xdr:row>105</xdr:row>
      <xdr:rowOff>104775</xdr:rowOff>
    </xdr:to>
    <xdr:sp macro="" textlink="">
      <xdr:nvSpPr>
        <xdr:cNvPr id="193" name="Freeform 10695">
          <a:extLst>
            <a:ext uri="{FF2B5EF4-FFF2-40B4-BE49-F238E27FC236}">
              <a16:creationId xmlns:a16="http://schemas.microsoft.com/office/drawing/2014/main" id="{F96D0768-E814-492A-A3C1-DECA8D6FDFF3}"/>
            </a:ext>
          </a:extLst>
        </xdr:cNvPr>
        <xdr:cNvSpPr>
          <a:spLocks/>
        </xdr:cNvSpPr>
      </xdr:nvSpPr>
      <xdr:spPr bwMode="auto">
        <a:xfrm>
          <a:off x="502920" y="191090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104</xdr:row>
      <xdr:rowOff>171450</xdr:rowOff>
    </xdr:from>
    <xdr:to>
      <xdr:col>39</xdr:col>
      <xdr:colOff>0</xdr:colOff>
      <xdr:row>107</xdr:row>
      <xdr:rowOff>0</xdr:rowOff>
    </xdr:to>
    <xdr:sp macro="" textlink="">
      <xdr:nvSpPr>
        <xdr:cNvPr id="194" name="0/0">
          <a:extLst>
            <a:ext uri="{FF2B5EF4-FFF2-40B4-BE49-F238E27FC236}">
              <a16:creationId xmlns:a16="http://schemas.microsoft.com/office/drawing/2014/main" id="{E45880F8-E789-4785-A8DD-BDD13A96D3E9}"/>
            </a:ext>
          </a:extLst>
        </xdr:cNvPr>
        <xdr:cNvSpPr>
          <a:spLocks noChangeArrowheads="1"/>
        </xdr:cNvSpPr>
      </xdr:nvSpPr>
      <xdr:spPr bwMode="auto">
        <a:xfrm>
          <a:off x="930402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104</xdr:row>
      <xdr:rowOff>142875</xdr:rowOff>
    </xdr:from>
    <xdr:to>
      <xdr:col>42</xdr:col>
      <xdr:colOff>1</xdr:colOff>
      <xdr:row>105</xdr:row>
      <xdr:rowOff>104775</xdr:rowOff>
    </xdr:to>
    <xdr:sp macro="" textlink="">
      <xdr:nvSpPr>
        <xdr:cNvPr id="195" name="Freeform 10695">
          <a:extLst>
            <a:ext uri="{FF2B5EF4-FFF2-40B4-BE49-F238E27FC236}">
              <a16:creationId xmlns:a16="http://schemas.microsoft.com/office/drawing/2014/main" id="{25A8E451-7D01-462C-A1E4-26C7CC3A2BAD}"/>
            </a:ext>
          </a:extLst>
        </xdr:cNvPr>
        <xdr:cNvSpPr>
          <a:spLocks/>
        </xdr:cNvSpPr>
      </xdr:nvSpPr>
      <xdr:spPr bwMode="auto">
        <a:xfrm>
          <a:off x="954214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104</xdr:row>
      <xdr:rowOff>171450</xdr:rowOff>
    </xdr:from>
    <xdr:to>
      <xdr:col>43</xdr:col>
      <xdr:colOff>0</xdr:colOff>
      <xdr:row>107</xdr:row>
      <xdr:rowOff>0</xdr:rowOff>
    </xdr:to>
    <xdr:sp macro="" textlink="">
      <xdr:nvSpPr>
        <xdr:cNvPr id="196" name="0/0">
          <a:extLst>
            <a:ext uri="{FF2B5EF4-FFF2-40B4-BE49-F238E27FC236}">
              <a16:creationId xmlns:a16="http://schemas.microsoft.com/office/drawing/2014/main" id="{0A3E0735-8C85-4923-98EE-AFB1C95DB75E}"/>
            </a:ext>
          </a:extLst>
        </xdr:cNvPr>
        <xdr:cNvSpPr>
          <a:spLocks noChangeArrowheads="1"/>
        </xdr:cNvSpPr>
      </xdr:nvSpPr>
      <xdr:spPr bwMode="auto">
        <a:xfrm>
          <a:off x="1030986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104</xdr:row>
      <xdr:rowOff>142875</xdr:rowOff>
    </xdr:from>
    <xdr:to>
      <xdr:col>46</xdr:col>
      <xdr:colOff>0</xdr:colOff>
      <xdr:row>105</xdr:row>
      <xdr:rowOff>104775</xdr:rowOff>
    </xdr:to>
    <xdr:sp macro="" textlink="">
      <xdr:nvSpPr>
        <xdr:cNvPr id="197" name="Freeform 10695">
          <a:extLst>
            <a:ext uri="{FF2B5EF4-FFF2-40B4-BE49-F238E27FC236}">
              <a16:creationId xmlns:a16="http://schemas.microsoft.com/office/drawing/2014/main" id="{5068E797-54D5-4FF0-8EFA-3E83731A519C}"/>
            </a:ext>
          </a:extLst>
        </xdr:cNvPr>
        <xdr:cNvSpPr>
          <a:spLocks/>
        </xdr:cNvSpPr>
      </xdr:nvSpPr>
      <xdr:spPr bwMode="auto">
        <a:xfrm>
          <a:off x="10547985" y="19109055"/>
          <a:ext cx="1019175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114</xdr:row>
      <xdr:rowOff>171450</xdr:rowOff>
    </xdr:from>
    <xdr:to>
      <xdr:col>7</xdr:col>
      <xdr:colOff>0</xdr:colOff>
      <xdr:row>117</xdr:row>
      <xdr:rowOff>0</xdr:rowOff>
    </xdr:to>
    <xdr:sp macro="" textlink="">
      <xdr:nvSpPr>
        <xdr:cNvPr id="198" name="0/0">
          <a:extLst>
            <a:ext uri="{FF2B5EF4-FFF2-40B4-BE49-F238E27FC236}">
              <a16:creationId xmlns:a16="http://schemas.microsoft.com/office/drawing/2014/main" id="{73A46E8D-28A2-4D86-BFDA-4C0C6F424E33}"/>
            </a:ext>
          </a:extLst>
        </xdr:cNvPr>
        <xdr:cNvSpPr>
          <a:spLocks noChangeArrowheads="1"/>
        </xdr:cNvSpPr>
      </xdr:nvSpPr>
      <xdr:spPr bwMode="auto">
        <a:xfrm>
          <a:off x="125730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114</xdr:row>
      <xdr:rowOff>142875</xdr:rowOff>
    </xdr:from>
    <xdr:to>
      <xdr:col>10</xdr:col>
      <xdr:colOff>9525</xdr:colOff>
      <xdr:row>115</xdr:row>
      <xdr:rowOff>104775</xdr:rowOff>
    </xdr:to>
    <xdr:sp macro="" textlink="">
      <xdr:nvSpPr>
        <xdr:cNvPr id="199" name="Freeform 10695">
          <a:extLst>
            <a:ext uri="{FF2B5EF4-FFF2-40B4-BE49-F238E27FC236}">
              <a16:creationId xmlns:a16="http://schemas.microsoft.com/office/drawing/2014/main" id="{D43C8990-7D72-421F-B1BB-9E5EC37EF846}"/>
            </a:ext>
          </a:extLst>
        </xdr:cNvPr>
        <xdr:cNvSpPr>
          <a:spLocks/>
        </xdr:cNvSpPr>
      </xdr:nvSpPr>
      <xdr:spPr bwMode="auto">
        <a:xfrm>
          <a:off x="1504949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114</xdr:row>
      <xdr:rowOff>171450</xdr:rowOff>
    </xdr:from>
    <xdr:to>
      <xdr:col>11</xdr:col>
      <xdr:colOff>0</xdr:colOff>
      <xdr:row>117</xdr:row>
      <xdr:rowOff>0</xdr:rowOff>
    </xdr:to>
    <xdr:sp macro="" textlink="">
      <xdr:nvSpPr>
        <xdr:cNvPr id="200" name="0/0">
          <a:extLst>
            <a:ext uri="{FF2B5EF4-FFF2-40B4-BE49-F238E27FC236}">
              <a16:creationId xmlns:a16="http://schemas.microsoft.com/office/drawing/2014/main" id="{891421A1-AF49-40AD-9882-AFA2A703EBEB}"/>
            </a:ext>
          </a:extLst>
        </xdr:cNvPr>
        <xdr:cNvSpPr>
          <a:spLocks noChangeArrowheads="1"/>
        </xdr:cNvSpPr>
      </xdr:nvSpPr>
      <xdr:spPr bwMode="auto">
        <a:xfrm>
          <a:off x="226314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114</xdr:row>
      <xdr:rowOff>142875</xdr:rowOff>
    </xdr:from>
    <xdr:to>
      <xdr:col>14</xdr:col>
      <xdr:colOff>1</xdr:colOff>
      <xdr:row>115</xdr:row>
      <xdr:rowOff>104775</xdr:rowOff>
    </xdr:to>
    <xdr:sp macro="" textlink="">
      <xdr:nvSpPr>
        <xdr:cNvPr id="201" name="Freeform 10695">
          <a:extLst>
            <a:ext uri="{FF2B5EF4-FFF2-40B4-BE49-F238E27FC236}">
              <a16:creationId xmlns:a16="http://schemas.microsoft.com/office/drawing/2014/main" id="{83C5CF08-9737-4A7A-BC27-7E0B4D4527FA}"/>
            </a:ext>
          </a:extLst>
        </xdr:cNvPr>
        <xdr:cNvSpPr>
          <a:spLocks/>
        </xdr:cNvSpPr>
      </xdr:nvSpPr>
      <xdr:spPr bwMode="auto">
        <a:xfrm>
          <a:off x="250126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114</xdr:row>
      <xdr:rowOff>171450</xdr:rowOff>
    </xdr:from>
    <xdr:to>
      <xdr:col>15</xdr:col>
      <xdr:colOff>0</xdr:colOff>
      <xdr:row>117</xdr:row>
      <xdr:rowOff>0</xdr:rowOff>
    </xdr:to>
    <xdr:sp macro="" textlink="">
      <xdr:nvSpPr>
        <xdr:cNvPr id="202" name="0/0">
          <a:extLst>
            <a:ext uri="{FF2B5EF4-FFF2-40B4-BE49-F238E27FC236}">
              <a16:creationId xmlns:a16="http://schemas.microsoft.com/office/drawing/2014/main" id="{DFC1A8E0-29DB-480A-8A8A-F39F4D7E12BA}"/>
            </a:ext>
          </a:extLst>
        </xdr:cNvPr>
        <xdr:cNvSpPr>
          <a:spLocks noChangeArrowheads="1"/>
        </xdr:cNvSpPr>
      </xdr:nvSpPr>
      <xdr:spPr bwMode="auto">
        <a:xfrm>
          <a:off x="326898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114</xdr:row>
      <xdr:rowOff>142875</xdr:rowOff>
    </xdr:from>
    <xdr:to>
      <xdr:col>18</xdr:col>
      <xdr:colOff>1</xdr:colOff>
      <xdr:row>115</xdr:row>
      <xdr:rowOff>104775</xdr:rowOff>
    </xdr:to>
    <xdr:sp macro="" textlink="">
      <xdr:nvSpPr>
        <xdr:cNvPr id="203" name="Freeform 10695">
          <a:extLst>
            <a:ext uri="{FF2B5EF4-FFF2-40B4-BE49-F238E27FC236}">
              <a16:creationId xmlns:a16="http://schemas.microsoft.com/office/drawing/2014/main" id="{507C5600-94E8-4E2D-9688-EC476033728A}"/>
            </a:ext>
          </a:extLst>
        </xdr:cNvPr>
        <xdr:cNvSpPr>
          <a:spLocks/>
        </xdr:cNvSpPr>
      </xdr:nvSpPr>
      <xdr:spPr bwMode="auto">
        <a:xfrm>
          <a:off x="350710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114</xdr:row>
      <xdr:rowOff>171450</xdr:rowOff>
    </xdr:from>
    <xdr:to>
      <xdr:col>19</xdr:col>
      <xdr:colOff>0</xdr:colOff>
      <xdr:row>117</xdr:row>
      <xdr:rowOff>0</xdr:rowOff>
    </xdr:to>
    <xdr:sp macro="" textlink="">
      <xdr:nvSpPr>
        <xdr:cNvPr id="204" name="0/0">
          <a:extLst>
            <a:ext uri="{FF2B5EF4-FFF2-40B4-BE49-F238E27FC236}">
              <a16:creationId xmlns:a16="http://schemas.microsoft.com/office/drawing/2014/main" id="{02F33317-F24C-4AE8-BD95-F0C4480D124D}"/>
            </a:ext>
          </a:extLst>
        </xdr:cNvPr>
        <xdr:cNvSpPr>
          <a:spLocks noChangeArrowheads="1"/>
        </xdr:cNvSpPr>
      </xdr:nvSpPr>
      <xdr:spPr bwMode="auto">
        <a:xfrm>
          <a:off x="427482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114</xdr:row>
      <xdr:rowOff>142875</xdr:rowOff>
    </xdr:from>
    <xdr:to>
      <xdr:col>22</xdr:col>
      <xdr:colOff>1</xdr:colOff>
      <xdr:row>115</xdr:row>
      <xdr:rowOff>104775</xdr:rowOff>
    </xdr:to>
    <xdr:sp macro="" textlink="">
      <xdr:nvSpPr>
        <xdr:cNvPr id="205" name="Freeform 10695">
          <a:extLst>
            <a:ext uri="{FF2B5EF4-FFF2-40B4-BE49-F238E27FC236}">
              <a16:creationId xmlns:a16="http://schemas.microsoft.com/office/drawing/2014/main" id="{BFC9996D-0B37-4163-9F7A-351EBEAD7F36}"/>
            </a:ext>
          </a:extLst>
        </xdr:cNvPr>
        <xdr:cNvSpPr>
          <a:spLocks/>
        </xdr:cNvSpPr>
      </xdr:nvSpPr>
      <xdr:spPr bwMode="auto">
        <a:xfrm>
          <a:off x="451294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114</xdr:row>
      <xdr:rowOff>171450</xdr:rowOff>
    </xdr:from>
    <xdr:to>
      <xdr:col>23</xdr:col>
      <xdr:colOff>0</xdr:colOff>
      <xdr:row>117</xdr:row>
      <xdr:rowOff>0</xdr:rowOff>
    </xdr:to>
    <xdr:sp macro="" textlink="">
      <xdr:nvSpPr>
        <xdr:cNvPr id="206" name="0/0">
          <a:extLst>
            <a:ext uri="{FF2B5EF4-FFF2-40B4-BE49-F238E27FC236}">
              <a16:creationId xmlns:a16="http://schemas.microsoft.com/office/drawing/2014/main" id="{1722F14F-A8EC-4446-AF62-A5670A80E9C7}"/>
            </a:ext>
          </a:extLst>
        </xdr:cNvPr>
        <xdr:cNvSpPr>
          <a:spLocks noChangeArrowheads="1"/>
        </xdr:cNvSpPr>
      </xdr:nvSpPr>
      <xdr:spPr bwMode="auto">
        <a:xfrm>
          <a:off x="52806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114</xdr:row>
      <xdr:rowOff>142875</xdr:rowOff>
    </xdr:from>
    <xdr:to>
      <xdr:col>26</xdr:col>
      <xdr:colOff>1</xdr:colOff>
      <xdr:row>115</xdr:row>
      <xdr:rowOff>104775</xdr:rowOff>
    </xdr:to>
    <xdr:sp macro="" textlink="">
      <xdr:nvSpPr>
        <xdr:cNvPr id="207" name="Freeform 10695">
          <a:extLst>
            <a:ext uri="{FF2B5EF4-FFF2-40B4-BE49-F238E27FC236}">
              <a16:creationId xmlns:a16="http://schemas.microsoft.com/office/drawing/2014/main" id="{7EC45C1D-B0A0-465A-8742-6E953C7B1033}"/>
            </a:ext>
          </a:extLst>
        </xdr:cNvPr>
        <xdr:cNvSpPr>
          <a:spLocks/>
        </xdr:cNvSpPr>
      </xdr:nvSpPr>
      <xdr:spPr bwMode="auto">
        <a:xfrm>
          <a:off x="551878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114</xdr:row>
      <xdr:rowOff>171450</xdr:rowOff>
    </xdr:from>
    <xdr:to>
      <xdr:col>27</xdr:col>
      <xdr:colOff>0</xdr:colOff>
      <xdr:row>117</xdr:row>
      <xdr:rowOff>0</xdr:rowOff>
    </xdr:to>
    <xdr:sp macro="" textlink="">
      <xdr:nvSpPr>
        <xdr:cNvPr id="208" name="0/0">
          <a:extLst>
            <a:ext uri="{FF2B5EF4-FFF2-40B4-BE49-F238E27FC236}">
              <a16:creationId xmlns:a16="http://schemas.microsoft.com/office/drawing/2014/main" id="{C04A8317-E6B5-438D-BC47-4EF32F5B8D66}"/>
            </a:ext>
          </a:extLst>
        </xdr:cNvPr>
        <xdr:cNvSpPr>
          <a:spLocks noChangeArrowheads="1"/>
        </xdr:cNvSpPr>
      </xdr:nvSpPr>
      <xdr:spPr bwMode="auto">
        <a:xfrm>
          <a:off x="628650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114</xdr:row>
      <xdr:rowOff>142875</xdr:rowOff>
    </xdr:from>
    <xdr:to>
      <xdr:col>30</xdr:col>
      <xdr:colOff>1</xdr:colOff>
      <xdr:row>115</xdr:row>
      <xdr:rowOff>104775</xdr:rowOff>
    </xdr:to>
    <xdr:sp macro="" textlink="">
      <xdr:nvSpPr>
        <xdr:cNvPr id="209" name="Freeform 10695">
          <a:extLst>
            <a:ext uri="{FF2B5EF4-FFF2-40B4-BE49-F238E27FC236}">
              <a16:creationId xmlns:a16="http://schemas.microsoft.com/office/drawing/2014/main" id="{4A097D46-74B6-49C8-A3EC-1A7931DC66E7}"/>
            </a:ext>
          </a:extLst>
        </xdr:cNvPr>
        <xdr:cNvSpPr>
          <a:spLocks/>
        </xdr:cNvSpPr>
      </xdr:nvSpPr>
      <xdr:spPr bwMode="auto">
        <a:xfrm>
          <a:off x="652462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114</xdr:row>
      <xdr:rowOff>171450</xdr:rowOff>
    </xdr:from>
    <xdr:to>
      <xdr:col>31</xdr:col>
      <xdr:colOff>0</xdr:colOff>
      <xdr:row>117</xdr:row>
      <xdr:rowOff>0</xdr:rowOff>
    </xdr:to>
    <xdr:sp macro="" textlink="">
      <xdr:nvSpPr>
        <xdr:cNvPr id="210" name="0/0">
          <a:extLst>
            <a:ext uri="{FF2B5EF4-FFF2-40B4-BE49-F238E27FC236}">
              <a16:creationId xmlns:a16="http://schemas.microsoft.com/office/drawing/2014/main" id="{B5337F3B-CED6-40D0-B5CB-B4D75AB415DC}"/>
            </a:ext>
          </a:extLst>
        </xdr:cNvPr>
        <xdr:cNvSpPr>
          <a:spLocks noChangeArrowheads="1"/>
        </xdr:cNvSpPr>
      </xdr:nvSpPr>
      <xdr:spPr bwMode="auto">
        <a:xfrm>
          <a:off x="729234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114</xdr:row>
      <xdr:rowOff>142875</xdr:rowOff>
    </xdr:from>
    <xdr:to>
      <xdr:col>34</xdr:col>
      <xdr:colOff>1</xdr:colOff>
      <xdr:row>115</xdr:row>
      <xdr:rowOff>104775</xdr:rowOff>
    </xdr:to>
    <xdr:sp macro="" textlink="">
      <xdr:nvSpPr>
        <xdr:cNvPr id="211" name="Freeform 10695">
          <a:extLst>
            <a:ext uri="{FF2B5EF4-FFF2-40B4-BE49-F238E27FC236}">
              <a16:creationId xmlns:a16="http://schemas.microsoft.com/office/drawing/2014/main" id="{A372B9C9-CD29-4F75-ACA7-24CDCDDF4D0C}"/>
            </a:ext>
          </a:extLst>
        </xdr:cNvPr>
        <xdr:cNvSpPr>
          <a:spLocks/>
        </xdr:cNvSpPr>
      </xdr:nvSpPr>
      <xdr:spPr bwMode="auto">
        <a:xfrm>
          <a:off x="753046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114</xdr:row>
      <xdr:rowOff>171450</xdr:rowOff>
    </xdr:from>
    <xdr:to>
      <xdr:col>35</xdr:col>
      <xdr:colOff>0</xdr:colOff>
      <xdr:row>117</xdr:row>
      <xdr:rowOff>0</xdr:rowOff>
    </xdr:to>
    <xdr:sp macro="" textlink="">
      <xdr:nvSpPr>
        <xdr:cNvPr id="212" name="0/0">
          <a:extLst>
            <a:ext uri="{FF2B5EF4-FFF2-40B4-BE49-F238E27FC236}">
              <a16:creationId xmlns:a16="http://schemas.microsoft.com/office/drawing/2014/main" id="{BBFEE29B-EF76-4FB9-9E45-C4988D1B101A}"/>
            </a:ext>
          </a:extLst>
        </xdr:cNvPr>
        <xdr:cNvSpPr>
          <a:spLocks noChangeArrowheads="1"/>
        </xdr:cNvSpPr>
      </xdr:nvSpPr>
      <xdr:spPr bwMode="auto">
        <a:xfrm>
          <a:off x="829818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114</xdr:row>
      <xdr:rowOff>142875</xdr:rowOff>
    </xdr:from>
    <xdr:to>
      <xdr:col>38</xdr:col>
      <xdr:colOff>1</xdr:colOff>
      <xdr:row>115</xdr:row>
      <xdr:rowOff>104775</xdr:rowOff>
    </xdr:to>
    <xdr:sp macro="" textlink="">
      <xdr:nvSpPr>
        <xdr:cNvPr id="213" name="Freeform 10695">
          <a:extLst>
            <a:ext uri="{FF2B5EF4-FFF2-40B4-BE49-F238E27FC236}">
              <a16:creationId xmlns:a16="http://schemas.microsoft.com/office/drawing/2014/main" id="{62280387-0E61-436D-B2E2-D2608F0AE129}"/>
            </a:ext>
          </a:extLst>
        </xdr:cNvPr>
        <xdr:cNvSpPr>
          <a:spLocks/>
        </xdr:cNvSpPr>
      </xdr:nvSpPr>
      <xdr:spPr bwMode="auto">
        <a:xfrm>
          <a:off x="853630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171450</xdr:rowOff>
    </xdr:from>
    <xdr:to>
      <xdr:col>3</xdr:col>
      <xdr:colOff>0</xdr:colOff>
      <xdr:row>117</xdr:row>
      <xdr:rowOff>0</xdr:rowOff>
    </xdr:to>
    <xdr:sp macro="" textlink="">
      <xdr:nvSpPr>
        <xdr:cNvPr id="214" name="0/0">
          <a:extLst>
            <a:ext uri="{FF2B5EF4-FFF2-40B4-BE49-F238E27FC236}">
              <a16:creationId xmlns:a16="http://schemas.microsoft.com/office/drawing/2014/main" id="{21C3011A-0FDC-44E9-93ED-958A61A42005}"/>
            </a:ext>
          </a:extLst>
        </xdr:cNvPr>
        <xdr:cNvSpPr>
          <a:spLocks noChangeArrowheads="1"/>
        </xdr:cNvSpPr>
      </xdr:nvSpPr>
      <xdr:spPr bwMode="auto">
        <a:xfrm>
          <a:off x="2514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142875</xdr:rowOff>
    </xdr:from>
    <xdr:to>
      <xdr:col>6</xdr:col>
      <xdr:colOff>9526</xdr:colOff>
      <xdr:row>115</xdr:row>
      <xdr:rowOff>104775</xdr:rowOff>
    </xdr:to>
    <xdr:sp macro="" textlink="">
      <xdr:nvSpPr>
        <xdr:cNvPr id="215" name="Freeform 10695">
          <a:extLst>
            <a:ext uri="{FF2B5EF4-FFF2-40B4-BE49-F238E27FC236}">
              <a16:creationId xmlns:a16="http://schemas.microsoft.com/office/drawing/2014/main" id="{F3E4E7A5-5B3E-4EBD-A46E-DC295295A2B0}"/>
            </a:ext>
          </a:extLst>
        </xdr:cNvPr>
        <xdr:cNvSpPr>
          <a:spLocks/>
        </xdr:cNvSpPr>
      </xdr:nvSpPr>
      <xdr:spPr bwMode="auto">
        <a:xfrm>
          <a:off x="502920" y="208845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114</xdr:row>
      <xdr:rowOff>171450</xdr:rowOff>
    </xdr:from>
    <xdr:to>
      <xdr:col>39</xdr:col>
      <xdr:colOff>0</xdr:colOff>
      <xdr:row>117</xdr:row>
      <xdr:rowOff>0</xdr:rowOff>
    </xdr:to>
    <xdr:sp macro="" textlink="">
      <xdr:nvSpPr>
        <xdr:cNvPr id="216" name="0/0">
          <a:extLst>
            <a:ext uri="{FF2B5EF4-FFF2-40B4-BE49-F238E27FC236}">
              <a16:creationId xmlns:a16="http://schemas.microsoft.com/office/drawing/2014/main" id="{A877341E-F48D-4CD5-8E30-F9D4AAA470EE}"/>
            </a:ext>
          </a:extLst>
        </xdr:cNvPr>
        <xdr:cNvSpPr>
          <a:spLocks noChangeArrowheads="1"/>
        </xdr:cNvSpPr>
      </xdr:nvSpPr>
      <xdr:spPr bwMode="auto">
        <a:xfrm>
          <a:off x="930402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114</xdr:row>
      <xdr:rowOff>142875</xdr:rowOff>
    </xdr:from>
    <xdr:to>
      <xdr:col>42</xdr:col>
      <xdr:colOff>1</xdr:colOff>
      <xdr:row>115</xdr:row>
      <xdr:rowOff>104775</xdr:rowOff>
    </xdr:to>
    <xdr:sp macro="" textlink="">
      <xdr:nvSpPr>
        <xdr:cNvPr id="217" name="Freeform 10695">
          <a:extLst>
            <a:ext uri="{FF2B5EF4-FFF2-40B4-BE49-F238E27FC236}">
              <a16:creationId xmlns:a16="http://schemas.microsoft.com/office/drawing/2014/main" id="{32B2B4D6-01D9-4C45-94CF-222FD221DB90}"/>
            </a:ext>
          </a:extLst>
        </xdr:cNvPr>
        <xdr:cNvSpPr>
          <a:spLocks/>
        </xdr:cNvSpPr>
      </xdr:nvSpPr>
      <xdr:spPr bwMode="auto">
        <a:xfrm>
          <a:off x="954214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114</xdr:row>
      <xdr:rowOff>171450</xdr:rowOff>
    </xdr:from>
    <xdr:to>
      <xdr:col>43</xdr:col>
      <xdr:colOff>0</xdr:colOff>
      <xdr:row>117</xdr:row>
      <xdr:rowOff>0</xdr:rowOff>
    </xdr:to>
    <xdr:sp macro="" textlink="">
      <xdr:nvSpPr>
        <xdr:cNvPr id="218" name="0/0">
          <a:extLst>
            <a:ext uri="{FF2B5EF4-FFF2-40B4-BE49-F238E27FC236}">
              <a16:creationId xmlns:a16="http://schemas.microsoft.com/office/drawing/2014/main" id="{B1A74C98-6C3D-4D19-810D-769AE5BB2D2A}"/>
            </a:ext>
          </a:extLst>
        </xdr:cNvPr>
        <xdr:cNvSpPr>
          <a:spLocks noChangeArrowheads="1"/>
        </xdr:cNvSpPr>
      </xdr:nvSpPr>
      <xdr:spPr bwMode="auto">
        <a:xfrm>
          <a:off x="103098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114</xdr:row>
      <xdr:rowOff>161925</xdr:rowOff>
    </xdr:from>
    <xdr:to>
      <xdr:col>45</xdr:col>
      <xdr:colOff>238125</xdr:colOff>
      <xdr:row>115</xdr:row>
      <xdr:rowOff>104775</xdr:rowOff>
    </xdr:to>
    <xdr:sp macro="" textlink="">
      <xdr:nvSpPr>
        <xdr:cNvPr id="219" name="Freeform 10695">
          <a:extLst>
            <a:ext uri="{FF2B5EF4-FFF2-40B4-BE49-F238E27FC236}">
              <a16:creationId xmlns:a16="http://schemas.microsoft.com/office/drawing/2014/main" id="{934BDD86-BEE0-40C2-B49B-A8C68428809D}"/>
            </a:ext>
          </a:extLst>
        </xdr:cNvPr>
        <xdr:cNvSpPr>
          <a:spLocks/>
        </xdr:cNvSpPr>
      </xdr:nvSpPr>
      <xdr:spPr bwMode="auto">
        <a:xfrm>
          <a:off x="10547985" y="2090356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124</xdr:row>
      <xdr:rowOff>171450</xdr:rowOff>
    </xdr:from>
    <xdr:to>
      <xdr:col>7</xdr:col>
      <xdr:colOff>0</xdr:colOff>
      <xdr:row>127</xdr:row>
      <xdr:rowOff>0</xdr:rowOff>
    </xdr:to>
    <xdr:sp macro="" textlink="">
      <xdr:nvSpPr>
        <xdr:cNvPr id="220" name="0/0">
          <a:extLst>
            <a:ext uri="{FF2B5EF4-FFF2-40B4-BE49-F238E27FC236}">
              <a16:creationId xmlns:a16="http://schemas.microsoft.com/office/drawing/2014/main" id="{C9DB2854-C015-4842-9DE5-1293FACA99AC}"/>
            </a:ext>
          </a:extLst>
        </xdr:cNvPr>
        <xdr:cNvSpPr>
          <a:spLocks noChangeArrowheads="1"/>
        </xdr:cNvSpPr>
      </xdr:nvSpPr>
      <xdr:spPr bwMode="auto">
        <a:xfrm>
          <a:off x="125730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124</xdr:row>
      <xdr:rowOff>142875</xdr:rowOff>
    </xdr:from>
    <xdr:to>
      <xdr:col>10</xdr:col>
      <xdr:colOff>9525</xdr:colOff>
      <xdr:row>125</xdr:row>
      <xdr:rowOff>104775</xdr:rowOff>
    </xdr:to>
    <xdr:sp macro="" textlink="">
      <xdr:nvSpPr>
        <xdr:cNvPr id="221" name="Freeform 10695">
          <a:extLst>
            <a:ext uri="{FF2B5EF4-FFF2-40B4-BE49-F238E27FC236}">
              <a16:creationId xmlns:a16="http://schemas.microsoft.com/office/drawing/2014/main" id="{9C355604-2C45-41A6-81F5-F99DDEDCE0B5}"/>
            </a:ext>
          </a:extLst>
        </xdr:cNvPr>
        <xdr:cNvSpPr>
          <a:spLocks/>
        </xdr:cNvSpPr>
      </xdr:nvSpPr>
      <xdr:spPr bwMode="auto">
        <a:xfrm>
          <a:off x="1504949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124</xdr:row>
      <xdr:rowOff>171450</xdr:rowOff>
    </xdr:from>
    <xdr:to>
      <xdr:col>11</xdr:col>
      <xdr:colOff>0</xdr:colOff>
      <xdr:row>127</xdr:row>
      <xdr:rowOff>0</xdr:rowOff>
    </xdr:to>
    <xdr:sp macro="" textlink="">
      <xdr:nvSpPr>
        <xdr:cNvPr id="222" name="0/0">
          <a:extLst>
            <a:ext uri="{FF2B5EF4-FFF2-40B4-BE49-F238E27FC236}">
              <a16:creationId xmlns:a16="http://schemas.microsoft.com/office/drawing/2014/main" id="{0DBE8C38-CE06-4401-9D08-2F6C0636AA00}"/>
            </a:ext>
          </a:extLst>
        </xdr:cNvPr>
        <xdr:cNvSpPr>
          <a:spLocks noChangeArrowheads="1"/>
        </xdr:cNvSpPr>
      </xdr:nvSpPr>
      <xdr:spPr bwMode="auto">
        <a:xfrm>
          <a:off x="226314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124</xdr:row>
      <xdr:rowOff>142875</xdr:rowOff>
    </xdr:from>
    <xdr:to>
      <xdr:col>14</xdr:col>
      <xdr:colOff>1</xdr:colOff>
      <xdr:row>125</xdr:row>
      <xdr:rowOff>104775</xdr:rowOff>
    </xdr:to>
    <xdr:sp macro="" textlink="">
      <xdr:nvSpPr>
        <xdr:cNvPr id="223" name="Freeform 10695">
          <a:extLst>
            <a:ext uri="{FF2B5EF4-FFF2-40B4-BE49-F238E27FC236}">
              <a16:creationId xmlns:a16="http://schemas.microsoft.com/office/drawing/2014/main" id="{9CD68A51-D71C-48BF-BE1E-9AF5AE17F302}"/>
            </a:ext>
          </a:extLst>
        </xdr:cNvPr>
        <xdr:cNvSpPr>
          <a:spLocks/>
        </xdr:cNvSpPr>
      </xdr:nvSpPr>
      <xdr:spPr bwMode="auto">
        <a:xfrm>
          <a:off x="250126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171450</xdr:rowOff>
    </xdr:from>
    <xdr:to>
      <xdr:col>15</xdr:col>
      <xdr:colOff>0</xdr:colOff>
      <xdr:row>127</xdr:row>
      <xdr:rowOff>0</xdr:rowOff>
    </xdr:to>
    <xdr:sp macro="" textlink="">
      <xdr:nvSpPr>
        <xdr:cNvPr id="224" name="0/0">
          <a:extLst>
            <a:ext uri="{FF2B5EF4-FFF2-40B4-BE49-F238E27FC236}">
              <a16:creationId xmlns:a16="http://schemas.microsoft.com/office/drawing/2014/main" id="{99857D27-1D74-40F7-8C75-7108F236E191}"/>
            </a:ext>
          </a:extLst>
        </xdr:cNvPr>
        <xdr:cNvSpPr>
          <a:spLocks noChangeArrowheads="1"/>
        </xdr:cNvSpPr>
      </xdr:nvSpPr>
      <xdr:spPr bwMode="auto">
        <a:xfrm>
          <a:off x="326898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124</xdr:row>
      <xdr:rowOff>142875</xdr:rowOff>
    </xdr:from>
    <xdr:to>
      <xdr:col>18</xdr:col>
      <xdr:colOff>1</xdr:colOff>
      <xdr:row>125</xdr:row>
      <xdr:rowOff>104775</xdr:rowOff>
    </xdr:to>
    <xdr:sp macro="" textlink="">
      <xdr:nvSpPr>
        <xdr:cNvPr id="225" name="Freeform 10695">
          <a:extLst>
            <a:ext uri="{FF2B5EF4-FFF2-40B4-BE49-F238E27FC236}">
              <a16:creationId xmlns:a16="http://schemas.microsoft.com/office/drawing/2014/main" id="{199C678E-0EF4-4667-8AAF-ED97F1B8F8DD}"/>
            </a:ext>
          </a:extLst>
        </xdr:cNvPr>
        <xdr:cNvSpPr>
          <a:spLocks/>
        </xdr:cNvSpPr>
      </xdr:nvSpPr>
      <xdr:spPr bwMode="auto">
        <a:xfrm>
          <a:off x="350710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124</xdr:row>
      <xdr:rowOff>171450</xdr:rowOff>
    </xdr:from>
    <xdr:to>
      <xdr:col>19</xdr:col>
      <xdr:colOff>0</xdr:colOff>
      <xdr:row>127</xdr:row>
      <xdr:rowOff>0</xdr:rowOff>
    </xdr:to>
    <xdr:sp macro="" textlink="">
      <xdr:nvSpPr>
        <xdr:cNvPr id="226" name="0/0">
          <a:extLst>
            <a:ext uri="{FF2B5EF4-FFF2-40B4-BE49-F238E27FC236}">
              <a16:creationId xmlns:a16="http://schemas.microsoft.com/office/drawing/2014/main" id="{E720F11E-B6E9-474D-9A3B-93E543B37DCE}"/>
            </a:ext>
          </a:extLst>
        </xdr:cNvPr>
        <xdr:cNvSpPr>
          <a:spLocks noChangeArrowheads="1"/>
        </xdr:cNvSpPr>
      </xdr:nvSpPr>
      <xdr:spPr bwMode="auto">
        <a:xfrm>
          <a:off x="427482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124</xdr:row>
      <xdr:rowOff>142875</xdr:rowOff>
    </xdr:from>
    <xdr:to>
      <xdr:col>22</xdr:col>
      <xdr:colOff>1</xdr:colOff>
      <xdr:row>125</xdr:row>
      <xdr:rowOff>104775</xdr:rowOff>
    </xdr:to>
    <xdr:sp macro="" textlink="">
      <xdr:nvSpPr>
        <xdr:cNvPr id="227" name="Freeform 10695">
          <a:extLst>
            <a:ext uri="{FF2B5EF4-FFF2-40B4-BE49-F238E27FC236}">
              <a16:creationId xmlns:a16="http://schemas.microsoft.com/office/drawing/2014/main" id="{C3D5AE5E-AE75-439B-8C81-0554160FB9EF}"/>
            </a:ext>
          </a:extLst>
        </xdr:cNvPr>
        <xdr:cNvSpPr>
          <a:spLocks/>
        </xdr:cNvSpPr>
      </xdr:nvSpPr>
      <xdr:spPr bwMode="auto">
        <a:xfrm>
          <a:off x="451294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124</xdr:row>
      <xdr:rowOff>171450</xdr:rowOff>
    </xdr:from>
    <xdr:to>
      <xdr:col>23</xdr:col>
      <xdr:colOff>0</xdr:colOff>
      <xdr:row>127</xdr:row>
      <xdr:rowOff>0</xdr:rowOff>
    </xdr:to>
    <xdr:sp macro="" textlink="">
      <xdr:nvSpPr>
        <xdr:cNvPr id="228" name="0/0">
          <a:extLst>
            <a:ext uri="{FF2B5EF4-FFF2-40B4-BE49-F238E27FC236}">
              <a16:creationId xmlns:a16="http://schemas.microsoft.com/office/drawing/2014/main" id="{0D5367BF-8E4C-4787-A41B-1F4264731347}"/>
            </a:ext>
          </a:extLst>
        </xdr:cNvPr>
        <xdr:cNvSpPr>
          <a:spLocks noChangeArrowheads="1"/>
        </xdr:cNvSpPr>
      </xdr:nvSpPr>
      <xdr:spPr bwMode="auto">
        <a:xfrm>
          <a:off x="52806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124</xdr:row>
      <xdr:rowOff>142875</xdr:rowOff>
    </xdr:from>
    <xdr:to>
      <xdr:col>26</xdr:col>
      <xdr:colOff>1</xdr:colOff>
      <xdr:row>125</xdr:row>
      <xdr:rowOff>104775</xdr:rowOff>
    </xdr:to>
    <xdr:sp macro="" textlink="">
      <xdr:nvSpPr>
        <xdr:cNvPr id="229" name="Freeform 10695">
          <a:extLst>
            <a:ext uri="{FF2B5EF4-FFF2-40B4-BE49-F238E27FC236}">
              <a16:creationId xmlns:a16="http://schemas.microsoft.com/office/drawing/2014/main" id="{78C1101D-D3CC-4199-AF7D-58152C26E795}"/>
            </a:ext>
          </a:extLst>
        </xdr:cNvPr>
        <xdr:cNvSpPr>
          <a:spLocks/>
        </xdr:cNvSpPr>
      </xdr:nvSpPr>
      <xdr:spPr bwMode="auto">
        <a:xfrm>
          <a:off x="551878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124</xdr:row>
      <xdr:rowOff>171450</xdr:rowOff>
    </xdr:from>
    <xdr:to>
      <xdr:col>27</xdr:col>
      <xdr:colOff>0</xdr:colOff>
      <xdr:row>127</xdr:row>
      <xdr:rowOff>0</xdr:rowOff>
    </xdr:to>
    <xdr:sp macro="" textlink="">
      <xdr:nvSpPr>
        <xdr:cNvPr id="230" name="0/0">
          <a:extLst>
            <a:ext uri="{FF2B5EF4-FFF2-40B4-BE49-F238E27FC236}">
              <a16:creationId xmlns:a16="http://schemas.microsoft.com/office/drawing/2014/main" id="{5547019C-7229-4E20-8561-165C58469038}"/>
            </a:ext>
          </a:extLst>
        </xdr:cNvPr>
        <xdr:cNvSpPr>
          <a:spLocks noChangeArrowheads="1"/>
        </xdr:cNvSpPr>
      </xdr:nvSpPr>
      <xdr:spPr bwMode="auto">
        <a:xfrm>
          <a:off x="628650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124</xdr:row>
      <xdr:rowOff>142875</xdr:rowOff>
    </xdr:from>
    <xdr:to>
      <xdr:col>30</xdr:col>
      <xdr:colOff>1</xdr:colOff>
      <xdr:row>125</xdr:row>
      <xdr:rowOff>104775</xdr:rowOff>
    </xdr:to>
    <xdr:sp macro="" textlink="">
      <xdr:nvSpPr>
        <xdr:cNvPr id="231" name="Freeform 10695">
          <a:extLst>
            <a:ext uri="{FF2B5EF4-FFF2-40B4-BE49-F238E27FC236}">
              <a16:creationId xmlns:a16="http://schemas.microsoft.com/office/drawing/2014/main" id="{37A508B2-CD4E-4204-A9EF-D90BA8600D4C}"/>
            </a:ext>
          </a:extLst>
        </xdr:cNvPr>
        <xdr:cNvSpPr>
          <a:spLocks/>
        </xdr:cNvSpPr>
      </xdr:nvSpPr>
      <xdr:spPr bwMode="auto">
        <a:xfrm>
          <a:off x="652462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124</xdr:row>
      <xdr:rowOff>171450</xdr:rowOff>
    </xdr:from>
    <xdr:to>
      <xdr:col>31</xdr:col>
      <xdr:colOff>0</xdr:colOff>
      <xdr:row>127</xdr:row>
      <xdr:rowOff>0</xdr:rowOff>
    </xdr:to>
    <xdr:sp macro="" textlink="">
      <xdr:nvSpPr>
        <xdr:cNvPr id="232" name="0/0">
          <a:extLst>
            <a:ext uri="{FF2B5EF4-FFF2-40B4-BE49-F238E27FC236}">
              <a16:creationId xmlns:a16="http://schemas.microsoft.com/office/drawing/2014/main" id="{40F3BB56-9318-496A-9C22-E27A780D6D1A}"/>
            </a:ext>
          </a:extLst>
        </xdr:cNvPr>
        <xdr:cNvSpPr>
          <a:spLocks noChangeArrowheads="1"/>
        </xdr:cNvSpPr>
      </xdr:nvSpPr>
      <xdr:spPr bwMode="auto">
        <a:xfrm>
          <a:off x="729234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124</xdr:row>
      <xdr:rowOff>142875</xdr:rowOff>
    </xdr:from>
    <xdr:to>
      <xdr:col>34</xdr:col>
      <xdr:colOff>1</xdr:colOff>
      <xdr:row>125</xdr:row>
      <xdr:rowOff>104775</xdr:rowOff>
    </xdr:to>
    <xdr:sp macro="" textlink="">
      <xdr:nvSpPr>
        <xdr:cNvPr id="233" name="Freeform 10695">
          <a:extLst>
            <a:ext uri="{FF2B5EF4-FFF2-40B4-BE49-F238E27FC236}">
              <a16:creationId xmlns:a16="http://schemas.microsoft.com/office/drawing/2014/main" id="{07BEC597-1022-4BD5-800A-30F82793A074}"/>
            </a:ext>
          </a:extLst>
        </xdr:cNvPr>
        <xdr:cNvSpPr>
          <a:spLocks/>
        </xdr:cNvSpPr>
      </xdr:nvSpPr>
      <xdr:spPr bwMode="auto">
        <a:xfrm>
          <a:off x="753046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124</xdr:row>
      <xdr:rowOff>171450</xdr:rowOff>
    </xdr:from>
    <xdr:to>
      <xdr:col>35</xdr:col>
      <xdr:colOff>0</xdr:colOff>
      <xdr:row>127</xdr:row>
      <xdr:rowOff>0</xdr:rowOff>
    </xdr:to>
    <xdr:sp macro="" textlink="">
      <xdr:nvSpPr>
        <xdr:cNvPr id="234" name="0/0">
          <a:extLst>
            <a:ext uri="{FF2B5EF4-FFF2-40B4-BE49-F238E27FC236}">
              <a16:creationId xmlns:a16="http://schemas.microsoft.com/office/drawing/2014/main" id="{D840BE5E-92B6-40B5-84B7-DDB288293FF2}"/>
            </a:ext>
          </a:extLst>
        </xdr:cNvPr>
        <xdr:cNvSpPr>
          <a:spLocks noChangeArrowheads="1"/>
        </xdr:cNvSpPr>
      </xdr:nvSpPr>
      <xdr:spPr bwMode="auto">
        <a:xfrm>
          <a:off x="829818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124</xdr:row>
      <xdr:rowOff>142875</xdr:rowOff>
    </xdr:from>
    <xdr:to>
      <xdr:col>38</xdr:col>
      <xdr:colOff>1</xdr:colOff>
      <xdr:row>125</xdr:row>
      <xdr:rowOff>104775</xdr:rowOff>
    </xdr:to>
    <xdr:sp macro="" textlink="">
      <xdr:nvSpPr>
        <xdr:cNvPr id="235" name="Freeform 10695">
          <a:extLst>
            <a:ext uri="{FF2B5EF4-FFF2-40B4-BE49-F238E27FC236}">
              <a16:creationId xmlns:a16="http://schemas.microsoft.com/office/drawing/2014/main" id="{0EA9D6F6-F555-42F7-AB3B-AE3651DDA4AB}"/>
            </a:ext>
          </a:extLst>
        </xdr:cNvPr>
        <xdr:cNvSpPr>
          <a:spLocks/>
        </xdr:cNvSpPr>
      </xdr:nvSpPr>
      <xdr:spPr bwMode="auto">
        <a:xfrm>
          <a:off x="853630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124</xdr:row>
      <xdr:rowOff>171450</xdr:rowOff>
    </xdr:from>
    <xdr:to>
      <xdr:col>3</xdr:col>
      <xdr:colOff>0</xdr:colOff>
      <xdr:row>127</xdr:row>
      <xdr:rowOff>0</xdr:rowOff>
    </xdr:to>
    <xdr:sp macro="" textlink="">
      <xdr:nvSpPr>
        <xdr:cNvPr id="236" name="0/0">
          <a:extLst>
            <a:ext uri="{FF2B5EF4-FFF2-40B4-BE49-F238E27FC236}">
              <a16:creationId xmlns:a16="http://schemas.microsoft.com/office/drawing/2014/main" id="{9D29F31F-EB6C-4ABF-B941-77A80B84D41E}"/>
            </a:ext>
          </a:extLst>
        </xdr:cNvPr>
        <xdr:cNvSpPr>
          <a:spLocks noChangeArrowheads="1"/>
        </xdr:cNvSpPr>
      </xdr:nvSpPr>
      <xdr:spPr bwMode="auto">
        <a:xfrm>
          <a:off x="2514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142875</xdr:rowOff>
    </xdr:from>
    <xdr:to>
      <xdr:col>6</xdr:col>
      <xdr:colOff>9526</xdr:colOff>
      <xdr:row>125</xdr:row>
      <xdr:rowOff>104775</xdr:rowOff>
    </xdr:to>
    <xdr:sp macro="" textlink="">
      <xdr:nvSpPr>
        <xdr:cNvPr id="237" name="Freeform 10695">
          <a:extLst>
            <a:ext uri="{FF2B5EF4-FFF2-40B4-BE49-F238E27FC236}">
              <a16:creationId xmlns:a16="http://schemas.microsoft.com/office/drawing/2014/main" id="{670C9EFD-B0AD-4D80-B5DC-1628C8455C1D}"/>
            </a:ext>
          </a:extLst>
        </xdr:cNvPr>
        <xdr:cNvSpPr>
          <a:spLocks/>
        </xdr:cNvSpPr>
      </xdr:nvSpPr>
      <xdr:spPr bwMode="auto">
        <a:xfrm>
          <a:off x="502920" y="226599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124</xdr:row>
      <xdr:rowOff>171450</xdr:rowOff>
    </xdr:from>
    <xdr:to>
      <xdr:col>39</xdr:col>
      <xdr:colOff>0</xdr:colOff>
      <xdr:row>127</xdr:row>
      <xdr:rowOff>0</xdr:rowOff>
    </xdr:to>
    <xdr:sp macro="" textlink="">
      <xdr:nvSpPr>
        <xdr:cNvPr id="238" name="0/0">
          <a:extLst>
            <a:ext uri="{FF2B5EF4-FFF2-40B4-BE49-F238E27FC236}">
              <a16:creationId xmlns:a16="http://schemas.microsoft.com/office/drawing/2014/main" id="{9B25924E-DAA5-43C3-A556-E5B8F95B4231}"/>
            </a:ext>
          </a:extLst>
        </xdr:cNvPr>
        <xdr:cNvSpPr>
          <a:spLocks noChangeArrowheads="1"/>
        </xdr:cNvSpPr>
      </xdr:nvSpPr>
      <xdr:spPr bwMode="auto">
        <a:xfrm>
          <a:off x="930402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124</xdr:row>
      <xdr:rowOff>142875</xdr:rowOff>
    </xdr:from>
    <xdr:to>
      <xdr:col>42</xdr:col>
      <xdr:colOff>1</xdr:colOff>
      <xdr:row>125</xdr:row>
      <xdr:rowOff>104775</xdr:rowOff>
    </xdr:to>
    <xdr:sp macro="" textlink="">
      <xdr:nvSpPr>
        <xdr:cNvPr id="239" name="Freeform 10695">
          <a:extLst>
            <a:ext uri="{FF2B5EF4-FFF2-40B4-BE49-F238E27FC236}">
              <a16:creationId xmlns:a16="http://schemas.microsoft.com/office/drawing/2014/main" id="{ECB2B870-44C0-473A-9E7A-C2E9749C3B15}"/>
            </a:ext>
          </a:extLst>
        </xdr:cNvPr>
        <xdr:cNvSpPr>
          <a:spLocks/>
        </xdr:cNvSpPr>
      </xdr:nvSpPr>
      <xdr:spPr bwMode="auto">
        <a:xfrm>
          <a:off x="954214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124</xdr:row>
      <xdr:rowOff>171450</xdr:rowOff>
    </xdr:from>
    <xdr:to>
      <xdr:col>43</xdr:col>
      <xdr:colOff>0</xdr:colOff>
      <xdr:row>127</xdr:row>
      <xdr:rowOff>0</xdr:rowOff>
    </xdr:to>
    <xdr:sp macro="" textlink="">
      <xdr:nvSpPr>
        <xdr:cNvPr id="240" name="0/0">
          <a:extLst>
            <a:ext uri="{FF2B5EF4-FFF2-40B4-BE49-F238E27FC236}">
              <a16:creationId xmlns:a16="http://schemas.microsoft.com/office/drawing/2014/main" id="{6E06544D-7633-4A64-92F4-6FD759B7B915}"/>
            </a:ext>
          </a:extLst>
        </xdr:cNvPr>
        <xdr:cNvSpPr>
          <a:spLocks noChangeArrowheads="1"/>
        </xdr:cNvSpPr>
      </xdr:nvSpPr>
      <xdr:spPr bwMode="auto">
        <a:xfrm>
          <a:off x="103098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124</xdr:row>
      <xdr:rowOff>152399</xdr:rowOff>
    </xdr:from>
    <xdr:to>
      <xdr:col>45</xdr:col>
      <xdr:colOff>228600</xdr:colOff>
      <xdr:row>125</xdr:row>
      <xdr:rowOff>104774</xdr:rowOff>
    </xdr:to>
    <xdr:sp macro="" textlink="">
      <xdr:nvSpPr>
        <xdr:cNvPr id="241" name="Freeform 10695">
          <a:extLst>
            <a:ext uri="{FF2B5EF4-FFF2-40B4-BE49-F238E27FC236}">
              <a16:creationId xmlns:a16="http://schemas.microsoft.com/office/drawing/2014/main" id="{E19E74F1-718D-4C3E-A2E2-010C1A61A03A}"/>
            </a:ext>
          </a:extLst>
        </xdr:cNvPr>
        <xdr:cNvSpPr>
          <a:spLocks/>
        </xdr:cNvSpPr>
      </xdr:nvSpPr>
      <xdr:spPr bwMode="auto">
        <a:xfrm>
          <a:off x="10547985" y="22669499"/>
          <a:ext cx="99631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134</xdr:row>
      <xdr:rowOff>171450</xdr:rowOff>
    </xdr:from>
    <xdr:to>
      <xdr:col>7</xdr:col>
      <xdr:colOff>0</xdr:colOff>
      <xdr:row>137</xdr:row>
      <xdr:rowOff>0</xdr:rowOff>
    </xdr:to>
    <xdr:sp macro="" textlink="">
      <xdr:nvSpPr>
        <xdr:cNvPr id="242" name="0/0">
          <a:extLst>
            <a:ext uri="{FF2B5EF4-FFF2-40B4-BE49-F238E27FC236}">
              <a16:creationId xmlns:a16="http://schemas.microsoft.com/office/drawing/2014/main" id="{2A3D1713-6DDE-4966-9AD6-2B7F3C8218C9}"/>
            </a:ext>
          </a:extLst>
        </xdr:cNvPr>
        <xdr:cNvSpPr>
          <a:spLocks noChangeArrowheads="1"/>
        </xdr:cNvSpPr>
      </xdr:nvSpPr>
      <xdr:spPr bwMode="auto">
        <a:xfrm>
          <a:off x="125730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134</xdr:row>
      <xdr:rowOff>142875</xdr:rowOff>
    </xdr:from>
    <xdr:to>
      <xdr:col>10</xdr:col>
      <xdr:colOff>9525</xdr:colOff>
      <xdr:row>135</xdr:row>
      <xdr:rowOff>104775</xdr:rowOff>
    </xdr:to>
    <xdr:sp macro="" textlink="">
      <xdr:nvSpPr>
        <xdr:cNvPr id="243" name="Freeform 10695">
          <a:extLst>
            <a:ext uri="{FF2B5EF4-FFF2-40B4-BE49-F238E27FC236}">
              <a16:creationId xmlns:a16="http://schemas.microsoft.com/office/drawing/2014/main" id="{CC7820F7-C472-498F-A1A7-93C2D2B021AF}"/>
            </a:ext>
          </a:extLst>
        </xdr:cNvPr>
        <xdr:cNvSpPr>
          <a:spLocks/>
        </xdr:cNvSpPr>
      </xdr:nvSpPr>
      <xdr:spPr bwMode="auto">
        <a:xfrm>
          <a:off x="1504949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134</xdr:row>
      <xdr:rowOff>171450</xdr:rowOff>
    </xdr:from>
    <xdr:to>
      <xdr:col>11</xdr:col>
      <xdr:colOff>0</xdr:colOff>
      <xdr:row>137</xdr:row>
      <xdr:rowOff>0</xdr:rowOff>
    </xdr:to>
    <xdr:sp macro="" textlink="">
      <xdr:nvSpPr>
        <xdr:cNvPr id="244" name="0/0">
          <a:extLst>
            <a:ext uri="{FF2B5EF4-FFF2-40B4-BE49-F238E27FC236}">
              <a16:creationId xmlns:a16="http://schemas.microsoft.com/office/drawing/2014/main" id="{1C28B15A-DCF4-4372-A612-E40F495FCF75}"/>
            </a:ext>
          </a:extLst>
        </xdr:cNvPr>
        <xdr:cNvSpPr>
          <a:spLocks noChangeArrowheads="1"/>
        </xdr:cNvSpPr>
      </xdr:nvSpPr>
      <xdr:spPr bwMode="auto">
        <a:xfrm>
          <a:off x="2263140" y="244640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134</xdr:row>
      <xdr:rowOff>142875</xdr:rowOff>
    </xdr:from>
    <xdr:to>
      <xdr:col>14</xdr:col>
      <xdr:colOff>1</xdr:colOff>
      <xdr:row>135</xdr:row>
      <xdr:rowOff>104775</xdr:rowOff>
    </xdr:to>
    <xdr:sp macro="" textlink="">
      <xdr:nvSpPr>
        <xdr:cNvPr id="245" name="Freeform 10695">
          <a:extLst>
            <a:ext uri="{FF2B5EF4-FFF2-40B4-BE49-F238E27FC236}">
              <a16:creationId xmlns:a16="http://schemas.microsoft.com/office/drawing/2014/main" id="{28CE1989-C99C-4327-B722-3D41BB1CEBE0}"/>
            </a:ext>
          </a:extLst>
        </xdr:cNvPr>
        <xdr:cNvSpPr>
          <a:spLocks/>
        </xdr:cNvSpPr>
      </xdr:nvSpPr>
      <xdr:spPr bwMode="auto">
        <a:xfrm>
          <a:off x="250126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134</xdr:row>
      <xdr:rowOff>171450</xdr:rowOff>
    </xdr:from>
    <xdr:to>
      <xdr:col>15</xdr:col>
      <xdr:colOff>0</xdr:colOff>
      <xdr:row>137</xdr:row>
      <xdr:rowOff>0</xdr:rowOff>
    </xdr:to>
    <xdr:sp macro="" textlink="">
      <xdr:nvSpPr>
        <xdr:cNvPr id="246" name="0/0">
          <a:extLst>
            <a:ext uri="{FF2B5EF4-FFF2-40B4-BE49-F238E27FC236}">
              <a16:creationId xmlns:a16="http://schemas.microsoft.com/office/drawing/2014/main" id="{CD21F608-7329-4EFA-AA39-AC3B97688F9A}"/>
            </a:ext>
          </a:extLst>
        </xdr:cNvPr>
        <xdr:cNvSpPr>
          <a:spLocks noChangeArrowheads="1"/>
        </xdr:cNvSpPr>
      </xdr:nvSpPr>
      <xdr:spPr bwMode="auto">
        <a:xfrm>
          <a:off x="3268980" y="244640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134</xdr:row>
      <xdr:rowOff>142875</xdr:rowOff>
    </xdr:from>
    <xdr:to>
      <xdr:col>18</xdr:col>
      <xdr:colOff>1</xdr:colOff>
      <xdr:row>135</xdr:row>
      <xdr:rowOff>104775</xdr:rowOff>
    </xdr:to>
    <xdr:sp macro="" textlink="">
      <xdr:nvSpPr>
        <xdr:cNvPr id="247" name="Freeform 10695">
          <a:extLst>
            <a:ext uri="{FF2B5EF4-FFF2-40B4-BE49-F238E27FC236}">
              <a16:creationId xmlns:a16="http://schemas.microsoft.com/office/drawing/2014/main" id="{6FDC01A3-68D4-4EAA-8FED-3E25D4050C88}"/>
            </a:ext>
          </a:extLst>
        </xdr:cNvPr>
        <xdr:cNvSpPr>
          <a:spLocks/>
        </xdr:cNvSpPr>
      </xdr:nvSpPr>
      <xdr:spPr bwMode="auto">
        <a:xfrm>
          <a:off x="350710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134</xdr:row>
      <xdr:rowOff>171450</xdr:rowOff>
    </xdr:from>
    <xdr:to>
      <xdr:col>19</xdr:col>
      <xdr:colOff>0</xdr:colOff>
      <xdr:row>137</xdr:row>
      <xdr:rowOff>0</xdr:rowOff>
    </xdr:to>
    <xdr:sp macro="" textlink="">
      <xdr:nvSpPr>
        <xdr:cNvPr id="248" name="0/0">
          <a:extLst>
            <a:ext uri="{FF2B5EF4-FFF2-40B4-BE49-F238E27FC236}">
              <a16:creationId xmlns:a16="http://schemas.microsoft.com/office/drawing/2014/main" id="{33D4CCCF-5F07-49DC-80F3-A54973C73F4F}"/>
            </a:ext>
          </a:extLst>
        </xdr:cNvPr>
        <xdr:cNvSpPr>
          <a:spLocks noChangeArrowheads="1"/>
        </xdr:cNvSpPr>
      </xdr:nvSpPr>
      <xdr:spPr bwMode="auto">
        <a:xfrm>
          <a:off x="427482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134</xdr:row>
      <xdr:rowOff>142875</xdr:rowOff>
    </xdr:from>
    <xdr:to>
      <xdr:col>22</xdr:col>
      <xdr:colOff>1</xdr:colOff>
      <xdr:row>135</xdr:row>
      <xdr:rowOff>104775</xdr:rowOff>
    </xdr:to>
    <xdr:sp macro="" textlink="">
      <xdr:nvSpPr>
        <xdr:cNvPr id="249" name="Freeform 10695">
          <a:extLst>
            <a:ext uri="{FF2B5EF4-FFF2-40B4-BE49-F238E27FC236}">
              <a16:creationId xmlns:a16="http://schemas.microsoft.com/office/drawing/2014/main" id="{3EE53BFA-444A-47A4-A66F-B336CB5D237F}"/>
            </a:ext>
          </a:extLst>
        </xdr:cNvPr>
        <xdr:cNvSpPr>
          <a:spLocks/>
        </xdr:cNvSpPr>
      </xdr:nvSpPr>
      <xdr:spPr bwMode="auto">
        <a:xfrm>
          <a:off x="451294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134</xdr:row>
      <xdr:rowOff>171450</xdr:rowOff>
    </xdr:from>
    <xdr:to>
      <xdr:col>23</xdr:col>
      <xdr:colOff>0</xdr:colOff>
      <xdr:row>137</xdr:row>
      <xdr:rowOff>0</xdr:rowOff>
    </xdr:to>
    <xdr:sp macro="" textlink="">
      <xdr:nvSpPr>
        <xdr:cNvPr id="250" name="0/0">
          <a:extLst>
            <a:ext uri="{FF2B5EF4-FFF2-40B4-BE49-F238E27FC236}">
              <a16:creationId xmlns:a16="http://schemas.microsoft.com/office/drawing/2014/main" id="{3E9F870F-8C30-4C4C-846E-A9C5AF355736}"/>
            </a:ext>
          </a:extLst>
        </xdr:cNvPr>
        <xdr:cNvSpPr>
          <a:spLocks noChangeArrowheads="1"/>
        </xdr:cNvSpPr>
      </xdr:nvSpPr>
      <xdr:spPr bwMode="auto">
        <a:xfrm>
          <a:off x="528066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134</xdr:row>
      <xdr:rowOff>142875</xdr:rowOff>
    </xdr:from>
    <xdr:to>
      <xdr:col>26</xdr:col>
      <xdr:colOff>1</xdr:colOff>
      <xdr:row>135</xdr:row>
      <xdr:rowOff>104775</xdr:rowOff>
    </xdr:to>
    <xdr:sp macro="" textlink="">
      <xdr:nvSpPr>
        <xdr:cNvPr id="251" name="Freeform 10695">
          <a:extLst>
            <a:ext uri="{FF2B5EF4-FFF2-40B4-BE49-F238E27FC236}">
              <a16:creationId xmlns:a16="http://schemas.microsoft.com/office/drawing/2014/main" id="{F96003E5-C7D0-4A87-B2F4-C54BDE31BC5A}"/>
            </a:ext>
          </a:extLst>
        </xdr:cNvPr>
        <xdr:cNvSpPr>
          <a:spLocks/>
        </xdr:cNvSpPr>
      </xdr:nvSpPr>
      <xdr:spPr bwMode="auto">
        <a:xfrm>
          <a:off x="551878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134</xdr:row>
      <xdr:rowOff>171450</xdr:rowOff>
    </xdr:from>
    <xdr:to>
      <xdr:col>27</xdr:col>
      <xdr:colOff>0</xdr:colOff>
      <xdr:row>137</xdr:row>
      <xdr:rowOff>0</xdr:rowOff>
    </xdr:to>
    <xdr:sp macro="" textlink="">
      <xdr:nvSpPr>
        <xdr:cNvPr id="252" name="0/0">
          <a:extLst>
            <a:ext uri="{FF2B5EF4-FFF2-40B4-BE49-F238E27FC236}">
              <a16:creationId xmlns:a16="http://schemas.microsoft.com/office/drawing/2014/main" id="{C2225401-2E67-4BDA-BBF6-0C645068671F}"/>
            </a:ext>
          </a:extLst>
        </xdr:cNvPr>
        <xdr:cNvSpPr>
          <a:spLocks noChangeArrowheads="1"/>
        </xdr:cNvSpPr>
      </xdr:nvSpPr>
      <xdr:spPr bwMode="auto">
        <a:xfrm>
          <a:off x="628650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134</xdr:row>
      <xdr:rowOff>142875</xdr:rowOff>
    </xdr:from>
    <xdr:to>
      <xdr:col>30</xdr:col>
      <xdr:colOff>1</xdr:colOff>
      <xdr:row>135</xdr:row>
      <xdr:rowOff>104775</xdr:rowOff>
    </xdr:to>
    <xdr:sp macro="" textlink="">
      <xdr:nvSpPr>
        <xdr:cNvPr id="253" name="Freeform 10695">
          <a:extLst>
            <a:ext uri="{FF2B5EF4-FFF2-40B4-BE49-F238E27FC236}">
              <a16:creationId xmlns:a16="http://schemas.microsoft.com/office/drawing/2014/main" id="{9BAA7FBC-7123-47B3-B52B-F3898A798C5B}"/>
            </a:ext>
          </a:extLst>
        </xdr:cNvPr>
        <xdr:cNvSpPr>
          <a:spLocks/>
        </xdr:cNvSpPr>
      </xdr:nvSpPr>
      <xdr:spPr bwMode="auto">
        <a:xfrm>
          <a:off x="652462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134</xdr:row>
      <xdr:rowOff>171450</xdr:rowOff>
    </xdr:from>
    <xdr:to>
      <xdr:col>31</xdr:col>
      <xdr:colOff>0</xdr:colOff>
      <xdr:row>137</xdr:row>
      <xdr:rowOff>0</xdr:rowOff>
    </xdr:to>
    <xdr:sp macro="" textlink="">
      <xdr:nvSpPr>
        <xdr:cNvPr id="254" name="0/0">
          <a:extLst>
            <a:ext uri="{FF2B5EF4-FFF2-40B4-BE49-F238E27FC236}">
              <a16:creationId xmlns:a16="http://schemas.microsoft.com/office/drawing/2014/main" id="{D25F5C62-4419-4E2A-B539-834E8200215A}"/>
            </a:ext>
          </a:extLst>
        </xdr:cNvPr>
        <xdr:cNvSpPr>
          <a:spLocks noChangeArrowheads="1"/>
        </xdr:cNvSpPr>
      </xdr:nvSpPr>
      <xdr:spPr bwMode="auto">
        <a:xfrm>
          <a:off x="729234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134</xdr:row>
      <xdr:rowOff>142875</xdr:rowOff>
    </xdr:from>
    <xdr:to>
      <xdr:col>34</xdr:col>
      <xdr:colOff>1</xdr:colOff>
      <xdr:row>135</xdr:row>
      <xdr:rowOff>104775</xdr:rowOff>
    </xdr:to>
    <xdr:sp macro="" textlink="">
      <xdr:nvSpPr>
        <xdr:cNvPr id="255" name="Freeform 10695">
          <a:extLst>
            <a:ext uri="{FF2B5EF4-FFF2-40B4-BE49-F238E27FC236}">
              <a16:creationId xmlns:a16="http://schemas.microsoft.com/office/drawing/2014/main" id="{889E9275-07CD-4306-A53E-510A692A97F7}"/>
            </a:ext>
          </a:extLst>
        </xdr:cNvPr>
        <xdr:cNvSpPr>
          <a:spLocks/>
        </xdr:cNvSpPr>
      </xdr:nvSpPr>
      <xdr:spPr bwMode="auto">
        <a:xfrm>
          <a:off x="753046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134</xdr:row>
      <xdr:rowOff>171450</xdr:rowOff>
    </xdr:from>
    <xdr:to>
      <xdr:col>35</xdr:col>
      <xdr:colOff>0</xdr:colOff>
      <xdr:row>137</xdr:row>
      <xdr:rowOff>0</xdr:rowOff>
    </xdr:to>
    <xdr:sp macro="" textlink="">
      <xdr:nvSpPr>
        <xdr:cNvPr id="256" name="0/0">
          <a:extLst>
            <a:ext uri="{FF2B5EF4-FFF2-40B4-BE49-F238E27FC236}">
              <a16:creationId xmlns:a16="http://schemas.microsoft.com/office/drawing/2014/main" id="{3D4B49FD-5227-4272-8A54-AB13D92CF626}"/>
            </a:ext>
          </a:extLst>
        </xdr:cNvPr>
        <xdr:cNvSpPr>
          <a:spLocks noChangeArrowheads="1"/>
        </xdr:cNvSpPr>
      </xdr:nvSpPr>
      <xdr:spPr bwMode="auto">
        <a:xfrm>
          <a:off x="829818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134</xdr:row>
      <xdr:rowOff>142875</xdr:rowOff>
    </xdr:from>
    <xdr:to>
      <xdr:col>38</xdr:col>
      <xdr:colOff>1</xdr:colOff>
      <xdr:row>135</xdr:row>
      <xdr:rowOff>104775</xdr:rowOff>
    </xdr:to>
    <xdr:sp macro="" textlink="">
      <xdr:nvSpPr>
        <xdr:cNvPr id="257" name="Freeform 10695">
          <a:extLst>
            <a:ext uri="{FF2B5EF4-FFF2-40B4-BE49-F238E27FC236}">
              <a16:creationId xmlns:a16="http://schemas.microsoft.com/office/drawing/2014/main" id="{1560AF1E-4BEE-4B37-9D64-CE63366F1236}"/>
            </a:ext>
          </a:extLst>
        </xdr:cNvPr>
        <xdr:cNvSpPr>
          <a:spLocks/>
        </xdr:cNvSpPr>
      </xdr:nvSpPr>
      <xdr:spPr bwMode="auto">
        <a:xfrm>
          <a:off x="853630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134</xdr:row>
      <xdr:rowOff>171450</xdr:rowOff>
    </xdr:from>
    <xdr:to>
      <xdr:col>3</xdr:col>
      <xdr:colOff>0</xdr:colOff>
      <xdr:row>137</xdr:row>
      <xdr:rowOff>0</xdr:rowOff>
    </xdr:to>
    <xdr:sp macro="" textlink="">
      <xdr:nvSpPr>
        <xdr:cNvPr id="258" name="0/0">
          <a:extLst>
            <a:ext uri="{FF2B5EF4-FFF2-40B4-BE49-F238E27FC236}">
              <a16:creationId xmlns:a16="http://schemas.microsoft.com/office/drawing/2014/main" id="{933ADC3D-9EE2-4EFC-9174-08E552A28312}"/>
            </a:ext>
          </a:extLst>
        </xdr:cNvPr>
        <xdr:cNvSpPr>
          <a:spLocks noChangeArrowheads="1"/>
        </xdr:cNvSpPr>
      </xdr:nvSpPr>
      <xdr:spPr bwMode="auto">
        <a:xfrm>
          <a:off x="25146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142875</xdr:rowOff>
    </xdr:from>
    <xdr:to>
      <xdr:col>6</xdr:col>
      <xdr:colOff>9526</xdr:colOff>
      <xdr:row>135</xdr:row>
      <xdr:rowOff>104775</xdr:rowOff>
    </xdr:to>
    <xdr:sp macro="" textlink="">
      <xdr:nvSpPr>
        <xdr:cNvPr id="259" name="Freeform 10695">
          <a:extLst>
            <a:ext uri="{FF2B5EF4-FFF2-40B4-BE49-F238E27FC236}">
              <a16:creationId xmlns:a16="http://schemas.microsoft.com/office/drawing/2014/main" id="{A698CA99-0F89-4014-8905-4F0CA8D38B80}"/>
            </a:ext>
          </a:extLst>
        </xdr:cNvPr>
        <xdr:cNvSpPr>
          <a:spLocks/>
        </xdr:cNvSpPr>
      </xdr:nvSpPr>
      <xdr:spPr bwMode="auto">
        <a:xfrm>
          <a:off x="502920" y="244354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134</xdr:row>
      <xdr:rowOff>171450</xdr:rowOff>
    </xdr:from>
    <xdr:to>
      <xdr:col>39</xdr:col>
      <xdr:colOff>0</xdr:colOff>
      <xdr:row>137</xdr:row>
      <xdr:rowOff>0</xdr:rowOff>
    </xdr:to>
    <xdr:sp macro="" textlink="">
      <xdr:nvSpPr>
        <xdr:cNvPr id="260" name="0/0">
          <a:extLst>
            <a:ext uri="{FF2B5EF4-FFF2-40B4-BE49-F238E27FC236}">
              <a16:creationId xmlns:a16="http://schemas.microsoft.com/office/drawing/2014/main" id="{FD181576-CCC3-46D5-91DA-0279F24A03B5}"/>
            </a:ext>
          </a:extLst>
        </xdr:cNvPr>
        <xdr:cNvSpPr>
          <a:spLocks noChangeArrowheads="1"/>
        </xdr:cNvSpPr>
      </xdr:nvSpPr>
      <xdr:spPr bwMode="auto">
        <a:xfrm>
          <a:off x="930402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134</xdr:row>
      <xdr:rowOff>142875</xdr:rowOff>
    </xdr:from>
    <xdr:to>
      <xdr:col>42</xdr:col>
      <xdr:colOff>1</xdr:colOff>
      <xdr:row>135</xdr:row>
      <xdr:rowOff>104775</xdr:rowOff>
    </xdr:to>
    <xdr:sp macro="" textlink="">
      <xdr:nvSpPr>
        <xdr:cNvPr id="261" name="Freeform 10695">
          <a:extLst>
            <a:ext uri="{FF2B5EF4-FFF2-40B4-BE49-F238E27FC236}">
              <a16:creationId xmlns:a16="http://schemas.microsoft.com/office/drawing/2014/main" id="{5ACDDDC5-5C60-4098-B968-31FCABB7D1B1}"/>
            </a:ext>
          </a:extLst>
        </xdr:cNvPr>
        <xdr:cNvSpPr>
          <a:spLocks/>
        </xdr:cNvSpPr>
      </xdr:nvSpPr>
      <xdr:spPr bwMode="auto">
        <a:xfrm>
          <a:off x="954214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134</xdr:row>
      <xdr:rowOff>171450</xdr:rowOff>
    </xdr:from>
    <xdr:to>
      <xdr:col>43</xdr:col>
      <xdr:colOff>0</xdr:colOff>
      <xdr:row>137</xdr:row>
      <xdr:rowOff>0</xdr:rowOff>
    </xdr:to>
    <xdr:sp macro="" textlink="">
      <xdr:nvSpPr>
        <xdr:cNvPr id="262" name="0/0">
          <a:extLst>
            <a:ext uri="{FF2B5EF4-FFF2-40B4-BE49-F238E27FC236}">
              <a16:creationId xmlns:a16="http://schemas.microsoft.com/office/drawing/2014/main" id="{0CACE37B-7E4F-40C4-8FC2-DFA3AD2BC809}"/>
            </a:ext>
          </a:extLst>
        </xdr:cNvPr>
        <xdr:cNvSpPr>
          <a:spLocks noChangeArrowheads="1"/>
        </xdr:cNvSpPr>
      </xdr:nvSpPr>
      <xdr:spPr bwMode="auto">
        <a:xfrm>
          <a:off x="10309860" y="244640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134</xdr:row>
      <xdr:rowOff>142875</xdr:rowOff>
    </xdr:from>
    <xdr:to>
      <xdr:col>46</xdr:col>
      <xdr:colOff>0</xdr:colOff>
      <xdr:row>135</xdr:row>
      <xdr:rowOff>76200</xdr:rowOff>
    </xdr:to>
    <xdr:sp macro="" textlink="">
      <xdr:nvSpPr>
        <xdr:cNvPr id="263" name="Freeform 10695">
          <a:extLst>
            <a:ext uri="{FF2B5EF4-FFF2-40B4-BE49-F238E27FC236}">
              <a16:creationId xmlns:a16="http://schemas.microsoft.com/office/drawing/2014/main" id="{524413E3-35A0-4EEE-BBFF-E96B72000963}"/>
            </a:ext>
          </a:extLst>
        </xdr:cNvPr>
        <xdr:cNvSpPr>
          <a:spLocks/>
        </xdr:cNvSpPr>
      </xdr:nvSpPr>
      <xdr:spPr bwMode="auto">
        <a:xfrm>
          <a:off x="10547985" y="24435435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144</xdr:row>
      <xdr:rowOff>171450</xdr:rowOff>
    </xdr:from>
    <xdr:to>
      <xdr:col>7</xdr:col>
      <xdr:colOff>0</xdr:colOff>
      <xdr:row>147</xdr:row>
      <xdr:rowOff>0</xdr:rowOff>
    </xdr:to>
    <xdr:sp macro="" textlink="">
      <xdr:nvSpPr>
        <xdr:cNvPr id="264" name="0/0">
          <a:extLst>
            <a:ext uri="{FF2B5EF4-FFF2-40B4-BE49-F238E27FC236}">
              <a16:creationId xmlns:a16="http://schemas.microsoft.com/office/drawing/2014/main" id="{9CA1F1BD-7004-40F1-B29E-7E6A2DF436DC}"/>
            </a:ext>
          </a:extLst>
        </xdr:cNvPr>
        <xdr:cNvSpPr>
          <a:spLocks noChangeArrowheads="1"/>
        </xdr:cNvSpPr>
      </xdr:nvSpPr>
      <xdr:spPr bwMode="auto">
        <a:xfrm>
          <a:off x="125730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144</xdr:row>
      <xdr:rowOff>142875</xdr:rowOff>
    </xdr:from>
    <xdr:to>
      <xdr:col>10</xdr:col>
      <xdr:colOff>9525</xdr:colOff>
      <xdr:row>145</xdr:row>
      <xdr:rowOff>104775</xdr:rowOff>
    </xdr:to>
    <xdr:sp macro="" textlink="">
      <xdr:nvSpPr>
        <xdr:cNvPr id="265" name="Freeform 10695">
          <a:extLst>
            <a:ext uri="{FF2B5EF4-FFF2-40B4-BE49-F238E27FC236}">
              <a16:creationId xmlns:a16="http://schemas.microsoft.com/office/drawing/2014/main" id="{1EC8590D-741B-4C3F-93E6-CD7BFD58C070}"/>
            </a:ext>
          </a:extLst>
        </xdr:cNvPr>
        <xdr:cNvSpPr>
          <a:spLocks/>
        </xdr:cNvSpPr>
      </xdr:nvSpPr>
      <xdr:spPr bwMode="auto">
        <a:xfrm>
          <a:off x="1504949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144</xdr:row>
      <xdr:rowOff>171450</xdr:rowOff>
    </xdr:from>
    <xdr:to>
      <xdr:col>11</xdr:col>
      <xdr:colOff>0</xdr:colOff>
      <xdr:row>147</xdr:row>
      <xdr:rowOff>0</xdr:rowOff>
    </xdr:to>
    <xdr:sp macro="" textlink="">
      <xdr:nvSpPr>
        <xdr:cNvPr id="266" name="0/0">
          <a:extLst>
            <a:ext uri="{FF2B5EF4-FFF2-40B4-BE49-F238E27FC236}">
              <a16:creationId xmlns:a16="http://schemas.microsoft.com/office/drawing/2014/main" id="{F34C46B2-FECC-4CC7-8DF8-31A49A828DD6}"/>
            </a:ext>
          </a:extLst>
        </xdr:cNvPr>
        <xdr:cNvSpPr>
          <a:spLocks noChangeArrowheads="1"/>
        </xdr:cNvSpPr>
      </xdr:nvSpPr>
      <xdr:spPr bwMode="auto">
        <a:xfrm>
          <a:off x="226314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144</xdr:row>
      <xdr:rowOff>142875</xdr:rowOff>
    </xdr:from>
    <xdr:to>
      <xdr:col>14</xdr:col>
      <xdr:colOff>1</xdr:colOff>
      <xdr:row>145</xdr:row>
      <xdr:rowOff>104775</xdr:rowOff>
    </xdr:to>
    <xdr:sp macro="" textlink="">
      <xdr:nvSpPr>
        <xdr:cNvPr id="267" name="Freeform 10695">
          <a:extLst>
            <a:ext uri="{FF2B5EF4-FFF2-40B4-BE49-F238E27FC236}">
              <a16:creationId xmlns:a16="http://schemas.microsoft.com/office/drawing/2014/main" id="{730BD599-6764-45B6-A98F-5A24825F87F9}"/>
            </a:ext>
          </a:extLst>
        </xdr:cNvPr>
        <xdr:cNvSpPr>
          <a:spLocks/>
        </xdr:cNvSpPr>
      </xdr:nvSpPr>
      <xdr:spPr bwMode="auto">
        <a:xfrm>
          <a:off x="250126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144</xdr:row>
      <xdr:rowOff>171450</xdr:rowOff>
    </xdr:from>
    <xdr:to>
      <xdr:col>15</xdr:col>
      <xdr:colOff>0</xdr:colOff>
      <xdr:row>147</xdr:row>
      <xdr:rowOff>0</xdr:rowOff>
    </xdr:to>
    <xdr:sp macro="" textlink="">
      <xdr:nvSpPr>
        <xdr:cNvPr id="268" name="0/0">
          <a:extLst>
            <a:ext uri="{FF2B5EF4-FFF2-40B4-BE49-F238E27FC236}">
              <a16:creationId xmlns:a16="http://schemas.microsoft.com/office/drawing/2014/main" id="{C26F75B3-B0D2-4C26-B42C-4669A4D3884B}"/>
            </a:ext>
          </a:extLst>
        </xdr:cNvPr>
        <xdr:cNvSpPr>
          <a:spLocks noChangeArrowheads="1"/>
        </xdr:cNvSpPr>
      </xdr:nvSpPr>
      <xdr:spPr bwMode="auto">
        <a:xfrm>
          <a:off x="3268980" y="262394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144</xdr:row>
      <xdr:rowOff>142875</xdr:rowOff>
    </xdr:from>
    <xdr:to>
      <xdr:col>18</xdr:col>
      <xdr:colOff>1</xdr:colOff>
      <xdr:row>145</xdr:row>
      <xdr:rowOff>104775</xdr:rowOff>
    </xdr:to>
    <xdr:sp macro="" textlink="">
      <xdr:nvSpPr>
        <xdr:cNvPr id="269" name="Freeform 10695">
          <a:extLst>
            <a:ext uri="{FF2B5EF4-FFF2-40B4-BE49-F238E27FC236}">
              <a16:creationId xmlns:a16="http://schemas.microsoft.com/office/drawing/2014/main" id="{BE13F2CD-3114-4FFB-93EA-9F990C664813}"/>
            </a:ext>
          </a:extLst>
        </xdr:cNvPr>
        <xdr:cNvSpPr>
          <a:spLocks/>
        </xdr:cNvSpPr>
      </xdr:nvSpPr>
      <xdr:spPr bwMode="auto">
        <a:xfrm>
          <a:off x="350710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144</xdr:row>
      <xdr:rowOff>171450</xdr:rowOff>
    </xdr:from>
    <xdr:to>
      <xdr:col>19</xdr:col>
      <xdr:colOff>0</xdr:colOff>
      <xdr:row>147</xdr:row>
      <xdr:rowOff>0</xdr:rowOff>
    </xdr:to>
    <xdr:sp macro="" textlink="">
      <xdr:nvSpPr>
        <xdr:cNvPr id="270" name="0/0">
          <a:extLst>
            <a:ext uri="{FF2B5EF4-FFF2-40B4-BE49-F238E27FC236}">
              <a16:creationId xmlns:a16="http://schemas.microsoft.com/office/drawing/2014/main" id="{6FC53CC7-8D17-45D2-8048-EB5367EF5F0F}"/>
            </a:ext>
          </a:extLst>
        </xdr:cNvPr>
        <xdr:cNvSpPr>
          <a:spLocks noChangeArrowheads="1"/>
        </xdr:cNvSpPr>
      </xdr:nvSpPr>
      <xdr:spPr bwMode="auto">
        <a:xfrm>
          <a:off x="4274820" y="262394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144</xdr:row>
      <xdr:rowOff>142875</xdr:rowOff>
    </xdr:from>
    <xdr:to>
      <xdr:col>22</xdr:col>
      <xdr:colOff>1</xdr:colOff>
      <xdr:row>145</xdr:row>
      <xdr:rowOff>104775</xdr:rowOff>
    </xdr:to>
    <xdr:sp macro="" textlink="">
      <xdr:nvSpPr>
        <xdr:cNvPr id="271" name="Freeform 10695">
          <a:extLst>
            <a:ext uri="{FF2B5EF4-FFF2-40B4-BE49-F238E27FC236}">
              <a16:creationId xmlns:a16="http://schemas.microsoft.com/office/drawing/2014/main" id="{675EA716-7B1E-4027-9F1C-AD6CA0A39394}"/>
            </a:ext>
          </a:extLst>
        </xdr:cNvPr>
        <xdr:cNvSpPr>
          <a:spLocks/>
        </xdr:cNvSpPr>
      </xdr:nvSpPr>
      <xdr:spPr bwMode="auto">
        <a:xfrm>
          <a:off x="451294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144</xdr:row>
      <xdr:rowOff>171450</xdr:rowOff>
    </xdr:from>
    <xdr:to>
      <xdr:col>23</xdr:col>
      <xdr:colOff>0</xdr:colOff>
      <xdr:row>147</xdr:row>
      <xdr:rowOff>0</xdr:rowOff>
    </xdr:to>
    <xdr:sp macro="" textlink="">
      <xdr:nvSpPr>
        <xdr:cNvPr id="272" name="0/0">
          <a:extLst>
            <a:ext uri="{FF2B5EF4-FFF2-40B4-BE49-F238E27FC236}">
              <a16:creationId xmlns:a16="http://schemas.microsoft.com/office/drawing/2014/main" id="{013930AF-66FA-4EF1-BCA4-F6C50D31DC09}"/>
            </a:ext>
          </a:extLst>
        </xdr:cNvPr>
        <xdr:cNvSpPr>
          <a:spLocks noChangeArrowheads="1"/>
        </xdr:cNvSpPr>
      </xdr:nvSpPr>
      <xdr:spPr bwMode="auto">
        <a:xfrm>
          <a:off x="52806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144</xdr:row>
      <xdr:rowOff>142875</xdr:rowOff>
    </xdr:from>
    <xdr:to>
      <xdr:col>26</xdr:col>
      <xdr:colOff>1</xdr:colOff>
      <xdr:row>145</xdr:row>
      <xdr:rowOff>104775</xdr:rowOff>
    </xdr:to>
    <xdr:sp macro="" textlink="">
      <xdr:nvSpPr>
        <xdr:cNvPr id="273" name="Freeform 10695">
          <a:extLst>
            <a:ext uri="{FF2B5EF4-FFF2-40B4-BE49-F238E27FC236}">
              <a16:creationId xmlns:a16="http://schemas.microsoft.com/office/drawing/2014/main" id="{385400D0-0103-4A78-A4DE-A9FDE34324B1}"/>
            </a:ext>
          </a:extLst>
        </xdr:cNvPr>
        <xdr:cNvSpPr>
          <a:spLocks/>
        </xdr:cNvSpPr>
      </xdr:nvSpPr>
      <xdr:spPr bwMode="auto">
        <a:xfrm>
          <a:off x="551878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144</xdr:row>
      <xdr:rowOff>171450</xdr:rowOff>
    </xdr:from>
    <xdr:to>
      <xdr:col>27</xdr:col>
      <xdr:colOff>0</xdr:colOff>
      <xdr:row>147</xdr:row>
      <xdr:rowOff>0</xdr:rowOff>
    </xdr:to>
    <xdr:sp macro="" textlink="">
      <xdr:nvSpPr>
        <xdr:cNvPr id="274" name="0/0">
          <a:extLst>
            <a:ext uri="{FF2B5EF4-FFF2-40B4-BE49-F238E27FC236}">
              <a16:creationId xmlns:a16="http://schemas.microsoft.com/office/drawing/2014/main" id="{7D05E1BA-87F0-4BF3-9C3F-9C90F8747FE1}"/>
            </a:ext>
          </a:extLst>
        </xdr:cNvPr>
        <xdr:cNvSpPr>
          <a:spLocks noChangeArrowheads="1"/>
        </xdr:cNvSpPr>
      </xdr:nvSpPr>
      <xdr:spPr bwMode="auto">
        <a:xfrm>
          <a:off x="628650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144</xdr:row>
      <xdr:rowOff>142875</xdr:rowOff>
    </xdr:from>
    <xdr:to>
      <xdr:col>30</xdr:col>
      <xdr:colOff>1</xdr:colOff>
      <xdr:row>145</xdr:row>
      <xdr:rowOff>104775</xdr:rowOff>
    </xdr:to>
    <xdr:sp macro="" textlink="">
      <xdr:nvSpPr>
        <xdr:cNvPr id="275" name="Freeform 10695">
          <a:extLst>
            <a:ext uri="{FF2B5EF4-FFF2-40B4-BE49-F238E27FC236}">
              <a16:creationId xmlns:a16="http://schemas.microsoft.com/office/drawing/2014/main" id="{3B577262-8EBE-4623-A8AA-2927EDE2AB26}"/>
            </a:ext>
          </a:extLst>
        </xdr:cNvPr>
        <xdr:cNvSpPr>
          <a:spLocks/>
        </xdr:cNvSpPr>
      </xdr:nvSpPr>
      <xdr:spPr bwMode="auto">
        <a:xfrm>
          <a:off x="652462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144</xdr:row>
      <xdr:rowOff>171450</xdr:rowOff>
    </xdr:from>
    <xdr:to>
      <xdr:col>31</xdr:col>
      <xdr:colOff>0</xdr:colOff>
      <xdr:row>147</xdr:row>
      <xdr:rowOff>0</xdr:rowOff>
    </xdr:to>
    <xdr:sp macro="" textlink="">
      <xdr:nvSpPr>
        <xdr:cNvPr id="276" name="0/0">
          <a:extLst>
            <a:ext uri="{FF2B5EF4-FFF2-40B4-BE49-F238E27FC236}">
              <a16:creationId xmlns:a16="http://schemas.microsoft.com/office/drawing/2014/main" id="{ED2BF87D-D2D7-4065-98BB-162455FB9114}"/>
            </a:ext>
          </a:extLst>
        </xdr:cNvPr>
        <xdr:cNvSpPr>
          <a:spLocks noChangeArrowheads="1"/>
        </xdr:cNvSpPr>
      </xdr:nvSpPr>
      <xdr:spPr bwMode="auto">
        <a:xfrm>
          <a:off x="7292340" y="2623947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144</xdr:row>
      <xdr:rowOff>142875</xdr:rowOff>
    </xdr:from>
    <xdr:to>
      <xdr:col>34</xdr:col>
      <xdr:colOff>1</xdr:colOff>
      <xdr:row>145</xdr:row>
      <xdr:rowOff>104775</xdr:rowOff>
    </xdr:to>
    <xdr:sp macro="" textlink="">
      <xdr:nvSpPr>
        <xdr:cNvPr id="277" name="Freeform 10695">
          <a:extLst>
            <a:ext uri="{FF2B5EF4-FFF2-40B4-BE49-F238E27FC236}">
              <a16:creationId xmlns:a16="http://schemas.microsoft.com/office/drawing/2014/main" id="{DAC720C2-7305-4DA3-A25A-E4433101A732}"/>
            </a:ext>
          </a:extLst>
        </xdr:cNvPr>
        <xdr:cNvSpPr>
          <a:spLocks/>
        </xdr:cNvSpPr>
      </xdr:nvSpPr>
      <xdr:spPr bwMode="auto">
        <a:xfrm>
          <a:off x="753046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144</xdr:row>
      <xdr:rowOff>171450</xdr:rowOff>
    </xdr:from>
    <xdr:to>
      <xdr:col>35</xdr:col>
      <xdr:colOff>0</xdr:colOff>
      <xdr:row>147</xdr:row>
      <xdr:rowOff>0</xdr:rowOff>
    </xdr:to>
    <xdr:sp macro="" textlink="">
      <xdr:nvSpPr>
        <xdr:cNvPr id="278" name="0/0">
          <a:extLst>
            <a:ext uri="{FF2B5EF4-FFF2-40B4-BE49-F238E27FC236}">
              <a16:creationId xmlns:a16="http://schemas.microsoft.com/office/drawing/2014/main" id="{3E7303B2-C031-4FBE-8A72-CA67B87D3ACA}"/>
            </a:ext>
          </a:extLst>
        </xdr:cNvPr>
        <xdr:cNvSpPr>
          <a:spLocks noChangeArrowheads="1"/>
        </xdr:cNvSpPr>
      </xdr:nvSpPr>
      <xdr:spPr bwMode="auto">
        <a:xfrm>
          <a:off x="829818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144</xdr:row>
      <xdr:rowOff>142875</xdr:rowOff>
    </xdr:from>
    <xdr:to>
      <xdr:col>38</xdr:col>
      <xdr:colOff>1</xdr:colOff>
      <xdr:row>145</xdr:row>
      <xdr:rowOff>104775</xdr:rowOff>
    </xdr:to>
    <xdr:sp macro="" textlink="">
      <xdr:nvSpPr>
        <xdr:cNvPr id="279" name="Freeform 10695">
          <a:extLst>
            <a:ext uri="{FF2B5EF4-FFF2-40B4-BE49-F238E27FC236}">
              <a16:creationId xmlns:a16="http://schemas.microsoft.com/office/drawing/2014/main" id="{596AD9C0-D15A-4653-8F37-850AD84F271C}"/>
            </a:ext>
          </a:extLst>
        </xdr:cNvPr>
        <xdr:cNvSpPr>
          <a:spLocks/>
        </xdr:cNvSpPr>
      </xdr:nvSpPr>
      <xdr:spPr bwMode="auto">
        <a:xfrm>
          <a:off x="853630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144</xdr:row>
      <xdr:rowOff>171450</xdr:rowOff>
    </xdr:from>
    <xdr:to>
      <xdr:col>3</xdr:col>
      <xdr:colOff>0</xdr:colOff>
      <xdr:row>147</xdr:row>
      <xdr:rowOff>0</xdr:rowOff>
    </xdr:to>
    <xdr:sp macro="" textlink="">
      <xdr:nvSpPr>
        <xdr:cNvPr id="280" name="0/0">
          <a:extLst>
            <a:ext uri="{FF2B5EF4-FFF2-40B4-BE49-F238E27FC236}">
              <a16:creationId xmlns:a16="http://schemas.microsoft.com/office/drawing/2014/main" id="{F4E33E84-E8E7-4F23-9F3E-D32C8E3B2FF1}"/>
            </a:ext>
          </a:extLst>
        </xdr:cNvPr>
        <xdr:cNvSpPr>
          <a:spLocks noChangeArrowheads="1"/>
        </xdr:cNvSpPr>
      </xdr:nvSpPr>
      <xdr:spPr bwMode="auto">
        <a:xfrm>
          <a:off x="2514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142875</xdr:rowOff>
    </xdr:from>
    <xdr:to>
      <xdr:col>6</xdr:col>
      <xdr:colOff>9526</xdr:colOff>
      <xdr:row>145</xdr:row>
      <xdr:rowOff>104775</xdr:rowOff>
    </xdr:to>
    <xdr:sp macro="" textlink="">
      <xdr:nvSpPr>
        <xdr:cNvPr id="281" name="Freeform 10695">
          <a:extLst>
            <a:ext uri="{FF2B5EF4-FFF2-40B4-BE49-F238E27FC236}">
              <a16:creationId xmlns:a16="http://schemas.microsoft.com/office/drawing/2014/main" id="{5CF27A8A-F98B-4C11-9851-E35069DDBF54}"/>
            </a:ext>
          </a:extLst>
        </xdr:cNvPr>
        <xdr:cNvSpPr>
          <a:spLocks/>
        </xdr:cNvSpPr>
      </xdr:nvSpPr>
      <xdr:spPr bwMode="auto">
        <a:xfrm>
          <a:off x="502920" y="262108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144</xdr:row>
      <xdr:rowOff>171450</xdr:rowOff>
    </xdr:from>
    <xdr:to>
      <xdr:col>39</xdr:col>
      <xdr:colOff>0</xdr:colOff>
      <xdr:row>147</xdr:row>
      <xdr:rowOff>0</xdr:rowOff>
    </xdr:to>
    <xdr:sp macro="" textlink="">
      <xdr:nvSpPr>
        <xdr:cNvPr id="282" name="0/0">
          <a:extLst>
            <a:ext uri="{FF2B5EF4-FFF2-40B4-BE49-F238E27FC236}">
              <a16:creationId xmlns:a16="http://schemas.microsoft.com/office/drawing/2014/main" id="{2C4D47E2-4E7E-48A3-A05C-A4082B9536BB}"/>
            </a:ext>
          </a:extLst>
        </xdr:cNvPr>
        <xdr:cNvSpPr>
          <a:spLocks noChangeArrowheads="1"/>
        </xdr:cNvSpPr>
      </xdr:nvSpPr>
      <xdr:spPr bwMode="auto">
        <a:xfrm>
          <a:off x="930402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144</xdr:row>
      <xdr:rowOff>142875</xdr:rowOff>
    </xdr:from>
    <xdr:to>
      <xdr:col>42</xdr:col>
      <xdr:colOff>1</xdr:colOff>
      <xdr:row>145</xdr:row>
      <xdr:rowOff>104775</xdr:rowOff>
    </xdr:to>
    <xdr:sp macro="" textlink="">
      <xdr:nvSpPr>
        <xdr:cNvPr id="283" name="Freeform 10695">
          <a:extLst>
            <a:ext uri="{FF2B5EF4-FFF2-40B4-BE49-F238E27FC236}">
              <a16:creationId xmlns:a16="http://schemas.microsoft.com/office/drawing/2014/main" id="{2D9DF85E-A165-4918-A75C-76852701C185}"/>
            </a:ext>
          </a:extLst>
        </xdr:cNvPr>
        <xdr:cNvSpPr>
          <a:spLocks/>
        </xdr:cNvSpPr>
      </xdr:nvSpPr>
      <xdr:spPr bwMode="auto">
        <a:xfrm>
          <a:off x="954214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144</xdr:row>
      <xdr:rowOff>171450</xdr:rowOff>
    </xdr:from>
    <xdr:to>
      <xdr:col>43</xdr:col>
      <xdr:colOff>0</xdr:colOff>
      <xdr:row>147</xdr:row>
      <xdr:rowOff>0</xdr:rowOff>
    </xdr:to>
    <xdr:sp macro="" textlink="">
      <xdr:nvSpPr>
        <xdr:cNvPr id="284" name="0/0">
          <a:extLst>
            <a:ext uri="{FF2B5EF4-FFF2-40B4-BE49-F238E27FC236}">
              <a16:creationId xmlns:a16="http://schemas.microsoft.com/office/drawing/2014/main" id="{03279AE8-B161-4071-8791-7D6D7F249632}"/>
            </a:ext>
          </a:extLst>
        </xdr:cNvPr>
        <xdr:cNvSpPr>
          <a:spLocks noChangeArrowheads="1"/>
        </xdr:cNvSpPr>
      </xdr:nvSpPr>
      <xdr:spPr bwMode="auto">
        <a:xfrm>
          <a:off x="103098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144</xdr:row>
      <xdr:rowOff>171449</xdr:rowOff>
    </xdr:from>
    <xdr:to>
      <xdr:col>45</xdr:col>
      <xdr:colOff>238125</xdr:colOff>
      <xdr:row>145</xdr:row>
      <xdr:rowOff>104774</xdr:rowOff>
    </xdr:to>
    <xdr:sp macro="" textlink="">
      <xdr:nvSpPr>
        <xdr:cNvPr id="285" name="Freeform 10695">
          <a:extLst>
            <a:ext uri="{FF2B5EF4-FFF2-40B4-BE49-F238E27FC236}">
              <a16:creationId xmlns:a16="http://schemas.microsoft.com/office/drawing/2014/main" id="{0C8529EF-5787-4A6F-8D4F-4EB530054400}"/>
            </a:ext>
          </a:extLst>
        </xdr:cNvPr>
        <xdr:cNvSpPr>
          <a:spLocks/>
        </xdr:cNvSpPr>
      </xdr:nvSpPr>
      <xdr:spPr bwMode="auto">
        <a:xfrm>
          <a:off x="10547985" y="26239469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154</xdr:row>
      <xdr:rowOff>171450</xdr:rowOff>
    </xdr:from>
    <xdr:to>
      <xdr:col>7</xdr:col>
      <xdr:colOff>0</xdr:colOff>
      <xdr:row>157</xdr:row>
      <xdr:rowOff>0</xdr:rowOff>
    </xdr:to>
    <xdr:sp macro="" textlink="">
      <xdr:nvSpPr>
        <xdr:cNvPr id="286" name="0/0">
          <a:extLst>
            <a:ext uri="{FF2B5EF4-FFF2-40B4-BE49-F238E27FC236}">
              <a16:creationId xmlns:a16="http://schemas.microsoft.com/office/drawing/2014/main" id="{49A4670E-E415-4C7D-81EC-17BB19AF29FD}"/>
            </a:ext>
          </a:extLst>
        </xdr:cNvPr>
        <xdr:cNvSpPr>
          <a:spLocks noChangeArrowheads="1"/>
        </xdr:cNvSpPr>
      </xdr:nvSpPr>
      <xdr:spPr bwMode="auto">
        <a:xfrm>
          <a:off x="125730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154</xdr:row>
      <xdr:rowOff>142875</xdr:rowOff>
    </xdr:from>
    <xdr:to>
      <xdr:col>10</xdr:col>
      <xdr:colOff>9525</xdr:colOff>
      <xdr:row>155</xdr:row>
      <xdr:rowOff>104775</xdr:rowOff>
    </xdr:to>
    <xdr:sp macro="" textlink="">
      <xdr:nvSpPr>
        <xdr:cNvPr id="287" name="Freeform 10695">
          <a:extLst>
            <a:ext uri="{FF2B5EF4-FFF2-40B4-BE49-F238E27FC236}">
              <a16:creationId xmlns:a16="http://schemas.microsoft.com/office/drawing/2014/main" id="{7A4FAC7A-E6D9-4D40-8C5C-7845D6705088}"/>
            </a:ext>
          </a:extLst>
        </xdr:cNvPr>
        <xdr:cNvSpPr>
          <a:spLocks/>
        </xdr:cNvSpPr>
      </xdr:nvSpPr>
      <xdr:spPr bwMode="auto">
        <a:xfrm>
          <a:off x="1504949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154</xdr:row>
      <xdr:rowOff>171450</xdr:rowOff>
    </xdr:from>
    <xdr:to>
      <xdr:col>11</xdr:col>
      <xdr:colOff>0</xdr:colOff>
      <xdr:row>157</xdr:row>
      <xdr:rowOff>0</xdr:rowOff>
    </xdr:to>
    <xdr:sp macro="" textlink="">
      <xdr:nvSpPr>
        <xdr:cNvPr id="288" name="0/0">
          <a:extLst>
            <a:ext uri="{FF2B5EF4-FFF2-40B4-BE49-F238E27FC236}">
              <a16:creationId xmlns:a16="http://schemas.microsoft.com/office/drawing/2014/main" id="{BAA9E7A2-36B2-4DF4-9894-460961C3B581}"/>
            </a:ext>
          </a:extLst>
        </xdr:cNvPr>
        <xdr:cNvSpPr>
          <a:spLocks noChangeArrowheads="1"/>
        </xdr:cNvSpPr>
      </xdr:nvSpPr>
      <xdr:spPr bwMode="auto">
        <a:xfrm>
          <a:off x="226314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154</xdr:row>
      <xdr:rowOff>142875</xdr:rowOff>
    </xdr:from>
    <xdr:to>
      <xdr:col>14</xdr:col>
      <xdr:colOff>1</xdr:colOff>
      <xdr:row>155</xdr:row>
      <xdr:rowOff>104775</xdr:rowOff>
    </xdr:to>
    <xdr:sp macro="" textlink="">
      <xdr:nvSpPr>
        <xdr:cNvPr id="289" name="Freeform 10695">
          <a:extLst>
            <a:ext uri="{FF2B5EF4-FFF2-40B4-BE49-F238E27FC236}">
              <a16:creationId xmlns:a16="http://schemas.microsoft.com/office/drawing/2014/main" id="{41C23678-C78F-4D1A-8D56-BCF04DF4B81C}"/>
            </a:ext>
          </a:extLst>
        </xdr:cNvPr>
        <xdr:cNvSpPr>
          <a:spLocks/>
        </xdr:cNvSpPr>
      </xdr:nvSpPr>
      <xdr:spPr bwMode="auto">
        <a:xfrm>
          <a:off x="250126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154</xdr:row>
      <xdr:rowOff>171450</xdr:rowOff>
    </xdr:from>
    <xdr:to>
      <xdr:col>15</xdr:col>
      <xdr:colOff>0</xdr:colOff>
      <xdr:row>157</xdr:row>
      <xdr:rowOff>0</xdr:rowOff>
    </xdr:to>
    <xdr:sp macro="" textlink="">
      <xdr:nvSpPr>
        <xdr:cNvPr id="290" name="0/0">
          <a:extLst>
            <a:ext uri="{FF2B5EF4-FFF2-40B4-BE49-F238E27FC236}">
              <a16:creationId xmlns:a16="http://schemas.microsoft.com/office/drawing/2014/main" id="{C10EBC83-BE51-440F-B7DE-DB47B395A2BB}"/>
            </a:ext>
          </a:extLst>
        </xdr:cNvPr>
        <xdr:cNvSpPr>
          <a:spLocks noChangeArrowheads="1"/>
        </xdr:cNvSpPr>
      </xdr:nvSpPr>
      <xdr:spPr bwMode="auto">
        <a:xfrm>
          <a:off x="326898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154</xdr:row>
      <xdr:rowOff>142875</xdr:rowOff>
    </xdr:from>
    <xdr:to>
      <xdr:col>18</xdr:col>
      <xdr:colOff>1</xdr:colOff>
      <xdr:row>155</xdr:row>
      <xdr:rowOff>104775</xdr:rowOff>
    </xdr:to>
    <xdr:sp macro="" textlink="">
      <xdr:nvSpPr>
        <xdr:cNvPr id="291" name="Freeform 10695">
          <a:extLst>
            <a:ext uri="{FF2B5EF4-FFF2-40B4-BE49-F238E27FC236}">
              <a16:creationId xmlns:a16="http://schemas.microsoft.com/office/drawing/2014/main" id="{BC36B454-E49D-43D9-8AE9-DD08399D2297}"/>
            </a:ext>
          </a:extLst>
        </xdr:cNvPr>
        <xdr:cNvSpPr>
          <a:spLocks/>
        </xdr:cNvSpPr>
      </xdr:nvSpPr>
      <xdr:spPr bwMode="auto">
        <a:xfrm>
          <a:off x="350710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154</xdr:row>
      <xdr:rowOff>171450</xdr:rowOff>
    </xdr:from>
    <xdr:to>
      <xdr:col>19</xdr:col>
      <xdr:colOff>0</xdr:colOff>
      <xdr:row>157</xdr:row>
      <xdr:rowOff>0</xdr:rowOff>
    </xdr:to>
    <xdr:sp macro="" textlink="">
      <xdr:nvSpPr>
        <xdr:cNvPr id="292" name="0/0">
          <a:extLst>
            <a:ext uri="{FF2B5EF4-FFF2-40B4-BE49-F238E27FC236}">
              <a16:creationId xmlns:a16="http://schemas.microsoft.com/office/drawing/2014/main" id="{068B6D01-B5C8-4CAD-B1B9-37B61A19A47C}"/>
            </a:ext>
          </a:extLst>
        </xdr:cNvPr>
        <xdr:cNvSpPr>
          <a:spLocks noChangeArrowheads="1"/>
        </xdr:cNvSpPr>
      </xdr:nvSpPr>
      <xdr:spPr bwMode="auto">
        <a:xfrm>
          <a:off x="427482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154</xdr:row>
      <xdr:rowOff>142875</xdr:rowOff>
    </xdr:from>
    <xdr:to>
      <xdr:col>22</xdr:col>
      <xdr:colOff>1</xdr:colOff>
      <xdr:row>155</xdr:row>
      <xdr:rowOff>104775</xdr:rowOff>
    </xdr:to>
    <xdr:sp macro="" textlink="">
      <xdr:nvSpPr>
        <xdr:cNvPr id="293" name="Freeform 10695">
          <a:extLst>
            <a:ext uri="{FF2B5EF4-FFF2-40B4-BE49-F238E27FC236}">
              <a16:creationId xmlns:a16="http://schemas.microsoft.com/office/drawing/2014/main" id="{30BEA335-BCC4-41A5-8D40-117CCA1FA779}"/>
            </a:ext>
          </a:extLst>
        </xdr:cNvPr>
        <xdr:cNvSpPr>
          <a:spLocks/>
        </xdr:cNvSpPr>
      </xdr:nvSpPr>
      <xdr:spPr bwMode="auto">
        <a:xfrm>
          <a:off x="451294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154</xdr:row>
      <xdr:rowOff>171450</xdr:rowOff>
    </xdr:from>
    <xdr:to>
      <xdr:col>23</xdr:col>
      <xdr:colOff>0</xdr:colOff>
      <xdr:row>157</xdr:row>
      <xdr:rowOff>0</xdr:rowOff>
    </xdr:to>
    <xdr:sp macro="" textlink="">
      <xdr:nvSpPr>
        <xdr:cNvPr id="294" name="0/0">
          <a:extLst>
            <a:ext uri="{FF2B5EF4-FFF2-40B4-BE49-F238E27FC236}">
              <a16:creationId xmlns:a16="http://schemas.microsoft.com/office/drawing/2014/main" id="{A6CE38F2-8FD8-41C6-8D64-C3D798714281}"/>
            </a:ext>
          </a:extLst>
        </xdr:cNvPr>
        <xdr:cNvSpPr>
          <a:spLocks noChangeArrowheads="1"/>
        </xdr:cNvSpPr>
      </xdr:nvSpPr>
      <xdr:spPr bwMode="auto">
        <a:xfrm>
          <a:off x="52806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154</xdr:row>
      <xdr:rowOff>142875</xdr:rowOff>
    </xdr:from>
    <xdr:to>
      <xdr:col>26</xdr:col>
      <xdr:colOff>1</xdr:colOff>
      <xdr:row>155</xdr:row>
      <xdr:rowOff>104775</xdr:rowOff>
    </xdr:to>
    <xdr:sp macro="" textlink="">
      <xdr:nvSpPr>
        <xdr:cNvPr id="295" name="Freeform 10695">
          <a:extLst>
            <a:ext uri="{FF2B5EF4-FFF2-40B4-BE49-F238E27FC236}">
              <a16:creationId xmlns:a16="http://schemas.microsoft.com/office/drawing/2014/main" id="{7B38E29F-A415-4423-A0E5-50D0ED1518DF}"/>
            </a:ext>
          </a:extLst>
        </xdr:cNvPr>
        <xdr:cNvSpPr>
          <a:spLocks/>
        </xdr:cNvSpPr>
      </xdr:nvSpPr>
      <xdr:spPr bwMode="auto">
        <a:xfrm>
          <a:off x="551878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154</xdr:row>
      <xdr:rowOff>171450</xdr:rowOff>
    </xdr:from>
    <xdr:to>
      <xdr:col>27</xdr:col>
      <xdr:colOff>0</xdr:colOff>
      <xdr:row>157</xdr:row>
      <xdr:rowOff>0</xdr:rowOff>
    </xdr:to>
    <xdr:sp macro="" textlink="">
      <xdr:nvSpPr>
        <xdr:cNvPr id="296" name="0/0">
          <a:extLst>
            <a:ext uri="{FF2B5EF4-FFF2-40B4-BE49-F238E27FC236}">
              <a16:creationId xmlns:a16="http://schemas.microsoft.com/office/drawing/2014/main" id="{82A0ECAF-63E0-4E6F-A8DB-67901267F225}"/>
            </a:ext>
          </a:extLst>
        </xdr:cNvPr>
        <xdr:cNvSpPr>
          <a:spLocks noChangeArrowheads="1"/>
        </xdr:cNvSpPr>
      </xdr:nvSpPr>
      <xdr:spPr bwMode="auto">
        <a:xfrm>
          <a:off x="628650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154</xdr:row>
      <xdr:rowOff>142875</xdr:rowOff>
    </xdr:from>
    <xdr:to>
      <xdr:col>30</xdr:col>
      <xdr:colOff>1</xdr:colOff>
      <xdr:row>155</xdr:row>
      <xdr:rowOff>104775</xdr:rowOff>
    </xdr:to>
    <xdr:sp macro="" textlink="">
      <xdr:nvSpPr>
        <xdr:cNvPr id="297" name="Freeform 10695">
          <a:extLst>
            <a:ext uri="{FF2B5EF4-FFF2-40B4-BE49-F238E27FC236}">
              <a16:creationId xmlns:a16="http://schemas.microsoft.com/office/drawing/2014/main" id="{C8D0342C-8B6E-488A-B1A9-0D7777FC10CD}"/>
            </a:ext>
          </a:extLst>
        </xdr:cNvPr>
        <xdr:cNvSpPr>
          <a:spLocks/>
        </xdr:cNvSpPr>
      </xdr:nvSpPr>
      <xdr:spPr bwMode="auto">
        <a:xfrm>
          <a:off x="652462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154</xdr:row>
      <xdr:rowOff>171450</xdr:rowOff>
    </xdr:from>
    <xdr:to>
      <xdr:col>31</xdr:col>
      <xdr:colOff>0</xdr:colOff>
      <xdr:row>157</xdr:row>
      <xdr:rowOff>0</xdr:rowOff>
    </xdr:to>
    <xdr:sp macro="" textlink="">
      <xdr:nvSpPr>
        <xdr:cNvPr id="298" name="0/0">
          <a:extLst>
            <a:ext uri="{FF2B5EF4-FFF2-40B4-BE49-F238E27FC236}">
              <a16:creationId xmlns:a16="http://schemas.microsoft.com/office/drawing/2014/main" id="{E43E9B57-58C2-4FA9-882F-DD3A9F7865E2}"/>
            </a:ext>
          </a:extLst>
        </xdr:cNvPr>
        <xdr:cNvSpPr>
          <a:spLocks noChangeArrowheads="1"/>
        </xdr:cNvSpPr>
      </xdr:nvSpPr>
      <xdr:spPr bwMode="auto">
        <a:xfrm>
          <a:off x="729234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154</xdr:row>
      <xdr:rowOff>142875</xdr:rowOff>
    </xdr:from>
    <xdr:to>
      <xdr:col>34</xdr:col>
      <xdr:colOff>1</xdr:colOff>
      <xdr:row>155</xdr:row>
      <xdr:rowOff>104775</xdr:rowOff>
    </xdr:to>
    <xdr:sp macro="" textlink="">
      <xdr:nvSpPr>
        <xdr:cNvPr id="299" name="Freeform 10695">
          <a:extLst>
            <a:ext uri="{FF2B5EF4-FFF2-40B4-BE49-F238E27FC236}">
              <a16:creationId xmlns:a16="http://schemas.microsoft.com/office/drawing/2014/main" id="{88563251-A243-412A-AACA-BD14F23DB2D6}"/>
            </a:ext>
          </a:extLst>
        </xdr:cNvPr>
        <xdr:cNvSpPr>
          <a:spLocks/>
        </xdr:cNvSpPr>
      </xdr:nvSpPr>
      <xdr:spPr bwMode="auto">
        <a:xfrm>
          <a:off x="753046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154</xdr:row>
      <xdr:rowOff>171450</xdr:rowOff>
    </xdr:from>
    <xdr:to>
      <xdr:col>35</xdr:col>
      <xdr:colOff>0</xdr:colOff>
      <xdr:row>157</xdr:row>
      <xdr:rowOff>0</xdr:rowOff>
    </xdr:to>
    <xdr:sp macro="" textlink="">
      <xdr:nvSpPr>
        <xdr:cNvPr id="300" name="0/0">
          <a:extLst>
            <a:ext uri="{FF2B5EF4-FFF2-40B4-BE49-F238E27FC236}">
              <a16:creationId xmlns:a16="http://schemas.microsoft.com/office/drawing/2014/main" id="{55595DC3-1B97-4784-B235-125E88EDF0DC}"/>
            </a:ext>
          </a:extLst>
        </xdr:cNvPr>
        <xdr:cNvSpPr>
          <a:spLocks noChangeArrowheads="1"/>
        </xdr:cNvSpPr>
      </xdr:nvSpPr>
      <xdr:spPr bwMode="auto">
        <a:xfrm>
          <a:off x="829818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154</xdr:row>
      <xdr:rowOff>142875</xdr:rowOff>
    </xdr:from>
    <xdr:to>
      <xdr:col>38</xdr:col>
      <xdr:colOff>1</xdr:colOff>
      <xdr:row>155</xdr:row>
      <xdr:rowOff>104775</xdr:rowOff>
    </xdr:to>
    <xdr:sp macro="" textlink="">
      <xdr:nvSpPr>
        <xdr:cNvPr id="301" name="Freeform 10695">
          <a:extLst>
            <a:ext uri="{FF2B5EF4-FFF2-40B4-BE49-F238E27FC236}">
              <a16:creationId xmlns:a16="http://schemas.microsoft.com/office/drawing/2014/main" id="{D060A727-7128-4B8C-997F-FB0D8793903E}"/>
            </a:ext>
          </a:extLst>
        </xdr:cNvPr>
        <xdr:cNvSpPr>
          <a:spLocks/>
        </xdr:cNvSpPr>
      </xdr:nvSpPr>
      <xdr:spPr bwMode="auto">
        <a:xfrm>
          <a:off x="853630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154</xdr:row>
      <xdr:rowOff>171450</xdr:rowOff>
    </xdr:from>
    <xdr:to>
      <xdr:col>3</xdr:col>
      <xdr:colOff>0</xdr:colOff>
      <xdr:row>157</xdr:row>
      <xdr:rowOff>0</xdr:rowOff>
    </xdr:to>
    <xdr:sp macro="" textlink="">
      <xdr:nvSpPr>
        <xdr:cNvPr id="302" name="0/0">
          <a:extLst>
            <a:ext uri="{FF2B5EF4-FFF2-40B4-BE49-F238E27FC236}">
              <a16:creationId xmlns:a16="http://schemas.microsoft.com/office/drawing/2014/main" id="{709EDC78-68A5-4795-A5C4-545BE89F24E0}"/>
            </a:ext>
          </a:extLst>
        </xdr:cNvPr>
        <xdr:cNvSpPr>
          <a:spLocks noChangeArrowheads="1"/>
        </xdr:cNvSpPr>
      </xdr:nvSpPr>
      <xdr:spPr bwMode="auto">
        <a:xfrm>
          <a:off x="2514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142875</xdr:rowOff>
    </xdr:from>
    <xdr:to>
      <xdr:col>6</xdr:col>
      <xdr:colOff>9526</xdr:colOff>
      <xdr:row>155</xdr:row>
      <xdr:rowOff>104775</xdr:rowOff>
    </xdr:to>
    <xdr:sp macro="" textlink="">
      <xdr:nvSpPr>
        <xdr:cNvPr id="303" name="Freeform 10695">
          <a:extLst>
            <a:ext uri="{FF2B5EF4-FFF2-40B4-BE49-F238E27FC236}">
              <a16:creationId xmlns:a16="http://schemas.microsoft.com/office/drawing/2014/main" id="{768C460A-5707-4CB1-AF36-372E23F528A8}"/>
            </a:ext>
          </a:extLst>
        </xdr:cNvPr>
        <xdr:cNvSpPr>
          <a:spLocks/>
        </xdr:cNvSpPr>
      </xdr:nvSpPr>
      <xdr:spPr bwMode="auto">
        <a:xfrm>
          <a:off x="502920" y="279863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154</xdr:row>
      <xdr:rowOff>171450</xdr:rowOff>
    </xdr:from>
    <xdr:to>
      <xdr:col>39</xdr:col>
      <xdr:colOff>0</xdr:colOff>
      <xdr:row>157</xdr:row>
      <xdr:rowOff>0</xdr:rowOff>
    </xdr:to>
    <xdr:sp macro="" textlink="">
      <xdr:nvSpPr>
        <xdr:cNvPr id="304" name="0/0">
          <a:extLst>
            <a:ext uri="{FF2B5EF4-FFF2-40B4-BE49-F238E27FC236}">
              <a16:creationId xmlns:a16="http://schemas.microsoft.com/office/drawing/2014/main" id="{2DEAEB4F-6EBE-42D7-B1E0-E8DC9D83112C}"/>
            </a:ext>
          </a:extLst>
        </xdr:cNvPr>
        <xdr:cNvSpPr>
          <a:spLocks noChangeArrowheads="1"/>
        </xdr:cNvSpPr>
      </xdr:nvSpPr>
      <xdr:spPr bwMode="auto">
        <a:xfrm>
          <a:off x="930402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154</xdr:row>
      <xdr:rowOff>142875</xdr:rowOff>
    </xdr:from>
    <xdr:to>
      <xdr:col>42</xdr:col>
      <xdr:colOff>1</xdr:colOff>
      <xdr:row>155</xdr:row>
      <xdr:rowOff>104775</xdr:rowOff>
    </xdr:to>
    <xdr:sp macro="" textlink="">
      <xdr:nvSpPr>
        <xdr:cNvPr id="305" name="Freeform 10695">
          <a:extLst>
            <a:ext uri="{FF2B5EF4-FFF2-40B4-BE49-F238E27FC236}">
              <a16:creationId xmlns:a16="http://schemas.microsoft.com/office/drawing/2014/main" id="{33862212-EA10-46A9-B94F-52EC41D2A484}"/>
            </a:ext>
          </a:extLst>
        </xdr:cNvPr>
        <xdr:cNvSpPr>
          <a:spLocks/>
        </xdr:cNvSpPr>
      </xdr:nvSpPr>
      <xdr:spPr bwMode="auto">
        <a:xfrm>
          <a:off x="954214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154</xdr:row>
      <xdr:rowOff>171450</xdr:rowOff>
    </xdr:from>
    <xdr:to>
      <xdr:col>43</xdr:col>
      <xdr:colOff>0</xdr:colOff>
      <xdr:row>157</xdr:row>
      <xdr:rowOff>0</xdr:rowOff>
    </xdr:to>
    <xdr:sp macro="" textlink="">
      <xdr:nvSpPr>
        <xdr:cNvPr id="306" name="0/0">
          <a:extLst>
            <a:ext uri="{FF2B5EF4-FFF2-40B4-BE49-F238E27FC236}">
              <a16:creationId xmlns:a16="http://schemas.microsoft.com/office/drawing/2014/main" id="{023DBEA9-23D9-4667-8990-6A1E261012AC}"/>
            </a:ext>
          </a:extLst>
        </xdr:cNvPr>
        <xdr:cNvSpPr>
          <a:spLocks noChangeArrowheads="1"/>
        </xdr:cNvSpPr>
      </xdr:nvSpPr>
      <xdr:spPr bwMode="auto">
        <a:xfrm>
          <a:off x="103098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154</xdr:row>
      <xdr:rowOff>142875</xdr:rowOff>
    </xdr:from>
    <xdr:to>
      <xdr:col>45</xdr:col>
      <xdr:colOff>238125</xdr:colOff>
      <xdr:row>155</xdr:row>
      <xdr:rowOff>123825</xdr:rowOff>
    </xdr:to>
    <xdr:sp macro="" textlink="">
      <xdr:nvSpPr>
        <xdr:cNvPr id="307" name="Freeform 10695">
          <a:extLst>
            <a:ext uri="{FF2B5EF4-FFF2-40B4-BE49-F238E27FC236}">
              <a16:creationId xmlns:a16="http://schemas.microsoft.com/office/drawing/2014/main" id="{7C0E120E-D08C-4614-97AA-C08DF4C9A868}"/>
            </a:ext>
          </a:extLst>
        </xdr:cNvPr>
        <xdr:cNvSpPr>
          <a:spLocks/>
        </xdr:cNvSpPr>
      </xdr:nvSpPr>
      <xdr:spPr bwMode="auto">
        <a:xfrm>
          <a:off x="10547985" y="27986355"/>
          <a:ext cx="1005840" cy="1638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164</xdr:row>
      <xdr:rowOff>171450</xdr:rowOff>
    </xdr:from>
    <xdr:to>
      <xdr:col>7</xdr:col>
      <xdr:colOff>0</xdr:colOff>
      <xdr:row>167</xdr:row>
      <xdr:rowOff>0</xdr:rowOff>
    </xdr:to>
    <xdr:sp macro="" textlink="">
      <xdr:nvSpPr>
        <xdr:cNvPr id="308" name="0/0">
          <a:extLst>
            <a:ext uri="{FF2B5EF4-FFF2-40B4-BE49-F238E27FC236}">
              <a16:creationId xmlns:a16="http://schemas.microsoft.com/office/drawing/2014/main" id="{45155649-5FE7-4688-BB3D-7B7EE3C7ECC8}"/>
            </a:ext>
          </a:extLst>
        </xdr:cNvPr>
        <xdr:cNvSpPr>
          <a:spLocks noChangeArrowheads="1"/>
        </xdr:cNvSpPr>
      </xdr:nvSpPr>
      <xdr:spPr bwMode="auto">
        <a:xfrm>
          <a:off x="125730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164</xdr:row>
      <xdr:rowOff>142875</xdr:rowOff>
    </xdr:from>
    <xdr:to>
      <xdr:col>10</xdr:col>
      <xdr:colOff>9525</xdr:colOff>
      <xdr:row>165</xdr:row>
      <xdr:rowOff>104775</xdr:rowOff>
    </xdr:to>
    <xdr:sp macro="" textlink="">
      <xdr:nvSpPr>
        <xdr:cNvPr id="309" name="Freeform 10695">
          <a:extLst>
            <a:ext uri="{FF2B5EF4-FFF2-40B4-BE49-F238E27FC236}">
              <a16:creationId xmlns:a16="http://schemas.microsoft.com/office/drawing/2014/main" id="{A8B960BD-7898-46E3-860D-48E20F96C47B}"/>
            </a:ext>
          </a:extLst>
        </xdr:cNvPr>
        <xdr:cNvSpPr>
          <a:spLocks/>
        </xdr:cNvSpPr>
      </xdr:nvSpPr>
      <xdr:spPr bwMode="auto">
        <a:xfrm>
          <a:off x="1504949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164</xdr:row>
      <xdr:rowOff>171450</xdr:rowOff>
    </xdr:from>
    <xdr:to>
      <xdr:col>11</xdr:col>
      <xdr:colOff>0</xdr:colOff>
      <xdr:row>167</xdr:row>
      <xdr:rowOff>0</xdr:rowOff>
    </xdr:to>
    <xdr:sp macro="" textlink="">
      <xdr:nvSpPr>
        <xdr:cNvPr id="310" name="0/0">
          <a:extLst>
            <a:ext uri="{FF2B5EF4-FFF2-40B4-BE49-F238E27FC236}">
              <a16:creationId xmlns:a16="http://schemas.microsoft.com/office/drawing/2014/main" id="{FD5397DA-87A2-43EC-B99A-81DFB86900C0}"/>
            </a:ext>
          </a:extLst>
        </xdr:cNvPr>
        <xdr:cNvSpPr>
          <a:spLocks noChangeArrowheads="1"/>
        </xdr:cNvSpPr>
      </xdr:nvSpPr>
      <xdr:spPr bwMode="auto">
        <a:xfrm>
          <a:off x="226314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164</xdr:row>
      <xdr:rowOff>142875</xdr:rowOff>
    </xdr:from>
    <xdr:to>
      <xdr:col>14</xdr:col>
      <xdr:colOff>1</xdr:colOff>
      <xdr:row>165</xdr:row>
      <xdr:rowOff>104775</xdr:rowOff>
    </xdr:to>
    <xdr:sp macro="" textlink="">
      <xdr:nvSpPr>
        <xdr:cNvPr id="311" name="Freeform 10695">
          <a:extLst>
            <a:ext uri="{FF2B5EF4-FFF2-40B4-BE49-F238E27FC236}">
              <a16:creationId xmlns:a16="http://schemas.microsoft.com/office/drawing/2014/main" id="{F17957C1-0DBC-4006-9136-6118BCC71CD2}"/>
            </a:ext>
          </a:extLst>
        </xdr:cNvPr>
        <xdr:cNvSpPr>
          <a:spLocks/>
        </xdr:cNvSpPr>
      </xdr:nvSpPr>
      <xdr:spPr bwMode="auto">
        <a:xfrm>
          <a:off x="250126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164</xdr:row>
      <xdr:rowOff>171450</xdr:rowOff>
    </xdr:from>
    <xdr:to>
      <xdr:col>15</xdr:col>
      <xdr:colOff>0</xdr:colOff>
      <xdr:row>167</xdr:row>
      <xdr:rowOff>0</xdr:rowOff>
    </xdr:to>
    <xdr:sp macro="" textlink="">
      <xdr:nvSpPr>
        <xdr:cNvPr id="312" name="0/0">
          <a:extLst>
            <a:ext uri="{FF2B5EF4-FFF2-40B4-BE49-F238E27FC236}">
              <a16:creationId xmlns:a16="http://schemas.microsoft.com/office/drawing/2014/main" id="{4D28C2E7-686A-4D28-AF2B-D48D96616A23}"/>
            </a:ext>
          </a:extLst>
        </xdr:cNvPr>
        <xdr:cNvSpPr>
          <a:spLocks noChangeArrowheads="1"/>
        </xdr:cNvSpPr>
      </xdr:nvSpPr>
      <xdr:spPr bwMode="auto">
        <a:xfrm>
          <a:off x="326898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164</xdr:row>
      <xdr:rowOff>142875</xdr:rowOff>
    </xdr:from>
    <xdr:to>
      <xdr:col>18</xdr:col>
      <xdr:colOff>1</xdr:colOff>
      <xdr:row>165</xdr:row>
      <xdr:rowOff>104775</xdr:rowOff>
    </xdr:to>
    <xdr:sp macro="" textlink="">
      <xdr:nvSpPr>
        <xdr:cNvPr id="313" name="Freeform 10695">
          <a:extLst>
            <a:ext uri="{FF2B5EF4-FFF2-40B4-BE49-F238E27FC236}">
              <a16:creationId xmlns:a16="http://schemas.microsoft.com/office/drawing/2014/main" id="{C882E6D7-AEF2-453E-9F2B-CD611944B68E}"/>
            </a:ext>
          </a:extLst>
        </xdr:cNvPr>
        <xdr:cNvSpPr>
          <a:spLocks/>
        </xdr:cNvSpPr>
      </xdr:nvSpPr>
      <xdr:spPr bwMode="auto">
        <a:xfrm>
          <a:off x="350710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164</xdr:row>
      <xdr:rowOff>171450</xdr:rowOff>
    </xdr:from>
    <xdr:to>
      <xdr:col>19</xdr:col>
      <xdr:colOff>0</xdr:colOff>
      <xdr:row>167</xdr:row>
      <xdr:rowOff>0</xdr:rowOff>
    </xdr:to>
    <xdr:sp macro="" textlink="">
      <xdr:nvSpPr>
        <xdr:cNvPr id="314" name="0/0">
          <a:extLst>
            <a:ext uri="{FF2B5EF4-FFF2-40B4-BE49-F238E27FC236}">
              <a16:creationId xmlns:a16="http://schemas.microsoft.com/office/drawing/2014/main" id="{44A69CBD-2264-4CF7-8AC4-78275CA3666B}"/>
            </a:ext>
          </a:extLst>
        </xdr:cNvPr>
        <xdr:cNvSpPr>
          <a:spLocks noChangeArrowheads="1"/>
        </xdr:cNvSpPr>
      </xdr:nvSpPr>
      <xdr:spPr bwMode="auto">
        <a:xfrm>
          <a:off x="427482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164</xdr:row>
      <xdr:rowOff>142875</xdr:rowOff>
    </xdr:from>
    <xdr:to>
      <xdr:col>22</xdr:col>
      <xdr:colOff>1</xdr:colOff>
      <xdr:row>165</xdr:row>
      <xdr:rowOff>104775</xdr:rowOff>
    </xdr:to>
    <xdr:sp macro="" textlink="">
      <xdr:nvSpPr>
        <xdr:cNvPr id="315" name="Freeform 10695">
          <a:extLst>
            <a:ext uri="{FF2B5EF4-FFF2-40B4-BE49-F238E27FC236}">
              <a16:creationId xmlns:a16="http://schemas.microsoft.com/office/drawing/2014/main" id="{CD8BDE32-D644-4CF4-9C8A-F29503B50047}"/>
            </a:ext>
          </a:extLst>
        </xdr:cNvPr>
        <xdr:cNvSpPr>
          <a:spLocks/>
        </xdr:cNvSpPr>
      </xdr:nvSpPr>
      <xdr:spPr bwMode="auto">
        <a:xfrm>
          <a:off x="451294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164</xdr:row>
      <xdr:rowOff>171450</xdr:rowOff>
    </xdr:from>
    <xdr:to>
      <xdr:col>23</xdr:col>
      <xdr:colOff>0</xdr:colOff>
      <xdr:row>167</xdr:row>
      <xdr:rowOff>0</xdr:rowOff>
    </xdr:to>
    <xdr:sp macro="" textlink="">
      <xdr:nvSpPr>
        <xdr:cNvPr id="316" name="0/0">
          <a:extLst>
            <a:ext uri="{FF2B5EF4-FFF2-40B4-BE49-F238E27FC236}">
              <a16:creationId xmlns:a16="http://schemas.microsoft.com/office/drawing/2014/main" id="{939E7818-967C-4191-BC8F-80FB0D827C7B}"/>
            </a:ext>
          </a:extLst>
        </xdr:cNvPr>
        <xdr:cNvSpPr>
          <a:spLocks noChangeArrowheads="1"/>
        </xdr:cNvSpPr>
      </xdr:nvSpPr>
      <xdr:spPr bwMode="auto">
        <a:xfrm>
          <a:off x="52806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164</xdr:row>
      <xdr:rowOff>142875</xdr:rowOff>
    </xdr:from>
    <xdr:to>
      <xdr:col>26</xdr:col>
      <xdr:colOff>1</xdr:colOff>
      <xdr:row>165</xdr:row>
      <xdr:rowOff>104775</xdr:rowOff>
    </xdr:to>
    <xdr:sp macro="" textlink="">
      <xdr:nvSpPr>
        <xdr:cNvPr id="317" name="Freeform 10695">
          <a:extLst>
            <a:ext uri="{FF2B5EF4-FFF2-40B4-BE49-F238E27FC236}">
              <a16:creationId xmlns:a16="http://schemas.microsoft.com/office/drawing/2014/main" id="{E90B709F-0F4A-4575-B175-80D42C2676B6}"/>
            </a:ext>
          </a:extLst>
        </xdr:cNvPr>
        <xdr:cNvSpPr>
          <a:spLocks/>
        </xdr:cNvSpPr>
      </xdr:nvSpPr>
      <xdr:spPr bwMode="auto">
        <a:xfrm>
          <a:off x="551878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164</xdr:row>
      <xdr:rowOff>171450</xdr:rowOff>
    </xdr:from>
    <xdr:to>
      <xdr:col>27</xdr:col>
      <xdr:colOff>0</xdr:colOff>
      <xdr:row>167</xdr:row>
      <xdr:rowOff>0</xdr:rowOff>
    </xdr:to>
    <xdr:sp macro="" textlink="">
      <xdr:nvSpPr>
        <xdr:cNvPr id="318" name="0/0">
          <a:extLst>
            <a:ext uri="{FF2B5EF4-FFF2-40B4-BE49-F238E27FC236}">
              <a16:creationId xmlns:a16="http://schemas.microsoft.com/office/drawing/2014/main" id="{C04C378F-EBFE-4F9E-971E-3434E26E3B7A}"/>
            </a:ext>
          </a:extLst>
        </xdr:cNvPr>
        <xdr:cNvSpPr>
          <a:spLocks noChangeArrowheads="1"/>
        </xdr:cNvSpPr>
      </xdr:nvSpPr>
      <xdr:spPr bwMode="auto">
        <a:xfrm>
          <a:off x="628650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164</xdr:row>
      <xdr:rowOff>142875</xdr:rowOff>
    </xdr:from>
    <xdr:to>
      <xdr:col>30</xdr:col>
      <xdr:colOff>1</xdr:colOff>
      <xdr:row>165</xdr:row>
      <xdr:rowOff>104775</xdr:rowOff>
    </xdr:to>
    <xdr:sp macro="" textlink="">
      <xdr:nvSpPr>
        <xdr:cNvPr id="319" name="Freeform 10695">
          <a:extLst>
            <a:ext uri="{FF2B5EF4-FFF2-40B4-BE49-F238E27FC236}">
              <a16:creationId xmlns:a16="http://schemas.microsoft.com/office/drawing/2014/main" id="{35EA65AA-0C02-43D4-B670-330A3855CB4F}"/>
            </a:ext>
          </a:extLst>
        </xdr:cNvPr>
        <xdr:cNvSpPr>
          <a:spLocks/>
        </xdr:cNvSpPr>
      </xdr:nvSpPr>
      <xdr:spPr bwMode="auto">
        <a:xfrm>
          <a:off x="652462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164</xdr:row>
      <xdr:rowOff>171450</xdr:rowOff>
    </xdr:from>
    <xdr:to>
      <xdr:col>31</xdr:col>
      <xdr:colOff>0</xdr:colOff>
      <xdr:row>167</xdr:row>
      <xdr:rowOff>0</xdr:rowOff>
    </xdr:to>
    <xdr:sp macro="" textlink="">
      <xdr:nvSpPr>
        <xdr:cNvPr id="320" name="0/0">
          <a:extLst>
            <a:ext uri="{FF2B5EF4-FFF2-40B4-BE49-F238E27FC236}">
              <a16:creationId xmlns:a16="http://schemas.microsoft.com/office/drawing/2014/main" id="{80D58344-6E9E-443E-9E4F-1FF1B8887716}"/>
            </a:ext>
          </a:extLst>
        </xdr:cNvPr>
        <xdr:cNvSpPr>
          <a:spLocks noChangeArrowheads="1"/>
        </xdr:cNvSpPr>
      </xdr:nvSpPr>
      <xdr:spPr bwMode="auto">
        <a:xfrm>
          <a:off x="729234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164</xdr:row>
      <xdr:rowOff>142875</xdr:rowOff>
    </xdr:from>
    <xdr:to>
      <xdr:col>34</xdr:col>
      <xdr:colOff>1</xdr:colOff>
      <xdr:row>165</xdr:row>
      <xdr:rowOff>104775</xdr:rowOff>
    </xdr:to>
    <xdr:sp macro="" textlink="">
      <xdr:nvSpPr>
        <xdr:cNvPr id="321" name="Freeform 10695">
          <a:extLst>
            <a:ext uri="{FF2B5EF4-FFF2-40B4-BE49-F238E27FC236}">
              <a16:creationId xmlns:a16="http://schemas.microsoft.com/office/drawing/2014/main" id="{2D587912-A10C-468B-876F-B8777C26C756}"/>
            </a:ext>
          </a:extLst>
        </xdr:cNvPr>
        <xdr:cNvSpPr>
          <a:spLocks/>
        </xdr:cNvSpPr>
      </xdr:nvSpPr>
      <xdr:spPr bwMode="auto">
        <a:xfrm>
          <a:off x="753046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164</xdr:row>
      <xdr:rowOff>171450</xdr:rowOff>
    </xdr:from>
    <xdr:to>
      <xdr:col>35</xdr:col>
      <xdr:colOff>0</xdr:colOff>
      <xdr:row>167</xdr:row>
      <xdr:rowOff>0</xdr:rowOff>
    </xdr:to>
    <xdr:sp macro="" textlink="">
      <xdr:nvSpPr>
        <xdr:cNvPr id="322" name="0/0">
          <a:extLst>
            <a:ext uri="{FF2B5EF4-FFF2-40B4-BE49-F238E27FC236}">
              <a16:creationId xmlns:a16="http://schemas.microsoft.com/office/drawing/2014/main" id="{F3324C8E-CE1A-4633-AE94-4ED3BA36D9F9}"/>
            </a:ext>
          </a:extLst>
        </xdr:cNvPr>
        <xdr:cNvSpPr>
          <a:spLocks noChangeArrowheads="1"/>
        </xdr:cNvSpPr>
      </xdr:nvSpPr>
      <xdr:spPr bwMode="auto">
        <a:xfrm>
          <a:off x="829818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164</xdr:row>
      <xdr:rowOff>142875</xdr:rowOff>
    </xdr:from>
    <xdr:to>
      <xdr:col>38</xdr:col>
      <xdr:colOff>1</xdr:colOff>
      <xdr:row>165</xdr:row>
      <xdr:rowOff>104775</xdr:rowOff>
    </xdr:to>
    <xdr:sp macro="" textlink="">
      <xdr:nvSpPr>
        <xdr:cNvPr id="323" name="Freeform 10695">
          <a:extLst>
            <a:ext uri="{FF2B5EF4-FFF2-40B4-BE49-F238E27FC236}">
              <a16:creationId xmlns:a16="http://schemas.microsoft.com/office/drawing/2014/main" id="{322C8757-CE40-4CC2-925E-6ECA7A14E71C}"/>
            </a:ext>
          </a:extLst>
        </xdr:cNvPr>
        <xdr:cNvSpPr>
          <a:spLocks/>
        </xdr:cNvSpPr>
      </xdr:nvSpPr>
      <xdr:spPr bwMode="auto">
        <a:xfrm>
          <a:off x="853630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164</xdr:row>
      <xdr:rowOff>171450</xdr:rowOff>
    </xdr:from>
    <xdr:to>
      <xdr:col>3</xdr:col>
      <xdr:colOff>0</xdr:colOff>
      <xdr:row>167</xdr:row>
      <xdr:rowOff>0</xdr:rowOff>
    </xdr:to>
    <xdr:sp macro="" textlink="">
      <xdr:nvSpPr>
        <xdr:cNvPr id="324" name="0/0">
          <a:extLst>
            <a:ext uri="{FF2B5EF4-FFF2-40B4-BE49-F238E27FC236}">
              <a16:creationId xmlns:a16="http://schemas.microsoft.com/office/drawing/2014/main" id="{675BCF0A-5F7E-4FAD-8CEE-956573483E11}"/>
            </a:ext>
          </a:extLst>
        </xdr:cNvPr>
        <xdr:cNvSpPr>
          <a:spLocks noChangeArrowheads="1"/>
        </xdr:cNvSpPr>
      </xdr:nvSpPr>
      <xdr:spPr bwMode="auto">
        <a:xfrm>
          <a:off x="2514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142875</xdr:rowOff>
    </xdr:from>
    <xdr:to>
      <xdr:col>6</xdr:col>
      <xdr:colOff>9526</xdr:colOff>
      <xdr:row>165</xdr:row>
      <xdr:rowOff>104775</xdr:rowOff>
    </xdr:to>
    <xdr:sp macro="" textlink="">
      <xdr:nvSpPr>
        <xdr:cNvPr id="325" name="Freeform 10695">
          <a:extLst>
            <a:ext uri="{FF2B5EF4-FFF2-40B4-BE49-F238E27FC236}">
              <a16:creationId xmlns:a16="http://schemas.microsoft.com/office/drawing/2014/main" id="{1245F9BB-E095-476D-9F4F-33FCDA62C364}"/>
            </a:ext>
          </a:extLst>
        </xdr:cNvPr>
        <xdr:cNvSpPr>
          <a:spLocks/>
        </xdr:cNvSpPr>
      </xdr:nvSpPr>
      <xdr:spPr bwMode="auto">
        <a:xfrm>
          <a:off x="502920" y="297618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164</xdr:row>
      <xdr:rowOff>171450</xdr:rowOff>
    </xdr:from>
    <xdr:to>
      <xdr:col>39</xdr:col>
      <xdr:colOff>0</xdr:colOff>
      <xdr:row>167</xdr:row>
      <xdr:rowOff>0</xdr:rowOff>
    </xdr:to>
    <xdr:sp macro="" textlink="">
      <xdr:nvSpPr>
        <xdr:cNvPr id="326" name="0/0">
          <a:extLst>
            <a:ext uri="{FF2B5EF4-FFF2-40B4-BE49-F238E27FC236}">
              <a16:creationId xmlns:a16="http://schemas.microsoft.com/office/drawing/2014/main" id="{DA6B78FB-E153-4E4F-958F-B033D3181907}"/>
            </a:ext>
          </a:extLst>
        </xdr:cNvPr>
        <xdr:cNvSpPr>
          <a:spLocks noChangeArrowheads="1"/>
        </xdr:cNvSpPr>
      </xdr:nvSpPr>
      <xdr:spPr bwMode="auto">
        <a:xfrm>
          <a:off x="930402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164</xdr:row>
      <xdr:rowOff>142875</xdr:rowOff>
    </xdr:from>
    <xdr:to>
      <xdr:col>42</xdr:col>
      <xdr:colOff>1</xdr:colOff>
      <xdr:row>165</xdr:row>
      <xdr:rowOff>104775</xdr:rowOff>
    </xdr:to>
    <xdr:sp macro="" textlink="">
      <xdr:nvSpPr>
        <xdr:cNvPr id="327" name="Freeform 10695">
          <a:extLst>
            <a:ext uri="{FF2B5EF4-FFF2-40B4-BE49-F238E27FC236}">
              <a16:creationId xmlns:a16="http://schemas.microsoft.com/office/drawing/2014/main" id="{2B65802D-CA8B-4B0B-98F8-A101D2775E4C}"/>
            </a:ext>
          </a:extLst>
        </xdr:cNvPr>
        <xdr:cNvSpPr>
          <a:spLocks/>
        </xdr:cNvSpPr>
      </xdr:nvSpPr>
      <xdr:spPr bwMode="auto">
        <a:xfrm>
          <a:off x="954214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164</xdr:row>
      <xdr:rowOff>171450</xdr:rowOff>
    </xdr:from>
    <xdr:to>
      <xdr:col>43</xdr:col>
      <xdr:colOff>0</xdr:colOff>
      <xdr:row>167</xdr:row>
      <xdr:rowOff>0</xdr:rowOff>
    </xdr:to>
    <xdr:sp macro="" textlink="">
      <xdr:nvSpPr>
        <xdr:cNvPr id="328" name="0/0">
          <a:extLst>
            <a:ext uri="{FF2B5EF4-FFF2-40B4-BE49-F238E27FC236}">
              <a16:creationId xmlns:a16="http://schemas.microsoft.com/office/drawing/2014/main" id="{B38570E8-ED45-49B1-8C9B-BABDED884EF2}"/>
            </a:ext>
          </a:extLst>
        </xdr:cNvPr>
        <xdr:cNvSpPr>
          <a:spLocks noChangeArrowheads="1"/>
        </xdr:cNvSpPr>
      </xdr:nvSpPr>
      <xdr:spPr bwMode="auto">
        <a:xfrm>
          <a:off x="103098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174</xdr:row>
      <xdr:rowOff>171450</xdr:rowOff>
    </xdr:from>
    <xdr:to>
      <xdr:col>7</xdr:col>
      <xdr:colOff>0</xdr:colOff>
      <xdr:row>177</xdr:row>
      <xdr:rowOff>0</xdr:rowOff>
    </xdr:to>
    <xdr:sp macro="" textlink="">
      <xdr:nvSpPr>
        <xdr:cNvPr id="329" name="0/0">
          <a:extLst>
            <a:ext uri="{FF2B5EF4-FFF2-40B4-BE49-F238E27FC236}">
              <a16:creationId xmlns:a16="http://schemas.microsoft.com/office/drawing/2014/main" id="{CF772966-1BD4-4EB2-9E3B-8F45D4503B40}"/>
            </a:ext>
          </a:extLst>
        </xdr:cNvPr>
        <xdr:cNvSpPr>
          <a:spLocks noChangeArrowheads="1"/>
        </xdr:cNvSpPr>
      </xdr:nvSpPr>
      <xdr:spPr bwMode="auto">
        <a:xfrm>
          <a:off x="125730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174</xdr:row>
      <xdr:rowOff>142875</xdr:rowOff>
    </xdr:from>
    <xdr:to>
      <xdr:col>10</xdr:col>
      <xdr:colOff>9525</xdr:colOff>
      <xdr:row>175</xdr:row>
      <xdr:rowOff>104775</xdr:rowOff>
    </xdr:to>
    <xdr:sp macro="" textlink="">
      <xdr:nvSpPr>
        <xdr:cNvPr id="330" name="Freeform 10695">
          <a:extLst>
            <a:ext uri="{FF2B5EF4-FFF2-40B4-BE49-F238E27FC236}">
              <a16:creationId xmlns:a16="http://schemas.microsoft.com/office/drawing/2014/main" id="{9B16BDC0-2D40-453B-BF7F-D2E890F9E5F3}"/>
            </a:ext>
          </a:extLst>
        </xdr:cNvPr>
        <xdr:cNvSpPr>
          <a:spLocks/>
        </xdr:cNvSpPr>
      </xdr:nvSpPr>
      <xdr:spPr bwMode="auto">
        <a:xfrm>
          <a:off x="1504949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174</xdr:row>
      <xdr:rowOff>171450</xdr:rowOff>
    </xdr:from>
    <xdr:to>
      <xdr:col>11</xdr:col>
      <xdr:colOff>0</xdr:colOff>
      <xdr:row>177</xdr:row>
      <xdr:rowOff>0</xdr:rowOff>
    </xdr:to>
    <xdr:sp macro="" textlink="">
      <xdr:nvSpPr>
        <xdr:cNvPr id="331" name="0/0">
          <a:extLst>
            <a:ext uri="{FF2B5EF4-FFF2-40B4-BE49-F238E27FC236}">
              <a16:creationId xmlns:a16="http://schemas.microsoft.com/office/drawing/2014/main" id="{837946CF-26DB-48F5-AC97-A519AB32E7D3}"/>
            </a:ext>
          </a:extLst>
        </xdr:cNvPr>
        <xdr:cNvSpPr>
          <a:spLocks noChangeArrowheads="1"/>
        </xdr:cNvSpPr>
      </xdr:nvSpPr>
      <xdr:spPr bwMode="auto">
        <a:xfrm>
          <a:off x="226314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174</xdr:row>
      <xdr:rowOff>142875</xdr:rowOff>
    </xdr:from>
    <xdr:to>
      <xdr:col>14</xdr:col>
      <xdr:colOff>1</xdr:colOff>
      <xdr:row>175</xdr:row>
      <xdr:rowOff>104775</xdr:rowOff>
    </xdr:to>
    <xdr:sp macro="" textlink="">
      <xdr:nvSpPr>
        <xdr:cNvPr id="332" name="Freeform 10695">
          <a:extLst>
            <a:ext uri="{FF2B5EF4-FFF2-40B4-BE49-F238E27FC236}">
              <a16:creationId xmlns:a16="http://schemas.microsoft.com/office/drawing/2014/main" id="{E6C4050F-3459-4812-80F9-0977EC1607DD}"/>
            </a:ext>
          </a:extLst>
        </xdr:cNvPr>
        <xdr:cNvSpPr>
          <a:spLocks/>
        </xdr:cNvSpPr>
      </xdr:nvSpPr>
      <xdr:spPr bwMode="auto">
        <a:xfrm>
          <a:off x="250126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174</xdr:row>
      <xdr:rowOff>171450</xdr:rowOff>
    </xdr:from>
    <xdr:to>
      <xdr:col>15</xdr:col>
      <xdr:colOff>0</xdr:colOff>
      <xdr:row>177</xdr:row>
      <xdr:rowOff>0</xdr:rowOff>
    </xdr:to>
    <xdr:sp macro="" textlink="">
      <xdr:nvSpPr>
        <xdr:cNvPr id="333" name="0/0">
          <a:extLst>
            <a:ext uri="{FF2B5EF4-FFF2-40B4-BE49-F238E27FC236}">
              <a16:creationId xmlns:a16="http://schemas.microsoft.com/office/drawing/2014/main" id="{4250AEA3-79CA-444E-9E33-FCFB85CFC894}"/>
            </a:ext>
          </a:extLst>
        </xdr:cNvPr>
        <xdr:cNvSpPr>
          <a:spLocks noChangeArrowheads="1"/>
        </xdr:cNvSpPr>
      </xdr:nvSpPr>
      <xdr:spPr bwMode="auto">
        <a:xfrm>
          <a:off x="326898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174</xdr:row>
      <xdr:rowOff>142875</xdr:rowOff>
    </xdr:from>
    <xdr:to>
      <xdr:col>18</xdr:col>
      <xdr:colOff>1</xdr:colOff>
      <xdr:row>175</xdr:row>
      <xdr:rowOff>104775</xdr:rowOff>
    </xdr:to>
    <xdr:sp macro="" textlink="">
      <xdr:nvSpPr>
        <xdr:cNvPr id="334" name="Freeform 10695">
          <a:extLst>
            <a:ext uri="{FF2B5EF4-FFF2-40B4-BE49-F238E27FC236}">
              <a16:creationId xmlns:a16="http://schemas.microsoft.com/office/drawing/2014/main" id="{278B793B-E245-4DBA-9246-B983E4541D45}"/>
            </a:ext>
          </a:extLst>
        </xdr:cNvPr>
        <xdr:cNvSpPr>
          <a:spLocks/>
        </xdr:cNvSpPr>
      </xdr:nvSpPr>
      <xdr:spPr bwMode="auto">
        <a:xfrm>
          <a:off x="350710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174</xdr:row>
      <xdr:rowOff>171450</xdr:rowOff>
    </xdr:from>
    <xdr:to>
      <xdr:col>19</xdr:col>
      <xdr:colOff>0</xdr:colOff>
      <xdr:row>177</xdr:row>
      <xdr:rowOff>0</xdr:rowOff>
    </xdr:to>
    <xdr:sp macro="" textlink="">
      <xdr:nvSpPr>
        <xdr:cNvPr id="335" name="0/0">
          <a:extLst>
            <a:ext uri="{FF2B5EF4-FFF2-40B4-BE49-F238E27FC236}">
              <a16:creationId xmlns:a16="http://schemas.microsoft.com/office/drawing/2014/main" id="{86027158-1854-4440-91F9-263ED8F6F66A}"/>
            </a:ext>
          </a:extLst>
        </xdr:cNvPr>
        <xdr:cNvSpPr>
          <a:spLocks noChangeArrowheads="1"/>
        </xdr:cNvSpPr>
      </xdr:nvSpPr>
      <xdr:spPr bwMode="auto">
        <a:xfrm>
          <a:off x="427482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174</xdr:row>
      <xdr:rowOff>142875</xdr:rowOff>
    </xdr:from>
    <xdr:to>
      <xdr:col>22</xdr:col>
      <xdr:colOff>1</xdr:colOff>
      <xdr:row>175</xdr:row>
      <xdr:rowOff>104775</xdr:rowOff>
    </xdr:to>
    <xdr:sp macro="" textlink="">
      <xdr:nvSpPr>
        <xdr:cNvPr id="336" name="Freeform 10695">
          <a:extLst>
            <a:ext uri="{FF2B5EF4-FFF2-40B4-BE49-F238E27FC236}">
              <a16:creationId xmlns:a16="http://schemas.microsoft.com/office/drawing/2014/main" id="{80FDD3F0-274B-4565-B8FD-1F7717DC5CA7}"/>
            </a:ext>
          </a:extLst>
        </xdr:cNvPr>
        <xdr:cNvSpPr>
          <a:spLocks/>
        </xdr:cNvSpPr>
      </xdr:nvSpPr>
      <xdr:spPr bwMode="auto">
        <a:xfrm>
          <a:off x="451294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174</xdr:row>
      <xdr:rowOff>171450</xdr:rowOff>
    </xdr:from>
    <xdr:to>
      <xdr:col>23</xdr:col>
      <xdr:colOff>0</xdr:colOff>
      <xdr:row>177</xdr:row>
      <xdr:rowOff>0</xdr:rowOff>
    </xdr:to>
    <xdr:sp macro="" textlink="">
      <xdr:nvSpPr>
        <xdr:cNvPr id="337" name="0/0">
          <a:extLst>
            <a:ext uri="{FF2B5EF4-FFF2-40B4-BE49-F238E27FC236}">
              <a16:creationId xmlns:a16="http://schemas.microsoft.com/office/drawing/2014/main" id="{CD4320B5-EED4-4BC4-9B2F-5E8B7A430717}"/>
            </a:ext>
          </a:extLst>
        </xdr:cNvPr>
        <xdr:cNvSpPr>
          <a:spLocks noChangeArrowheads="1"/>
        </xdr:cNvSpPr>
      </xdr:nvSpPr>
      <xdr:spPr bwMode="auto">
        <a:xfrm>
          <a:off x="52806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174</xdr:row>
      <xdr:rowOff>142875</xdr:rowOff>
    </xdr:from>
    <xdr:to>
      <xdr:col>26</xdr:col>
      <xdr:colOff>1</xdr:colOff>
      <xdr:row>175</xdr:row>
      <xdr:rowOff>104775</xdr:rowOff>
    </xdr:to>
    <xdr:sp macro="" textlink="">
      <xdr:nvSpPr>
        <xdr:cNvPr id="338" name="Freeform 10695">
          <a:extLst>
            <a:ext uri="{FF2B5EF4-FFF2-40B4-BE49-F238E27FC236}">
              <a16:creationId xmlns:a16="http://schemas.microsoft.com/office/drawing/2014/main" id="{DDCAF9F9-D000-42D4-B0FF-6F7FEB96394C}"/>
            </a:ext>
          </a:extLst>
        </xdr:cNvPr>
        <xdr:cNvSpPr>
          <a:spLocks/>
        </xdr:cNvSpPr>
      </xdr:nvSpPr>
      <xdr:spPr bwMode="auto">
        <a:xfrm>
          <a:off x="551878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174</xdr:row>
      <xdr:rowOff>171450</xdr:rowOff>
    </xdr:from>
    <xdr:to>
      <xdr:col>27</xdr:col>
      <xdr:colOff>0</xdr:colOff>
      <xdr:row>177</xdr:row>
      <xdr:rowOff>0</xdr:rowOff>
    </xdr:to>
    <xdr:sp macro="" textlink="">
      <xdr:nvSpPr>
        <xdr:cNvPr id="339" name="0/0">
          <a:extLst>
            <a:ext uri="{FF2B5EF4-FFF2-40B4-BE49-F238E27FC236}">
              <a16:creationId xmlns:a16="http://schemas.microsoft.com/office/drawing/2014/main" id="{9F02DE91-6908-4506-97AE-6898C351E78C}"/>
            </a:ext>
          </a:extLst>
        </xdr:cNvPr>
        <xdr:cNvSpPr>
          <a:spLocks noChangeArrowheads="1"/>
        </xdr:cNvSpPr>
      </xdr:nvSpPr>
      <xdr:spPr bwMode="auto">
        <a:xfrm>
          <a:off x="628650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174</xdr:row>
      <xdr:rowOff>142875</xdr:rowOff>
    </xdr:from>
    <xdr:to>
      <xdr:col>30</xdr:col>
      <xdr:colOff>1</xdr:colOff>
      <xdr:row>175</xdr:row>
      <xdr:rowOff>104775</xdr:rowOff>
    </xdr:to>
    <xdr:sp macro="" textlink="">
      <xdr:nvSpPr>
        <xdr:cNvPr id="340" name="Freeform 10695">
          <a:extLst>
            <a:ext uri="{FF2B5EF4-FFF2-40B4-BE49-F238E27FC236}">
              <a16:creationId xmlns:a16="http://schemas.microsoft.com/office/drawing/2014/main" id="{4393F2E5-2939-4CF5-ABAD-B09D3F59F199}"/>
            </a:ext>
          </a:extLst>
        </xdr:cNvPr>
        <xdr:cNvSpPr>
          <a:spLocks/>
        </xdr:cNvSpPr>
      </xdr:nvSpPr>
      <xdr:spPr bwMode="auto">
        <a:xfrm>
          <a:off x="652462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174</xdr:row>
      <xdr:rowOff>171450</xdr:rowOff>
    </xdr:from>
    <xdr:to>
      <xdr:col>31</xdr:col>
      <xdr:colOff>0</xdr:colOff>
      <xdr:row>177</xdr:row>
      <xdr:rowOff>0</xdr:rowOff>
    </xdr:to>
    <xdr:sp macro="" textlink="">
      <xdr:nvSpPr>
        <xdr:cNvPr id="341" name="0/0">
          <a:extLst>
            <a:ext uri="{FF2B5EF4-FFF2-40B4-BE49-F238E27FC236}">
              <a16:creationId xmlns:a16="http://schemas.microsoft.com/office/drawing/2014/main" id="{A4555660-7AD9-41FE-B0CF-CD34EA446088}"/>
            </a:ext>
          </a:extLst>
        </xdr:cNvPr>
        <xdr:cNvSpPr>
          <a:spLocks noChangeArrowheads="1"/>
        </xdr:cNvSpPr>
      </xdr:nvSpPr>
      <xdr:spPr bwMode="auto">
        <a:xfrm>
          <a:off x="729234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174</xdr:row>
      <xdr:rowOff>142875</xdr:rowOff>
    </xdr:from>
    <xdr:to>
      <xdr:col>34</xdr:col>
      <xdr:colOff>1</xdr:colOff>
      <xdr:row>175</xdr:row>
      <xdr:rowOff>104775</xdr:rowOff>
    </xdr:to>
    <xdr:sp macro="" textlink="">
      <xdr:nvSpPr>
        <xdr:cNvPr id="342" name="Freeform 10695">
          <a:extLst>
            <a:ext uri="{FF2B5EF4-FFF2-40B4-BE49-F238E27FC236}">
              <a16:creationId xmlns:a16="http://schemas.microsoft.com/office/drawing/2014/main" id="{21717705-9A12-4CDD-8DDD-8A10C60036D5}"/>
            </a:ext>
          </a:extLst>
        </xdr:cNvPr>
        <xdr:cNvSpPr>
          <a:spLocks/>
        </xdr:cNvSpPr>
      </xdr:nvSpPr>
      <xdr:spPr bwMode="auto">
        <a:xfrm>
          <a:off x="753046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174</xdr:row>
      <xdr:rowOff>171450</xdr:rowOff>
    </xdr:from>
    <xdr:to>
      <xdr:col>35</xdr:col>
      <xdr:colOff>0</xdr:colOff>
      <xdr:row>177</xdr:row>
      <xdr:rowOff>0</xdr:rowOff>
    </xdr:to>
    <xdr:sp macro="" textlink="">
      <xdr:nvSpPr>
        <xdr:cNvPr id="343" name="0/0">
          <a:extLst>
            <a:ext uri="{FF2B5EF4-FFF2-40B4-BE49-F238E27FC236}">
              <a16:creationId xmlns:a16="http://schemas.microsoft.com/office/drawing/2014/main" id="{1619E8CC-3950-42A3-9494-FC30E1E4257E}"/>
            </a:ext>
          </a:extLst>
        </xdr:cNvPr>
        <xdr:cNvSpPr>
          <a:spLocks noChangeArrowheads="1"/>
        </xdr:cNvSpPr>
      </xdr:nvSpPr>
      <xdr:spPr bwMode="auto">
        <a:xfrm>
          <a:off x="829818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174</xdr:row>
      <xdr:rowOff>142875</xdr:rowOff>
    </xdr:from>
    <xdr:to>
      <xdr:col>38</xdr:col>
      <xdr:colOff>1</xdr:colOff>
      <xdr:row>175</xdr:row>
      <xdr:rowOff>104775</xdr:rowOff>
    </xdr:to>
    <xdr:sp macro="" textlink="">
      <xdr:nvSpPr>
        <xdr:cNvPr id="344" name="Freeform 10695">
          <a:extLst>
            <a:ext uri="{FF2B5EF4-FFF2-40B4-BE49-F238E27FC236}">
              <a16:creationId xmlns:a16="http://schemas.microsoft.com/office/drawing/2014/main" id="{FBF146E3-B968-4B7A-AB43-016C73C32348}"/>
            </a:ext>
          </a:extLst>
        </xdr:cNvPr>
        <xdr:cNvSpPr>
          <a:spLocks/>
        </xdr:cNvSpPr>
      </xdr:nvSpPr>
      <xdr:spPr bwMode="auto">
        <a:xfrm>
          <a:off x="853630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174</xdr:row>
      <xdr:rowOff>171450</xdr:rowOff>
    </xdr:from>
    <xdr:to>
      <xdr:col>3</xdr:col>
      <xdr:colOff>0</xdr:colOff>
      <xdr:row>177</xdr:row>
      <xdr:rowOff>0</xdr:rowOff>
    </xdr:to>
    <xdr:sp macro="" textlink="">
      <xdr:nvSpPr>
        <xdr:cNvPr id="345" name="0/0">
          <a:extLst>
            <a:ext uri="{FF2B5EF4-FFF2-40B4-BE49-F238E27FC236}">
              <a16:creationId xmlns:a16="http://schemas.microsoft.com/office/drawing/2014/main" id="{41A4DB55-BC4D-4E02-8467-48DDBBB9372E}"/>
            </a:ext>
          </a:extLst>
        </xdr:cNvPr>
        <xdr:cNvSpPr>
          <a:spLocks noChangeArrowheads="1"/>
        </xdr:cNvSpPr>
      </xdr:nvSpPr>
      <xdr:spPr bwMode="auto">
        <a:xfrm>
          <a:off x="2514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142875</xdr:rowOff>
    </xdr:from>
    <xdr:to>
      <xdr:col>6</xdr:col>
      <xdr:colOff>9526</xdr:colOff>
      <xdr:row>175</xdr:row>
      <xdr:rowOff>104775</xdr:rowOff>
    </xdr:to>
    <xdr:sp macro="" textlink="">
      <xdr:nvSpPr>
        <xdr:cNvPr id="346" name="Freeform 10695">
          <a:extLst>
            <a:ext uri="{FF2B5EF4-FFF2-40B4-BE49-F238E27FC236}">
              <a16:creationId xmlns:a16="http://schemas.microsoft.com/office/drawing/2014/main" id="{1FD507CF-5026-46A8-95D8-181AA588B849}"/>
            </a:ext>
          </a:extLst>
        </xdr:cNvPr>
        <xdr:cNvSpPr>
          <a:spLocks/>
        </xdr:cNvSpPr>
      </xdr:nvSpPr>
      <xdr:spPr bwMode="auto">
        <a:xfrm>
          <a:off x="502920" y="315372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174</xdr:row>
      <xdr:rowOff>171450</xdr:rowOff>
    </xdr:from>
    <xdr:to>
      <xdr:col>39</xdr:col>
      <xdr:colOff>0</xdr:colOff>
      <xdr:row>177</xdr:row>
      <xdr:rowOff>0</xdr:rowOff>
    </xdr:to>
    <xdr:sp macro="" textlink="">
      <xdr:nvSpPr>
        <xdr:cNvPr id="347" name="0/0">
          <a:extLst>
            <a:ext uri="{FF2B5EF4-FFF2-40B4-BE49-F238E27FC236}">
              <a16:creationId xmlns:a16="http://schemas.microsoft.com/office/drawing/2014/main" id="{783484EF-4DEA-4874-91DE-46819D490809}"/>
            </a:ext>
          </a:extLst>
        </xdr:cNvPr>
        <xdr:cNvSpPr>
          <a:spLocks noChangeArrowheads="1"/>
        </xdr:cNvSpPr>
      </xdr:nvSpPr>
      <xdr:spPr bwMode="auto">
        <a:xfrm>
          <a:off x="930402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174</xdr:row>
      <xdr:rowOff>142875</xdr:rowOff>
    </xdr:from>
    <xdr:to>
      <xdr:col>42</xdr:col>
      <xdr:colOff>1</xdr:colOff>
      <xdr:row>175</xdr:row>
      <xdr:rowOff>104775</xdr:rowOff>
    </xdr:to>
    <xdr:sp macro="" textlink="">
      <xdr:nvSpPr>
        <xdr:cNvPr id="348" name="Freeform 10695">
          <a:extLst>
            <a:ext uri="{FF2B5EF4-FFF2-40B4-BE49-F238E27FC236}">
              <a16:creationId xmlns:a16="http://schemas.microsoft.com/office/drawing/2014/main" id="{D7895FA9-B82F-4E65-B072-644A3276BB8F}"/>
            </a:ext>
          </a:extLst>
        </xdr:cNvPr>
        <xdr:cNvSpPr>
          <a:spLocks/>
        </xdr:cNvSpPr>
      </xdr:nvSpPr>
      <xdr:spPr bwMode="auto">
        <a:xfrm>
          <a:off x="954214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174</xdr:row>
      <xdr:rowOff>171450</xdr:rowOff>
    </xdr:from>
    <xdr:to>
      <xdr:col>43</xdr:col>
      <xdr:colOff>0</xdr:colOff>
      <xdr:row>177</xdr:row>
      <xdr:rowOff>0</xdr:rowOff>
    </xdr:to>
    <xdr:sp macro="" textlink="">
      <xdr:nvSpPr>
        <xdr:cNvPr id="349" name="0/0">
          <a:extLst>
            <a:ext uri="{FF2B5EF4-FFF2-40B4-BE49-F238E27FC236}">
              <a16:creationId xmlns:a16="http://schemas.microsoft.com/office/drawing/2014/main" id="{CE89D05C-FF85-4A4E-A218-A75BCEBFF381}"/>
            </a:ext>
          </a:extLst>
        </xdr:cNvPr>
        <xdr:cNvSpPr>
          <a:spLocks noChangeArrowheads="1"/>
        </xdr:cNvSpPr>
      </xdr:nvSpPr>
      <xdr:spPr bwMode="auto">
        <a:xfrm>
          <a:off x="103098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184</xdr:row>
      <xdr:rowOff>171450</xdr:rowOff>
    </xdr:from>
    <xdr:to>
      <xdr:col>7</xdr:col>
      <xdr:colOff>0</xdr:colOff>
      <xdr:row>187</xdr:row>
      <xdr:rowOff>0</xdr:rowOff>
    </xdr:to>
    <xdr:sp macro="" textlink="">
      <xdr:nvSpPr>
        <xdr:cNvPr id="350" name="0/0">
          <a:extLst>
            <a:ext uri="{FF2B5EF4-FFF2-40B4-BE49-F238E27FC236}">
              <a16:creationId xmlns:a16="http://schemas.microsoft.com/office/drawing/2014/main" id="{4B3F9687-36F9-4F30-8B93-EB35C72F7A80}"/>
            </a:ext>
          </a:extLst>
        </xdr:cNvPr>
        <xdr:cNvSpPr>
          <a:spLocks noChangeArrowheads="1"/>
        </xdr:cNvSpPr>
      </xdr:nvSpPr>
      <xdr:spPr bwMode="auto">
        <a:xfrm>
          <a:off x="125730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184</xdr:row>
      <xdr:rowOff>142875</xdr:rowOff>
    </xdr:from>
    <xdr:to>
      <xdr:col>10</xdr:col>
      <xdr:colOff>9525</xdr:colOff>
      <xdr:row>185</xdr:row>
      <xdr:rowOff>104775</xdr:rowOff>
    </xdr:to>
    <xdr:sp macro="" textlink="">
      <xdr:nvSpPr>
        <xdr:cNvPr id="351" name="Freeform 10695">
          <a:extLst>
            <a:ext uri="{FF2B5EF4-FFF2-40B4-BE49-F238E27FC236}">
              <a16:creationId xmlns:a16="http://schemas.microsoft.com/office/drawing/2014/main" id="{F2AA67A1-EF4D-4756-A59F-BC9FF07A1B68}"/>
            </a:ext>
          </a:extLst>
        </xdr:cNvPr>
        <xdr:cNvSpPr>
          <a:spLocks/>
        </xdr:cNvSpPr>
      </xdr:nvSpPr>
      <xdr:spPr bwMode="auto">
        <a:xfrm>
          <a:off x="1504949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184</xdr:row>
      <xdr:rowOff>171450</xdr:rowOff>
    </xdr:from>
    <xdr:to>
      <xdr:col>11</xdr:col>
      <xdr:colOff>0</xdr:colOff>
      <xdr:row>187</xdr:row>
      <xdr:rowOff>0</xdr:rowOff>
    </xdr:to>
    <xdr:sp macro="" textlink="">
      <xdr:nvSpPr>
        <xdr:cNvPr id="352" name="0/0">
          <a:extLst>
            <a:ext uri="{FF2B5EF4-FFF2-40B4-BE49-F238E27FC236}">
              <a16:creationId xmlns:a16="http://schemas.microsoft.com/office/drawing/2014/main" id="{A1D4919E-BDE5-4A69-B536-EDF83BB53C62}"/>
            </a:ext>
          </a:extLst>
        </xdr:cNvPr>
        <xdr:cNvSpPr>
          <a:spLocks noChangeArrowheads="1"/>
        </xdr:cNvSpPr>
      </xdr:nvSpPr>
      <xdr:spPr bwMode="auto">
        <a:xfrm>
          <a:off x="226314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184</xdr:row>
      <xdr:rowOff>142875</xdr:rowOff>
    </xdr:from>
    <xdr:to>
      <xdr:col>14</xdr:col>
      <xdr:colOff>1</xdr:colOff>
      <xdr:row>185</xdr:row>
      <xdr:rowOff>104775</xdr:rowOff>
    </xdr:to>
    <xdr:sp macro="" textlink="">
      <xdr:nvSpPr>
        <xdr:cNvPr id="353" name="Freeform 10695">
          <a:extLst>
            <a:ext uri="{FF2B5EF4-FFF2-40B4-BE49-F238E27FC236}">
              <a16:creationId xmlns:a16="http://schemas.microsoft.com/office/drawing/2014/main" id="{56879BE3-1E13-49A4-9C47-EC983715C61F}"/>
            </a:ext>
          </a:extLst>
        </xdr:cNvPr>
        <xdr:cNvSpPr>
          <a:spLocks/>
        </xdr:cNvSpPr>
      </xdr:nvSpPr>
      <xdr:spPr bwMode="auto">
        <a:xfrm>
          <a:off x="250126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184</xdr:row>
      <xdr:rowOff>171450</xdr:rowOff>
    </xdr:from>
    <xdr:to>
      <xdr:col>15</xdr:col>
      <xdr:colOff>0</xdr:colOff>
      <xdr:row>187</xdr:row>
      <xdr:rowOff>0</xdr:rowOff>
    </xdr:to>
    <xdr:sp macro="" textlink="">
      <xdr:nvSpPr>
        <xdr:cNvPr id="354" name="0/0">
          <a:extLst>
            <a:ext uri="{FF2B5EF4-FFF2-40B4-BE49-F238E27FC236}">
              <a16:creationId xmlns:a16="http://schemas.microsoft.com/office/drawing/2014/main" id="{04A13350-B7AE-4EA1-A4A2-7B4734F9FDFA}"/>
            </a:ext>
          </a:extLst>
        </xdr:cNvPr>
        <xdr:cNvSpPr>
          <a:spLocks noChangeArrowheads="1"/>
        </xdr:cNvSpPr>
      </xdr:nvSpPr>
      <xdr:spPr bwMode="auto">
        <a:xfrm>
          <a:off x="326898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184</xdr:row>
      <xdr:rowOff>142875</xdr:rowOff>
    </xdr:from>
    <xdr:to>
      <xdr:col>18</xdr:col>
      <xdr:colOff>1</xdr:colOff>
      <xdr:row>185</xdr:row>
      <xdr:rowOff>104775</xdr:rowOff>
    </xdr:to>
    <xdr:sp macro="" textlink="">
      <xdr:nvSpPr>
        <xdr:cNvPr id="355" name="Freeform 10695">
          <a:extLst>
            <a:ext uri="{FF2B5EF4-FFF2-40B4-BE49-F238E27FC236}">
              <a16:creationId xmlns:a16="http://schemas.microsoft.com/office/drawing/2014/main" id="{2263397F-86FB-4210-9E70-5759B1D7F402}"/>
            </a:ext>
          </a:extLst>
        </xdr:cNvPr>
        <xdr:cNvSpPr>
          <a:spLocks/>
        </xdr:cNvSpPr>
      </xdr:nvSpPr>
      <xdr:spPr bwMode="auto">
        <a:xfrm>
          <a:off x="350710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184</xdr:row>
      <xdr:rowOff>171450</xdr:rowOff>
    </xdr:from>
    <xdr:to>
      <xdr:col>19</xdr:col>
      <xdr:colOff>0</xdr:colOff>
      <xdr:row>187</xdr:row>
      <xdr:rowOff>0</xdr:rowOff>
    </xdr:to>
    <xdr:sp macro="" textlink="">
      <xdr:nvSpPr>
        <xdr:cNvPr id="356" name="0/0">
          <a:extLst>
            <a:ext uri="{FF2B5EF4-FFF2-40B4-BE49-F238E27FC236}">
              <a16:creationId xmlns:a16="http://schemas.microsoft.com/office/drawing/2014/main" id="{7F611B4B-588E-4A38-9C45-256BE2402AF2}"/>
            </a:ext>
          </a:extLst>
        </xdr:cNvPr>
        <xdr:cNvSpPr>
          <a:spLocks noChangeArrowheads="1"/>
        </xdr:cNvSpPr>
      </xdr:nvSpPr>
      <xdr:spPr bwMode="auto">
        <a:xfrm>
          <a:off x="427482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184</xdr:row>
      <xdr:rowOff>142875</xdr:rowOff>
    </xdr:from>
    <xdr:to>
      <xdr:col>22</xdr:col>
      <xdr:colOff>1</xdr:colOff>
      <xdr:row>185</xdr:row>
      <xdr:rowOff>104775</xdr:rowOff>
    </xdr:to>
    <xdr:sp macro="" textlink="">
      <xdr:nvSpPr>
        <xdr:cNvPr id="357" name="Freeform 10695">
          <a:extLst>
            <a:ext uri="{FF2B5EF4-FFF2-40B4-BE49-F238E27FC236}">
              <a16:creationId xmlns:a16="http://schemas.microsoft.com/office/drawing/2014/main" id="{4627C9AF-E673-4184-AB27-9A7FA3C01721}"/>
            </a:ext>
          </a:extLst>
        </xdr:cNvPr>
        <xdr:cNvSpPr>
          <a:spLocks/>
        </xdr:cNvSpPr>
      </xdr:nvSpPr>
      <xdr:spPr bwMode="auto">
        <a:xfrm>
          <a:off x="451294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184</xdr:row>
      <xdr:rowOff>171450</xdr:rowOff>
    </xdr:from>
    <xdr:to>
      <xdr:col>23</xdr:col>
      <xdr:colOff>0</xdr:colOff>
      <xdr:row>187</xdr:row>
      <xdr:rowOff>0</xdr:rowOff>
    </xdr:to>
    <xdr:sp macro="" textlink="">
      <xdr:nvSpPr>
        <xdr:cNvPr id="358" name="0/0">
          <a:extLst>
            <a:ext uri="{FF2B5EF4-FFF2-40B4-BE49-F238E27FC236}">
              <a16:creationId xmlns:a16="http://schemas.microsoft.com/office/drawing/2014/main" id="{AD7A4312-9B50-4A6E-969B-79ACBB1FB440}"/>
            </a:ext>
          </a:extLst>
        </xdr:cNvPr>
        <xdr:cNvSpPr>
          <a:spLocks noChangeArrowheads="1"/>
        </xdr:cNvSpPr>
      </xdr:nvSpPr>
      <xdr:spPr bwMode="auto">
        <a:xfrm>
          <a:off x="52806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184</xdr:row>
      <xdr:rowOff>142875</xdr:rowOff>
    </xdr:from>
    <xdr:to>
      <xdr:col>26</xdr:col>
      <xdr:colOff>1</xdr:colOff>
      <xdr:row>185</xdr:row>
      <xdr:rowOff>104775</xdr:rowOff>
    </xdr:to>
    <xdr:sp macro="" textlink="">
      <xdr:nvSpPr>
        <xdr:cNvPr id="359" name="Freeform 10695">
          <a:extLst>
            <a:ext uri="{FF2B5EF4-FFF2-40B4-BE49-F238E27FC236}">
              <a16:creationId xmlns:a16="http://schemas.microsoft.com/office/drawing/2014/main" id="{C9484494-D7A5-4922-8CD9-E6A1ABAEA353}"/>
            </a:ext>
          </a:extLst>
        </xdr:cNvPr>
        <xdr:cNvSpPr>
          <a:spLocks/>
        </xdr:cNvSpPr>
      </xdr:nvSpPr>
      <xdr:spPr bwMode="auto">
        <a:xfrm>
          <a:off x="551878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184</xdr:row>
      <xdr:rowOff>171450</xdr:rowOff>
    </xdr:from>
    <xdr:to>
      <xdr:col>27</xdr:col>
      <xdr:colOff>0</xdr:colOff>
      <xdr:row>187</xdr:row>
      <xdr:rowOff>0</xdr:rowOff>
    </xdr:to>
    <xdr:sp macro="" textlink="">
      <xdr:nvSpPr>
        <xdr:cNvPr id="360" name="0/0">
          <a:extLst>
            <a:ext uri="{FF2B5EF4-FFF2-40B4-BE49-F238E27FC236}">
              <a16:creationId xmlns:a16="http://schemas.microsoft.com/office/drawing/2014/main" id="{ECFC029B-1E94-4ED5-9435-C830AC92B553}"/>
            </a:ext>
          </a:extLst>
        </xdr:cNvPr>
        <xdr:cNvSpPr>
          <a:spLocks noChangeArrowheads="1"/>
        </xdr:cNvSpPr>
      </xdr:nvSpPr>
      <xdr:spPr bwMode="auto">
        <a:xfrm>
          <a:off x="628650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184</xdr:row>
      <xdr:rowOff>142875</xdr:rowOff>
    </xdr:from>
    <xdr:to>
      <xdr:col>30</xdr:col>
      <xdr:colOff>1</xdr:colOff>
      <xdr:row>185</xdr:row>
      <xdr:rowOff>104775</xdr:rowOff>
    </xdr:to>
    <xdr:sp macro="" textlink="">
      <xdr:nvSpPr>
        <xdr:cNvPr id="361" name="Freeform 10695">
          <a:extLst>
            <a:ext uri="{FF2B5EF4-FFF2-40B4-BE49-F238E27FC236}">
              <a16:creationId xmlns:a16="http://schemas.microsoft.com/office/drawing/2014/main" id="{DA4BF6A8-97CA-429F-97E4-F6FF255E72F3}"/>
            </a:ext>
          </a:extLst>
        </xdr:cNvPr>
        <xdr:cNvSpPr>
          <a:spLocks/>
        </xdr:cNvSpPr>
      </xdr:nvSpPr>
      <xdr:spPr bwMode="auto">
        <a:xfrm>
          <a:off x="652462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184</xdr:row>
      <xdr:rowOff>171450</xdr:rowOff>
    </xdr:from>
    <xdr:to>
      <xdr:col>31</xdr:col>
      <xdr:colOff>0</xdr:colOff>
      <xdr:row>187</xdr:row>
      <xdr:rowOff>0</xdr:rowOff>
    </xdr:to>
    <xdr:sp macro="" textlink="">
      <xdr:nvSpPr>
        <xdr:cNvPr id="362" name="0/0">
          <a:extLst>
            <a:ext uri="{FF2B5EF4-FFF2-40B4-BE49-F238E27FC236}">
              <a16:creationId xmlns:a16="http://schemas.microsoft.com/office/drawing/2014/main" id="{A075F75F-630B-459A-AF42-24BB69793E14}"/>
            </a:ext>
          </a:extLst>
        </xdr:cNvPr>
        <xdr:cNvSpPr>
          <a:spLocks noChangeArrowheads="1"/>
        </xdr:cNvSpPr>
      </xdr:nvSpPr>
      <xdr:spPr bwMode="auto">
        <a:xfrm>
          <a:off x="729234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184</xdr:row>
      <xdr:rowOff>142875</xdr:rowOff>
    </xdr:from>
    <xdr:to>
      <xdr:col>34</xdr:col>
      <xdr:colOff>1</xdr:colOff>
      <xdr:row>185</xdr:row>
      <xdr:rowOff>104775</xdr:rowOff>
    </xdr:to>
    <xdr:sp macro="" textlink="">
      <xdr:nvSpPr>
        <xdr:cNvPr id="363" name="Freeform 10695">
          <a:extLst>
            <a:ext uri="{FF2B5EF4-FFF2-40B4-BE49-F238E27FC236}">
              <a16:creationId xmlns:a16="http://schemas.microsoft.com/office/drawing/2014/main" id="{F9955D66-91C3-47C8-9BB7-6522514711C0}"/>
            </a:ext>
          </a:extLst>
        </xdr:cNvPr>
        <xdr:cNvSpPr>
          <a:spLocks/>
        </xdr:cNvSpPr>
      </xdr:nvSpPr>
      <xdr:spPr bwMode="auto">
        <a:xfrm>
          <a:off x="753046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184</xdr:row>
      <xdr:rowOff>171450</xdr:rowOff>
    </xdr:from>
    <xdr:to>
      <xdr:col>35</xdr:col>
      <xdr:colOff>0</xdr:colOff>
      <xdr:row>187</xdr:row>
      <xdr:rowOff>0</xdr:rowOff>
    </xdr:to>
    <xdr:sp macro="" textlink="">
      <xdr:nvSpPr>
        <xdr:cNvPr id="364" name="0/0">
          <a:extLst>
            <a:ext uri="{FF2B5EF4-FFF2-40B4-BE49-F238E27FC236}">
              <a16:creationId xmlns:a16="http://schemas.microsoft.com/office/drawing/2014/main" id="{F5549573-D0AD-4806-8FA1-43D3CB908FF5}"/>
            </a:ext>
          </a:extLst>
        </xdr:cNvPr>
        <xdr:cNvSpPr>
          <a:spLocks noChangeArrowheads="1"/>
        </xdr:cNvSpPr>
      </xdr:nvSpPr>
      <xdr:spPr bwMode="auto">
        <a:xfrm>
          <a:off x="829818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184</xdr:row>
      <xdr:rowOff>142875</xdr:rowOff>
    </xdr:from>
    <xdr:to>
      <xdr:col>38</xdr:col>
      <xdr:colOff>1</xdr:colOff>
      <xdr:row>185</xdr:row>
      <xdr:rowOff>104775</xdr:rowOff>
    </xdr:to>
    <xdr:sp macro="" textlink="">
      <xdr:nvSpPr>
        <xdr:cNvPr id="365" name="Freeform 10695">
          <a:extLst>
            <a:ext uri="{FF2B5EF4-FFF2-40B4-BE49-F238E27FC236}">
              <a16:creationId xmlns:a16="http://schemas.microsoft.com/office/drawing/2014/main" id="{7668210B-1FD6-4F87-8873-9053000AE041}"/>
            </a:ext>
          </a:extLst>
        </xdr:cNvPr>
        <xdr:cNvSpPr>
          <a:spLocks/>
        </xdr:cNvSpPr>
      </xdr:nvSpPr>
      <xdr:spPr bwMode="auto">
        <a:xfrm>
          <a:off x="853630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171450</xdr:rowOff>
    </xdr:from>
    <xdr:to>
      <xdr:col>3</xdr:col>
      <xdr:colOff>0</xdr:colOff>
      <xdr:row>187</xdr:row>
      <xdr:rowOff>0</xdr:rowOff>
    </xdr:to>
    <xdr:sp macro="" textlink="">
      <xdr:nvSpPr>
        <xdr:cNvPr id="366" name="0/0">
          <a:extLst>
            <a:ext uri="{FF2B5EF4-FFF2-40B4-BE49-F238E27FC236}">
              <a16:creationId xmlns:a16="http://schemas.microsoft.com/office/drawing/2014/main" id="{49E78483-E84C-43AF-BD91-1C72F991226C}"/>
            </a:ext>
          </a:extLst>
        </xdr:cNvPr>
        <xdr:cNvSpPr>
          <a:spLocks noChangeArrowheads="1"/>
        </xdr:cNvSpPr>
      </xdr:nvSpPr>
      <xdr:spPr bwMode="auto">
        <a:xfrm>
          <a:off x="2514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142875</xdr:rowOff>
    </xdr:from>
    <xdr:to>
      <xdr:col>6</xdr:col>
      <xdr:colOff>9526</xdr:colOff>
      <xdr:row>185</xdr:row>
      <xdr:rowOff>104775</xdr:rowOff>
    </xdr:to>
    <xdr:sp macro="" textlink="">
      <xdr:nvSpPr>
        <xdr:cNvPr id="367" name="Freeform 10695">
          <a:extLst>
            <a:ext uri="{FF2B5EF4-FFF2-40B4-BE49-F238E27FC236}">
              <a16:creationId xmlns:a16="http://schemas.microsoft.com/office/drawing/2014/main" id="{F7381AD9-95C6-42FC-A315-9FBCDCF8880C}"/>
            </a:ext>
          </a:extLst>
        </xdr:cNvPr>
        <xdr:cNvSpPr>
          <a:spLocks/>
        </xdr:cNvSpPr>
      </xdr:nvSpPr>
      <xdr:spPr bwMode="auto">
        <a:xfrm>
          <a:off x="502920" y="333127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184</xdr:row>
      <xdr:rowOff>171450</xdr:rowOff>
    </xdr:from>
    <xdr:to>
      <xdr:col>39</xdr:col>
      <xdr:colOff>0</xdr:colOff>
      <xdr:row>187</xdr:row>
      <xdr:rowOff>0</xdr:rowOff>
    </xdr:to>
    <xdr:sp macro="" textlink="">
      <xdr:nvSpPr>
        <xdr:cNvPr id="368" name="0/0">
          <a:extLst>
            <a:ext uri="{FF2B5EF4-FFF2-40B4-BE49-F238E27FC236}">
              <a16:creationId xmlns:a16="http://schemas.microsoft.com/office/drawing/2014/main" id="{F2A3EED4-A417-4D61-8FF1-B8F0B6E1E028}"/>
            </a:ext>
          </a:extLst>
        </xdr:cNvPr>
        <xdr:cNvSpPr>
          <a:spLocks noChangeArrowheads="1"/>
        </xdr:cNvSpPr>
      </xdr:nvSpPr>
      <xdr:spPr bwMode="auto">
        <a:xfrm>
          <a:off x="930402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184</xdr:row>
      <xdr:rowOff>142875</xdr:rowOff>
    </xdr:from>
    <xdr:to>
      <xdr:col>42</xdr:col>
      <xdr:colOff>1</xdr:colOff>
      <xdr:row>185</xdr:row>
      <xdr:rowOff>104775</xdr:rowOff>
    </xdr:to>
    <xdr:sp macro="" textlink="">
      <xdr:nvSpPr>
        <xdr:cNvPr id="369" name="Freeform 10695">
          <a:extLst>
            <a:ext uri="{FF2B5EF4-FFF2-40B4-BE49-F238E27FC236}">
              <a16:creationId xmlns:a16="http://schemas.microsoft.com/office/drawing/2014/main" id="{B85C0F4E-AEEE-40FC-8026-128B3614CBB3}"/>
            </a:ext>
          </a:extLst>
        </xdr:cNvPr>
        <xdr:cNvSpPr>
          <a:spLocks/>
        </xdr:cNvSpPr>
      </xdr:nvSpPr>
      <xdr:spPr bwMode="auto">
        <a:xfrm>
          <a:off x="954214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184</xdr:row>
      <xdr:rowOff>171450</xdr:rowOff>
    </xdr:from>
    <xdr:to>
      <xdr:col>43</xdr:col>
      <xdr:colOff>0</xdr:colOff>
      <xdr:row>187</xdr:row>
      <xdr:rowOff>0</xdr:rowOff>
    </xdr:to>
    <xdr:sp macro="" textlink="">
      <xdr:nvSpPr>
        <xdr:cNvPr id="370" name="0/0">
          <a:extLst>
            <a:ext uri="{FF2B5EF4-FFF2-40B4-BE49-F238E27FC236}">
              <a16:creationId xmlns:a16="http://schemas.microsoft.com/office/drawing/2014/main" id="{8FAC8AF2-3C9E-4EB3-A7C0-CDE49AAE2753}"/>
            </a:ext>
          </a:extLst>
        </xdr:cNvPr>
        <xdr:cNvSpPr>
          <a:spLocks noChangeArrowheads="1"/>
        </xdr:cNvSpPr>
      </xdr:nvSpPr>
      <xdr:spPr bwMode="auto">
        <a:xfrm>
          <a:off x="103098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194</xdr:row>
      <xdr:rowOff>171450</xdr:rowOff>
    </xdr:from>
    <xdr:to>
      <xdr:col>7</xdr:col>
      <xdr:colOff>0</xdr:colOff>
      <xdr:row>197</xdr:row>
      <xdr:rowOff>0</xdr:rowOff>
    </xdr:to>
    <xdr:sp macro="" textlink="">
      <xdr:nvSpPr>
        <xdr:cNvPr id="371" name="0/0">
          <a:extLst>
            <a:ext uri="{FF2B5EF4-FFF2-40B4-BE49-F238E27FC236}">
              <a16:creationId xmlns:a16="http://schemas.microsoft.com/office/drawing/2014/main" id="{95BFDFD1-88C0-46A7-BF4F-8E2A0C3FAF3B}"/>
            </a:ext>
          </a:extLst>
        </xdr:cNvPr>
        <xdr:cNvSpPr>
          <a:spLocks noChangeArrowheads="1"/>
        </xdr:cNvSpPr>
      </xdr:nvSpPr>
      <xdr:spPr bwMode="auto">
        <a:xfrm>
          <a:off x="125730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194</xdr:row>
      <xdr:rowOff>142875</xdr:rowOff>
    </xdr:from>
    <xdr:to>
      <xdr:col>10</xdr:col>
      <xdr:colOff>9525</xdr:colOff>
      <xdr:row>195</xdr:row>
      <xdr:rowOff>104775</xdr:rowOff>
    </xdr:to>
    <xdr:sp macro="" textlink="">
      <xdr:nvSpPr>
        <xdr:cNvPr id="372" name="Freeform 10695">
          <a:extLst>
            <a:ext uri="{FF2B5EF4-FFF2-40B4-BE49-F238E27FC236}">
              <a16:creationId xmlns:a16="http://schemas.microsoft.com/office/drawing/2014/main" id="{F1452E23-1B0E-49F0-9250-B60CC5C2AE2B}"/>
            </a:ext>
          </a:extLst>
        </xdr:cNvPr>
        <xdr:cNvSpPr>
          <a:spLocks/>
        </xdr:cNvSpPr>
      </xdr:nvSpPr>
      <xdr:spPr bwMode="auto">
        <a:xfrm>
          <a:off x="1504949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194</xdr:row>
      <xdr:rowOff>171450</xdr:rowOff>
    </xdr:from>
    <xdr:to>
      <xdr:col>11</xdr:col>
      <xdr:colOff>0</xdr:colOff>
      <xdr:row>197</xdr:row>
      <xdr:rowOff>0</xdr:rowOff>
    </xdr:to>
    <xdr:sp macro="" textlink="">
      <xdr:nvSpPr>
        <xdr:cNvPr id="373" name="0/0">
          <a:extLst>
            <a:ext uri="{FF2B5EF4-FFF2-40B4-BE49-F238E27FC236}">
              <a16:creationId xmlns:a16="http://schemas.microsoft.com/office/drawing/2014/main" id="{462EB57C-77BF-4BB6-AA7C-2FF327E1FECE}"/>
            </a:ext>
          </a:extLst>
        </xdr:cNvPr>
        <xdr:cNvSpPr>
          <a:spLocks noChangeArrowheads="1"/>
        </xdr:cNvSpPr>
      </xdr:nvSpPr>
      <xdr:spPr bwMode="auto">
        <a:xfrm>
          <a:off x="226314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194</xdr:row>
      <xdr:rowOff>142875</xdr:rowOff>
    </xdr:from>
    <xdr:to>
      <xdr:col>14</xdr:col>
      <xdr:colOff>1</xdr:colOff>
      <xdr:row>195</xdr:row>
      <xdr:rowOff>104775</xdr:rowOff>
    </xdr:to>
    <xdr:sp macro="" textlink="">
      <xdr:nvSpPr>
        <xdr:cNvPr id="374" name="Freeform 10695">
          <a:extLst>
            <a:ext uri="{FF2B5EF4-FFF2-40B4-BE49-F238E27FC236}">
              <a16:creationId xmlns:a16="http://schemas.microsoft.com/office/drawing/2014/main" id="{C15213F5-195E-4182-BAC6-4FBE88C8FE60}"/>
            </a:ext>
          </a:extLst>
        </xdr:cNvPr>
        <xdr:cNvSpPr>
          <a:spLocks/>
        </xdr:cNvSpPr>
      </xdr:nvSpPr>
      <xdr:spPr bwMode="auto">
        <a:xfrm>
          <a:off x="250126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194</xdr:row>
      <xdr:rowOff>171450</xdr:rowOff>
    </xdr:from>
    <xdr:to>
      <xdr:col>15</xdr:col>
      <xdr:colOff>0</xdr:colOff>
      <xdr:row>197</xdr:row>
      <xdr:rowOff>0</xdr:rowOff>
    </xdr:to>
    <xdr:sp macro="" textlink="">
      <xdr:nvSpPr>
        <xdr:cNvPr id="375" name="0/0">
          <a:extLst>
            <a:ext uri="{FF2B5EF4-FFF2-40B4-BE49-F238E27FC236}">
              <a16:creationId xmlns:a16="http://schemas.microsoft.com/office/drawing/2014/main" id="{A3EF1B80-2E7F-405E-BB25-930A639360C9}"/>
            </a:ext>
          </a:extLst>
        </xdr:cNvPr>
        <xdr:cNvSpPr>
          <a:spLocks noChangeArrowheads="1"/>
        </xdr:cNvSpPr>
      </xdr:nvSpPr>
      <xdr:spPr bwMode="auto">
        <a:xfrm>
          <a:off x="326898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194</xdr:row>
      <xdr:rowOff>142875</xdr:rowOff>
    </xdr:from>
    <xdr:to>
      <xdr:col>18</xdr:col>
      <xdr:colOff>1</xdr:colOff>
      <xdr:row>195</xdr:row>
      <xdr:rowOff>104775</xdr:rowOff>
    </xdr:to>
    <xdr:sp macro="" textlink="">
      <xdr:nvSpPr>
        <xdr:cNvPr id="376" name="Freeform 10695">
          <a:extLst>
            <a:ext uri="{FF2B5EF4-FFF2-40B4-BE49-F238E27FC236}">
              <a16:creationId xmlns:a16="http://schemas.microsoft.com/office/drawing/2014/main" id="{6737219F-9596-4F89-8F73-BA716C09DC74}"/>
            </a:ext>
          </a:extLst>
        </xdr:cNvPr>
        <xdr:cNvSpPr>
          <a:spLocks/>
        </xdr:cNvSpPr>
      </xdr:nvSpPr>
      <xdr:spPr bwMode="auto">
        <a:xfrm>
          <a:off x="350710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194</xdr:row>
      <xdr:rowOff>171450</xdr:rowOff>
    </xdr:from>
    <xdr:to>
      <xdr:col>19</xdr:col>
      <xdr:colOff>0</xdr:colOff>
      <xdr:row>197</xdr:row>
      <xdr:rowOff>0</xdr:rowOff>
    </xdr:to>
    <xdr:sp macro="" textlink="">
      <xdr:nvSpPr>
        <xdr:cNvPr id="377" name="0/0">
          <a:extLst>
            <a:ext uri="{FF2B5EF4-FFF2-40B4-BE49-F238E27FC236}">
              <a16:creationId xmlns:a16="http://schemas.microsoft.com/office/drawing/2014/main" id="{9C64552D-5E54-41C7-A847-66993887C4AB}"/>
            </a:ext>
          </a:extLst>
        </xdr:cNvPr>
        <xdr:cNvSpPr>
          <a:spLocks noChangeArrowheads="1"/>
        </xdr:cNvSpPr>
      </xdr:nvSpPr>
      <xdr:spPr bwMode="auto">
        <a:xfrm>
          <a:off x="427482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194</xdr:row>
      <xdr:rowOff>142875</xdr:rowOff>
    </xdr:from>
    <xdr:to>
      <xdr:col>22</xdr:col>
      <xdr:colOff>1</xdr:colOff>
      <xdr:row>195</xdr:row>
      <xdr:rowOff>104775</xdr:rowOff>
    </xdr:to>
    <xdr:sp macro="" textlink="">
      <xdr:nvSpPr>
        <xdr:cNvPr id="378" name="Freeform 10695">
          <a:extLst>
            <a:ext uri="{FF2B5EF4-FFF2-40B4-BE49-F238E27FC236}">
              <a16:creationId xmlns:a16="http://schemas.microsoft.com/office/drawing/2014/main" id="{D8DBDF81-155C-49E0-BD21-43FF8E07868E}"/>
            </a:ext>
          </a:extLst>
        </xdr:cNvPr>
        <xdr:cNvSpPr>
          <a:spLocks/>
        </xdr:cNvSpPr>
      </xdr:nvSpPr>
      <xdr:spPr bwMode="auto">
        <a:xfrm>
          <a:off x="451294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194</xdr:row>
      <xdr:rowOff>171450</xdr:rowOff>
    </xdr:from>
    <xdr:to>
      <xdr:col>23</xdr:col>
      <xdr:colOff>0</xdr:colOff>
      <xdr:row>197</xdr:row>
      <xdr:rowOff>0</xdr:rowOff>
    </xdr:to>
    <xdr:sp macro="" textlink="">
      <xdr:nvSpPr>
        <xdr:cNvPr id="379" name="0/0">
          <a:extLst>
            <a:ext uri="{FF2B5EF4-FFF2-40B4-BE49-F238E27FC236}">
              <a16:creationId xmlns:a16="http://schemas.microsoft.com/office/drawing/2014/main" id="{B53845D9-40BA-487B-BDE2-72E88220DD8E}"/>
            </a:ext>
          </a:extLst>
        </xdr:cNvPr>
        <xdr:cNvSpPr>
          <a:spLocks noChangeArrowheads="1"/>
        </xdr:cNvSpPr>
      </xdr:nvSpPr>
      <xdr:spPr bwMode="auto">
        <a:xfrm>
          <a:off x="52806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194</xdr:row>
      <xdr:rowOff>142875</xdr:rowOff>
    </xdr:from>
    <xdr:to>
      <xdr:col>26</xdr:col>
      <xdr:colOff>1</xdr:colOff>
      <xdr:row>195</xdr:row>
      <xdr:rowOff>104775</xdr:rowOff>
    </xdr:to>
    <xdr:sp macro="" textlink="">
      <xdr:nvSpPr>
        <xdr:cNvPr id="380" name="Freeform 10695">
          <a:extLst>
            <a:ext uri="{FF2B5EF4-FFF2-40B4-BE49-F238E27FC236}">
              <a16:creationId xmlns:a16="http://schemas.microsoft.com/office/drawing/2014/main" id="{B3962627-09E8-4384-86E1-0570D3020066}"/>
            </a:ext>
          </a:extLst>
        </xdr:cNvPr>
        <xdr:cNvSpPr>
          <a:spLocks/>
        </xdr:cNvSpPr>
      </xdr:nvSpPr>
      <xdr:spPr bwMode="auto">
        <a:xfrm>
          <a:off x="551878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194</xdr:row>
      <xdr:rowOff>171450</xdr:rowOff>
    </xdr:from>
    <xdr:to>
      <xdr:col>27</xdr:col>
      <xdr:colOff>0</xdr:colOff>
      <xdr:row>197</xdr:row>
      <xdr:rowOff>0</xdr:rowOff>
    </xdr:to>
    <xdr:sp macro="" textlink="">
      <xdr:nvSpPr>
        <xdr:cNvPr id="381" name="0/0">
          <a:extLst>
            <a:ext uri="{FF2B5EF4-FFF2-40B4-BE49-F238E27FC236}">
              <a16:creationId xmlns:a16="http://schemas.microsoft.com/office/drawing/2014/main" id="{555887BB-F804-4E08-8E6A-DA1F3FC0131B}"/>
            </a:ext>
          </a:extLst>
        </xdr:cNvPr>
        <xdr:cNvSpPr>
          <a:spLocks noChangeArrowheads="1"/>
        </xdr:cNvSpPr>
      </xdr:nvSpPr>
      <xdr:spPr bwMode="auto">
        <a:xfrm>
          <a:off x="628650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194</xdr:row>
      <xdr:rowOff>142875</xdr:rowOff>
    </xdr:from>
    <xdr:to>
      <xdr:col>30</xdr:col>
      <xdr:colOff>1</xdr:colOff>
      <xdr:row>195</xdr:row>
      <xdr:rowOff>104775</xdr:rowOff>
    </xdr:to>
    <xdr:sp macro="" textlink="">
      <xdr:nvSpPr>
        <xdr:cNvPr id="382" name="Freeform 10695">
          <a:extLst>
            <a:ext uri="{FF2B5EF4-FFF2-40B4-BE49-F238E27FC236}">
              <a16:creationId xmlns:a16="http://schemas.microsoft.com/office/drawing/2014/main" id="{56909947-BD6B-41DB-8E11-000F0F0C4AB7}"/>
            </a:ext>
          </a:extLst>
        </xdr:cNvPr>
        <xdr:cNvSpPr>
          <a:spLocks/>
        </xdr:cNvSpPr>
      </xdr:nvSpPr>
      <xdr:spPr bwMode="auto">
        <a:xfrm>
          <a:off x="652462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194</xdr:row>
      <xdr:rowOff>171450</xdr:rowOff>
    </xdr:from>
    <xdr:to>
      <xdr:col>31</xdr:col>
      <xdr:colOff>0</xdr:colOff>
      <xdr:row>197</xdr:row>
      <xdr:rowOff>0</xdr:rowOff>
    </xdr:to>
    <xdr:sp macro="" textlink="">
      <xdr:nvSpPr>
        <xdr:cNvPr id="383" name="0/0">
          <a:extLst>
            <a:ext uri="{FF2B5EF4-FFF2-40B4-BE49-F238E27FC236}">
              <a16:creationId xmlns:a16="http://schemas.microsoft.com/office/drawing/2014/main" id="{48DA6697-95B5-4612-9CF4-E9343F9B347A}"/>
            </a:ext>
          </a:extLst>
        </xdr:cNvPr>
        <xdr:cNvSpPr>
          <a:spLocks noChangeArrowheads="1"/>
        </xdr:cNvSpPr>
      </xdr:nvSpPr>
      <xdr:spPr bwMode="auto">
        <a:xfrm>
          <a:off x="729234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194</xdr:row>
      <xdr:rowOff>142875</xdr:rowOff>
    </xdr:from>
    <xdr:to>
      <xdr:col>34</xdr:col>
      <xdr:colOff>1</xdr:colOff>
      <xdr:row>195</xdr:row>
      <xdr:rowOff>104775</xdr:rowOff>
    </xdr:to>
    <xdr:sp macro="" textlink="">
      <xdr:nvSpPr>
        <xdr:cNvPr id="384" name="Freeform 10695">
          <a:extLst>
            <a:ext uri="{FF2B5EF4-FFF2-40B4-BE49-F238E27FC236}">
              <a16:creationId xmlns:a16="http://schemas.microsoft.com/office/drawing/2014/main" id="{829AD396-22C3-4016-A683-F750667134DC}"/>
            </a:ext>
          </a:extLst>
        </xdr:cNvPr>
        <xdr:cNvSpPr>
          <a:spLocks/>
        </xdr:cNvSpPr>
      </xdr:nvSpPr>
      <xdr:spPr bwMode="auto">
        <a:xfrm>
          <a:off x="753046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194</xdr:row>
      <xdr:rowOff>171450</xdr:rowOff>
    </xdr:from>
    <xdr:to>
      <xdr:col>35</xdr:col>
      <xdr:colOff>0</xdr:colOff>
      <xdr:row>197</xdr:row>
      <xdr:rowOff>0</xdr:rowOff>
    </xdr:to>
    <xdr:sp macro="" textlink="">
      <xdr:nvSpPr>
        <xdr:cNvPr id="385" name="0/0">
          <a:extLst>
            <a:ext uri="{FF2B5EF4-FFF2-40B4-BE49-F238E27FC236}">
              <a16:creationId xmlns:a16="http://schemas.microsoft.com/office/drawing/2014/main" id="{E3608BF4-2BF1-47C2-83DC-8788DAF04D9F}"/>
            </a:ext>
          </a:extLst>
        </xdr:cNvPr>
        <xdr:cNvSpPr>
          <a:spLocks noChangeArrowheads="1"/>
        </xdr:cNvSpPr>
      </xdr:nvSpPr>
      <xdr:spPr bwMode="auto">
        <a:xfrm>
          <a:off x="829818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194</xdr:row>
      <xdr:rowOff>142875</xdr:rowOff>
    </xdr:from>
    <xdr:to>
      <xdr:col>38</xdr:col>
      <xdr:colOff>1</xdr:colOff>
      <xdr:row>195</xdr:row>
      <xdr:rowOff>104775</xdr:rowOff>
    </xdr:to>
    <xdr:sp macro="" textlink="">
      <xdr:nvSpPr>
        <xdr:cNvPr id="386" name="Freeform 10695">
          <a:extLst>
            <a:ext uri="{FF2B5EF4-FFF2-40B4-BE49-F238E27FC236}">
              <a16:creationId xmlns:a16="http://schemas.microsoft.com/office/drawing/2014/main" id="{9FEFF43A-8597-4BE6-A3DF-3CB86D012561}"/>
            </a:ext>
          </a:extLst>
        </xdr:cNvPr>
        <xdr:cNvSpPr>
          <a:spLocks/>
        </xdr:cNvSpPr>
      </xdr:nvSpPr>
      <xdr:spPr bwMode="auto">
        <a:xfrm>
          <a:off x="853630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194</xdr:row>
      <xdr:rowOff>171450</xdr:rowOff>
    </xdr:from>
    <xdr:to>
      <xdr:col>3</xdr:col>
      <xdr:colOff>0</xdr:colOff>
      <xdr:row>197</xdr:row>
      <xdr:rowOff>0</xdr:rowOff>
    </xdr:to>
    <xdr:sp macro="" textlink="">
      <xdr:nvSpPr>
        <xdr:cNvPr id="387" name="0/0">
          <a:extLst>
            <a:ext uri="{FF2B5EF4-FFF2-40B4-BE49-F238E27FC236}">
              <a16:creationId xmlns:a16="http://schemas.microsoft.com/office/drawing/2014/main" id="{8295370D-0AB5-45AC-B091-D63EF2BC4B7F}"/>
            </a:ext>
          </a:extLst>
        </xdr:cNvPr>
        <xdr:cNvSpPr>
          <a:spLocks noChangeArrowheads="1"/>
        </xdr:cNvSpPr>
      </xdr:nvSpPr>
      <xdr:spPr bwMode="auto">
        <a:xfrm>
          <a:off x="2514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142875</xdr:rowOff>
    </xdr:from>
    <xdr:to>
      <xdr:col>6</xdr:col>
      <xdr:colOff>9526</xdr:colOff>
      <xdr:row>195</xdr:row>
      <xdr:rowOff>104775</xdr:rowOff>
    </xdr:to>
    <xdr:sp macro="" textlink="">
      <xdr:nvSpPr>
        <xdr:cNvPr id="388" name="Freeform 10695">
          <a:extLst>
            <a:ext uri="{FF2B5EF4-FFF2-40B4-BE49-F238E27FC236}">
              <a16:creationId xmlns:a16="http://schemas.microsoft.com/office/drawing/2014/main" id="{C81A78BB-3745-4EDE-808A-D9A6B5F0C1A0}"/>
            </a:ext>
          </a:extLst>
        </xdr:cNvPr>
        <xdr:cNvSpPr>
          <a:spLocks/>
        </xdr:cNvSpPr>
      </xdr:nvSpPr>
      <xdr:spPr bwMode="auto">
        <a:xfrm>
          <a:off x="502920" y="350881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194</xdr:row>
      <xdr:rowOff>171450</xdr:rowOff>
    </xdr:from>
    <xdr:to>
      <xdr:col>39</xdr:col>
      <xdr:colOff>0</xdr:colOff>
      <xdr:row>197</xdr:row>
      <xdr:rowOff>0</xdr:rowOff>
    </xdr:to>
    <xdr:sp macro="" textlink="">
      <xdr:nvSpPr>
        <xdr:cNvPr id="389" name="0/0">
          <a:extLst>
            <a:ext uri="{FF2B5EF4-FFF2-40B4-BE49-F238E27FC236}">
              <a16:creationId xmlns:a16="http://schemas.microsoft.com/office/drawing/2014/main" id="{B1C1C82A-C8D7-4698-903B-90D7535CDA46}"/>
            </a:ext>
          </a:extLst>
        </xdr:cNvPr>
        <xdr:cNvSpPr>
          <a:spLocks noChangeArrowheads="1"/>
        </xdr:cNvSpPr>
      </xdr:nvSpPr>
      <xdr:spPr bwMode="auto">
        <a:xfrm>
          <a:off x="930402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194</xdr:row>
      <xdr:rowOff>142875</xdr:rowOff>
    </xdr:from>
    <xdr:to>
      <xdr:col>42</xdr:col>
      <xdr:colOff>1</xdr:colOff>
      <xdr:row>195</xdr:row>
      <xdr:rowOff>104775</xdr:rowOff>
    </xdr:to>
    <xdr:sp macro="" textlink="">
      <xdr:nvSpPr>
        <xdr:cNvPr id="390" name="Freeform 10695">
          <a:extLst>
            <a:ext uri="{FF2B5EF4-FFF2-40B4-BE49-F238E27FC236}">
              <a16:creationId xmlns:a16="http://schemas.microsoft.com/office/drawing/2014/main" id="{BCF31C70-516C-419C-A3E0-B27E32EE3778}"/>
            </a:ext>
          </a:extLst>
        </xdr:cNvPr>
        <xdr:cNvSpPr>
          <a:spLocks/>
        </xdr:cNvSpPr>
      </xdr:nvSpPr>
      <xdr:spPr bwMode="auto">
        <a:xfrm>
          <a:off x="954214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194</xdr:row>
      <xdr:rowOff>171450</xdr:rowOff>
    </xdr:from>
    <xdr:to>
      <xdr:col>43</xdr:col>
      <xdr:colOff>0</xdr:colOff>
      <xdr:row>197</xdr:row>
      <xdr:rowOff>0</xdr:rowOff>
    </xdr:to>
    <xdr:sp macro="" textlink="">
      <xdr:nvSpPr>
        <xdr:cNvPr id="391" name="0/0">
          <a:extLst>
            <a:ext uri="{FF2B5EF4-FFF2-40B4-BE49-F238E27FC236}">
              <a16:creationId xmlns:a16="http://schemas.microsoft.com/office/drawing/2014/main" id="{C10113BF-5E13-472C-BEC7-E9DDFD58523B}"/>
            </a:ext>
          </a:extLst>
        </xdr:cNvPr>
        <xdr:cNvSpPr>
          <a:spLocks noChangeArrowheads="1"/>
        </xdr:cNvSpPr>
      </xdr:nvSpPr>
      <xdr:spPr bwMode="auto">
        <a:xfrm>
          <a:off x="103098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204</xdr:row>
      <xdr:rowOff>171450</xdr:rowOff>
    </xdr:from>
    <xdr:to>
      <xdr:col>7</xdr:col>
      <xdr:colOff>0</xdr:colOff>
      <xdr:row>207</xdr:row>
      <xdr:rowOff>0</xdr:rowOff>
    </xdr:to>
    <xdr:sp macro="" textlink="">
      <xdr:nvSpPr>
        <xdr:cNvPr id="392" name="0/0">
          <a:extLst>
            <a:ext uri="{FF2B5EF4-FFF2-40B4-BE49-F238E27FC236}">
              <a16:creationId xmlns:a16="http://schemas.microsoft.com/office/drawing/2014/main" id="{B37987E7-E9A4-436E-A83C-401E880D232D}"/>
            </a:ext>
          </a:extLst>
        </xdr:cNvPr>
        <xdr:cNvSpPr>
          <a:spLocks noChangeArrowheads="1"/>
        </xdr:cNvSpPr>
      </xdr:nvSpPr>
      <xdr:spPr bwMode="auto">
        <a:xfrm>
          <a:off x="125730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204</xdr:row>
      <xdr:rowOff>142875</xdr:rowOff>
    </xdr:from>
    <xdr:to>
      <xdr:col>10</xdr:col>
      <xdr:colOff>9525</xdr:colOff>
      <xdr:row>205</xdr:row>
      <xdr:rowOff>104775</xdr:rowOff>
    </xdr:to>
    <xdr:sp macro="" textlink="">
      <xdr:nvSpPr>
        <xdr:cNvPr id="393" name="Freeform 10695">
          <a:extLst>
            <a:ext uri="{FF2B5EF4-FFF2-40B4-BE49-F238E27FC236}">
              <a16:creationId xmlns:a16="http://schemas.microsoft.com/office/drawing/2014/main" id="{079398E7-9DD2-45C0-8407-89796F404CD8}"/>
            </a:ext>
          </a:extLst>
        </xdr:cNvPr>
        <xdr:cNvSpPr>
          <a:spLocks/>
        </xdr:cNvSpPr>
      </xdr:nvSpPr>
      <xdr:spPr bwMode="auto">
        <a:xfrm>
          <a:off x="1504949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204</xdr:row>
      <xdr:rowOff>171450</xdr:rowOff>
    </xdr:from>
    <xdr:to>
      <xdr:col>11</xdr:col>
      <xdr:colOff>0</xdr:colOff>
      <xdr:row>207</xdr:row>
      <xdr:rowOff>0</xdr:rowOff>
    </xdr:to>
    <xdr:sp macro="" textlink="">
      <xdr:nvSpPr>
        <xdr:cNvPr id="394" name="0/0">
          <a:extLst>
            <a:ext uri="{FF2B5EF4-FFF2-40B4-BE49-F238E27FC236}">
              <a16:creationId xmlns:a16="http://schemas.microsoft.com/office/drawing/2014/main" id="{161B653B-8F7E-45EB-BAC6-3F77C0C64466}"/>
            </a:ext>
          </a:extLst>
        </xdr:cNvPr>
        <xdr:cNvSpPr>
          <a:spLocks noChangeArrowheads="1"/>
        </xdr:cNvSpPr>
      </xdr:nvSpPr>
      <xdr:spPr bwMode="auto">
        <a:xfrm>
          <a:off x="226314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204</xdr:row>
      <xdr:rowOff>142875</xdr:rowOff>
    </xdr:from>
    <xdr:to>
      <xdr:col>14</xdr:col>
      <xdr:colOff>1</xdr:colOff>
      <xdr:row>205</xdr:row>
      <xdr:rowOff>104775</xdr:rowOff>
    </xdr:to>
    <xdr:sp macro="" textlink="">
      <xdr:nvSpPr>
        <xdr:cNvPr id="395" name="Freeform 10695">
          <a:extLst>
            <a:ext uri="{FF2B5EF4-FFF2-40B4-BE49-F238E27FC236}">
              <a16:creationId xmlns:a16="http://schemas.microsoft.com/office/drawing/2014/main" id="{5B3C50CA-A360-4EB0-9CBD-AEE587F88B59}"/>
            </a:ext>
          </a:extLst>
        </xdr:cNvPr>
        <xdr:cNvSpPr>
          <a:spLocks/>
        </xdr:cNvSpPr>
      </xdr:nvSpPr>
      <xdr:spPr bwMode="auto">
        <a:xfrm>
          <a:off x="250126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204</xdr:row>
      <xdr:rowOff>171450</xdr:rowOff>
    </xdr:from>
    <xdr:to>
      <xdr:col>15</xdr:col>
      <xdr:colOff>0</xdr:colOff>
      <xdr:row>207</xdr:row>
      <xdr:rowOff>0</xdr:rowOff>
    </xdr:to>
    <xdr:sp macro="" textlink="">
      <xdr:nvSpPr>
        <xdr:cNvPr id="396" name="0/0">
          <a:extLst>
            <a:ext uri="{FF2B5EF4-FFF2-40B4-BE49-F238E27FC236}">
              <a16:creationId xmlns:a16="http://schemas.microsoft.com/office/drawing/2014/main" id="{CB3ADE91-60CB-4C25-9DD6-1232958DAE30}"/>
            </a:ext>
          </a:extLst>
        </xdr:cNvPr>
        <xdr:cNvSpPr>
          <a:spLocks noChangeArrowheads="1"/>
        </xdr:cNvSpPr>
      </xdr:nvSpPr>
      <xdr:spPr bwMode="auto">
        <a:xfrm>
          <a:off x="326898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204</xdr:row>
      <xdr:rowOff>142875</xdr:rowOff>
    </xdr:from>
    <xdr:to>
      <xdr:col>18</xdr:col>
      <xdr:colOff>1</xdr:colOff>
      <xdr:row>205</xdr:row>
      <xdr:rowOff>104775</xdr:rowOff>
    </xdr:to>
    <xdr:sp macro="" textlink="">
      <xdr:nvSpPr>
        <xdr:cNvPr id="397" name="Freeform 10695">
          <a:extLst>
            <a:ext uri="{FF2B5EF4-FFF2-40B4-BE49-F238E27FC236}">
              <a16:creationId xmlns:a16="http://schemas.microsoft.com/office/drawing/2014/main" id="{0E56DA03-842A-4C93-8CC0-142362B17DE6}"/>
            </a:ext>
          </a:extLst>
        </xdr:cNvPr>
        <xdr:cNvSpPr>
          <a:spLocks/>
        </xdr:cNvSpPr>
      </xdr:nvSpPr>
      <xdr:spPr bwMode="auto">
        <a:xfrm>
          <a:off x="350710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204</xdr:row>
      <xdr:rowOff>171450</xdr:rowOff>
    </xdr:from>
    <xdr:to>
      <xdr:col>19</xdr:col>
      <xdr:colOff>0</xdr:colOff>
      <xdr:row>207</xdr:row>
      <xdr:rowOff>0</xdr:rowOff>
    </xdr:to>
    <xdr:sp macro="" textlink="">
      <xdr:nvSpPr>
        <xdr:cNvPr id="398" name="0/0">
          <a:extLst>
            <a:ext uri="{FF2B5EF4-FFF2-40B4-BE49-F238E27FC236}">
              <a16:creationId xmlns:a16="http://schemas.microsoft.com/office/drawing/2014/main" id="{7D92F66D-5689-43FE-806B-F436AB748515}"/>
            </a:ext>
          </a:extLst>
        </xdr:cNvPr>
        <xdr:cNvSpPr>
          <a:spLocks noChangeArrowheads="1"/>
        </xdr:cNvSpPr>
      </xdr:nvSpPr>
      <xdr:spPr bwMode="auto">
        <a:xfrm>
          <a:off x="4274820" y="368922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204</xdr:row>
      <xdr:rowOff>142875</xdr:rowOff>
    </xdr:from>
    <xdr:to>
      <xdr:col>22</xdr:col>
      <xdr:colOff>1</xdr:colOff>
      <xdr:row>205</xdr:row>
      <xdr:rowOff>104775</xdr:rowOff>
    </xdr:to>
    <xdr:sp macro="" textlink="">
      <xdr:nvSpPr>
        <xdr:cNvPr id="399" name="Freeform 10695">
          <a:extLst>
            <a:ext uri="{FF2B5EF4-FFF2-40B4-BE49-F238E27FC236}">
              <a16:creationId xmlns:a16="http://schemas.microsoft.com/office/drawing/2014/main" id="{115D788A-A0EB-4745-B21D-C1FC6C1E6968}"/>
            </a:ext>
          </a:extLst>
        </xdr:cNvPr>
        <xdr:cNvSpPr>
          <a:spLocks/>
        </xdr:cNvSpPr>
      </xdr:nvSpPr>
      <xdr:spPr bwMode="auto">
        <a:xfrm>
          <a:off x="451294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204</xdr:row>
      <xdr:rowOff>171450</xdr:rowOff>
    </xdr:from>
    <xdr:to>
      <xdr:col>23</xdr:col>
      <xdr:colOff>0</xdr:colOff>
      <xdr:row>207</xdr:row>
      <xdr:rowOff>0</xdr:rowOff>
    </xdr:to>
    <xdr:sp macro="" textlink="">
      <xdr:nvSpPr>
        <xdr:cNvPr id="400" name="0/0">
          <a:extLst>
            <a:ext uri="{FF2B5EF4-FFF2-40B4-BE49-F238E27FC236}">
              <a16:creationId xmlns:a16="http://schemas.microsoft.com/office/drawing/2014/main" id="{9D094FE5-8EA9-4515-A545-B016A4348C67}"/>
            </a:ext>
          </a:extLst>
        </xdr:cNvPr>
        <xdr:cNvSpPr>
          <a:spLocks noChangeArrowheads="1"/>
        </xdr:cNvSpPr>
      </xdr:nvSpPr>
      <xdr:spPr bwMode="auto">
        <a:xfrm>
          <a:off x="5280660" y="368922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204</xdr:row>
      <xdr:rowOff>142875</xdr:rowOff>
    </xdr:from>
    <xdr:to>
      <xdr:col>26</xdr:col>
      <xdr:colOff>1</xdr:colOff>
      <xdr:row>205</xdr:row>
      <xdr:rowOff>104775</xdr:rowOff>
    </xdr:to>
    <xdr:sp macro="" textlink="">
      <xdr:nvSpPr>
        <xdr:cNvPr id="401" name="Freeform 10695">
          <a:extLst>
            <a:ext uri="{FF2B5EF4-FFF2-40B4-BE49-F238E27FC236}">
              <a16:creationId xmlns:a16="http://schemas.microsoft.com/office/drawing/2014/main" id="{6D78FD23-691C-4122-909D-7C1DE609B670}"/>
            </a:ext>
          </a:extLst>
        </xdr:cNvPr>
        <xdr:cNvSpPr>
          <a:spLocks/>
        </xdr:cNvSpPr>
      </xdr:nvSpPr>
      <xdr:spPr bwMode="auto">
        <a:xfrm>
          <a:off x="551878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204</xdr:row>
      <xdr:rowOff>171450</xdr:rowOff>
    </xdr:from>
    <xdr:to>
      <xdr:col>27</xdr:col>
      <xdr:colOff>0</xdr:colOff>
      <xdr:row>207</xdr:row>
      <xdr:rowOff>0</xdr:rowOff>
    </xdr:to>
    <xdr:sp macro="" textlink="">
      <xdr:nvSpPr>
        <xdr:cNvPr id="402" name="0/0">
          <a:extLst>
            <a:ext uri="{FF2B5EF4-FFF2-40B4-BE49-F238E27FC236}">
              <a16:creationId xmlns:a16="http://schemas.microsoft.com/office/drawing/2014/main" id="{8A832151-6359-41B1-AFC6-8A80BCBDDEE3}"/>
            </a:ext>
          </a:extLst>
        </xdr:cNvPr>
        <xdr:cNvSpPr>
          <a:spLocks noChangeArrowheads="1"/>
        </xdr:cNvSpPr>
      </xdr:nvSpPr>
      <xdr:spPr bwMode="auto">
        <a:xfrm>
          <a:off x="628650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403" name="Freeform 10695">
          <a:extLst>
            <a:ext uri="{FF2B5EF4-FFF2-40B4-BE49-F238E27FC236}">
              <a16:creationId xmlns:a16="http://schemas.microsoft.com/office/drawing/2014/main" id="{5E6837A5-5A73-4BDB-A056-9329DF6C4F9D}"/>
            </a:ext>
          </a:extLst>
        </xdr:cNvPr>
        <xdr:cNvSpPr>
          <a:spLocks/>
        </xdr:cNvSpPr>
      </xdr:nvSpPr>
      <xdr:spPr bwMode="auto">
        <a:xfrm>
          <a:off x="652462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204</xdr:row>
      <xdr:rowOff>171450</xdr:rowOff>
    </xdr:from>
    <xdr:to>
      <xdr:col>31</xdr:col>
      <xdr:colOff>0</xdr:colOff>
      <xdr:row>207</xdr:row>
      <xdr:rowOff>0</xdr:rowOff>
    </xdr:to>
    <xdr:sp macro="" textlink="">
      <xdr:nvSpPr>
        <xdr:cNvPr id="404" name="0/0">
          <a:extLst>
            <a:ext uri="{FF2B5EF4-FFF2-40B4-BE49-F238E27FC236}">
              <a16:creationId xmlns:a16="http://schemas.microsoft.com/office/drawing/2014/main" id="{3A3C9760-73C8-4B51-B78C-4A2231A4F02D}"/>
            </a:ext>
          </a:extLst>
        </xdr:cNvPr>
        <xdr:cNvSpPr>
          <a:spLocks noChangeArrowheads="1"/>
        </xdr:cNvSpPr>
      </xdr:nvSpPr>
      <xdr:spPr bwMode="auto">
        <a:xfrm>
          <a:off x="729234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204</xdr:row>
      <xdr:rowOff>142875</xdr:rowOff>
    </xdr:from>
    <xdr:to>
      <xdr:col>34</xdr:col>
      <xdr:colOff>1</xdr:colOff>
      <xdr:row>205</xdr:row>
      <xdr:rowOff>104775</xdr:rowOff>
    </xdr:to>
    <xdr:sp macro="" textlink="">
      <xdr:nvSpPr>
        <xdr:cNvPr id="405" name="Freeform 10695">
          <a:extLst>
            <a:ext uri="{FF2B5EF4-FFF2-40B4-BE49-F238E27FC236}">
              <a16:creationId xmlns:a16="http://schemas.microsoft.com/office/drawing/2014/main" id="{E05F800E-190B-43CD-B53F-7EB3E48FE7C5}"/>
            </a:ext>
          </a:extLst>
        </xdr:cNvPr>
        <xdr:cNvSpPr>
          <a:spLocks/>
        </xdr:cNvSpPr>
      </xdr:nvSpPr>
      <xdr:spPr bwMode="auto">
        <a:xfrm>
          <a:off x="753046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204</xdr:row>
      <xdr:rowOff>171450</xdr:rowOff>
    </xdr:from>
    <xdr:to>
      <xdr:col>35</xdr:col>
      <xdr:colOff>0</xdr:colOff>
      <xdr:row>207</xdr:row>
      <xdr:rowOff>0</xdr:rowOff>
    </xdr:to>
    <xdr:sp macro="" textlink="">
      <xdr:nvSpPr>
        <xdr:cNvPr id="406" name="0/0">
          <a:extLst>
            <a:ext uri="{FF2B5EF4-FFF2-40B4-BE49-F238E27FC236}">
              <a16:creationId xmlns:a16="http://schemas.microsoft.com/office/drawing/2014/main" id="{3BBC9F8D-701D-412E-B91C-7D78BDBA6C89}"/>
            </a:ext>
          </a:extLst>
        </xdr:cNvPr>
        <xdr:cNvSpPr>
          <a:spLocks noChangeArrowheads="1"/>
        </xdr:cNvSpPr>
      </xdr:nvSpPr>
      <xdr:spPr bwMode="auto">
        <a:xfrm>
          <a:off x="829818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204</xdr:row>
      <xdr:rowOff>142875</xdr:rowOff>
    </xdr:from>
    <xdr:to>
      <xdr:col>38</xdr:col>
      <xdr:colOff>1</xdr:colOff>
      <xdr:row>205</xdr:row>
      <xdr:rowOff>104775</xdr:rowOff>
    </xdr:to>
    <xdr:sp macro="" textlink="">
      <xdr:nvSpPr>
        <xdr:cNvPr id="407" name="Freeform 10695">
          <a:extLst>
            <a:ext uri="{FF2B5EF4-FFF2-40B4-BE49-F238E27FC236}">
              <a16:creationId xmlns:a16="http://schemas.microsoft.com/office/drawing/2014/main" id="{25DE1855-9153-4D2D-926C-FE23E8267666}"/>
            </a:ext>
          </a:extLst>
        </xdr:cNvPr>
        <xdr:cNvSpPr>
          <a:spLocks/>
        </xdr:cNvSpPr>
      </xdr:nvSpPr>
      <xdr:spPr bwMode="auto">
        <a:xfrm>
          <a:off x="853630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204</xdr:row>
      <xdr:rowOff>171450</xdr:rowOff>
    </xdr:from>
    <xdr:to>
      <xdr:col>3</xdr:col>
      <xdr:colOff>0</xdr:colOff>
      <xdr:row>207</xdr:row>
      <xdr:rowOff>0</xdr:rowOff>
    </xdr:to>
    <xdr:sp macro="" textlink="">
      <xdr:nvSpPr>
        <xdr:cNvPr id="408" name="0/0">
          <a:extLst>
            <a:ext uri="{FF2B5EF4-FFF2-40B4-BE49-F238E27FC236}">
              <a16:creationId xmlns:a16="http://schemas.microsoft.com/office/drawing/2014/main" id="{61DD6DE4-01EE-4FBE-985C-4C78BBC70061}"/>
            </a:ext>
          </a:extLst>
        </xdr:cNvPr>
        <xdr:cNvSpPr>
          <a:spLocks noChangeArrowheads="1"/>
        </xdr:cNvSpPr>
      </xdr:nvSpPr>
      <xdr:spPr bwMode="auto">
        <a:xfrm>
          <a:off x="25146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142875</xdr:rowOff>
    </xdr:from>
    <xdr:to>
      <xdr:col>6</xdr:col>
      <xdr:colOff>9526</xdr:colOff>
      <xdr:row>205</xdr:row>
      <xdr:rowOff>104775</xdr:rowOff>
    </xdr:to>
    <xdr:sp macro="" textlink="">
      <xdr:nvSpPr>
        <xdr:cNvPr id="409" name="Freeform 10695">
          <a:extLst>
            <a:ext uri="{FF2B5EF4-FFF2-40B4-BE49-F238E27FC236}">
              <a16:creationId xmlns:a16="http://schemas.microsoft.com/office/drawing/2014/main" id="{60D15A2B-666D-489B-8E5C-AAFCCBDF361F}"/>
            </a:ext>
          </a:extLst>
        </xdr:cNvPr>
        <xdr:cNvSpPr>
          <a:spLocks/>
        </xdr:cNvSpPr>
      </xdr:nvSpPr>
      <xdr:spPr bwMode="auto">
        <a:xfrm>
          <a:off x="502920" y="368636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204</xdr:row>
      <xdr:rowOff>171450</xdr:rowOff>
    </xdr:from>
    <xdr:to>
      <xdr:col>39</xdr:col>
      <xdr:colOff>0</xdr:colOff>
      <xdr:row>207</xdr:row>
      <xdr:rowOff>0</xdr:rowOff>
    </xdr:to>
    <xdr:sp macro="" textlink="">
      <xdr:nvSpPr>
        <xdr:cNvPr id="410" name="0/0">
          <a:extLst>
            <a:ext uri="{FF2B5EF4-FFF2-40B4-BE49-F238E27FC236}">
              <a16:creationId xmlns:a16="http://schemas.microsoft.com/office/drawing/2014/main" id="{61711587-51B8-43F7-B6DF-56BF4D751FE6}"/>
            </a:ext>
          </a:extLst>
        </xdr:cNvPr>
        <xdr:cNvSpPr>
          <a:spLocks noChangeArrowheads="1"/>
        </xdr:cNvSpPr>
      </xdr:nvSpPr>
      <xdr:spPr bwMode="auto">
        <a:xfrm>
          <a:off x="930402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204</xdr:row>
      <xdr:rowOff>152400</xdr:rowOff>
    </xdr:from>
    <xdr:to>
      <xdr:col>42</xdr:col>
      <xdr:colOff>1</xdr:colOff>
      <xdr:row>205</xdr:row>
      <xdr:rowOff>114300</xdr:rowOff>
    </xdr:to>
    <xdr:sp macro="" textlink="">
      <xdr:nvSpPr>
        <xdr:cNvPr id="411" name="Freeform 10695">
          <a:extLst>
            <a:ext uri="{FF2B5EF4-FFF2-40B4-BE49-F238E27FC236}">
              <a16:creationId xmlns:a16="http://schemas.microsoft.com/office/drawing/2014/main" id="{15434220-D491-42B5-8B67-D4E0B2AA3D47}"/>
            </a:ext>
          </a:extLst>
        </xdr:cNvPr>
        <xdr:cNvSpPr>
          <a:spLocks/>
        </xdr:cNvSpPr>
      </xdr:nvSpPr>
      <xdr:spPr bwMode="auto">
        <a:xfrm>
          <a:off x="9542145" y="3687318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204</xdr:row>
      <xdr:rowOff>171450</xdr:rowOff>
    </xdr:from>
    <xdr:to>
      <xdr:col>43</xdr:col>
      <xdr:colOff>0</xdr:colOff>
      <xdr:row>207</xdr:row>
      <xdr:rowOff>0</xdr:rowOff>
    </xdr:to>
    <xdr:sp macro="" textlink="">
      <xdr:nvSpPr>
        <xdr:cNvPr id="412" name="0/0">
          <a:extLst>
            <a:ext uri="{FF2B5EF4-FFF2-40B4-BE49-F238E27FC236}">
              <a16:creationId xmlns:a16="http://schemas.microsoft.com/office/drawing/2014/main" id="{ECABFCED-9734-4E97-9362-097E3934B40A}"/>
            </a:ext>
          </a:extLst>
        </xdr:cNvPr>
        <xdr:cNvSpPr>
          <a:spLocks noChangeArrowheads="1"/>
        </xdr:cNvSpPr>
      </xdr:nvSpPr>
      <xdr:spPr bwMode="auto">
        <a:xfrm>
          <a:off x="1030986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214</xdr:row>
      <xdr:rowOff>171450</xdr:rowOff>
    </xdr:from>
    <xdr:to>
      <xdr:col>7</xdr:col>
      <xdr:colOff>0</xdr:colOff>
      <xdr:row>217</xdr:row>
      <xdr:rowOff>0</xdr:rowOff>
    </xdr:to>
    <xdr:sp macro="" textlink="">
      <xdr:nvSpPr>
        <xdr:cNvPr id="413" name="0/0">
          <a:extLst>
            <a:ext uri="{FF2B5EF4-FFF2-40B4-BE49-F238E27FC236}">
              <a16:creationId xmlns:a16="http://schemas.microsoft.com/office/drawing/2014/main" id="{4CBAD90D-7842-49BC-9B40-AFFA7CBE5F9F}"/>
            </a:ext>
          </a:extLst>
        </xdr:cNvPr>
        <xdr:cNvSpPr>
          <a:spLocks noChangeArrowheads="1"/>
        </xdr:cNvSpPr>
      </xdr:nvSpPr>
      <xdr:spPr bwMode="auto">
        <a:xfrm>
          <a:off x="125730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214</xdr:row>
      <xdr:rowOff>142875</xdr:rowOff>
    </xdr:from>
    <xdr:to>
      <xdr:col>10</xdr:col>
      <xdr:colOff>9525</xdr:colOff>
      <xdr:row>215</xdr:row>
      <xdr:rowOff>104775</xdr:rowOff>
    </xdr:to>
    <xdr:sp macro="" textlink="">
      <xdr:nvSpPr>
        <xdr:cNvPr id="414" name="Freeform 10695">
          <a:extLst>
            <a:ext uri="{FF2B5EF4-FFF2-40B4-BE49-F238E27FC236}">
              <a16:creationId xmlns:a16="http://schemas.microsoft.com/office/drawing/2014/main" id="{3B550AD9-EFED-492B-B837-DDB2B5405B03}"/>
            </a:ext>
          </a:extLst>
        </xdr:cNvPr>
        <xdr:cNvSpPr>
          <a:spLocks/>
        </xdr:cNvSpPr>
      </xdr:nvSpPr>
      <xdr:spPr bwMode="auto">
        <a:xfrm>
          <a:off x="1504949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214</xdr:row>
      <xdr:rowOff>171450</xdr:rowOff>
    </xdr:from>
    <xdr:to>
      <xdr:col>11</xdr:col>
      <xdr:colOff>0</xdr:colOff>
      <xdr:row>217</xdr:row>
      <xdr:rowOff>0</xdr:rowOff>
    </xdr:to>
    <xdr:sp macro="" textlink="">
      <xdr:nvSpPr>
        <xdr:cNvPr id="415" name="0/0">
          <a:extLst>
            <a:ext uri="{FF2B5EF4-FFF2-40B4-BE49-F238E27FC236}">
              <a16:creationId xmlns:a16="http://schemas.microsoft.com/office/drawing/2014/main" id="{811E0F20-808D-4514-87BF-CB36BC9DB265}"/>
            </a:ext>
          </a:extLst>
        </xdr:cNvPr>
        <xdr:cNvSpPr>
          <a:spLocks noChangeArrowheads="1"/>
        </xdr:cNvSpPr>
      </xdr:nvSpPr>
      <xdr:spPr bwMode="auto">
        <a:xfrm>
          <a:off x="226314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214</xdr:row>
      <xdr:rowOff>142875</xdr:rowOff>
    </xdr:from>
    <xdr:to>
      <xdr:col>14</xdr:col>
      <xdr:colOff>1</xdr:colOff>
      <xdr:row>215</xdr:row>
      <xdr:rowOff>104775</xdr:rowOff>
    </xdr:to>
    <xdr:sp macro="" textlink="">
      <xdr:nvSpPr>
        <xdr:cNvPr id="416" name="Freeform 10695">
          <a:extLst>
            <a:ext uri="{FF2B5EF4-FFF2-40B4-BE49-F238E27FC236}">
              <a16:creationId xmlns:a16="http://schemas.microsoft.com/office/drawing/2014/main" id="{AC75BCDF-E80C-49B2-BF81-2BF15479469E}"/>
            </a:ext>
          </a:extLst>
        </xdr:cNvPr>
        <xdr:cNvSpPr>
          <a:spLocks/>
        </xdr:cNvSpPr>
      </xdr:nvSpPr>
      <xdr:spPr bwMode="auto">
        <a:xfrm>
          <a:off x="250126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214</xdr:row>
      <xdr:rowOff>171450</xdr:rowOff>
    </xdr:from>
    <xdr:to>
      <xdr:col>15</xdr:col>
      <xdr:colOff>0</xdr:colOff>
      <xdr:row>217</xdr:row>
      <xdr:rowOff>0</xdr:rowOff>
    </xdr:to>
    <xdr:sp macro="" textlink="">
      <xdr:nvSpPr>
        <xdr:cNvPr id="417" name="0/0">
          <a:extLst>
            <a:ext uri="{FF2B5EF4-FFF2-40B4-BE49-F238E27FC236}">
              <a16:creationId xmlns:a16="http://schemas.microsoft.com/office/drawing/2014/main" id="{F06567EA-156B-44DE-A479-028495C99E52}"/>
            </a:ext>
          </a:extLst>
        </xdr:cNvPr>
        <xdr:cNvSpPr>
          <a:spLocks noChangeArrowheads="1"/>
        </xdr:cNvSpPr>
      </xdr:nvSpPr>
      <xdr:spPr bwMode="auto">
        <a:xfrm>
          <a:off x="326898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214</xdr:row>
      <xdr:rowOff>142875</xdr:rowOff>
    </xdr:from>
    <xdr:to>
      <xdr:col>18</xdr:col>
      <xdr:colOff>1</xdr:colOff>
      <xdr:row>215</xdr:row>
      <xdr:rowOff>104775</xdr:rowOff>
    </xdr:to>
    <xdr:sp macro="" textlink="">
      <xdr:nvSpPr>
        <xdr:cNvPr id="418" name="Freeform 10695">
          <a:extLst>
            <a:ext uri="{FF2B5EF4-FFF2-40B4-BE49-F238E27FC236}">
              <a16:creationId xmlns:a16="http://schemas.microsoft.com/office/drawing/2014/main" id="{A1CB2288-A599-4961-AA5D-AC90DEB9AA03}"/>
            </a:ext>
          </a:extLst>
        </xdr:cNvPr>
        <xdr:cNvSpPr>
          <a:spLocks/>
        </xdr:cNvSpPr>
      </xdr:nvSpPr>
      <xdr:spPr bwMode="auto">
        <a:xfrm>
          <a:off x="350710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214</xdr:row>
      <xdr:rowOff>171450</xdr:rowOff>
    </xdr:from>
    <xdr:to>
      <xdr:col>19</xdr:col>
      <xdr:colOff>0</xdr:colOff>
      <xdr:row>217</xdr:row>
      <xdr:rowOff>0</xdr:rowOff>
    </xdr:to>
    <xdr:sp macro="" textlink="">
      <xdr:nvSpPr>
        <xdr:cNvPr id="419" name="0/0">
          <a:extLst>
            <a:ext uri="{FF2B5EF4-FFF2-40B4-BE49-F238E27FC236}">
              <a16:creationId xmlns:a16="http://schemas.microsoft.com/office/drawing/2014/main" id="{6DFAA8F3-F958-4510-BBD6-34241E6A9DCA}"/>
            </a:ext>
          </a:extLst>
        </xdr:cNvPr>
        <xdr:cNvSpPr>
          <a:spLocks noChangeArrowheads="1"/>
        </xdr:cNvSpPr>
      </xdr:nvSpPr>
      <xdr:spPr bwMode="auto">
        <a:xfrm>
          <a:off x="427482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214</xdr:row>
      <xdr:rowOff>142875</xdr:rowOff>
    </xdr:from>
    <xdr:to>
      <xdr:col>22</xdr:col>
      <xdr:colOff>1</xdr:colOff>
      <xdr:row>215</xdr:row>
      <xdr:rowOff>104775</xdr:rowOff>
    </xdr:to>
    <xdr:sp macro="" textlink="">
      <xdr:nvSpPr>
        <xdr:cNvPr id="420" name="Freeform 10695">
          <a:extLst>
            <a:ext uri="{FF2B5EF4-FFF2-40B4-BE49-F238E27FC236}">
              <a16:creationId xmlns:a16="http://schemas.microsoft.com/office/drawing/2014/main" id="{091324D6-9A30-454D-A270-D1E79836F97F}"/>
            </a:ext>
          </a:extLst>
        </xdr:cNvPr>
        <xdr:cNvSpPr>
          <a:spLocks/>
        </xdr:cNvSpPr>
      </xdr:nvSpPr>
      <xdr:spPr bwMode="auto">
        <a:xfrm>
          <a:off x="451294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214</xdr:row>
      <xdr:rowOff>171450</xdr:rowOff>
    </xdr:from>
    <xdr:to>
      <xdr:col>23</xdr:col>
      <xdr:colOff>0</xdr:colOff>
      <xdr:row>217</xdr:row>
      <xdr:rowOff>0</xdr:rowOff>
    </xdr:to>
    <xdr:sp macro="" textlink="">
      <xdr:nvSpPr>
        <xdr:cNvPr id="421" name="0/0">
          <a:extLst>
            <a:ext uri="{FF2B5EF4-FFF2-40B4-BE49-F238E27FC236}">
              <a16:creationId xmlns:a16="http://schemas.microsoft.com/office/drawing/2014/main" id="{339AE0AD-EDF9-4ABD-8C2E-8F1671FC6676}"/>
            </a:ext>
          </a:extLst>
        </xdr:cNvPr>
        <xdr:cNvSpPr>
          <a:spLocks noChangeArrowheads="1"/>
        </xdr:cNvSpPr>
      </xdr:nvSpPr>
      <xdr:spPr bwMode="auto">
        <a:xfrm>
          <a:off x="52806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214</xdr:row>
      <xdr:rowOff>142875</xdr:rowOff>
    </xdr:from>
    <xdr:to>
      <xdr:col>26</xdr:col>
      <xdr:colOff>1</xdr:colOff>
      <xdr:row>215</xdr:row>
      <xdr:rowOff>104775</xdr:rowOff>
    </xdr:to>
    <xdr:sp macro="" textlink="">
      <xdr:nvSpPr>
        <xdr:cNvPr id="422" name="Freeform 10695">
          <a:extLst>
            <a:ext uri="{FF2B5EF4-FFF2-40B4-BE49-F238E27FC236}">
              <a16:creationId xmlns:a16="http://schemas.microsoft.com/office/drawing/2014/main" id="{4BB36004-FF19-4103-9E1A-FD0CCDF3BACE}"/>
            </a:ext>
          </a:extLst>
        </xdr:cNvPr>
        <xdr:cNvSpPr>
          <a:spLocks/>
        </xdr:cNvSpPr>
      </xdr:nvSpPr>
      <xdr:spPr bwMode="auto">
        <a:xfrm>
          <a:off x="551878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214</xdr:row>
      <xdr:rowOff>171450</xdr:rowOff>
    </xdr:from>
    <xdr:to>
      <xdr:col>27</xdr:col>
      <xdr:colOff>0</xdr:colOff>
      <xdr:row>217</xdr:row>
      <xdr:rowOff>0</xdr:rowOff>
    </xdr:to>
    <xdr:sp macro="" textlink="">
      <xdr:nvSpPr>
        <xdr:cNvPr id="423" name="0/0">
          <a:extLst>
            <a:ext uri="{FF2B5EF4-FFF2-40B4-BE49-F238E27FC236}">
              <a16:creationId xmlns:a16="http://schemas.microsoft.com/office/drawing/2014/main" id="{2B115B2B-9B05-412F-AE52-EA9CED09BF53}"/>
            </a:ext>
          </a:extLst>
        </xdr:cNvPr>
        <xdr:cNvSpPr>
          <a:spLocks noChangeArrowheads="1"/>
        </xdr:cNvSpPr>
      </xdr:nvSpPr>
      <xdr:spPr bwMode="auto">
        <a:xfrm>
          <a:off x="628650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424" name="Freeform 10695">
          <a:extLst>
            <a:ext uri="{FF2B5EF4-FFF2-40B4-BE49-F238E27FC236}">
              <a16:creationId xmlns:a16="http://schemas.microsoft.com/office/drawing/2014/main" id="{A8DCC1F5-2166-4966-84E4-B749327E71EC}"/>
            </a:ext>
          </a:extLst>
        </xdr:cNvPr>
        <xdr:cNvSpPr>
          <a:spLocks/>
        </xdr:cNvSpPr>
      </xdr:nvSpPr>
      <xdr:spPr bwMode="auto">
        <a:xfrm>
          <a:off x="652462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214</xdr:row>
      <xdr:rowOff>171450</xdr:rowOff>
    </xdr:from>
    <xdr:to>
      <xdr:col>31</xdr:col>
      <xdr:colOff>0</xdr:colOff>
      <xdr:row>217</xdr:row>
      <xdr:rowOff>0</xdr:rowOff>
    </xdr:to>
    <xdr:sp macro="" textlink="">
      <xdr:nvSpPr>
        <xdr:cNvPr id="425" name="0/0">
          <a:extLst>
            <a:ext uri="{FF2B5EF4-FFF2-40B4-BE49-F238E27FC236}">
              <a16:creationId xmlns:a16="http://schemas.microsoft.com/office/drawing/2014/main" id="{0A47CDE0-4437-4BB8-AF72-D7CF385BEFB9}"/>
            </a:ext>
          </a:extLst>
        </xdr:cNvPr>
        <xdr:cNvSpPr>
          <a:spLocks noChangeArrowheads="1"/>
        </xdr:cNvSpPr>
      </xdr:nvSpPr>
      <xdr:spPr bwMode="auto">
        <a:xfrm>
          <a:off x="729234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214</xdr:row>
      <xdr:rowOff>142875</xdr:rowOff>
    </xdr:from>
    <xdr:to>
      <xdr:col>34</xdr:col>
      <xdr:colOff>1</xdr:colOff>
      <xdr:row>215</xdr:row>
      <xdr:rowOff>104775</xdr:rowOff>
    </xdr:to>
    <xdr:sp macro="" textlink="">
      <xdr:nvSpPr>
        <xdr:cNvPr id="426" name="Freeform 10695">
          <a:extLst>
            <a:ext uri="{FF2B5EF4-FFF2-40B4-BE49-F238E27FC236}">
              <a16:creationId xmlns:a16="http://schemas.microsoft.com/office/drawing/2014/main" id="{6637B554-6187-4CB1-A40D-BBE65E76737C}"/>
            </a:ext>
          </a:extLst>
        </xdr:cNvPr>
        <xdr:cNvSpPr>
          <a:spLocks/>
        </xdr:cNvSpPr>
      </xdr:nvSpPr>
      <xdr:spPr bwMode="auto">
        <a:xfrm>
          <a:off x="753046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214</xdr:row>
      <xdr:rowOff>171450</xdr:rowOff>
    </xdr:from>
    <xdr:to>
      <xdr:col>35</xdr:col>
      <xdr:colOff>0</xdr:colOff>
      <xdr:row>217</xdr:row>
      <xdr:rowOff>0</xdr:rowOff>
    </xdr:to>
    <xdr:sp macro="" textlink="">
      <xdr:nvSpPr>
        <xdr:cNvPr id="427" name="0/0">
          <a:extLst>
            <a:ext uri="{FF2B5EF4-FFF2-40B4-BE49-F238E27FC236}">
              <a16:creationId xmlns:a16="http://schemas.microsoft.com/office/drawing/2014/main" id="{E40C2F4D-E32C-472C-A23C-9E96F402A105}"/>
            </a:ext>
          </a:extLst>
        </xdr:cNvPr>
        <xdr:cNvSpPr>
          <a:spLocks noChangeArrowheads="1"/>
        </xdr:cNvSpPr>
      </xdr:nvSpPr>
      <xdr:spPr bwMode="auto">
        <a:xfrm>
          <a:off x="829818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214</xdr:row>
      <xdr:rowOff>142875</xdr:rowOff>
    </xdr:from>
    <xdr:to>
      <xdr:col>38</xdr:col>
      <xdr:colOff>1</xdr:colOff>
      <xdr:row>215</xdr:row>
      <xdr:rowOff>104775</xdr:rowOff>
    </xdr:to>
    <xdr:sp macro="" textlink="">
      <xdr:nvSpPr>
        <xdr:cNvPr id="428" name="Freeform 10695">
          <a:extLst>
            <a:ext uri="{FF2B5EF4-FFF2-40B4-BE49-F238E27FC236}">
              <a16:creationId xmlns:a16="http://schemas.microsoft.com/office/drawing/2014/main" id="{BAC92FF5-7239-4A0F-9B6A-F411133B1688}"/>
            </a:ext>
          </a:extLst>
        </xdr:cNvPr>
        <xdr:cNvSpPr>
          <a:spLocks/>
        </xdr:cNvSpPr>
      </xdr:nvSpPr>
      <xdr:spPr bwMode="auto">
        <a:xfrm>
          <a:off x="853630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214</xdr:row>
      <xdr:rowOff>171450</xdr:rowOff>
    </xdr:from>
    <xdr:to>
      <xdr:col>3</xdr:col>
      <xdr:colOff>0</xdr:colOff>
      <xdr:row>217</xdr:row>
      <xdr:rowOff>0</xdr:rowOff>
    </xdr:to>
    <xdr:sp macro="" textlink="">
      <xdr:nvSpPr>
        <xdr:cNvPr id="429" name="0/0">
          <a:extLst>
            <a:ext uri="{FF2B5EF4-FFF2-40B4-BE49-F238E27FC236}">
              <a16:creationId xmlns:a16="http://schemas.microsoft.com/office/drawing/2014/main" id="{BE219758-8612-44A1-812C-3C9718A60495}"/>
            </a:ext>
          </a:extLst>
        </xdr:cNvPr>
        <xdr:cNvSpPr>
          <a:spLocks noChangeArrowheads="1"/>
        </xdr:cNvSpPr>
      </xdr:nvSpPr>
      <xdr:spPr bwMode="auto">
        <a:xfrm>
          <a:off x="2514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142875</xdr:rowOff>
    </xdr:from>
    <xdr:to>
      <xdr:col>6</xdr:col>
      <xdr:colOff>9526</xdr:colOff>
      <xdr:row>215</xdr:row>
      <xdr:rowOff>104775</xdr:rowOff>
    </xdr:to>
    <xdr:sp macro="" textlink="">
      <xdr:nvSpPr>
        <xdr:cNvPr id="430" name="Freeform 10695">
          <a:extLst>
            <a:ext uri="{FF2B5EF4-FFF2-40B4-BE49-F238E27FC236}">
              <a16:creationId xmlns:a16="http://schemas.microsoft.com/office/drawing/2014/main" id="{3B2F839A-F50F-435D-BB1B-5707367F0E2A}"/>
            </a:ext>
          </a:extLst>
        </xdr:cNvPr>
        <xdr:cNvSpPr>
          <a:spLocks/>
        </xdr:cNvSpPr>
      </xdr:nvSpPr>
      <xdr:spPr bwMode="auto">
        <a:xfrm>
          <a:off x="502920" y="386391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214</xdr:row>
      <xdr:rowOff>171450</xdr:rowOff>
    </xdr:from>
    <xdr:to>
      <xdr:col>39</xdr:col>
      <xdr:colOff>0</xdr:colOff>
      <xdr:row>217</xdr:row>
      <xdr:rowOff>0</xdr:rowOff>
    </xdr:to>
    <xdr:sp macro="" textlink="">
      <xdr:nvSpPr>
        <xdr:cNvPr id="431" name="0/0">
          <a:extLst>
            <a:ext uri="{FF2B5EF4-FFF2-40B4-BE49-F238E27FC236}">
              <a16:creationId xmlns:a16="http://schemas.microsoft.com/office/drawing/2014/main" id="{06D66863-A00A-44FB-96AF-9FB41DEF82B3}"/>
            </a:ext>
          </a:extLst>
        </xdr:cNvPr>
        <xdr:cNvSpPr>
          <a:spLocks noChangeArrowheads="1"/>
        </xdr:cNvSpPr>
      </xdr:nvSpPr>
      <xdr:spPr bwMode="auto">
        <a:xfrm>
          <a:off x="930402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214</xdr:row>
      <xdr:rowOff>152400</xdr:rowOff>
    </xdr:from>
    <xdr:to>
      <xdr:col>42</xdr:col>
      <xdr:colOff>1</xdr:colOff>
      <xdr:row>215</xdr:row>
      <xdr:rowOff>114300</xdr:rowOff>
    </xdr:to>
    <xdr:sp macro="" textlink="">
      <xdr:nvSpPr>
        <xdr:cNvPr id="432" name="Freeform 10695">
          <a:extLst>
            <a:ext uri="{FF2B5EF4-FFF2-40B4-BE49-F238E27FC236}">
              <a16:creationId xmlns:a16="http://schemas.microsoft.com/office/drawing/2014/main" id="{F0928995-42EE-4BE5-A918-F6F68BA5D5FF}"/>
            </a:ext>
          </a:extLst>
        </xdr:cNvPr>
        <xdr:cNvSpPr>
          <a:spLocks/>
        </xdr:cNvSpPr>
      </xdr:nvSpPr>
      <xdr:spPr bwMode="auto">
        <a:xfrm>
          <a:off x="9542145" y="3864864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214</xdr:row>
      <xdr:rowOff>171450</xdr:rowOff>
    </xdr:from>
    <xdr:to>
      <xdr:col>43</xdr:col>
      <xdr:colOff>0</xdr:colOff>
      <xdr:row>217</xdr:row>
      <xdr:rowOff>0</xdr:rowOff>
    </xdr:to>
    <xdr:sp macro="" textlink="">
      <xdr:nvSpPr>
        <xdr:cNvPr id="433" name="0/0">
          <a:extLst>
            <a:ext uri="{FF2B5EF4-FFF2-40B4-BE49-F238E27FC236}">
              <a16:creationId xmlns:a16="http://schemas.microsoft.com/office/drawing/2014/main" id="{669EFC7A-CF1B-4C63-9803-EBDC103EFB60}"/>
            </a:ext>
          </a:extLst>
        </xdr:cNvPr>
        <xdr:cNvSpPr>
          <a:spLocks noChangeArrowheads="1"/>
        </xdr:cNvSpPr>
      </xdr:nvSpPr>
      <xdr:spPr bwMode="auto">
        <a:xfrm>
          <a:off x="103098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214</xdr:row>
      <xdr:rowOff>161925</xdr:rowOff>
    </xdr:from>
    <xdr:to>
      <xdr:col>45</xdr:col>
      <xdr:colOff>238125</xdr:colOff>
      <xdr:row>215</xdr:row>
      <xdr:rowOff>104775</xdr:rowOff>
    </xdr:to>
    <xdr:sp macro="" textlink="">
      <xdr:nvSpPr>
        <xdr:cNvPr id="434" name="Freeform 10695">
          <a:extLst>
            <a:ext uri="{FF2B5EF4-FFF2-40B4-BE49-F238E27FC236}">
              <a16:creationId xmlns:a16="http://schemas.microsoft.com/office/drawing/2014/main" id="{3B8C8A33-045F-470E-9195-0A567A78229E}"/>
            </a:ext>
          </a:extLst>
        </xdr:cNvPr>
        <xdr:cNvSpPr>
          <a:spLocks/>
        </xdr:cNvSpPr>
      </xdr:nvSpPr>
      <xdr:spPr bwMode="auto">
        <a:xfrm>
          <a:off x="10547985" y="3865816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224</xdr:row>
      <xdr:rowOff>171450</xdr:rowOff>
    </xdr:from>
    <xdr:to>
      <xdr:col>7</xdr:col>
      <xdr:colOff>0</xdr:colOff>
      <xdr:row>227</xdr:row>
      <xdr:rowOff>0</xdr:rowOff>
    </xdr:to>
    <xdr:sp macro="" textlink="">
      <xdr:nvSpPr>
        <xdr:cNvPr id="435" name="0/0">
          <a:extLst>
            <a:ext uri="{FF2B5EF4-FFF2-40B4-BE49-F238E27FC236}">
              <a16:creationId xmlns:a16="http://schemas.microsoft.com/office/drawing/2014/main" id="{BCDD74FF-4C55-4946-A666-898AE8122535}"/>
            </a:ext>
          </a:extLst>
        </xdr:cNvPr>
        <xdr:cNvSpPr>
          <a:spLocks noChangeArrowheads="1"/>
        </xdr:cNvSpPr>
      </xdr:nvSpPr>
      <xdr:spPr bwMode="auto">
        <a:xfrm>
          <a:off x="125730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224</xdr:row>
      <xdr:rowOff>142875</xdr:rowOff>
    </xdr:from>
    <xdr:to>
      <xdr:col>10</xdr:col>
      <xdr:colOff>9525</xdr:colOff>
      <xdr:row>225</xdr:row>
      <xdr:rowOff>104775</xdr:rowOff>
    </xdr:to>
    <xdr:sp macro="" textlink="">
      <xdr:nvSpPr>
        <xdr:cNvPr id="436" name="Freeform 10695">
          <a:extLst>
            <a:ext uri="{FF2B5EF4-FFF2-40B4-BE49-F238E27FC236}">
              <a16:creationId xmlns:a16="http://schemas.microsoft.com/office/drawing/2014/main" id="{553E7559-F330-4D26-B8D1-16E0C5ED1926}"/>
            </a:ext>
          </a:extLst>
        </xdr:cNvPr>
        <xdr:cNvSpPr>
          <a:spLocks/>
        </xdr:cNvSpPr>
      </xdr:nvSpPr>
      <xdr:spPr bwMode="auto">
        <a:xfrm>
          <a:off x="1504949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224</xdr:row>
      <xdr:rowOff>171450</xdr:rowOff>
    </xdr:from>
    <xdr:to>
      <xdr:col>11</xdr:col>
      <xdr:colOff>0</xdr:colOff>
      <xdr:row>227</xdr:row>
      <xdr:rowOff>0</xdr:rowOff>
    </xdr:to>
    <xdr:sp macro="" textlink="">
      <xdr:nvSpPr>
        <xdr:cNvPr id="437" name="0/0">
          <a:extLst>
            <a:ext uri="{FF2B5EF4-FFF2-40B4-BE49-F238E27FC236}">
              <a16:creationId xmlns:a16="http://schemas.microsoft.com/office/drawing/2014/main" id="{63FC81C5-F7AB-4689-BA14-E2B648E4502E}"/>
            </a:ext>
          </a:extLst>
        </xdr:cNvPr>
        <xdr:cNvSpPr>
          <a:spLocks noChangeArrowheads="1"/>
        </xdr:cNvSpPr>
      </xdr:nvSpPr>
      <xdr:spPr bwMode="auto">
        <a:xfrm>
          <a:off x="226314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224</xdr:row>
      <xdr:rowOff>142875</xdr:rowOff>
    </xdr:from>
    <xdr:to>
      <xdr:col>14</xdr:col>
      <xdr:colOff>1</xdr:colOff>
      <xdr:row>225</xdr:row>
      <xdr:rowOff>104775</xdr:rowOff>
    </xdr:to>
    <xdr:sp macro="" textlink="">
      <xdr:nvSpPr>
        <xdr:cNvPr id="438" name="Freeform 10695">
          <a:extLst>
            <a:ext uri="{FF2B5EF4-FFF2-40B4-BE49-F238E27FC236}">
              <a16:creationId xmlns:a16="http://schemas.microsoft.com/office/drawing/2014/main" id="{F5B6E907-7479-438E-99E6-46BA0F54E70E}"/>
            </a:ext>
          </a:extLst>
        </xdr:cNvPr>
        <xdr:cNvSpPr>
          <a:spLocks/>
        </xdr:cNvSpPr>
      </xdr:nvSpPr>
      <xdr:spPr bwMode="auto">
        <a:xfrm>
          <a:off x="250126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224</xdr:row>
      <xdr:rowOff>171450</xdr:rowOff>
    </xdr:from>
    <xdr:to>
      <xdr:col>15</xdr:col>
      <xdr:colOff>0</xdr:colOff>
      <xdr:row>227</xdr:row>
      <xdr:rowOff>0</xdr:rowOff>
    </xdr:to>
    <xdr:sp macro="" textlink="">
      <xdr:nvSpPr>
        <xdr:cNvPr id="439" name="0/0">
          <a:extLst>
            <a:ext uri="{FF2B5EF4-FFF2-40B4-BE49-F238E27FC236}">
              <a16:creationId xmlns:a16="http://schemas.microsoft.com/office/drawing/2014/main" id="{D33EA0C4-196E-467B-AFD9-62357232DC90}"/>
            </a:ext>
          </a:extLst>
        </xdr:cNvPr>
        <xdr:cNvSpPr>
          <a:spLocks noChangeArrowheads="1"/>
        </xdr:cNvSpPr>
      </xdr:nvSpPr>
      <xdr:spPr bwMode="auto">
        <a:xfrm>
          <a:off x="326898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224</xdr:row>
      <xdr:rowOff>142875</xdr:rowOff>
    </xdr:from>
    <xdr:to>
      <xdr:col>18</xdr:col>
      <xdr:colOff>1</xdr:colOff>
      <xdr:row>225</xdr:row>
      <xdr:rowOff>104775</xdr:rowOff>
    </xdr:to>
    <xdr:sp macro="" textlink="">
      <xdr:nvSpPr>
        <xdr:cNvPr id="440" name="Freeform 10695">
          <a:extLst>
            <a:ext uri="{FF2B5EF4-FFF2-40B4-BE49-F238E27FC236}">
              <a16:creationId xmlns:a16="http://schemas.microsoft.com/office/drawing/2014/main" id="{577774FE-5D28-48E1-BD4D-8478F4937C3D}"/>
            </a:ext>
          </a:extLst>
        </xdr:cNvPr>
        <xdr:cNvSpPr>
          <a:spLocks/>
        </xdr:cNvSpPr>
      </xdr:nvSpPr>
      <xdr:spPr bwMode="auto">
        <a:xfrm>
          <a:off x="350710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224</xdr:row>
      <xdr:rowOff>171450</xdr:rowOff>
    </xdr:from>
    <xdr:to>
      <xdr:col>19</xdr:col>
      <xdr:colOff>0</xdr:colOff>
      <xdr:row>227</xdr:row>
      <xdr:rowOff>0</xdr:rowOff>
    </xdr:to>
    <xdr:sp macro="" textlink="">
      <xdr:nvSpPr>
        <xdr:cNvPr id="441" name="0/0">
          <a:extLst>
            <a:ext uri="{FF2B5EF4-FFF2-40B4-BE49-F238E27FC236}">
              <a16:creationId xmlns:a16="http://schemas.microsoft.com/office/drawing/2014/main" id="{C1DB1D74-20EA-486C-8644-D5B2969F1239}"/>
            </a:ext>
          </a:extLst>
        </xdr:cNvPr>
        <xdr:cNvSpPr>
          <a:spLocks noChangeArrowheads="1"/>
        </xdr:cNvSpPr>
      </xdr:nvSpPr>
      <xdr:spPr bwMode="auto">
        <a:xfrm>
          <a:off x="427482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224</xdr:row>
      <xdr:rowOff>142875</xdr:rowOff>
    </xdr:from>
    <xdr:to>
      <xdr:col>22</xdr:col>
      <xdr:colOff>1</xdr:colOff>
      <xdr:row>225</xdr:row>
      <xdr:rowOff>104775</xdr:rowOff>
    </xdr:to>
    <xdr:sp macro="" textlink="">
      <xdr:nvSpPr>
        <xdr:cNvPr id="442" name="Freeform 10695">
          <a:extLst>
            <a:ext uri="{FF2B5EF4-FFF2-40B4-BE49-F238E27FC236}">
              <a16:creationId xmlns:a16="http://schemas.microsoft.com/office/drawing/2014/main" id="{A23B63CA-83BE-414F-88C1-5E3A0E9DB02A}"/>
            </a:ext>
          </a:extLst>
        </xdr:cNvPr>
        <xdr:cNvSpPr>
          <a:spLocks/>
        </xdr:cNvSpPr>
      </xdr:nvSpPr>
      <xdr:spPr bwMode="auto">
        <a:xfrm>
          <a:off x="451294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224</xdr:row>
      <xdr:rowOff>171450</xdr:rowOff>
    </xdr:from>
    <xdr:to>
      <xdr:col>23</xdr:col>
      <xdr:colOff>0</xdr:colOff>
      <xdr:row>227</xdr:row>
      <xdr:rowOff>0</xdr:rowOff>
    </xdr:to>
    <xdr:sp macro="" textlink="">
      <xdr:nvSpPr>
        <xdr:cNvPr id="443" name="0/0">
          <a:extLst>
            <a:ext uri="{FF2B5EF4-FFF2-40B4-BE49-F238E27FC236}">
              <a16:creationId xmlns:a16="http://schemas.microsoft.com/office/drawing/2014/main" id="{47C9941A-862F-4554-AC06-7BF5DDD30713}"/>
            </a:ext>
          </a:extLst>
        </xdr:cNvPr>
        <xdr:cNvSpPr>
          <a:spLocks noChangeArrowheads="1"/>
        </xdr:cNvSpPr>
      </xdr:nvSpPr>
      <xdr:spPr bwMode="auto">
        <a:xfrm>
          <a:off x="528066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224</xdr:row>
      <xdr:rowOff>142875</xdr:rowOff>
    </xdr:from>
    <xdr:to>
      <xdr:col>26</xdr:col>
      <xdr:colOff>1</xdr:colOff>
      <xdr:row>225</xdr:row>
      <xdr:rowOff>104775</xdr:rowOff>
    </xdr:to>
    <xdr:sp macro="" textlink="">
      <xdr:nvSpPr>
        <xdr:cNvPr id="444" name="Freeform 10695">
          <a:extLst>
            <a:ext uri="{FF2B5EF4-FFF2-40B4-BE49-F238E27FC236}">
              <a16:creationId xmlns:a16="http://schemas.microsoft.com/office/drawing/2014/main" id="{D4EA3696-0817-4603-A955-F0A9D90331D1}"/>
            </a:ext>
          </a:extLst>
        </xdr:cNvPr>
        <xdr:cNvSpPr>
          <a:spLocks/>
        </xdr:cNvSpPr>
      </xdr:nvSpPr>
      <xdr:spPr bwMode="auto">
        <a:xfrm>
          <a:off x="551878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224</xdr:row>
      <xdr:rowOff>171450</xdr:rowOff>
    </xdr:from>
    <xdr:to>
      <xdr:col>27</xdr:col>
      <xdr:colOff>0</xdr:colOff>
      <xdr:row>227</xdr:row>
      <xdr:rowOff>0</xdr:rowOff>
    </xdr:to>
    <xdr:sp macro="" textlink="">
      <xdr:nvSpPr>
        <xdr:cNvPr id="445" name="0/0">
          <a:extLst>
            <a:ext uri="{FF2B5EF4-FFF2-40B4-BE49-F238E27FC236}">
              <a16:creationId xmlns:a16="http://schemas.microsoft.com/office/drawing/2014/main" id="{977D39C5-AD25-44A2-9AAF-413FCFA8CC93}"/>
            </a:ext>
          </a:extLst>
        </xdr:cNvPr>
        <xdr:cNvSpPr>
          <a:spLocks noChangeArrowheads="1"/>
        </xdr:cNvSpPr>
      </xdr:nvSpPr>
      <xdr:spPr bwMode="auto">
        <a:xfrm>
          <a:off x="628650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446" name="Freeform 10695">
          <a:extLst>
            <a:ext uri="{FF2B5EF4-FFF2-40B4-BE49-F238E27FC236}">
              <a16:creationId xmlns:a16="http://schemas.microsoft.com/office/drawing/2014/main" id="{D0D360DA-7054-4608-B5BD-39DFB5870B45}"/>
            </a:ext>
          </a:extLst>
        </xdr:cNvPr>
        <xdr:cNvSpPr>
          <a:spLocks/>
        </xdr:cNvSpPr>
      </xdr:nvSpPr>
      <xdr:spPr bwMode="auto">
        <a:xfrm>
          <a:off x="652462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224</xdr:row>
      <xdr:rowOff>171450</xdr:rowOff>
    </xdr:from>
    <xdr:to>
      <xdr:col>31</xdr:col>
      <xdr:colOff>0</xdr:colOff>
      <xdr:row>227</xdr:row>
      <xdr:rowOff>0</xdr:rowOff>
    </xdr:to>
    <xdr:sp macro="" textlink="">
      <xdr:nvSpPr>
        <xdr:cNvPr id="447" name="0/0">
          <a:extLst>
            <a:ext uri="{FF2B5EF4-FFF2-40B4-BE49-F238E27FC236}">
              <a16:creationId xmlns:a16="http://schemas.microsoft.com/office/drawing/2014/main" id="{D76CABC3-A796-47CA-BD63-F3DC9D0AAFC2}"/>
            </a:ext>
          </a:extLst>
        </xdr:cNvPr>
        <xdr:cNvSpPr>
          <a:spLocks noChangeArrowheads="1"/>
        </xdr:cNvSpPr>
      </xdr:nvSpPr>
      <xdr:spPr bwMode="auto">
        <a:xfrm>
          <a:off x="729234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224</xdr:row>
      <xdr:rowOff>142875</xdr:rowOff>
    </xdr:from>
    <xdr:to>
      <xdr:col>34</xdr:col>
      <xdr:colOff>1</xdr:colOff>
      <xdr:row>225</xdr:row>
      <xdr:rowOff>104775</xdr:rowOff>
    </xdr:to>
    <xdr:sp macro="" textlink="">
      <xdr:nvSpPr>
        <xdr:cNvPr id="448" name="Freeform 10695">
          <a:extLst>
            <a:ext uri="{FF2B5EF4-FFF2-40B4-BE49-F238E27FC236}">
              <a16:creationId xmlns:a16="http://schemas.microsoft.com/office/drawing/2014/main" id="{4A35615D-53E5-4B5F-B2DA-931908B508B6}"/>
            </a:ext>
          </a:extLst>
        </xdr:cNvPr>
        <xdr:cNvSpPr>
          <a:spLocks/>
        </xdr:cNvSpPr>
      </xdr:nvSpPr>
      <xdr:spPr bwMode="auto">
        <a:xfrm>
          <a:off x="753046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224</xdr:row>
      <xdr:rowOff>171450</xdr:rowOff>
    </xdr:from>
    <xdr:to>
      <xdr:col>35</xdr:col>
      <xdr:colOff>0</xdr:colOff>
      <xdr:row>227</xdr:row>
      <xdr:rowOff>0</xdr:rowOff>
    </xdr:to>
    <xdr:sp macro="" textlink="">
      <xdr:nvSpPr>
        <xdr:cNvPr id="449" name="0/0">
          <a:extLst>
            <a:ext uri="{FF2B5EF4-FFF2-40B4-BE49-F238E27FC236}">
              <a16:creationId xmlns:a16="http://schemas.microsoft.com/office/drawing/2014/main" id="{2A9E1285-BAAB-43F6-A72A-7B756F1CC711}"/>
            </a:ext>
          </a:extLst>
        </xdr:cNvPr>
        <xdr:cNvSpPr>
          <a:spLocks noChangeArrowheads="1"/>
        </xdr:cNvSpPr>
      </xdr:nvSpPr>
      <xdr:spPr bwMode="auto">
        <a:xfrm>
          <a:off x="829818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224</xdr:row>
      <xdr:rowOff>142875</xdr:rowOff>
    </xdr:from>
    <xdr:to>
      <xdr:col>38</xdr:col>
      <xdr:colOff>1</xdr:colOff>
      <xdr:row>225</xdr:row>
      <xdr:rowOff>104775</xdr:rowOff>
    </xdr:to>
    <xdr:sp macro="" textlink="">
      <xdr:nvSpPr>
        <xdr:cNvPr id="450" name="Freeform 10695">
          <a:extLst>
            <a:ext uri="{FF2B5EF4-FFF2-40B4-BE49-F238E27FC236}">
              <a16:creationId xmlns:a16="http://schemas.microsoft.com/office/drawing/2014/main" id="{822E9F7E-BFCA-4365-9D18-443A072A3A8C}"/>
            </a:ext>
          </a:extLst>
        </xdr:cNvPr>
        <xdr:cNvSpPr>
          <a:spLocks/>
        </xdr:cNvSpPr>
      </xdr:nvSpPr>
      <xdr:spPr bwMode="auto">
        <a:xfrm>
          <a:off x="853630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224</xdr:row>
      <xdr:rowOff>171450</xdr:rowOff>
    </xdr:from>
    <xdr:to>
      <xdr:col>3</xdr:col>
      <xdr:colOff>0</xdr:colOff>
      <xdr:row>227</xdr:row>
      <xdr:rowOff>0</xdr:rowOff>
    </xdr:to>
    <xdr:sp macro="" textlink="">
      <xdr:nvSpPr>
        <xdr:cNvPr id="451" name="0/0">
          <a:extLst>
            <a:ext uri="{FF2B5EF4-FFF2-40B4-BE49-F238E27FC236}">
              <a16:creationId xmlns:a16="http://schemas.microsoft.com/office/drawing/2014/main" id="{E68A7FD1-9B26-4FE8-929A-9008A5154FA6}"/>
            </a:ext>
          </a:extLst>
        </xdr:cNvPr>
        <xdr:cNvSpPr>
          <a:spLocks noChangeArrowheads="1"/>
        </xdr:cNvSpPr>
      </xdr:nvSpPr>
      <xdr:spPr bwMode="auto">
        <a:xfrm>
          <a:off x="25146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142875</xdr:rowOff>
    </xdr:from>
    <xdr:to>
      <xdr:col>6</xdr:col>
      <xdr:colOff>9526</xdr:colOff>
      <xdr:row>225</xdr:row>
      <xdr:rowOff>104775</xdr:rowOff>
    </xdr:to>
    <xdr:sp macro="" textlink="">
      <xdr:nvSpPr>
        <xdr:cNvPr id="452" name="Freeform 10695">
          <a:extLst>
            <a:ext uri="{FF2B5EF4-FFF2-40B4-BE49-F238E27FC236}">
              <a16:creationId xmlns:a16="http://schemas.microsoft.com/office/drawing/2014/main" id="{302213D7-9FA4-42B1-9459-5DD812AB15C9}"/>
            </a:ext>
          </a:extLst>
        </xdr:cNvPr>
        <xdr:cNvSpPr>
          <a:spLocks/>
        </xdr:cNvSpPr>
      </xdr:nvSpPr>
      <xdr:spPr bwMode="auto">
        <a:xfrm>
          <a:off x="502920" y="404145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224</xdr:row>
      <xdr:rowOff>171450</xdr:rowOff>
    </xdr:from>
    <xdr:to>
      <xdr:col>39</xdr:col>
      <xdr:colOff>0</xdr:colOff>
      <xdr:row>227</xdr:row>
      <xdr:rowOff>0</xdr:rowOff>
    </xdr:to>
    <xdr:sp macro="" textlink="">
      <xdr:nvSpPr>
        <xdr:cNvPr id="453" name="0/0">
          <a:extLst>
            <a:ext uri="{FF2B5EF4-FFF2-40B4-BE49-F238E27FC236}">
              <a16:creationId xmlns:a16="http://schemas.microsoft.com/office/drawing/2014/main" id="{5C3BA014-CBAD-4FDB-AFBF-E11B7AC9B421}"/>
            </a:ext>
          </a:extLst>
        </xdr:cNvPr>
        <xdr:cNvSpPr>
          <a:spLocks noChangeArrowheads="1"/>
        </xdr:cNvSpPr>
      </xdr:nvSpPr>
      <xdr:spPr bwMode="auto">
        <a:xfrm>
          <a:off x="930402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224</xdr:row>
      <xdr:rowOff>152400</xdr:rowOff>
    </xdr:from>
    <xdr:to>
      <xdr:col>42</xdr:col>
      <xdr:colOff>1</xdr:colOff>
      <xdr:row>225</xdr:row>
      <xdr:rowOff>114300</xdr:rowOff>
    </xdr:to>
    <xdr:sp macro="" textlink="">
      <xdr:nvSpPr>
        <xdr:cNvPr id="454" name="Freeform 10695">
          <a:extLst>
            <a:ext uri="{FF2B5EF4-FFF2-40B4-BE49-F238E27FC236}">
              <a16:creationId xmlns:a16="http://schemas.microsoft.com/office/drawing/2014/main" id="{B07D6AD6-1759-4E69-9B05-27457BE87F25}"/>
            </a:ext>
          </a:extLst>
        </xdr:cNvPr>
        <xdr:cNvSpPr>
          <a:spLocks/>
        </xdr:cNvSpPr>
      </xdr:nvSpPr>
      <xdr:spPr bwMode="auto">
        <a:xfrm>
          <a:off x="9542145" y="4042410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224</xdr:row>
      <xdr:rowOff>171450</xdr:rowOff>
    </xdr:from>
    <xdr:to>
      <xdr:col>43</xdr:col>
      <xdr:colOff>0</xdr:colOff>
      <xdr:row>227</xdr:row>
      <xdr:rowOff>0</xdr:rowOff>
    </xdr:to>
    <xdr:sp macro="" textlink="">
      <xdr:nvSpPr>
        <xdr:cNvPr id="455" name="0/0">
          <a:extLst>
            <a:ext uri="{FF2B5EF4-FFF2-40B4-BE49-F238E27FC236}">
              <a16:creationId xmlns:a16="http://schemas.microsoft.com/office/drawing/2014/main" id="{746A01A5-15CD-410E-A7EF-F6F7E34C25B1}"/>
            </a:ext>
          </a:extLst>
        </xdr:cNvPr>
        <xdr:cNvSpPr>
          <a:spLocks noChangeArrowheads="1"/>
        </xdr:cNvSpPr>
      </xdr:nvSpPr>
      <xdr:spPr bwMode="auto">
        <a:xfrm>
          <a:off x="10309860" y="404431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224</xdr:row>
      <xdr:rowOff>171449</xdr:rowOff>
    </xdr:from>
    <xdr:to>
      <xdr:col>45</xdr:col>
      <xdr:colOff>238125</xdr:colOff>
      <xdr:row>225</xdr:row>
      <xdr:rowOff>104774</xdr:rowOff>
    </xdr:to>
    <xdr:sp macro="" textlink="">
      <xdr:nvSpPr>
        <xdr:cNvPr id="456" name="Freeform 10695">
          <a:extLst>
            <a:ext uri="{FF2B5EF4-FFF2-40B4-BE49-F238E27FC236}">
              <a16:creationId xmlns:a16="http://schemas.microsoft.com/office/drawing/2014/main" id="{D0210205-13AA-4E86-9415-9574DA3F2BAF}"/>
            </a:ext>
          </a:extLst>
        </xdr:cNvPr>
        <xdr:cNvSpPr>
          <a:spLocks/>
        </xdr:cNvSpPr>
      </xdr:nvSpPr>
      <xdr:spPr bwMode="auto">
        <a:xfrm>
          <a:off x="10547985" y="40443149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234</xdr:row>
      <xdr:rowOff>171450</xdr:rowOff>
    </xdr:from>
    <xdr:to>
      <xdr:col>7</xdr:col>
      <xdr:colOff>0</xdr:colOff>
      <xdr:row>237</xdr:row>
      <xdr:rowOff>0</xdr:rowOff>
    </xdr:to>
    <xdr:sp macro="" textlink="">
      <xdr:nvSpPr>
        <xdr:cNvPr id="457" name="0/0">
          <a:extLst>
            <a:ext uri="{FF2B5EF4-FFF2-40B4-BE49-F238E27FC236}">
              <a16:creationId xmlns:a16="http://schemas.microsoft.com/office/drawing/2014/main" id="{2C02F5AF-8C09-46C8-A7F2-8D033AFF6D88}"/>
            </a:ext>
          </a:extLst>
        </xdr:cNvPr>
        <xdr:cNvSpPr>
          <a:spLocks noChangeArrowheads="1"/>
        </xdr:cNvSpPr>
      </xdr:nvSpPr>
      <xdr:spPr bwMode="auto">
        <a:xfrm>
          <a:off x="125730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234</xdr:row>
      <xdr:rowOff>142875</xdr:rowOff>
    </xdr:from>
    <xdr:to>
      <xdr:col>10</xdr:col>
      <xdr:colOff>9525</xdr:colOff>
      <xdr:row>235</xdr:row>
      <xdr:rowOff>104775</xdr:rowOff>
    </xdr:to>
    <xdr:sp macro="" textlink="">
      <xdr:nvSpPr>
        <xdr:cNvPr id="458" name="Freeform 10695">
          <a:extLst>
            <a:ext uri="{FF2B5EF4-FFF2-40B4-BE49-F238E27FC236}">
              <a16:creationId xmlns:a16="http://schemas.microsoft.com/office/drawing/2014/main" id="{5A14287A-C4FF-460D-9085-51DAC65C08BD}"/>
            </a:ext>
          </a:extLst>
        </xdr:cNvPr>
        <xdr:cNvSpPr>
          <a:spLocks/>
        </xdr:cNvSpPr>
      </xdr:nvSpPr>
      <xdr:spPr bwMode="auto">
        <a:xfrm>
          <a:off x="1504949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234</xdr:row>
      <xdr:rowOff>171450</xdr:rowOff>
    </xdr:from>
    <xdr:to>
      <xdr:col>11</xdr:col>
      <xdr:colOff>0</xdr:colOff>
      <xdr:row>237</xdr:row>
      <xdr:rowOff>0</xdr:rowOff>
    </xdr:to>
    <xdr:sp macro="" textlink="">
      <xdr:nvSpPr>
        <xdr:cNvPr id="459" name="0/0">
          <a:extLst>
            <a:ext uri="{FF2B5EF4-FFF2-40B4-BE49-F238E27FC236}">
              <a16:creationId xmlns:a16="http://schemas.microsoft.com/office/drawing/2014/main" id="{FCF7EBFB-203E-474B-AE65-0C0F150D60D1}"/>
            </a:ext>
          </a:extLst>
        </xdr:cNvPr>
        <xdr:cNvSpPr>
          <a:spLocks noChangeArrowheads="1"/>
        </xdr:cNvSpPr>
      </xdr:nvSpPr>
      <xdr:spPr bwMode="auto">
        <a:xfrm>
          <a:off x="2263140" y="422186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234</xdr:row>
      <xdr:rowOff>142875</xdr:rowOff>
    </xdr:from>
    <xdr:to>
      <xdr:col>14</xdr:col>
      <xdr:colOff>1</xdr:colOff>
      <xdr:row>235</xdr:row>
      <xdr:rowOff>104775</xdr:rowOff>
    </xdr:to>
    <xdr:sp macro="" textlink="">
      <xdr:nvSpPr>
        <xdr:cNvPr id="460" name="Freeform 10695">
          <a:extLst>
            <a:ext uri="{FF2B5EF4-FFF2-40B4-BE49-F238E27FC236}">
              <a16:creationId xmlns:a16="http://schemas.microsoft.com/office/drawing/2014/main" id="{7E681BFA-0FF2-414C-99F3-FBEA1B2B1323}"/>
            </a:ext>
          </a:extLst>
        </xdr:cNvPr>
        <xdr:cNvSpPr>
          <a:spLocks/>
        </xdr:cNvSpPr>
      </xdr:nvSpPr>
      <xdr:spPr bwMode="auto">
        <a:xfrm>
          <a:off x="250126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234</xdr:row>
      <xdr:rowOff>171450</xdr:rowOff>
    </xdr:from>
    <xdr:to>
      <xdr:col>15</xdr:col>
      <xdr:colOff>0</xdr:colOff>
      <xdr:row>237</xdr:row>
      <xdr:rowOff>0</xdr:rowOff>
    </xdr:to>
    <xdr:sp macro="" textlink="">
      <xdr:nvSpPr>
        <xdr:cNvPr id="461" name="0/0">
          <a:extLst>
            <a:ext uri="{FF2B5EF4-FFF2-40B4-BE49-F238E27FC236}">
              <a16:creationId xmlns:a16="http://schemas.microsoft.com/office/drawing/2014/main" id="{5D2D6E0A-C504-4CDF-9C29-2AA61EACA4A7}"/>
            </a:ext>
          </a:extLst>
        </xdr:cNvPr>
        <xdr:cNvSpPr>
          <a:spLocks noChangeArrowheads="1"/>
        </xdr:cNvSpPr>
      </xdr:nvSpPr>
      <xdr:spPr bwMode="auto">
        <a:xfrm>
          <a:off x="326898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234</xdr:row>
      <xdr:rowOff>142875</xdr:rowOff>
    </xdr:from>
    <xdr:to>
      <xdr:col>18</xdr:col>
      <xdr:colOff>1</xdr:colOff>
      <xdr:row>235</xdr:row>
      <xdr:rowOff>104775</xdr:rowOff>
    </xdr:to>
    <xdr:sp macro="" textlink="">
      <xdr:nvSpPr>
        <xdr:cNvPr id="462" name="Freeform 10695">
          <a:extLst>
            <a:ext uri="{FF2B5EF4-FFF2-40B4-BE49-F238E27FC236}">
              <a16:creationId xmlns:a16="http://schemas.microsoft.com/office/drawing/2014/main" id="{30421606-262B-4F5C-8628-A4F5C78F3417}"/>
            </a:ext>
          </a:extLst>
        </xdr:cNvPr>
        <xdr:cNvSpPr>
          <a:spLocks/>
        </xdr:cNvSpPr>
      </xdr:nvSpPr>
      <xdr:spPr bwMode="auto">
        <a:xfrm>
          <a:off x="350710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234</xdr:row>
      <xdr:rowOff>171450</xdr:rowOff>
    </xdr:from>
    <xdr:to>
      <xdr:col>19</xdr:col>
      <xdr:colOff>0</xdr:colOff>
      <xdr:row>237</xdr:row>
      <xdr:rowOff>0</xdr:rowOff>
    </xdr:to>
    <xdr:sp macro="" textlink="">
      <xdr:nvSpPr>
        <xdr:cNvPr id="463" name="0/0">
          <a:extLst>
            <a:ext uri="{FF2B5EF4-FFF2-40B4-BE49-F238E27FC236}">
              <a16:creationId xmlns:a16="http://schemas.microsoft.com/office/drawing/2014/main" id="{017D46E4-779C-4531-B989-23F03562D0C4}"/>
            </a:ext>
          </a:extLst>
        </xdr:cNvPr>
        <xdr:cNvSpPr>
          <a:spLocks noChangeArrowheads="1"/>
        </xdr:cNvSpPr>
      </xdr:nvSpPr>
      <xdr:spPr bwMode="auto">
        <a:xfrm>
          <a:off x="427482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234</xdr:row>
      <xdr:rowOff>142875</xdr:rowOff>
    </xdr:from>
    <xdr:to>
      <xdr:col>22</xdr:col>
      <xdr:colOff>1</xdr:colOff>
      <xdr:row>235</xdr:row>
      <xdr:rowOff>104775</xdr:rowOff>
    </xdr:to>
    <xdr:sp macro="" textlink="">
      <xdr:nvSpPr>
        <xdr:cNvPr id="464" name="Freeform 10695">
          <a:extLst>
            <a:ext uri="{FF2B5EF4-FFF2-40B4-BE49-F238E27FC236}">
              <a16:creationId xmlns:a16="http://schemas.microsoft.com/office/drawing/2014/main" id="{FD7EB367-6B54-4B69-899E-D4753E7ABFDE}"/>
            </a:ext>
          </a:extLst>
        </xdr:cNvPr>
        <xdr:cNvSpPr>
          <a:spLocks/>
        </xdr:cNvSpPr>
      </xdr:nvSpPr>
      <xdr:spPr bwMode="auto">
        <a:xfrm>
          <a:off x="451294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234</xdr:row>
      <xdr:rowOff>171450</xdr:rowOff>
    </xdr:from>
    <xdr:to>
      <xdr:col>23</xdr:col>
      <xdr:colOff>0</xdr:colOff>
      <xdr:row>237</xdr:row>
      <xdr:rowOff>0</xdr:rowOff>
    </xdr:to>
    <xdr:sp macro="" textlink="">
      <xdr:nvSpPr>
        <xdr:cNvPr id="465" name="0/0">
          <a:extLst>
            <a:ext uri="{FF2B5EF4-FFF2-40B4-BE49-F238E27FC236}">
              <a16:creationId xmlns:a16="http://schemas.microsoft.com/office/drawing/2014/main" id="{210C94D6-CF5F-4ACE-9D8D-D002ACEEFA83}"/>
            </a:ext>
          </a:extLst>
        </xdr:cNvPr>
        <xdr:cNvSpPr>
          <a:spLocks noChangeArrowheads="1"/>
        </xdr:cNvSpPr>
      </xdr:nvSpPr>
      <xdr:spPr bwMode="auto">
        <a:xfrm>
          <a:off x="528066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234</xdr:row>
      <xdr:rowOff>142875</xdr:rowOff>
    </xdr:from>
    <xdr:to>
      <xdr:col>26</xdr:col>
      <xdr:colOff>1</xdr:colOff>
      <xdr:row>235</xdr:row>
      <xdr:rowOff>104775</xdr:rowOff>
    </xdr:to>
    <xdr:sp macro="" textlink="">
      <xdr:nvSpPr>
        <xdr:cNvPr id="466" name="Freeform 10695">
          <a:extLst>
            <a:ext uri="{FF2B5EF4-FFF2-40B4-BE49-F238E27FC236}">
              <a16:creationId xmlns:a16="http://schemas.microsoft.com/office/drawing/2014/main" id="{16ED6C2F-46F9-4A12-A1AC-3FF1E572C89B}"/>
            </a:ext>
          </a:extLst>
        </xdr:cNvPr>
        <xdr:cNvSpPr>
          <a:spLocks/>
        </xdr:cNvSpPr>
      </xdr:nvSpPr>
      <xdr:spPr bwMode="auto">
        <a:xfrm>
          <a:off x="551878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234</xdr:row>
      <xdr:rowOff>171450</xdr:rowOff>
    </xdr:from>
    <xdr:to>
      <xdr:col>27</xdr:col>
      <xdr:colOff>0</xdr:colOff>
      <xdr:row>237</xdr:row>
      <xdr:rowOff>0</xdr:rowOff>
    </xdr:to>
    <xdr:sp macro="" textlink="">
      <xdr:nvSpPr>
        <xdr:cNvPr id="467" name="0/0">
          <a:extLst>
            <a:ext uri="{FF2B5EF4-FFF2-40B4-BE49-F238E27FC236}">
              <a16:creationId xmlns:a16="http://schemas.microsoft.com/office/drawing/2014/main" id="{86391E22-68D0-49BB-BFD1-305D44EB164C}"/>
            </a:ext>
          </a:extLst>
        </xdr:cNvPr>
        <xdr:cNvSpPr>
          <a:spLocks noChangeArrowheads="1"/>
        </xdr:cNvSpPr>
      </xdr:nvSpPr>
      <xdr:spPr bwMode="auto">
        <a:xfrm>
          <a:off x="6286500" y="422186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468" name="Freeform 10695">
          <a:extLst>
            <a:ext uri="{FF2B5EF4-FFF2-40B4-BE49-F238E27FC236}">
              <a16:creationId xmlns:a16="http://schemas.microsoft.com/office/drawing/2014/main" id="{AD9770E6-A271-458F-9141-70936D20C1DE}"/>
            </a:ext>
          </a:extLst>
        </xdr:cNvPr>
        <xdr:cNvSpPr>
          <a:spLocks/>
        </xdr:cNvSpPr>
      </xdr:nvSpPr>
      <xdr:spPr bwMode="auto">
        <a:xfrm>
          <a:off x="652462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234</xdr:row>
      <xdr:rowOff>171450</xdr:rowOff>
    </xdr:from>
    <xdr:to>
      <xdr:col>31</xdr:col>
      <xdr:colOff>0</xdr:colOff>
      <xdr:row>237</xdr:row>
      <xdr:rowOff>0</xdr:rowOff>
    </xdr:to>
    <xdr:sp macro="" textlink="">
      <xdr:nvSpPr>
        <xdr:cNvPr id="469" name="0/0">
          <a:extLst>
            <a:ext uri="{FF2B5EF4-FFF2-40B4-BE49-F238E27FC236}">
              <a16:creationId xmlns:a16="http://schemas.microsoft.com/office/drawing/2014/main" id="{AF44C21E-8259-401E-8557-854ACD0B6392}"/>
            </a:ext>
          </a:extLst>
        </xdr:cNvPr>
        <xdr:cNvSpPr>
          <a:spLocks noChangeArrowheads="1"/>
        </xdr:cNvSpPr>
      </xdr:nvSpPr>
      <xdr:spPr bwMode="auto">
        <a:xfrm>
          <a:off x="729234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234</xdr:row>
      <xdr:rowOff>142875</xdr:rowOff>
    </xdr:from>
    <xdr:to>
      <xdr:col>34</xdr:col>
      <xdr:colOff>1</xdr:colOff>
      <xdr:row>235</xdr:row>
      <xdr:rowOff>104775</xdr:rowOff>
    </xdr:to>
    <xdr:sp macro="" textlink="">
      <xdr:nvSpPr>
        <xdr:cNvPr id="470" name="Freeform 10695">
          <a:extLst>
            <a:ext uri="{FF2B5EF4-FFF2-40B4-BE49-F238E27FC236}">
              <a16:creationId xmlns:a16="http://schemas.microsoft.com/office/drawing/2014/main" id="{70F598AF-3CAF-4E05-AA03-C59E14FC9A6C}"/>
            </a:ext>
          </a:extLst>
        </xdr:cNvPr>
        <xdr:cNvSpPr>
          <a:spLocks/>
        </xdr:cNvSpPr>
      </xdr:nvSpPr>
      <xdr:spPr bwMode="auto">
        <a:xfrm>
          <a:off x="753046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234</xdr:row>
      <xdr:rowOff>171450</xdr:rowOff>
    </xdr:from>
    <xdr:to>
      <xdr:col>35</xdr:col>
      <xdr:colOff>0</xdr:colOff>
      <xdr:row>237</xdr:row>
      <xdr:rowOff>0</xdr:rowOff>
    </xdr:to>
    <xdr:sp macro="" textlink="">
      <xdr:nvSpPr>
        <xdr:cNvPr id="471" name="0/0">
          <a:extLst>
            <a:ext uri="{FF2B5EF4-FFF2-40B4-BE49-F238E27FC236}">
              <a16:creationId xmlns:a16="http://schemas.microsoft.com/office/drawing/2014/main" id="{5C07CC84-27A3-4D54-8F82-7CD7B85A7436}"/>
            </a:ext>
          </a:extLst>
        </xdr:cNvPr>
        <xdr:cNvSpPr>
          <a:spLocks noChangeArrowheads="1"/>
        </xdr:cNvSpPr>
      </xdr:nvSpPr>
      <xdr:spPr bwMode="auto">
        <a:xfrm>
          <a:off x="829818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234</xdr:row>
      <xdr:rowOff>142875</xdr:rowOff>
    </xdr:from>
    <xdr:to>
      <xdr:col>38</xdr:col>
      <xdr:colOff>1</xdr:colOff>
      <xdr:row>235</xdr:row>
      <xdr:rowOff>104775</xdr:rowOff>
    </xdr:to>
    <xdr:sp macro="" textlink="">
      <xdr:nvSpPr>
        <xdr:cNvPr id="472" name="Freeform 10695">
          <a:extLst>
            <a:ext uri="{FF2B5EF4-FFF2-40B4-BE49-F238E27FC236}">
              <a16:creationId xmlns:a16="http://schemas.microsoft.com/office/drawing/2014/main" id="{1063E01C-56F5-45A4-889C-F24C24B12D47}"/>
            </a:ext>
          </a:extLst>
        </xdr:cNvPr>
        <xdr:cNvSpPr>
          <a:spLocks/>
        </xdr:cNvSpPr>
      </xdr:nvSpPr>
      <xdr:spPr bwMode="auto">
        <a:xfrm>
          <a:off x="853630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234</xdr:row>
      <xdr:rowOff>171450</xdr:rowOff>
    </xdr:from>
    <xdr:to>
      <xdr:col>3</xdr:col>
      <xdr:colOff>0</xdr:colOff>
      <xdr:row>237</xdr:row>
      <xdr:rowOff>0</xdr:rowOff>
    </xdr:to>
    <xdr:sp macro="" textlink="">
      <xdr:nvSpPr>
        <xdr:cNvPr id="473" name="0/0">
          <a:extLst>
            <a:ext uri="{FF2B5EF4-FFF2-40B4-BE49-F238E27FC236}">
              <a16:creationId xmlns:a16="http://schemas.microsoft.com/office/drawing/2014/main" id="{23774DC4-AB68-4928-B32C-9A0382AC180E}"/>
            </a:ext>
          </a:extLst>
        </xdr:cNvPr>
        <xdr:cNvSpPr>
          <a:spLocks noChangeArrowheads="1"/>
        </xdr:cNvSpPr>
      </xdr:nvSpPr>
      <xdr:spPr bwMode="auto">
        <a:xfrm>
          <a:off x="251460" y="422186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142875</xdr:rowOff>
    </xdr:from>
    <xdr:to>
      <xdr:col>6</xdr:col>
      <xdr:colOff>9526</xdr:colOff>
      <xdr:row>235</xdr:row>
      <xdr:rowOff>104775</xdr:rowOff>
    </xdr:to>
    <xdr:sp macro="" textlink="">
      <xdr:nvSpPr>
        <xdr:cNvPr id="474" name="Freeform 10695">
          <a:extLst>
            <a:ext uri="{FF2B5EF4-FFF2-40B4-BE49-F238E27FC236}">
              <a16:creationId xmlns:a16="http://schemas.microsoft.com/office/drawing/2014/main" id="{F5752278-2340-4500-966C-48C3B5A995A8}"/>
            </a:ext>
          </a:extLst>
        </xdr:cNvPr>
        <xdr:cNvSpPr>
          <a:spLocks/>
        </xdr:cNvSpPr>
      </xdr:nvSpPr>
      <xdr:spPr bwMode="auto">
        <a:xfrm>
          <a:off x="502920" y="421900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234</xdr:row>
      <xdr:rowOff>171450</xdr:rowOff>
    </xdr:from>
    <xdr:to>
      <xdr:col>39</xdr:col>
      <xdr:colOff>0</xdr:colOff>
      <xdr:row>237</xdr:row>
      <xdr:rowOff>0</xdr:rowOff>
    </xdr:to>
    <xdr:sp macro="" textlink="">
      <xdr:nvSpPr>
        <xdr:cNvPr id="475" name="0/0">
          <a:extLst>
            <a:ext uri="{FF2B5EF4-FFF2-40B4-BE49-F238E27FC236}">
              <a16:creationId xmlns:a16="http://schemas.microsoft.com/office/drawing/2014/main" id="{AD2A9867-2808-4C18-B54C-2E518B74DD70}"/>
            </a:ext>
          </a:extLst>
        </xdr:cNvPr>
        <xdr:cNvSpPr>
          <a:spLocks noChangeArrowheads="1"/>
        </xdr:cNvSpPr>
      </xdr:nvSpPr>
      <xdr:spPr bwMode="auto">
        <a:xfrm>
          <a:off x="9304020" y="422186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234</xdr:row>
      <xdr:rowOff>142875</xdr:rowOff>
    </xdr:from>
    <xdr:to>
      <xdr:col>42</xdr:col>
      <xdr:colOff>1</xdr:colOff>
      <xdr:row>235</xdr:row>
      <xdr:rowOff>104775</xdr:rowOff>
    </xdr:to>
    <xdr:sp macro="" textlink="">
      <xdr:nvSpPr>
        <xdr:cNvPr id="476" name="Freeform 10695">
          <a:extLst>
            <a:ext uri="{FF2B5EF4-FFF2-40B4-BE49-F238E27FC236}">
              <a16:creationId xmlns:a16="http://schemas.microsoft.com/office/drawing/2014/main" id="{AF709384-F976-47D2-8816-F1E507C200D2}"/>
            </a:ext>
          </a:extLst>
        </xdr:cNvPr>
        <xdr:cNvSpPr>
          <a:spLocks/>
        </xdr:cNvSpPr>
      </xdr:nvSpPr>
      <xdr:spPr bwMode="auto">
        <a:xfrm>
          <a:off x="954214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234</xdr:row>
      <xdr:rowOff>171450</xdr:rowOff>
    </xdr:from>
    <xdr:to>
      <xdr:col>43</xdr:col>
      <xdr:colOff>0</xdr:colOff>
      <xdr:row>237</xdr:row>
      <xdr:rowOff>0</xdr:rowOff>
    </xdr:to>
    <xdr:sp macro="" textlink="">
      <xdr:nvSpPr>
        <xdr:cNvPr id="477" name="0/0">
          <a:extLst>
            <a:ext uri="{FF2B5EF4-FFF2-40B4-BE49-F238E27FC236}">
              <a16:creationId xmlns:a16="http://schemas.microsoft.com/office/drawing/2014/main" id="{F8FA0CD5-695A-433A-9EB0-2983639CFD04}"/>
            </a:ext>
          </a:extLst>
        </xdr:cNvPr>
        <xdr:cNvSpPr>
          <a:spLocks noChangeArrowheads="1"/>
        </xdr:cNvSpPr>
      </xdr:nvSpPr>
      <xdr:spPr bwMode="auto">
        <a:xfrm>
          <a:off x="1030986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244</xdr:row>
      <xdr:rowOff>171450</xdr:rowOff>
    </xdr:from>
    <xdr:to>
      <xdr:col>7</xdr:col>
      <xdr:colOff>0</xdr:colOff>
      <xdr:row>247</xdr:row>
      <xdr:rowOff>0</xdr:rowOff>
    </xdr:to>
    <xdr:sp macro="" textlink="">
      <xdr:nvSpPr>
        <xdr:cNvPr id="478" name="0/0">
          <a:extLst>
            <a:ext uri="{FF2B5EF4-FFF2-40B4-BE49-F238E27FC236}">
              <a16:creationId xmlns:a16="http://schemas.microsoft.com/office/drawing/2014/main" id="{0B03D8FC-1B6E-4493-9B12-925B2397B506}"/>
            </a:ext>
          </a:extLst>
        </xdr:cNvPr>
        <xdr:cNvSpPr>
          <a:spLocks noChangeArrowheads="1"/>
        </xdr:cNvSpPr>
      </xdr:nvSpPr>
      <xdr:spPr bwMode="auto">
        <a:xfrm>
          <a:off x="125730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244</xdr:row>
      <xdr:rowOff>142875</xdr:rowOff>
    </xdr:from>
    <xdr:to>
      <xdr:col>10</xdr:col>
      <xdr:colOff>9525</xdr:colOff>
      <xdr:row>245</xdr:row>
      <xdr:rowOff>104775</xdr:rowOff>
    </xdr:to>
    <xdr:sp macro="" textlink="">
      <xdr:nvSpPr>
        <xdr:cNvPr id="479" name="Freeform 10695">
          <a:extLst>
            <a:ext uri="{FF2B5EF4-FFF2-40B4-BE49-F238E27FC236}">
              <a16:creationId xmlns:a16="http://schemas.microsoft.com/office/drawing/2014/main" id="{F218D3AD-BAC8-4F8D-9A3E-7ECF54CE9F8B}"/>
            </a:ext>
          </a:extLst>
        </xdr:cNvPr>
        <xdr:cNvSpPr>
          <a:spLocks/>
        </xdr:cNvSpPr>
      </xdr:nvSpPr>
      <xdr:spPr bwMode="auto">
        <a:xfrm>
          <a:off x="1504949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244</xdr:row>
      <xdr:rowOff>171450</xdr:rowOff>
    </xdr:from>
    <xdr:to>
      <xdr:col>11</xdr:col>
      <xdr:colOff>0</xdr:colOff>
      <xdr:row>247</xdr:row>
      <xdr:rowOff>0</xdr:rowOff>
    </xdr:to>
    <xdr:sp macro="" textlink="">
      <xdr:nvSpPr>
        <xdr:cNvPr id="480" name="0/0">
          <a:extLst>
            <a:ext uri="{FF2B5EF4-FFF2-40B4-BE49-F238E27FC236}">
              <a16:creationId xmlns:a16="http://schemas.microsoft.com/office/drawing/2014/main" id="{A60F5396-4281-469B-8A89-B10A88E101FF}"/>
            </a:ext>
          </a:extLst>
        </xdr:cNvPr>
        <xdr:cNvSpPr>
          <a:spLocks noChangeArrowheads="1"/>
        </xdr:cNvSpPr>
      </xdr:nvSpPr>
      <xdr:spPr bwMode="auto">
        <a:xfrm>
          <a:off x="226314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244</xdr:row>
      <xdr:rowOff>142875</xdr:rowOff>
    </xdr:from>
    <xdr:to>
      <xdr:col>14</xdr:col>
      <xdr:colOff>1</xdr:colOff>
      <xdr:row>245</xdr:row>
      <xdr:rowOff>104775</xdr:rowOff>
    </xdr:to>
    <xdr:sp macro="" textlink="">
      <xdr:nvSpPr>
        <xdr:cNvPr id="481" name="Freeform 10695">
          <a:extLst>
            <a:ext uri="{FF2B5EF4-FFF2-40B4-BE49-F238E27FC236}">
              <a16:creationId xmlns:a16="http://schemas.microsoft.com/office/drawing/2014/main" id="{3947EFD8-9C5F-4B4B-9267-C05132B6CF9A}"/>
            </a:ext>
          </a:extLst>
        </xdr:cNvPr>
        <xdr:cNvSpPr>
          <a:spLocks/>
        </xdr:cNvSpPr>
      </xdr:nvSpPr>
      <xdr:spPr bwMode="auto">
        <a:xfrm>
          <a:off x="250126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244</xdr:row>
      <xdr:rowOff>171450</xdr:rowOff>
    </xdr:from>
    <xdr:to>
      <xdr:col>15</xdr:col>
      <xdr:colOff>0</xdr:colOff>
      <xdr:row>247</xdr:row>
      <xdr:rowOff>0</xdr:rowOff>
    </xdr:to>
    <xdr:sp macro="" textlink="">
      <xdr:nvSpPr>
        <xdr:cNvPr id="482" name="0/0">
          <a:extLst>
            <a:ext uri="{FF2B5EF4-FFF2-40B4-BE49-F238E27FC236}">
              <a16:creationId xmlns:a16="http://schemas.microsoft.com/office/drawing/2014/main" id="{420114B1-0D9E-492E-B3FF-6B5D91E043F0}"/>
            </a:ext>
          </a:extLst>
        </xdr:cNvPr>
        <xdr:cNvSpPr>
          <a:spLocks noChangeArrowheads="1"/>
        </xdr:cNvSpPr>
      </xdr:nvSpPr>
      <xdr:spPr bwMode="auto">
        <a:xfrm>
          <a:off x="326898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244</xdr:row>
      <xdr:rowOff>142875</xdr:rowOff>
    </xdr:from>
    <xdr:to>
      <xdr:col>18</xdr:col>
      <xdr:colOff>1</xdr:colOff>
      <xdr:row>245</xdr:row>
      <xdr:rowOff>104775</xdr:rowOff>
    </xdr:to>
    <xdr:sp macro="" textlink="">
      <xdr:nvSpPr>
        <xdr:cNvPr id="483" name="Freeform 10695">
          <a:extLst>
            <a:ext uri="{FF2B5EF4-FFF2-40B4-BE49-F238E27FC236}">
              <a16:creationId xmlns:a16="http://schemas.microsoft.com/office/drawing/2014/main" id="{43AD67F8-B6E9-4D6D-9DE3-24365F9A8DBA}"/>
            </a:ext>
          </a:extLst>
        </xdr:cNvPr>
        <xdr:cNvSpPr>
          <a:spLocks/>
        </xdr:cNvSpPr>
      </xdr:nvSpPr>
      <xdr:spPr bwMode="auto">
        <a:xfrm>
          <a:off x="350710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244</xdr:row>
      <xdr:rowOff>171450</xdr:rowOff>
    </xdr:from>
    <xdr:to>
      <xdr:col>19</xdr:col>
      <xdr:colOff>0</xdr:colOff>
      <xdr:row>247</xdr:row>
      <xdr:rowOff>0</xdr:rowOff>
    </xdr:to>
    <xdr:sp macro="" textlink="">
      <xdr:nvSpPr>
        <xdr:cNvPr id="484" name="0/0">
          <a:extLst>
            <a:ext uri="{FF2B5EF4-FFF2-40B4-BE49-F238E27FC236}">
              <a16:creationId xmlns:a16="http://schemas.microsoft.com/office/drawing/2014/main" id="{5E61CFE8-5AB0-4FE3-AC77-0B7318933D3D}"/>
            </a:ext>
          </a:extLst>
        </xdr:cNvPr>
        <xdr:cNvSpPr>
          <a:spLocks noChangeArrowheads="1"/>
        </xdr:cNvSpPr>
      </xdr:nvSpPr>
      <xdr:spPr bwMode="auto">
        <a:xfrm>
          <a:off x="427482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244</xdr:row>
      <xdr:rowOff>142875</xdr:rowOff>
    </xdr:from>
    <xdr:to>
      <xdr:col>22</xdr:col>
      <xdr:colOff>1</xdr:colOff>
      <xdr:row>245</xdr:row>
      <xdr:rowOff>104775</xdr:rowOff>
    </xdr:to>
    <xdr:sp macro="" textlink="">
      <xdr:nvSpPr>
        <xdr:cNvPr id="485" name="Freeform 10695">
          <a:extLst>
            <a:ext uri="{FF2B5EF4-FFF2-40B4-BE49-F238E27FC236}">
              <a16:creationId xmlns:a16="http://schemas.microsoft.com/office/drawing/2014/main" id="{3423A46F-ED27-47F0-A19F-48ED5B30E334}"/>
            </a:ext>
          </a:extLst>
        </xdr:cNvPr>
        <xdr:cNvSpPr>
          <a:spLocks/>
        </xdr:cNvSpPr>
      </xdr:nvSpPr>
      <xdr:spPr bwMode="auto">
        <a:xfrm>
          <a:off x="451294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244</xdr:row>
      <xdr:rowOff>171450</xdr:rowOff>
    </xdr:from>
    <xdr:to>
      <xdr:col>23</xdr:col>
      <xdr:colOff>0</xdr:colOff>
      <xdr:row>247</xdr:row>
      <xdr:rowOff>0</xdr:rowOff>
    </xdr:to>
    <xdr:sp macro="" textlink="">
      <xdr:nvSpPr>
        <xdr:cNvPr id="486" name="0/0">
          <a:extLst>
            <a:ext uri="{FF2B5EF4-FFF2-40B4-BE49-F238E27FC236}">
              <a16:creationId xmlns:a16="http://schemas.microsoft.com/office/drawing/2014/main" id="{CA5B2E5E-5D97-467C-8C60-D951FE92599C}"/>
            </a:ext>
          </a:extLst>
        </xdr:cNvPr>
        <xdr:cNvSpPr>
          <a:spLocks noChangeArrowheads="1"/>
        </xdr:cNvSpPr>
      </xdr:nvSpPr>
      <xdr:spPr bwMode="auto">
        <a:xfrm>
          <a:off x="528066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244</xdr:row>
      <xdr:rowOff>142875</xdr:rowOff>
    </xdr:from>
    <xdr:to>
      <xdr:col>26</xdr:col>
      <xdr:colOff>1</xdr:colOff>
      <xdr:row>245</xdr:row>
      <xdr:rowOff>104775</xdr:rowOff>
    </xdr:to>
    <xdr:sp macro="" textlink="">
      <xdr:nvSpPr>
        <xdr:cNvPr id="487" name="Freeform 10695">
          <a:extLst>
            <a:ext uri="{FF2B5EF4-FFF2-40B4-BE49-F238E27FC236}">
              <a16:creationId xmlns:a16="http://schemas.microsoft.com/office/drawing/2014/main" id="{A8962CF6-9C15-4DE8-95CE-D5FC7DB8F055}"/>
            </a:ext>
          </a:extLst>
        </xdr:cNvPr>
        <xdr:cNvSpPr>
          <a:spLocks/>
        </xdr:cNvSpPr>
      </xdr:nvSpPr>
      <xdr:spPr bwMode="auto">
        <a:xfrm>
          <a:off x="551878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244</xdr:row>
      <xdr:rowOff>171450</xdr:rowOff>
    </xdr:from>
    <xdr:to>
      <xdr:col>27</xdr:col>
      <xdr:colOff>0</xdr:colOff>
      <xdr:row>247</xdr:row>
      <xdr:rowOff>0</xdr:rowOff>
    </xdr:to>
    <xdr:sp macro="" textlink="">
      <xdr:nvSpPr>
        <xdr:cNvPr id="488" name="0/0">
          <a:extLst>
            <a:ext uri="{FF2B5EF4-FFF2-40B4-BE49-F238E27FC236}">
              <a16:creationId xmlns:a16="http://schemas.microsoft.com/office/drawing/2014/main" id="{5772D862-4F59-49A5-8FD2-7E46A2C77A29}"/>
            </a:ext>
          </a:extLst>
        </xdr:cNvPr>
        <xdr:cNvSpPr>
          <a:spLocks noChangeArrowheads="1"/>
        </xdr:cNvSpPr>
      </xdr:nvSpPr>
      <xdr:spPr bwMode="auto">
        <a:xfrm>
          <a:off x="628650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489" name="Freeform 10695">
          <a:extLst>
            <a:ext uri="{FF2B5EF4-FFF2-40B4-BE49-F238E27FC236}">
              <a16:creationId xmlns:a16="http://schemas.microsoft.com/office/drawing/2014/main" id="{A2FDAE36-AFE9-4945-9681-D2F62FE92608}"/>
            </a:ext>
          </a:extLst>
        </xdr:cNvPr>
        <xdr:cNvSpPr>
          <a:spLocks/>
        </xdr:cNvSpPr>
      </xdr:nvSpPr>
      <xdr:spPr bwMode="auto">
        <a:xfrm>
          <a:off x="652462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244</xdr:row>
      <xdr:rowOff>171450</xdr:rowOff>
    </xdr:from>
    <xdr:to>
      <xdr:col>31</xdr:col>
      <xdr:colOff>0</xdr:colOff>
      <xdr:row>247</xdr:row>
      <xdr:rowOff>0</xdr:rowOff>
    </xdr:to>
    <xdr:sp macro="" textlink="">
      <xdr:nvSpPr>
        <xdr:cNvPr id="490" name="0/0">
          <a:extLst>
            <a:ext uri="{FF2B5EF4-FFF2-40B4-BE49-F238E27FC236}">
              <a16:creationId xmlns:a16="http://schemas.microsoft.com/office/drawing/2014/main" id="{4F503334-C400-4BB3-92CB-7780DE36109E}"/>
            </a:ext>
          </a:extLst>
        </xdr:cNvPr>
        <xdr:cNvSpPr>
          <a:spLocks noChangeArrowheads="1"/>
        </xdr:cNvSpPr>
      </xdr:nvSpPr>
      <xdr:spPr bwMode="auto">
        <a:xfrm>
          <a:off x="729234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244</xdr:row>
      <xdr:rowOff>142875</xdr:rowOff>
    </xdr:from>
    <xdr:to>
      <xdr:col>34</xdr:col>
      <xdr:colOff>1</xdr:colOff>
      <xdr:row>245</xdr:row>
      <xdr:rowOff>104775</xdr:rowOff>
    </xdr:to>
    <xdr:sp macro="" textlink="">
      <xdr:nvSpPr>
        <xdr:cNvPr id="491" name="Freeform 10695">
          <a:extLst>
            <a:ext uri="{FF2B5EF4-FFF2-40B4-BE49-F238E27FC236}">
              <a16:creationId xmlns:a16="http://schemas.microsoft.com/office/drawing/2014/main" id="{EDAD99C9-825B-47B6-9813-2302E891758C}"/>
            </a:ext>
          </a:extLst>
        </xdr:cNvPr>
        <xdr:cNvSpPr>
          <a:spLocks/>
        </xdr:cNvSpPr>
      </xdr:nvSpPr>
      <xdr:spPr bwMode="auto">
        <a:xfrm>
          <a:off x="753046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244</xdr:row>
      <xdr:rowOff>171450</xdr:rowOff>
    </xdr:from>
    <xdr:to>
      <xdr:col>35</xdr:col>
      <xdr:colOff>0</xdr:colOff>
      <xdr:row>247</xdr:row>
      <xdr:rowOff>0</xdr:rowOff>
    </xdr:to>
    <xdr:sp macro="" textlink="">
      <xdr:nvSpPr>
        <xdr:cNvPr id="492" name="0/0">
          <a:extLst>
            <a:ext uri="{FF2B5EF4-FFF2-40B4-BE49-F238E27FC236}">
              <a16:creationId xmlns:a16="http://schemas.microsoft.com/office/drawing/2014/main" id="{EC90FB86-5CF9-472A-A42A-D1CC4791E7AB}"/>
            </a:ext>
          </a:extLst>
        </xdr:cNvPr>
        <xdr:cNvSpPr>
          <a:spLocks noChangeArrowheads="1"/>
        </xdr:cNvSpPr>
      </xdr:nvSpPr>
      <xdr:spPr bwMode="auto">
        <a:xfrm>
          <a:off x="829818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244</xdr:row>
      <xdr:rowOff>142875</xdr:rowOff>
    </xdr:from>
    <xdr:to>
      <xdr:col>38</xdr:col>
      <xdr:colOff>1</xdr:colOff>
      <xdr:row>245</xdr:row>
      <xdr:rowOff>104775</xdr:rowOff>
    </xdr:to>
    <xdr:sp macro="" textlink="">
      <xdr:nvSpPr>
        <xdr:cNvPr id="493" name="Freeform 10695">
          <a:extLst>
            <a:ext uri="{FF2B5EF4-FFF2-40B4-BE49-F238E27FC236}">
              <a16:creationId xmlns:a16="http://schemas.microsoft.com/office/drawing/2014/main" id="{EC6FE1DB-7F97-4012-A447-380B3E3B11D4}"/>
            </a:ext>
          </a:extLst>
        </xdr:cNvPr>
        <xdr:cNvSpPr>
          <a:spLocks/>
        </xdr:cNvSpPr>
      </xdr:nvSpPr>
      <xdr:spPr bwMode="auto">
        <a:xfrm>
          <a:off x="853630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244</xdr:row>
      <xdr:rowOff>171450</xdr:rowOff>
    </xdr:from>
    <xdr:to>
      <xdr:col>3</xdr:col>
      <xdr:colOff>0</xdr:colOff>
      <xdr:row>247</xdr:row>
      <xdr:rowOff>0</xdr:rowOff>
    </xdr:to>
    <xdr:sp macro="" textlink="">
      <xdr:nvSpPr>
        <xdr:cNvPr id="494" name="0/0">
          <a:extLst>
            <a:ext uri="{FF2B5EF4-FFF2-40B4-BE49-F238E27FC236}">
              <a16:creationId xmlns:a16="http://schemas.microsoft.com/office/drawing/2014/main" id="{091E0E7F-641B-4278-82E9-2B169E1CBE7E}"/>
            </a:ext>
          </a:extLst>
        </xdr:cNvPr>
        <xdr:cNvSpPr>
          <a:spLocks noChangeArrowheads="1"/>
        </xdr:cNvSpPr>
      </xdr:nvSpPr>
      <xdr:spPr bwMode="auto">
        <a:xfrm>
          <a:off x="25146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142875</xdr:rowOff>
    </xdr:from>
    <xdr:to>
      <xdr:col>6</xdr:col>
      <xdr:colOff>9526</xdr:colOff>
      <xdr:row>245</xdr:row>
      <xdr:rowOff>104775</xdr:rowOff>
    </xdr:to>
    <xdr:sp macro="" textlink="">
      <xdr:nvSpPr>
        <xdr:cNvPr id="495" name="Freeform 10695">
          <a:extLst>
            <a:ext uri="{FF2B5EF4-FFF2-40B4-BE49-F238E27FC236}">
              <a16:creationId xmlns:a16="http://schemas.microsoft.com/office/drawing/2014/main" id="{065DD536-E2E8-4AE3-BE5B-18DEBE730F4F}"/>
            </a:ext>
          </a:extLst>
        </xdr:cNvPr>
        <xdr:cNvSpPr>
          <a:spLocks/>
        </xdr:cNvSpPr>
      </xdr:nvSpPr>
      <xdr:spPr bwMode="auto">
        <a:xfrm>
          <a:off x="502920" y="439654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244</xdr:row>
      <xdr:rowOff>171450</xdr:rowOff>
    </xdr:from>
    <xdr:to>
      <xdr:col>39</xdr:col>
      <xdr:colOff>0</xdr:colOff>
      <xdr:row>247</xdr:row>
      <xdr:rowOff>0</xdr:rowOff>
    </xdr:to>
    <xdr:sp macro="" textlink="">
      <xdr:nvSpPr>
        <xdr:cNvPr id="496" name="0/0">
          <a:extLst>
            <a:ext uri="{FF2B5EF4-FFF2-40B4-BE49-F238E27FC236}">
              <a16:creationId xmlns:a16="http://schemas.microsoft.com/office/drawing/2014/main" id="{0E703826-2FB2-4BA2-B7D7-5453F33C89D9}"/>
            </a:ext>
          </a:extLst>
        </xdr:cNvPr>
        <xdr:cNvSpPr>
          <a:spLocks noChangeArrowheads="1"/>
        </xdr:cNvSpPr>
      </xdr:nvSpPr>
      <xdr:spPr bwMode="auto">
        <a:xfrm>
          <a:off x="930402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244</xdr:row>
      <xdr:rowOff>142875</xdr:rowOff>
    </xdr:from>
    <xdr:to>
      <xdr:col>42</xdr:col>
      <xdr:colOff>1</xdr:colOff>
      <xdr:row>245</xdr:row>
      <xdr:rowOff>104775</xdr:rowOff>
    </xdr:to>
    <xdr:sp macro="" textlink="">
      <xdr:nvSpPr>
        <xdr:cNvPr id="497" name="Freeform 10695">
          <a:extLst>
            <a:ext uri="{FF2B5EF4-FFF2-40B4-BE49-F238E27FC236}">
              <a16:creationId xmlns:a16="http://schemas.microsoft.com/office/drawing/2014/main" id="{8898A3C8-C905-400C-9B62-689632B3290C}"/>
            </a:ext>
          </a:extLst>
        </xdr:cNvPr>
        <xdr:cNvSpPr>
          <a:spLocks/>
        </xdr:cNvSpPr>
      </xdr:nvSpPr>
      <xdr:spPr bwMode="auto">
        <a:xfrm>
          <a:off x="954214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244</xdr:row>
      <xdr:rowOff>171450</xdr:rowOff>
    </xdr:from>
    <xdr:to>
      <xdr:col>43</xdr:col>
      <xdr:colOff>0</xdr:colOff>
      <xdr:row>247</xdr:row>
      <xdr:rowOff>0</xdr:rowOff>
    </xdr:to>
    <xdr:sp macro="" textlink="">
      <xdr:nvSpPr>
        <xdr:cNvPr id="498" name="0/0">
          <a:extLst>
            <a:ext uri="{FF2B5EF4-FFF2-40B4-BE49-F238E27FC236}">
              <a16:creationId xmlns:a16="http://schemas.microsoft.com/office/drawing/2014/main" id="{511F65C9-CB32-4753-ABFB-B4D1738B5769}"/>
            </a:ext>
          </a:extLst>
        </xdr:cNvPr>
        <xdr:cNvSpPr>
          <a:spLocks noChangeArrowheads="1"/>
        </xdr:cNvSpPr>
      </xdr:nvSpPr>
      <xdr:spPr bwMode="auto">
        <a:xfrm>
          <a:off x="1030986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244</xdr:row>
      <xdr:rowOff>142875</xdr:rowOff>
    </xdr:from>
    <xdr:to>
      <xdr:col>45</xdr:col>
      <xdr:colOff>228600</xdr:colOff>
      <xdr:row>245</xdr:row>
      <xdr:rowOff>85725</xdr:rowOff>
    </xdr:to>
    <xdr:sp macro="" textlink="">
      <xdr:nvSpPr>
        <xdr:cNvPr id="499" name="Freeform 10695">
          <a:extLst>
            <a:ext uri="{FF2B5EF4-FFF2-40B4-BE49-F238E27FC236}">
              <a16:creationId xmlns:a16="http://schemas.microsoft.com/office/drawing/2014/main" id="{D3F4BDED-0421-40F9-BB4D-368CB363C484}"/>
            </a:ext>
          </a:extLst>
        </xdr:cNvPr>
        <xdr:cNvSpPr>
          <a:spLocks/>
        </xdr:cNvSpPr>
      </xdr:nvSpPr>
      <xdr:spPr bwMode="auto">
        <a:xfrm>
          <a:off x="10547985" y="4396549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254</xdr:row>
      <xdr:rowOff>171450</xdr:rowOff>
    </xdr:from>
    <xdr:to>
      <xdr:col>7</xdr:col>
      <xdr:colOff>0</xdr:colOff>
      <xdr:row>257</xdr:row>
      <xdr:rowOff>0</xdr:rowOff>
    </xdr:to>
    <xdr:sp macro="" textlink="">
      <xdr:nvSpPr>
        <xdr:cNvPr id="500" name="0/0">
          <a:extLst>
            <a:ext uri="{FF2B5EF4-FFF2-40B4-BE49-F238E27FC236}">
              <a16:creationId xmlns:a16="http://schemas.microsoft.com/office/drawing/2014/main" id="{F94BC12D-75E2-4ACE-923D-36A989D147AC}"/>
            </a:ext>
          </a:extLst>
        </xdr:cNvPr>
        <xdr:cNvSpPr>
          <a:spLocks noChangeArrowheads="1"/>
        </xdr:cNvSpPr>
      </xdr:nvSpPr>
      <xdr:spPr bwMode="auto">
        <a:xfrm>
          <a:off x="1257300" y="457695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254</xdr:row>
      <xdr:rowOff>142875</xdr:rowOff>
    </xdr:from>
    <xdr:to>
      <xdr:col>10</xdr:col>
      <xdr:colOff>9525</xdr:colOff>
      <xdr:row>255</xdr:row>
      <xdr:rowOff>104775</xdr:rowOff>
    </xdr:to>
    <xdr:sp macro="" textlink="">
      <xdr:nvSpPr>
        <xdr:cNvPr id="501" name="Freeform 10695">
          <a:extLst>
            <a:ext uri="{FF2B5EF4-FFF2-40B4-BE49-F238E27FC236}">
              <a16:creationId xmlns:a16="http://schemas.microsoft.com/office/drawing/2014/main" id="{B068099E-4E67-4DE1-BCD8-851423A3FA66}"/>
            </a:ext>
          </a:extLst>
        </xdr:cNvPr>
        <xdr:cNvSpPr>
          <a:spLocks/>
        </xdr:cNvSpPr>
      </xdr:nvSpPr>
      <xdr:spPr bwMode="auto">
        <a:xfrm>
          <a:off x="1504949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254</xdr:row>
      <xdr:rowOff>171450</xdr:rowOff>
    </xdr:from>
    <xdr:to>
      <xdr:col>11</xdr:col>
      <xdr:colOff>0</xdr:colOff>
      <xdr:row>257</xdr:row>
      <xdr:rowOff>0</xdr:rowOff>
    </xdr:to>
    <xdr:sp macro="" textlink="">
      <xdr:nvSpPr>
        <xdr:cNvPr id="502" name="0/0">
          <a:extLst>
            <a:ext uri="{FF2B5EF4-FFF2-40B4-BE49-F238E27FC236}">
              <a16:creationId xmlns:a16="http://schemas.microsoft.com/office/drawing/2014/main" id="{0E01C991-3604-4297-95DF-A3D9BF80DB05}"/>
            </a:ext>
          </a:extLst>
        </xdr:cNvPr>
        <xdr:cNvSpPr>
          <a:spLocks noChangeArrowheads="1"/>
        </xdr:cNvSpPr>
      </xdr:nvSpPr>
      <xdr:spPr bwMode="auto">
        <a:xfrm>
          <a:off x="226314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254</xdr:row>
      <xdr:rowOff>142875</xdr:rowOff>
    </xdr:from>
    <xdr:to>
      <xdr:col>14</xdr:col>
      <xdr:colOff>1</xdr:colOff>
      <xdr:row>255</xdr:row>
      <xdr:rowOff>104775</xdr:rowOff>
    </xdr:to>
    <xdr:sp macro="" textlink="">
      <xdr:nvSpPr>
        <xdr:cNvPr id="503" name="Freeform 10695">
          <a:extLst>
            <a:ext uri="{FF2B5EF4-FFF2-40B4-BE49-F238E27FC236}">
              <a16:creationId xmlns:a16="http://schemas.microsoft.com/office/drawing/2014/main" id="{F9852E83-E63F-419A-9AD1-E5A495FF3E55}"/>
            </a:ext>
          </a:extLst>
        </xdr:cNvPr>
        <xdr:cNvSpPr>
          <a:spLocks/>
        </xdr:cNvSpPr>
      </xdr:nvSpPr>
      <xdr:spPr bwMode="auto">
        <a:xfrm>
          <a:off x="250126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254</xdr:row>
      <xdr:rowOff>171450</xdr:rowOff>
    </xdr:from>
    <xdr:to>
      <xdr:col>15</xdr:col>
      <xdr:colOff>0</xdr:colOff>
      <xdr:row>257</xdr:row>
      <xdr:rowOff>0</xdr:rowOff>
    </xdr:to>
    <xdr:sp macro="" textlink="">
      <xdr:nvSpPr>
        <xdr:cNvPr id="504" name="0/0">
          <a:extLst>
            <a:ext uri="{FF2B5EF4-FFF2-40B4-BE49-F238E27FC236}">
              <a16:creationId xmlns:a16="http://schemas.microsoft.com/office/drawing/2014/main" id="{3BA61858-376C-4F3C-A976-1AE12E977EDB}"/>
            </a:ext>
          </a:extLst>
        </xdr:cNvPr>
        <xdr:cNvSpPr>
          <a:spLocks noChangeArrowheads="1"/>
        </xdr:cNvSpPr>
      </xdr:nvSpPr>
      <xdr:spPr bwMode="auto">
        <a:xfrm>
          <a:off x="326898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254</xdr:row>
      <xdr:rowOff>142875</xdr:rowOff>
    </xdr:from>
    <xdr:to>
      <xdr:col>18</xdr:col>
      <xdr:colOff>1</xdr:colOff>
      <xdr:row>255</xdr:row>
      <xdr:rowOff>104775</xdr:rowOff>
    </xdr:to>
    <xdr:sp macro="" textlink="">
      <xdr:nvSpPr>
        <xdr:cNvPr id="505" name="Freeform 10695">
          <a:extLst>
            <a:ext uri="{FF2B5EF4-FFF2-40B4-BE49-F238E27FC236}">
              <a16:creationId xmlns:a16="http://schemas.microsoft.com/office/drawing/2014/main" id="{77B0FC36-058F-403C-9C01-2B194AAF8571}"/>
            </a:ext>
          </a:extLst>
        </xdr:cNvPr>
        <xdr:cNvSpPr>
          <a:spLocks/>
        </xdr:cNvSpPr>
      </xdr:nvSpPr>
      <xdr:spPr bwMode="auto">
        <a:xfrm>
          <a:off x="350710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254</xdr:row>
      <xdr:rowOff>171450</xdr:rowOff>
    </xdr:from>
    <xdr:to>
      <xdr:col>19</xdr:col>
      <xdr:colOff>0</xdr:colOff>
      <xdr:row>257</xdr:row>
      <xdr:rowOff>0</xdr:rowOff>
    </xdr:to>
    <xdr:sp macro="" textlink="">
      <xdr:nvSpPr>
        <xdr:cNvPr id="506" name="0/0">
          <a:extLst>
            <a:ext uri="{FF2B5EF4-FFF2-40B4-BE49-F238E27FC236}">
              <a16:creationId xmlns:a16="http://schemas.microsoft.com/office/drawing/2014/main" id="{2DF1E3CB-85AA-4897-A3E1-8D89F4792E05}"/>
            </a:ext>
          </a:extLst>
        </xdr:cNvPr>
        <xdr:cNvSpPr>
          <a:spLocks noChangeArrowheads="1"/>
        </xdr:cNvSpPr>
      </xdr:nvSpPr>
      <xdr:spPr bwMode="auto">
        <a:xfrm>
          <a:off x="427482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254</xdr:row>
      <xdr:rowOff>142875</xdr:rowOff>
    </xdr:from>
    <xdr:to>
      <xdr:col>22</xdr:col>
      <xdr:colOff>1</xdr:colOff>
      <xdr:row>255</xdr:row>
      <xdr:rowOff>104775</xdr:rowOff>
    </xdr:to>
    <xdr:sp macro="" textlink="">
      <xdr:nvSpPr>
        <xdr:cNvPr id="507" name="Freeform 10695">
          <a:extLst>
            <a:ext uri="{FF2B5EF4-FFF2-40B4-BE49-F238E27FC236}">
              <a16:creationId xmlns:a16="http://schemas.microsoft.com/office/drawing/2014/main" id="{B4415E71-4C4B-4AC6-87F3-FC8B1295D527}"/>
            </a:ext>
          </a:extLst>
        </xdr:cNvPr>
        <xdr:cNvSpPr>
          <a:spLocks/>
        </xdr:cNvSpPr>
      </xdr:nvSpPr>
      <xdr:spPr bwMode="auto">
        <a:xfrm>
          <a:off x="451294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254</xdr:row>
      <xdr:rowOff>171450</xdr:rowOff>
    </xdr:from>
    <xdr:to>
      <xdr:col>23</xdr:col>
      <xdr:colOff>0</xdr:colOff>
      <xdr:row>257</xdr:row>
      <xdr:rowOff>0</xdr:rowOff>
    </xdr:to>
    <xdr:sp macro="" textlink="">
      <xdr:nvSpPr>
        <xdr:cNvPr id="508" name="0/0">
          <a:extLst>
            <a:ext uri="{FF2B5EF4-FFF2-40B4-BE49-F238E27FC236}">
              <a16:creationId xmlns:a16="http://schemas.microsoft.com/office/drawing/2014/main" id="{348C0AAB-A2D8-4D90-97F0-87016B9B011D}"/>
            </a:ext>
          </a:extLst>
        </xdr:cNvPr>
        <xdr:cNvSpPr>
          <a:spLocks noChangeArrowheads="1"/>
        </xdr:cNvSpPr>
      </xdr:nvSpPr>
      <xdr:spPr bwMode="auto">
        <a:xfrm>
          <a:off x="5280660" y="457695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254</xdr:row>
      <xdr:rowOff>142875</xdr:rowOff>
    </xdr:from>
    <xdr:to>
      <xdr:col>26</xdr:col>
      <xdr:colOff>1</xdr:colOff>
      <xdr:row>255</xdr:row>
      <xdr:rowOff>104775</xdr:rowOff>
    </xdr:to>
    <xdr:sp macro="" textlink="">
      <xdr:nvSpPr>
        <xdr:cNvPr id="509" name="Freeform 10695">
          <a:extLst>
            <a:ext uri="{FF2B5EF4-FFF2-40B4-BE49-F238E27FC236}">
              <a16:creationId xmlns:a16="http://schemas.microsoft.com/office/drawing/2014/main" id="{857E049C-5B6E-43EF-8412-2A0E98C877EC}"/>
            </a:ext>
          </a:extLst>
        </xdr:cNvPr>
        <xdr:cNvSpPr>
          <a:spLocks/>
        </xdr:cNvSpPr>
      </xdr:nvSpPr>
      <xdr:spPr bwMode="auto">
        <a:xfrm>
          <a:off x="551878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254</xdr:row>
      <xdr:rowOff>171450</xdr:rowOff>
    </xdr:from>
    <xdr:to>
      <xdr:col>27</xdr:col>
      <xdr:colOff>0</xdr:colOff>
      <xdr:row>257</xdr:row>
      <xdr:rowOff>0</xdr:rowOff>
    </xdr:to>
    <xdr:sp macro="" textlink="">
      <xdr:nvSpPr>
        <xdr:cNvPr id="510" name="0/0">
          <a:extLst>
            <a:ext uri="{FF2B5EF4-FFF2-40B4-BE49-F238E27FC236}">
              <a16:creationId xmlns:a16="http://schemas.microsoft.com/office/drawing/2014/main" id="{FD1633F8-62E7-4373-A140-5C2EBBCD2725}"/>
            </a:ext>
          </a:extLst>
        </xdr:cNvPr>
        <xdr:cNvSpPr>
          <a:spLocks noChangeArrowheads="1"/>
        </xdr:cNvSpPr>
      </xdr:nvSpPr>
      <xdr:spPr bwMode="auto">
        <a:xfrm>
          <a:off x="628650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511" name="Freeform 10695">
          <a:extLst>
            <a:ext uri="{FF2B5EF4-FFF2-40B4-BE49-F238E27FC236}">
              <a16:creationId xmlns:a16="http://schemas.microsoft.com/office/drawing/2014/main" id="{60B32B0C-AA02-403D-9F8D-23347331DF0E}"/>
            </a:ext>
          </a:extLst>
        </xdr:cNvPr>
        <xdr:cNvSpPr>
          <a:spLocks/>
        </xdr:cNvSpPr>
      </xdr:nvSpPr>
      <xdr:spPr bwMode="auto">
        <a:xfrm>
          <a:off x="652462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254</xdr:row>
      <xdr:rowOff>171450</xdr:rowOff>
    </xdr:from>
    <xdr:to>
      <xdr:col>31</xdr:col>
      <xdr:colOff>0</xdr:colOff>
      <xdr:row>257</xdr:row>
      <xdr:rowOff>0</xdr:rowOff>
    </xdr:to>
    <xdr:sp macro="" textlink="">
      <xdr:nvSpPr>
        <xdr:cNvPr id="512" name="0/0">
          <a:extLst>
            <a:ext uri="{FF2B5EF4-FFF2-40B4-BE49-F238E27FC236}">
              <a16:creationId xmlns:a16="http://schemas.microsoft.com/office/drawing/2014/main" id="{3AFEBA6D-FA51-45E6-9B76-8177EC5B8E22}"/>
            </a:ext>
          </a:extLst>
        </xdr:cNvPr>
        <xdr:cNvSpPr>
          <a:spLocks noChangeArrowheads="1"/>
        </xdr:cNvSpPr>
      </xdr:nvSpPr>
      <xdr:spPr bwMode="auto">
        <a:xfrm>
          <a:off x="7292340" y="457695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254</xdr:row>
      <xdr:rowOff>142875</xdr:rowOff>
    </xdr:from>
    <xdr:to>
      <xdr:col>34</xdr:col>
      <xdr:colOff>1</xdr:colOff>
      <xdr:row>255</xdr:row>
      <xdr:rowOff>104775</xdr:rowOff>
    </xdr:to>
    <xdr:sp macro="" textlink="">
      <xdr:nvSpPr>
        <xdr:cNvPr id="513" name="Freeform 10695">
          <a:extLst>
            <a:ext uri="{FF2B5EF4-FFF2-40B4-BE49-F238E27FC236}">
              <a16:creationId xmlns:a16="http://schemas.microsoft.com/office/drawing/2014/main" id="{751B2002-1AF3-45A4-BCFB-7B73BC4B1AD5}"/>
            </a:ext>
          </a:extLst>
        </xdr:cNvPr>
        <xdr:cNvSpPr>
          <a:spLocks/>
        </xdr:cNvSpPr>
      </xdr:nvSpPr>
      <xdr:spPr bwMode="auto">
        <a:xfrm>
          <a:off x="753046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254</xdr:row>
      <xdr:rowOff>171450</xdr:rowOff>
    </xdr:from>
    <xdr:to>
      <xdr:col>35</xdr:col>
      <xdr:colOff>0</xdr:colOff>
      <xdr:row>257</xdr:row>
      <xdr:rowOff>0</xdr:rowOff>
    </xdr:to>
    <xdr:sp macro="" textlink="">
      <xdr:nvSpPr>
        <xdr:cNvPr id="514" name="0/0">
          <a:extLst>
            <a:ext uri="{FF2B5EF4-FFF2-40B4-BE49-F238E27FC236}">
              <a16:creationId xmlns:a16="http://schemas.microsoft.com/office/drawing/2014/main" id="{85940A85-FCBB-4301-8FA1-1AE79F5CBBD6}"/>
            </a:ext>
          </a:extLst>
        </xdr:cNvPr>
        <xdr:cNvSpPr>
          <a:spLocks noChangeArrowheads="1"/>
        </xdr:cNvSpPr>
      </xdr:nvSpPr>
      <xdr:spPr bwMode="auto">
        <a:xfrm>
          <a:off x="8298180" y="457695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254</xdr:row>
      <xdr:rowOff>142875</xdr:rowOff>
    </xdr:from>
    <xdr:to>
      <xdr:col>38</xdr:col>
      <xdr:colOff>1</xdr:colOff>
      <xdr:row>255</xdr:row>
      <xdr:rowOff>104775</xdr:rowOff>
    </xdr:to>
    <xdr:sp macro="" textlink="">
      <xdr:nvSpPr>
        <xdr:cNvPr id="515" name="Freeform 10695">
          <a:extLst>
            <a:ext uri="{FF2B5EF4-FFF2-40B4-BE49-F238E27FC236}">
              <a16:creationId xmlns:a16="http://schemas.microsoft.com/office/drawing/2014/main" id="{F79DC643-8DB2-41AB-AC8C-6A009E4C8362}"/>
            </a:ext>
          </a:extLst>
        </xdr:cNvPr>
        <xdr:cNvSpPr>
          <a:spLocks/>
        </xdr:cNvSpPr>
      </xdr:nvSpPr>
      <xdr:spPr bwMode="auto">
        <a:xfrm>
          <a:off x="853630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254</xdr:row>
      <xdr:rowOff>171450</xdr:rowOff>
    </xdr:from>
    <xdr:to>
      <xdr:col>3</xdr:col>
      <xdr:colOff>0</xdr:colOff>
      <xdr:row>257</xdr:row>
      <xdr:rowOff>0</xdr:rowOff>
    </xdr:to>
    <xdr:sp macro="" textlink="">
      <xdr:nvSpPr>
        <xdr:cNvPr id="516" name="0/0">
          <a:extLst>
            <a:ext uri="{FF2B5EF4-FFF2-40B4-BE49-F238E27FC236}">
              <a16:creationId xmlns:a16="http://schemas.microsoft.com/office/drawing/2014/main" id="{45328487-D917-47C7-AF46-19D716935610}"/>
            </a:ext>
          </a:extLst>
        </xdr:cNvPr>
        <xdr:cNvSpPr>
          <a:spLocks noChangeArrowheads="1"/>
        </xdr:cNvSpPr>
      </xdr:nvSpPr>
      <xdr:spPr bwMode="auto">
        <a:xfrm>
          <a:off x="25146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142875</xdr:rowOff>
    </xdr:from>
    <xdr:to>
      <xdr:col>6</xdr:col>
      <xdr:colOff>9526</xdr:colOff>
      <xdr:row>255</xdr:row>
      <xdr:rowOff>104775</xdr:rowOff>
    </xdr:to>
    <xdr:sp macro="" textlink="">
      <xdr:nvSpPr>
        <xdr:cNvPr id="517" name="Freeform 10695">
          <a:extLst>
            <a:ext uri="{FF2B5EF4-FFF2-40B4-BE49-F238E27FC236}">
              <a16:creationId xmlns:a16="http://schemas.microsoft.com/office/drawing/2014/main" id="{32F3B59B-44F8-4F77-A933-7385C3CC1106}"/>
            </a:ext>
          </a:extLst>
        </xdr:cNvPr>
        <xdr:cNvSpPr>
          <a:spLocks/>
        </xdr:cNvSpPr>
      </xdr:nvSpPr>
      <xdr:spPr bwMode="auto">
        <a:xfrm>
          <a:off x="502920" y="457409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254</xdr:row>
      <xdr:rowOff>171450</xdr:rowOff>
    </xdr:from>
    <xdr:to>
      <xdr:col>39</xdr:col>
      <xdr:colOff>0</xdr:colOff>
      <xdr:row>257</xdr:row>
      <xdr:rowOff>0</xdr:rowOff>
    </xdr:to>
    <xdr:sp macro="" textlink="">
      <xdr:nvSpPr>
        <xdr:cNvPr id="518" name="0/0">
          <a:extLst>
            <a:ext uri="{FF2B5EF4-FFF2-40B4-BE49-F238E27FC236}">
              <a16:creationId xmlns:a16="http://schemas.microsoft.com/office/drawing/2014/main" id="{90DF9FF6-0526-41AC-BA4F-6E12FA5BCC52}"/>
            </a:ext>
          </a:extLst>
        </xdr:cNvPr>
        <xdr:cNvSpPr>
          <a:spLocks noChangeArrowheads="1"/>
        </xdr:cNvSpPr>
      </xdr:nvSpPr>
      <xdr:spPr bwMode="auto">
        <a:xfrm>
          <a:off x="930402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254</xdr:row>
      <xdr:rowOff>171450</xdr:rowOff>
    </xdr:from>
    <xdr:to>
      <xdr:col>43</xdr:col>
      <xdr:colOff>0</xdr:colOff>
      <xdr:row>257</xdr:row>
      <xdr:rowOff>0</xdr:rowOff>
    </xdr:to>
    <xdr:sp macro="" textlink="">
      <xdr:nvSpPr>
        <xdr:cNvPr id="519" name="0/0">
          <a:extLst>
            <a:ext uri="{FF2B5EF4-FFF2-40B4-BE49-F238E27FC236}">
              <a16:creationId xmlns:a16="http://schemas.microsoft.com/office/drawing/2014/main" id="{609D8403-8C42-4D95-ADA1-7B09A57F9637}"/>
            </a:ext>
          </a:extLst>
        </xdr:cNvPr>
        <xdr:cNvSpPr>
          <a:spLocks noChangeArrowheads="1"/>
        </xdr:cNvSpPr>
      </xdr:nvSpPr>
      <xdr:spPr bwMode="auto">
        <a:xfrm>
          <a:off x="1030986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264</xdr:row>
      <xdr:rowOff>171450</xdr:rowOff>
    </xdr:from>
    <xdr:to>
      <xdr:col>7</xdr:col>
      <xdr:colOff>0</xdr:colOff>
      <xdr:row>267</xdr:row>
      <xdr:rowOff>0</xdr:rowOff>
    </xdr:to>
    <xdr:sp macro="" textlink="">
      <xdr:nvSpPr>
        <xdr:cNvPr id="520" name="0/0">
          <a:extLst>
            <a:ext uri="{FF2B5EF4-FFF2-40B4-BE49-F238E27FC236}">
              <a16:creationId xmlns:a16="http://schemas.microsoft.com/office/drawing/2014/main" id="{4F1B5F5B-A978-4A02-B5C6-2C73E75CC5FD}"/>
            </a:ext>
          </a:extLst>
        </xdr:cNvPr>
        <xdr:cNvSpPr>
          <a:spLocks noChangeArrowheads="1"/>
        </xdr:cNvSpPr>
      </xdr:nvSpPr>
      <xdr:spPr bwMode="auto">
        <a:xfrm>
          <a:off x="125730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264</xdr:row>
      <xdr:rowOff>142875</xdr:rowOff>
    </xdr:from>
    <xdr:to>
      <xdr:col>10</xdr:col>
      <xdr:colOff>9525</xdr:colOff>
      <xdr:row>265</xdr:row>
      <xdr:rowOff>104775</xdr:rowOff>
    </xdr:to>
    <xdr:sp macro="" textlink="">
      <xdr:nvSpPr>
        <xdr:cNvPr id="521" name="Freeform 10695">
          <a:extLst>
            <a:ext uri="{FF2B5EF4-FFF2-40B4-BE49-F238E27FC236}">
              <a16:creationId xmlns:a16="http://schemas.microsoft.com/office/drawing/2014/main" id="{1D3325BB-D206-4036-9745-94E72969436F}"/>
            </a:ext>
          </a:extLst>
        </xdr:cNvPr>
        <xdr:cNvSpPr>
          <a:spLocks/>
        </xdr:cNvSpPr>
      </xdr:nvSpPr>
      <xdr:spPr bwMode="auto">
        <a:xfrm>
          <a:off x="1504949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264</xdr:row>
      <xdr:rowOff>171450</xdr:rowOff>
    </xdr:from>
    <xdr:to>
      <xdr:col>11</xdr:col>
      <xdr:colOff>0</xdr:colOff>
      <xdr:row>267</xdr:row>
      <xdr:rowOff>0</xdr:rowOff>
    </xdr:to>
    <xdr:sp macro="" textlink="">
      <xdr:nvSpPr>
        <xdr:cNvPr id="522" name="0/0">
          <a:extLst>
            <a:ext uri="{FF2B5EF4-FFF2-40B4-BE49-F238E27FC236}">
              <a16:creationId xmlns:a16="http://schemas.microsoft.com/office/drawing/2014/main" id="{68910397-24D0-4210-B8AC-5A9B191419E6}"/>
            </a:ext>
          </a:extLst>
        </xdr:cNvPr>
        <xdr:cNvSpPr>
          <a:spLocks noChangeArrowheads="1"/>
        </xdr:cNvSpPr>
      </xdr:nvSpPr>
      <xdr:spPr bwMode="auto">
        <a:xfrm>
          <a:off x="226314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264</xdr:row>
      <xdr:rowOff>142875</xdr:rowOff>
    </xdr:from>
    <xdr:to>
      <xdr:col>14</xdr:col>
      <xdr:colOff>1</xdr:colOff>
      <xdr:row>265</xdr:row>
      <xdr:rowOff>104775</xdr:rowOff>
    </xdr:to>
    <xdr:sp macro="" textlink="">
      <xdr:nvSpPr>
        <xdr:cNvPr id="523" name="Freeform 10695">
          <a:extLst>
            <a:ext uri="{FF2B5EF4-FFF2-40B4-BE49-F238E27FC236}">
              <a16:creationId xmlns:a16="http://schemas.microsoft.com/office/drawing/2014/main" id="{4ECA36BA-966C-4C4D-A044-18828F368121}"/>
            </a:ext>
          </a:extLst>
        </xdr:cNvPr>
        <xdr:cNvSpPr>
          <a:spLocks/>
        </xdr:cNvSpPr>
      </xdr:nvSpPr>
      <xdr:spPr bwMode="auto">
        <a:xfrm>
          <a:off x="250126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264</xdr:row>
      <xdr:rowOff>171450</xdr:rowOff>
    </xdr:from>
    <xdr:to>
      <xdr:col>15</xdr:col>
      <xdr:colOff>0</xdr:colOff>
      <xdr:row>267</xdr:row>
      <xdr:rowOff>0</xdr:rowOff>
    </xdr:to>
    <xdr:sp macro="" textlink="">
      <xdr:nvSpPr>
        <xdr:cNvPr id="524" name="0/0">
          <a:extLst>
            <a:ext uri="{FF2B5EF4-FFF2-40B4-BE49-F238E27FC236}">
              <a16:creationId xmlns:a16="http://schemas.microsoft.com/office/drawing/2014/main" id="{6FB26FEF-7B27-4B64-A0DC-71F9ACB787FC}"/>
            </a:ext>
          </a:extLst>
        </xdr:cNvPr>
        <xdr:cNvSpPr>
          <a:spLocks noChangeArrowheads="1"/>
        </xdr:cNvSpPr>
      </xdr:nvSpPr>
      <xdr:spPr bwMode="auto">
        <a:xfrm>
          <a:off x="326898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264</xdr:row>
      <xdr:rowOff>142875</xdr:rowOff>
    </xdr:from>
    <xdr:to>
      <xdr:col>18</xdr:col>
      <xdr:colOff>1</xdr:colOff>
      <xdr:row>265</xdr:row>
      <xdr:rowOff>104775</xdr:rowOff>
    </xdr:to>
    <xdr:sp macro="" textlink="">
      <xdr:nvSpPr>
        <xdr:cNvPr id="525" name="Freeform 10695">
          <a:extLst>
            <a:ext uri="{FF2B5EF4-FFF2-40B4-BE49-F238E27FC236}">
              <a16:creationId xmlns:a16="http://schemas.microsoft.com/office/drawing/2014/main" id="{24B2035C-9A11-4A22-937F-E93183085098}"/>
            </a:ext>
          </a:extLst>
        </xdr:cNvPr>
        <xdr:cNvSpPr>
          <a:spLocks/>
        </xdr:cNvSpPr>
      </xdr:nvSpPr>
      <xdr:spPr bwMode="auto">
        <a:xfrm>
          <a:off x="350710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264</xdr:row>
      <xdr:rowOff>171450</xdr:rowOff>
    </xdr:from>
    <xdr:to>
      <xdr:col>19</xdr:col>
      <xdr:colOff>0</xdr:colOff>
      <xdr:row>267</xdr:row>
      <xdr:rowOff>0</xdr:rowOff>
    </xdr:to>
    <xdr:sp macro="" textlink="">
      <xdr:nvSpPr>
        <xdr:cNvPr id="526" name="0/0">
          <a:extLst>
            <a:ext uri="{FF2B5EF4-FFF2-40B4-BE49-F238E27FC236}">
              <a16:creationId xmlns:a16="http://schemas.microsoft.com/office/drawing/2014/main" id="{16A32BF1-06CA-49E2-92A8-F335809FBCB7}"/>
            </a:ext>
          </a:extLst>
        </xdr:cNvPr>
        <xdr:cNvSpPr>
          <a:spLocks noChangeArrowheads="1"/>
        </xdr:cNvSpPr>
      </xdr:nvSpPr>
      <xdr:spPr bwMode="auto">
        <a:xfrm>
          <a:off x="427482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264</xdr:row>
      <xdr:rowOff>142875</xdr:rowOff>
    </xdr:from>
    <xdr:to>
      <xdr:col>22</xdr:col>
      <xdr:colOff>1</xdr:colOff>
      <xdr:row>265</xdr:row>
      <xdr:rowOff>104775</xdr:rowOff>
    </xdr:to>
    <xdr:sp macro="" textlink="">
      <xdr:nvSpPr>
        <xdr:cNvPr id="527" name="Freeform 10695">
          <a:extLst>
            <a:ext uri="{FF2B5EF4-FFF2-40B4-BE49-F238E27FC236}">
              <a16:creationId xmlns:a16="http://schemas.microsoft.com/office/drawing/2014/main" id="{70CDB2B0-17F2-411B-9FBC-43869026B203}"/>
            </a:ext>
          </a:extLst>
        </xdr:cNvPr>
        <xdr:cNvSpPr>
          <a:spLocks/>
        </xdr:cNvSpPr>
      </xdr:nvSpPr>
      <xdr:spPr bwMode="auto">
        <a:xfrm>
          <a:off x="451294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264</xdr:row>
      <xdr:rowOff>171450</xdr:rowOff>
    </xdr:from>
    <xdr:to>
      <xdr:col>23</xdr:col>
      <xdr:colOff>0</xdr:colOff>
      <xdr:row>267</xdr:row>
      <xdr:rowOff>0</xdr:rowOff>
    </xdr:to>
    <xdr:sp macro="" textlink="">
      <xdr:nvSpPr>
        <xdr:cNvPr id="528" name="0/0">
          <a:extLst>
            <a:ext uri="{FF2B5EF4-FFF2-40B4-BE49-F238E27FC236}">
              <a16:creationId xmlns:a16="http://schemas.microsoft.com/office/drawing/2014/main" id="{9A8195BB-E236-4206-86D3-C32FCAF94C4C}"/>
            </a:ext>
          </a:extLst>
        </xdr:cNvPr>
        <xdr:cNvSpPr>
          <a:spLocks noChangeArrowheads="1"/>
        </xdr:cNvSpPr>
      </xdr:nvSpPr>
      <xdr:spPr bwMode="auto">
        <a:xfrm>
          <a:off x="5280660" y="4754499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264</xdr:row>
      <xdr:rowOff>142875</xdr:rowOff>
    </xdr:from>
    <xdr:to>
      <xdr:col>26</xdr:col>
      <xdr:colOff>1</xdr:colOff>
      <xdr:row>265</xdr:row>
      <xdr:rowOff>104775</xdr:rowOff>
    </xdr:to>
    <xdr:sp macro="" textlink="">
      <xdr:nvSpPr>
        <xdr:cNvPr id="529" name="Freeform 10695">
          <a:extLst>
            <a:ext uri="{FF2B5EF4-FFF2-40B4-BE49-F238E27FC236}">
              <a16:creationId xmlns:a16="http://schemas.microsoft.com/office/drawing/2014/main" id="{2DF0B4E5-639E-4DB4-A4AE-25408CD4DABA}"/>
            </a:ext>
          </a:extLst>
        </xdr:cNvPr>
        <xdr:cNvSpPr>
          <a:spLocks/>
        </xdr:cNvSpPr>
      </xdr:nvSpPr>
      <xdr:spPr bwMode="auto">
        <a:xfrm>
          <a:off x="551878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264</xdr:row>
      <xdr:rowOff>171450</xdr:rowOff>
    </xdr:from>
    <xdr:to>
      <xdr:col>27</xdr:col>
      <xdr:colOff>0</xdr:colOff>
      <xdr:row>267</xdr:row>
      <xdr:rowOff>0</xdr:rowOff>
    </xdr:to>
    <xdr:sp macro="" textlink="">
      <xdr:nvSpPr>
        <xdr:cNvPr id="530" name="0/0">
          <a:extLst>
            <a:ext uri="{FF2B5EF4-FFF2-40B4-BE49-F238E27FC236}">
              <a16:creationId xmlns:a16="http://schemas.microsoft.com/office/drawing/2014/main" id="{F8C9C936-1E61-44BE-B991-38CA12E00EA3}"/>
            </a:ext>
          </a:extLst>
        </xdr:cNvPr>
        <xdr:cNvSpPr>
          <a:spLocks noChangeArrowheads="1"/>
        </xdr:cNvSpPr>
      </xdr:nvSpPr>
      <xdr:spPr bwMode="auto">
        <a:xfrm>
          <a:off x="628650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531" name="Freeform 10695">
          <a:extLst>
            <a:ext uri="{FF2B5EF4-FFF2-40B4-BE49-F238E27FC236}">
              <a16:creationId xmlns:a16="http://schemas.microsoft.com/office/drawing/2014/main" id="{53B6E135-CE7B-4ED8-AEF4-A790E8A534AF}"/>
            </a:ext>
          </a:extLst>
        </xdr:cNvPr>
        <xdr:cNvSpPr>
          <a:spLocks/>
        </xdr:cNvSpPr>
      </xdr:nvSpPr>
      <xdr:spPr bwMode="auto">
        <a:xfrm>
          <a:off x="652462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264</xdr:row>
      <xdr:rowOff>171450</xdr:rowOff>
    </xdr:from>
    <xdr:to>
      <xdr:col>31</xdr:col>
      <xdr:colOff>0</xdr:colOff>
      <xdr:row>267</xdr:row>
      <xdr:rowOff>0</xdr:rowOff>
    </xdr:to>
    <xdr:sp macro="" textlink="">
      <xdr:nvSpPr>
        <xdr:cNvPr id="532" name="0/0">
          <a:extLst>
            <a:ext uri="{FF2B5EF4-FFF2-40B4-BE49-F238E27FC236}">
              <a16:creationId xmlns:a16="http://schemas.microsoft.com/office/drawing/2014/main" id="{A58737B8-48FF-45B8-9CD7-782924B1AB2C}"/>
            </a:ext>
          </a:extLst>
        </xdr:cNvPr>
        <xdr:cNvSpPr>
          <a:spLocks noChangeArrowheads="1"/>
        </xdr:cNvSpPr>
      </xdr:nvSpPr>
      <xdr:spPr bwMode="auto">
        <a:xfrm>
          <a:off x="729234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264</xdr:row>
      <xdr:rowOff>142875</xdr:rowOff>
    </xdr:from>
    <xdr:to>
      <xdr:col>34</xdr:col>
      <xdr:colOff>1</xdr:colOff>
      <xdr:row>265</xdr:row>
      <xdr:rowOff>104775</xdr:rowOff>
    </xdr:to>
    <xdr:sp macro="" textlink="">
      <xdr:nvSpPr>
        <xdr:cNvPr id="533" name="Freeform 10695">
          <a:extLst>
            <a:ext uri="{FF2B5EF4-FFF2-40B4-BE49-F238E27FC236}">
              <a16:creationId xmlns:a16="http://schemas.microsoft.com/office/drawing/2014/main" id="{73197453-7A18-46FD-A0DF-B93F40973A76}"/>
            </a:ext>
          </a:extLst>
        </xdr:cNvPr>
        <xdr:cNvSpPr>
          <a:spLocks/>
        </xdr:cNvSpPr>
      </xdr:nvSpPr>
      <xdr:spPr bwMode="auto">
        <a:xfrm>
          <a:off x="753046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264</xdr:row>
      <xdr:rowOff>171450</xdr:rowOff>
    </xdr:from>
    <xdr:to>
      <xdr:col>35</xdr:col>
      <xdr:colOff>0</xdr:colOff>
      <xdr:row>267</xdr:row>
      <xdr:rowOff>0</xdr:rowOff>
    </xdr:to>
    <xdr:sp macro="" textlink="">
      <xdr:nvSpPr>
        <xdr:cNvPr id="534" name="0/0">
          <a:extLst>
            <a:ext uri="{FF2B5EF4-FFF2-40B4-BE49-F238E27FC236}">
              <a16:creationId xmlns:a16="http://schemas.microsoft.com/office/drawing/2014/main" id="{99A9005C-73E8-4267-AE9A-B69867B79EA6}"/>
            </a:ext>
          </a:extLst>
        </xdr:cNvPr>
        <xdr:cNvSpPr>
          <a:spLocks noChangeArrowheads="1"/>
        </xdr:cNvSpPr>
      </xdr:nvSpPr>
      <xdr:spPr bwMode="auto">
        <a:xfrm>
          <a:off x="829818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264</xdr:row>
      <xdr:rowOff>142875</xdr:rowOff>
    </xdr:from>
    <xdr:to>
      <xdr:col>38</xdr:col>
      <xdr:colOff>1</xdr:colOff>
      <xdr:row>265</xdr:row>
      <xdr:rowOff>104775</xdr:rowOff>
    </xdr:to>
    <xdr:sp macro="" textlink="">
      <xdr:nvSpPr>
        <xdr:cNvPr id="535" name="Freeform 10695">
          <a:extLst>
            <a:ext uri="{FF2B5EF4-FFF2-40B4-BE49-F238E27FC236}">
              <a16:creationId xmlns:a16="http://schemas.microsoft.com/office/drawing/2014/main" id="{8F43AF10-8509-4139-8E6A-BB32CEE48EE9}"/>
            </a:ext>
          </a:extLst>
        </xdr:cNvPr>
        <xdr:cNvSpPr>
          <a:spLocks/>
        </xdr:cNvSpPr>
      </xdr:nvSpPr>
      <xdr:spPr bwMode="auto">
        <a:xfrm>
          <a:off x="853630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264</xdr:row>
      <xdr:rowOff>171450</xdr:rowOff>
    </xdr:from>
    <xdr:to>
      <xdr:col>3</xdr:col>
      <xdr:colOff>0</xdr:colOff>
      <xdr:row>267</xdr:row>
      <xdr:rowOff>0</xdr:rowOff>
    </xdr:to>
    <xdr:sp macro="" textlink="">
      <xdr:nvSpPr>
        <xdr:cNvPr id="536" name="0/0">
          <a:extLst>
            <a:ext uri="{FF2B5EF4-FFF2-40B4-BE49-F238E27FC236}">
              <a16:creationId xmlns:a16="http://schemas.microsoft.com/office/drawing/2014/main" id="{9F4A7FB8-DDAA-47C3-B3FF-A0D3B9BF24A1}"/>
            </a:ext>
          </a:extLst>
        </xdr:cNvPr>
        <xdr:cNvSpPr>
          <a:spLocks noChangeArrowheads="1"/>
        </xdr:cNvSpPr>
      </xdr:nvSpPr>
      <xdr:spPr bwMode="auto">
        <a:xfrm>
          <a:off x="25146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142875</xdr:rowOff>
    </xdr:from>
    <xdr:to>
      <xdr:col>6</xdr:col>
      <xdr:colOff>9526</xdr:colOff>
      <xdr:row>265</xdr:row>
      <xdr:rowOff>104775</xdr:rowOff>
    </xdr:to>
    <xdr:sp macro="" textlink="">
      <xdr:nvSpPr>
        <xdr:cNvPr id="537" name="Freeform 10695">
          <a:extLst>
            <a:ext uri="{FF2B5EF4-FFF2-40B4-BE49-F238E27FC236}">
              <a16:creationId xmlns:a16="http://schemas.microsoft.com/office/drawing/2014/main" id="{D7D645B3-FEFA-4EC7-91A6-CBABD531FA58}"/>
            </a:ext>
          </a:extLst>
        </xdr:cNvPr>
        <xdr:cNvSpPr>
          <a:spLocks/>
        </xdr:cNvSpPr>
      </xdr:nvSpPr>
      <xdr:spPr bwMode="auto">
        <a:xfrm>
          <a:off x="502920" y="475164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264</xdr:row>
      <xdr:rowOff>171450</xdr:rowOff>
    </xdr:from>
    <xdr:to>
      <xdr:col>39</xdr:col>
      <xdr:colOff>0</xdr:colOff>
      <xdr:row>267</xdr:row>
      <xdr:rowOff>0</xdr:rowOff>
    </xdr:to>
    <xdr:sp macro="" textlink="">
      <xdr:nvSpPr>
        <xdr:cNvPr id="538" name="0/0">
          <a:extLst>
            <a:ext uri="{FF2B5EF4-FFF2-40B4-BE49-F238E27FC236}">
              <a16:creationId xmlns:a16="http://schemas.microsoft.com/office/drawing/2014/main" id="{FC8AAF1C-D73F-4217-A2CB-C7B685C0F035}"/>
            </a:ext>
          </a:extLst>
        </xdr:cNvPr>
        <xdr:cNvSpPr>
          <a:spLocks noChangeArrowheads="1"/>
        </xdr:cNvSpPr>
      </xdr:nvSpPr>
      <xdr:spPr bwMode="auto">
        <a:xfrm>
          <a:off x="930402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264</xdr:row>
      <xdr:rowOff>142875</xdr:rowOff>
    </xdr:from>
    <xdr:to>
      <xdr:col>42</xdr:col>
      <xdr:colOff>1</xdr:colOff>
      <xdr:row>265</xdr:row>
      <xdr:rowOff>104775</xdr:rowOff>
    </xdr:to>
    <xdr:sp macro="" textlink="">
      <xdr:nvSpPr>
        <xdr:cNvPr id="539" name="Freeform 10695">
          <a:extLst>
            <a:ext uri="{FF2B5EF4-FFF2-40B4-BE49-F238E27FC236}">
              <a16:creationId xmlns:a16="http://schemas.microsoft.com/office/drawing/2014/main" id="{BE0550E6-44D8-4115-8058-DD318AEDF519}"/>
            </a:ext>
          </a:extLst>
        </xdr:cNvPr>
        <xdr:cNvSpPr>
          <a:spLocks/>
        </xdr:cNvSpPr>
      </xdr:nvSpPr>
      <xdr:spPr bwMode="auto">
        <a:xfrm>
          <a:off x="954214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264</xdr:row>
      <xdr:rowOff>171450</xdr:rowOff>
    </xdr:from>
    <xdr:to>
      <xdr:col>43</xdr:col>
      <xdr:colOff>0</xdr:colOff>
      <xdr:row>267</xdr:row>
      <xdr:rowOff>0</xdr:rowOff>
    </xdr:to>
    <xdr:sp macro="" textlink="">
      <xdr:nvSpPr>
        <xdr:cNvPr id="540" name="0/0">
          <a:extLst>
            <a:ext uri="{FF2B5EF4-FFF2-40B4-BE49-F238E27FC236}">
              <a16:creationId xmlns:a16="http://schemas.microsoft.com/office/drawing/2014/main" id="{094149AD-419D-46F9-9E1E-BFB340CB9CE6}"/>
            </a:ext>
          </a:extLst>
        </xdr:cNvPr>
        <xdr:cNvSpPr>
          <a:spLocks noChangeArrowheads="1"/>
        </xdr:cNvSpPr>
      </xdr:nvSpPr>
      <xdr:spPr bwMode="auto">
        <a:xfrm>
          <a:off x="1030986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264</xdr:row>
      <xdr:rowOff>171449</xdr:rowOff>
    </xdr:from>
    <xdr:to>
      <xdr:col>46</xdr:col>
      <xdr:colOff>0</xdr:colOff>
      <xdr:row>265</xdr:row>
      <xdr:rowOff>104774</xdr:rowOff>
    </xdr:to>
    <xdr:sp macro="" textlink="">
      <xdr:nvSpPr>
        <xdr:cNvPr id="541" name="Freeform 10695">
          <a:extLst>
            <a:ext uri="{FF2B5EF4-FFF2-40B4-BE49-F238E27FC236}">
              <a16:creationId xmlns:a16="http://schemas.microsoft.com/office/drawing/2014/main" id="{3F9CA433-13DD-4B8A-83A3-7AFFE334EEA1}"/>
            </a:ext>
          </a:extLst>
        </xdr:cNvPr>
        <xdr:cNvSpPr>
          <a:spLocks/>
        </xdr:cNvSpPr>
      </xdr:nvSpPr>
      <xdr:spPr bwMode="auto">
        <a:xfrm>
          <a:off x="10547985" y="47544989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284</xdr:row>
      <xdr:rowOff>171450</xdr:rowOff>
    </xdr:from>
    <xdr:to>
      <xdr:col>7</xdr:col>
      <xdr:colOff>0</xdr:colOff>
      <xdr:row>287</xdr:row>
      <xdr:rowOff>0</xdr:rowOff>
    </xdr:to>
    <xdr:sp macro="" textlink="">
      <xdr:nvSpPr>
        <xdr:cNvPr id="542" name="0/0">
          <a:extLst>
            <a:ext uri="{FF2B5EF4-FFF2-40B4-BE49-F238E27FC236}">
              <a16:creationId xmlns:a16="http://schemas.microsoft.com/office/drawing/2014/main" id="{41B25B73-B84D-4FE1-A05B-AABF4A63508B}"/>
            </a:ext>
          </a:extLst>
        </xdr:cNvPr>
        <xdr:cNvSpPr>
          <a:spLocks noChangeArrowheads="1"/>
        </xdr:cNvSpPr>
      </xdr:nvSpPr>
      <xdr:spPr bwMode="auto">
        <a:xfrm>
          <a:off x="125730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284</xdr:row>
      <xdr:rowOff>142875</xdr:rowOff>
    </xdr:from>
    <xdr:to>
      <xdr:col>10</xdr:col>
      <xdr:colOff>9525</xdr:colOff>
      <xdr:row>285</xdr:row>
      <xdr:rowOff>104775</xdr:rowOff>
    </xdr:to>
    <xdr:sp macro="" textlink="">
      <xdr:nvSpPr>
        <xdr:cNvPr id="543" name="Freeform 10695">
          <a:extLst>
            <a:ext uri="{FF2B5EF4-FFF2-40B4-BE49-F238E27FC236}">
              <a16:creationId xmlns:a16="http://schemas.microsoft.com/office/drawing/2014/main" id="{50397020-820F-472B-8E5D-E4DDEFB3EBE1}"/>
            </a:ext>
          </a:extLst>
        </xdr:cNvPr>
        <xdr:cNvSpPr>
          <a:spLocks/>
        </xdr:cNvSpPr>
      </xdr:nvSpPr>
      <xdr:spPr bwMode="auto">
        <a:xfrm>
          <a:off x="1504949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284</xdr:row>
      <xdr:rowOff>171450</xdr:rowOff>
    </xdr:from>
    <xdr:to>
      <xdr:col>11</xdr:col>
      <xdr:colOff>0</xdr:colOff>
      <xdr:row>287</xdr:row>
      <xdr:rowOff>0</xdr:rowOff>
    </xdr:to>
    <xdr:sp macro="" textlink="">
      <xdr:nvSpPr>
        <xdr:cNvPr id="544" name="0/0">
          <a:extLst>
            <a:ext uri="{FF2B5EF4-FFF2-40B4-BE49-F238E27FC236}">
              <a16:creationId xmlns:a16="http://schemas.microsoft.com/office/drawing/2014/main" id="{6FC31D58-513A-477D-BCB1-A042C5558AF9}"/>
            </a:ext>
          </a:extLst>
        </xdr:cNvPr>
        <xdr:cNvSpPr>
          <a:spLocks noChangeArrowheads="1"/>
        </xdr:cNvSpPr>
      </xdr:nvSpPr>
      <xdr:spPr bwMode="auto">
        <a:xfrm>
          <a:off x="226314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284</xdr:row>
      <xdr:rowOff>142875</xdr:rowOff>
    </xdr:from>
    <xdr:to>
      <xdr:col>14</xdr:col>
      <xdr:colOff>1</xdr:colOff>
      <xdr:row>285</xdr:row>
      <xdr:rowOff>104775</xdr:rowOff>
    </xdr:to>
    <xdr:sp macro="" textlink="">
      <xdr:nvSpPr>
        <xdr:cNvPr id="545" name="Freeform 10695">
          <a:extLst>
            <a:ext uri="{FF2B5EF4-FFF2-40B4-BE49-F238E27FC236}">
              <a16:creationId xmlns:a16="http://schemas.microsoft.com/office/drawing/2014/main" id="{7EC346E0-970C-4D79-B115-5FA554310308}"/>
            </a:ext>
          </a:extLst>
        </xdr:cNvPr>
        <xdr:cNvSpPr>
          <a:spLocks/>
        </xdr:cNvSpPr>
      </xdr:nvSpPr>
      <xdr:spPr bwMode="auto">
        <a:xfrm>
          <a:off x="250126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284</xdr:row>
      <xdr:rowOff>171450</xdr:rowOff>
    </xdr:from>
    <xdr:to>
      <xdr:col>15</xdr:col>
      <xdr:colOff>0</xdr:colOff>
      <xdr:row>287</xdr:row>
      <xdr:rowOff>0</xdr:rowOff>
    </xdr:to>
    <xdr:sp macro="" textlink="">
      <xdr:nvSpPr>
        <xdr:cNvPr id="546" name="0/0">
          <a:extLst>
            <a:ext uri="{FF2B5EF4-FFF2-40B4-BE49-F238E27FC236}">
              <a16:creationId xmlns:a16="http://schemas.microsoft.com/office/drawing/2014/main" id="{D1EBA494-BAD8-4DF5-A02A-38761D7D1A3A}"/>
            </a:ext>
          </a:extLst>
        </xdr:cNvPr>
        <xdr:cNvSpPr>
          <a:spLocks noChangeArrowheads="1"/>
        </xdr:cNvSpPr>
      </xdr:nvSpPr>
      <xdr:spPr bwMode="auto">
        <a:xfrm>
          <a:off x="326898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547" name="Freeform 10695">
          <a:extLst>
            <a:ext uri="{FF2B5EF4-FFF2-40B4-BE49-F238E27FC236}">
              <a16:creationId xmlns:a16="http://schemas.microsoft.com/office/drawing/2014/main" id="{0EAAA15B-2A55-4CE1-920D-D6B1EAED6C36}"/>
            </a:ext>
          </a:extLst>
        </xdr:cNvPr>
        <xdr:cNvSpPr>
          <a:spLocks/>
        </xdr:cNvSpPr>
      </xdr:nvSpPr>
      <xdr:spPr bwMode="auto">
        <a:xfrm>
          <a:off x="35071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284</xdr:row>
      <xdr:rowOff>171450</xdr:rowOff>
    </xdr:from>
    <xdr:to>
      <xdr:col>19</xdr:col>
      <xdr:colOff>0</xdr:colOff>
      <xdr:row>287</xdr:row>
      <xdr:rowOff>0</xdr:rowOff>
    </xdr:to>
    <xdr:sp macro="" textlink="">
      <xdr:nvSpPr>
        <xdr:cNvPr id="548" name="0/0">
          <a:extLst>
            <a:ext uri="{FF2B5EF4-FFF2-40B4-BE49-F238E27FC236}">
              <a16:creationId xmlns:a16="http://schemas.microsoft.com/office/drawing/2014/main" id="{169BFEC4-4299-4FD0-B2FC-565113F5F353}"/>
            </a:ext>
          </a:extLst>
        </xdr:cNvPr>
        <xdr:cNvSpPr>
          <a:spLocks noChangeArrowheads="1"/>
        </xdr:cNvSpPr>
      </xdr:nvSpPr>
      <xdr:spPr bwMode="auto">
        <a:xfrm>
          <a:off x="4274820" y="512559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284</xdr:row>
      <xdr:rowOff>142875</xdr:rowOff>
    </xdr:from>
    <xdr:to>
      <xdr:col>22</xdr:col>
      <xdr:colOff>1</xdr:colOff>
      <xdr:row>285</xdr:row>
      <xdr:rowOff>104775</xdr:rowOff>
    </xdr:to>
    <xdr:sp macro="" textlink="">
      <xdr:nvSpPr>
        <xdr:cNvPr id="549" name="Freeform 10695">
          <a:extLst>
            <a:ext uri="{FF2B5EF4-FFF2-40B4-BE49-F238E27FC236}">
              <a16:creationId xmlns:a16="http://schemas.microsoft.com/office/drawing/2014/main" id="{CC9C9972-E917-4C24-B6D4-01BED5FD482C}"/>
            </a:ext>
          </a:extLst>
        </xdr:cNvPr>
        <xdr:cNvSpPr>
          <a:spLocks/>
        </xdr:cNvSpPr>
      </xdr:nvSpPr>
      <xdr:spPr bwMode="auto">
        <a:xfrm>
          <a:off x="451294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284</xdr:row>
      <xdr:rowOff>171450</xdr:rowOff>
    </xdr:from>
    <xdr:to>
      <xdr:col>23</xdr:col>
      <xdr:colOff>0</xdr:colOff>
      <xdr:row>287</xdr:row>
      <xdr:rowOff>0</xdr:rowOff>
    </xdr:to>
    <xdr:sp macro="" textlink="">
      <xdr:nvSpPr>
        <xdr:cNvPr id="550" name="0/0">
          <a:extLst>
            <a:ext uri="{FF2B5EF4-FFF2-40B4-BE49-F238E27FC236}">
              <a16:creationId xmlns:a16="http://schemas.microsoft.com/office/drawing/2014/main" id="{D7678CB1-BC0A-4C41-B7C8-AF80CF1C86B9}"/>
            </a:ext>
          </a:extLst>
        </xdr:cNvPr>
        <xdr:cNvSpPr>
          <a:spLocks noChangeArrowheads="1"/>
        </xdr:cNvSpPr>
      </xdr:nvSpPr>
      <xdr:spPr bwMode="auto">
        <a:xfrm>
          <a:off x="52806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284</xdr:row>
      <xdr:rowOff>142875</xdr:rowOff>
    </xdr:from>
    <xdr:to>
      <xdr:col>26</xdr:col>
      <xdr:colOff>1</xdr:colOff>
      <xdr:row>285</xdr:row>
      <xdr:rowOff>104775</xdr:rowOff>
    </xdr:to>
    <xdr:sp macro="" textlink="">
      <xdr:nvSpPr>
        <xdr:cNvPr id="551" name="Freeform 10695">
          <a:extLst>
            <a:ext uri="{FF2B5EF4-FFF2-40B4-BE49-F238E27FC236}">
              <a16:creationId xmlns:a16="http://schemas.microsoft.com/office/drawing/2014/main" id="{986B02CF-8C1B-4362-BB5C-4B42D690C8B9}"/>
            </a:ext>
          </a:extLst>
        </xdr:cNvPr>
        <xdr:cNvSpPr>
          <a:spLocks/>
        </xdr:cNvSpPr>
      </xdr:nvSpPr>
      <xdr:spPr bwMode="auto">
        <a:xfrm>
          <a:off x="551878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284</xdr:row>
      <xdr:rowOff>171450</xdr:rowOff>
    </xdr:from>
    <xdr:to>
      <xdr:col>27</xdr:col>
      <xdr:colOff>0</xdr:colOff>
      <xdr:row>287</xdr:row>
      <xdr:rowOff>0</xdr:rowOff>
    </xdr:to>
    <xdr:sp macro="" textlink="">
      <xdr:nvSpPr>
        <xdr:cNvPr id="552" name="0/0">
          <a:extLst>
            <a:ext uri="{FF2B5EF4-FFF2-40B4-BE49-F238E27FC236}">
              <a16:creationId xmlns:a16="http://schemas.microsoft.com/office/drawing/2014/main" id="{CBDFE5AB-8390-4A14-89A5-D37C34DC7967}"/>
            </a:ext>
          </a:extLst>
        </xdr:cNvPr>
        <xdr:cNvSpPr>
          <a:spLocks noChangeArrowheads="1"/>
        </xdr:cNvSpPr>
      </xdr:nvSpPr>
      <xdr:spPr bwMode="auto">
        <a:xfrm>
          <a:off x="628650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553" name="Freeform 10695">
          <a:extLst>
            <a:ext uri="{FF2B5EF4-FFF2-40B4-BE49-F238E27FC236}">
              <a16:creationId xmlns:a16="http://schemas.microsoft.com/office/drawing/2014/main" id="{9B64B7A4-8B0E-4348-A673-B855242F7CC7}"/>
            </a:ext>
          </a:extLst>
        </xdr:cNvPr>
        <xdr:cNvSpPr>
          <a:spLocks/>
        </xdr:cNvSpPr>
      </xdr:nvSpPr>
      <xdr:spPr bwMode="auto">
        <a:xfrm>
          <a:off x="652462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284</xdr:row>
      <xdr:rowOff>171450</xdr:rowOff>
    </xdr:from>
    <xdr:to>
      <xdr:col>31</xdr:col>
      <xdr:colOff>0</xdr:colOff>
      <xdr:row>287</xdr:row>
      <xdr:rowOff>0</xdr:rowOff>
    </xdr:to>
    <xdr:sp macro="" textlink="">
      <xdr:nvSpPr>
        <xdr:cNvPr id="554" name="0/0">
          <a:extLst>
            <a:ext uri="{FF2B5EF4-FFF2-40B4-BE49-F238E27FC236}">
              <a16:creationId xmlns:a16="http://schemas.microsoft.com/office/drawing/2014/main" id="{CD6E3767-ED7B-40AF-A155-505F92313E6A}"/>
            </a:ext>
          </a:extLst>
        </xdr:cNvPr>
        <xdr:cNvSpPr>
          <a:spLocks noChangeArrowheads="1"/>
        </xdr:cNvSpPr>
      </xdr:nvSpPr>
      <xdr:spPr bwMode="auto">
        <a:xfrm>
          <a:off x="729234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284</xdr:row>
      <xdr:rowOff>142875</xdr:rowOff>
    </xdr:from>
    <xdr:to>
      <xdr:col>34</xdr:col>
      <xdr:colOff>1</xdr:colOff>
      <xdr:row>285</xdr:row>
      <xdr:rowOff>104775</xdr:rowOff>
    </xdr:to>
    <xdr:sp macro="" textlink="">
      <xdr:nvSpPr>
        <xdr:cNvPr id="555" name="Freeform 10695">
          <a:extLst>
            <a:ext uri="{FF2B5EF4-FFF2-40B4-BE49-F238E27FC236}">
              <a16:creationId xmlns:a16="http://schemas.microsoft.com/office/drawing/2014/main" id="{A44A0A30-B05C-443F-A032-9FDBE48C932D}"/>
            </a:ext>
          </a:extLst>
        </xdr:cNvPr>
        <xdr:cNvSpPr>
          <a:spLocks/>
        </xdr:cNvSpPr>
      </xdr:nvSpPr>
      <xdr:spPr bwMode="auto">
        <a:xfrm>
          <a:off x="753046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284</xdr:row>
      <xdr:rowOff>171450</xdr:rowOff>
    </xdr:from>
    <xdr:to>
      <xdr:col>35</xdr:col>
      <xdr:colOff>0</xdr:colOff>
      <xdr:row>287</xdr:row>
      <xdr:rowOff>0</xdr:rowOff>
    </xdr:to>
    <xdr:sp macro="" textlink="">
      <xdr:nvSpPr>
        <xdr:cNvPr id="556" name="0/0">
          <a:extLst>
            <a:ext uri="{FF2B5EF4-FFF2-40B4-BE49-F238E27FC236}">
              <a16:creationId xmlns:a16="http://schemas.microsoft.com/office/drawing/2014/main" id="{45E01526-055E-48C4-8E06-8A65840D9556}"/>
            </a:ext>
          </a:extLst>
        </xdr:cNvPr>
        <xdr:cNvSpPr>
          <a:spLocks noChangeArrowheads="1"/>
        </xdr:cNvSpPr>
      </xdr:nvSpPr>
      <xdr:spPr bwMode="auto">
        <a:xfrm>
          <a:off x="8298180" y="51255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557" name="Freeform 10695">
          <a:extLst>
            <a:ext uri="{FF2B5EF4-FFF2-40B4-BE49-F238E27FC236}">
              <a16:creationId xmlns:a16="http://schemas.microsoft.com/office/drawing/2014/main" id="{CE886EBF-83A8-42BB-AC85-88AF2AB5DEE4}"/>
            </a:ext>
          </a:extLst>
        </xdr:cNvPr>
        <xdr:cNvSpPr>
          <a:spLocks/>
        </xdr:cNvSpPr>
      </xdr:nvSpPr>
      <xdr:spPr bwMode="auto">
        <a:xfrm>
          <a:off x="85363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284</xdr:row>
      <xdr:rowOff>171450</xdr:rowOff>
    </xdr:from>
    <xdr:to>
      <xdr:col>3</xdr:col>
      <xdr:colOff>0</xdr:colOff>
      <xdr:row>287</xdr:row>
      <xdr:rowOff>0</xdr:rowOff>
    </xdr:to>
    <xdr:sp macro="" textlink="">
      <xdr:nvSpPr>
        <xdr:cNvPr id="558" name="0/0">
          <a:extLst>
            <a:ext uri="{FF2B5EF4-FFF2-40B4-BE49-F238E27FC236}">
              <a16:creationId xmlns:a16="http://schemas.microsoft.com/office/drawing/2014/main" id="{036F59F2-D3FC-4EF9-9EDD-A3D79945986B}"/>
            </a:ext>
          </a:extLst>
        </xdr:cNvPr>
        <xdr:cNvSpPr>
          <a:spLocks noChangeArrowheads="1"/>
        </xdr:cNvSpPr>
      </xdr:nvSpPr>
      <xdr:spPr bwMode="auto">
        <a:xfrm>
          <a:off x="2514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284</xdr:row>
      <xdr:rowOff>142875</xdr:rowOff>
    </xdr:from>
    <xdr:to>
      <xdr:col>6</xdr:col>
      <xdr:colOff>9526</xdr:colOff>
      <xdr:row>285</xdr:row>
      <xdr:rowOff>104775</xdr:rowOff>
    </xdr:to>
    <xdr:sp macro="" textlink="">
      <xdr:nvSpPr>
        <xdr:cNvPr id="559" name="Freeform 10695">
          <a:extLst>
            <a:ext uri="{FF2B5EF4-FFF2-40B4-BE49-F238E27FC236}">
              <a16:creationId xmlns:a16="http://schemas.microsoft.com/office/drawing/2014/main" id="{D35DFCC9-D804-47F7-BF42-8C3518696DB0}"/>
            </a:ext>
          </a:extLst>
        </xdr:cNvPr>
        <xdr:cNvSpPr>
          <a:spLocks/>
        </xdr:cNvSpPr>
      </xdr:nvSpPr>
      <xdr:spPr bwMode="auto">
        <a:xfrm>
          <a:off x="502920" y="512273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284</xdr:row>
      <xdr:rowOff>171450</xdr:rowOff>
    </xdr:from>
    <xdr:to>
      <xdr:col>39</xdr:col>
      <xdr:colOff>0</xdr:colOff>
      <xdr:row>287</xdr:row>
      <xdr:rowOff>0</xdr:rowOff>
    </xdr:to>
    <xdr:sp macro="" textlink="">
      <xdr:nvSpPr>
        <xdr:cNvPr id="560" name="0/0">
          <a:extLst>
            <a:ext uri="{FF2B5EF4-FFF2-40B4-BE49-F238E27FC236}">
              <a16:creationId xmlns:a16="http://schemas.microsoft.com/office/drawing/2014/main" id="{37F0C374-AC1D-4599-A738-F6472297CE92}"/>
            </a:ext>
          </a:extLst>
        </xdr:cNvPr>
        <xdr:cNvSpPr>
          <a:spLocks noChangeArrowheads="1"/>
        </xdr:cNvSpPr>
      </xdr:nvSpPr>
      <xdr:spPr bwMode="auto">
        <a:xfrm>
          <a:off x="930402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238125</xdr:colOff>
      <xdr:row>284</xdr:row>
      <xdr:rowOff>142875</xdr:rowOff>
    </xdr:from>
    <xdr:to>
      <xdr:col>42</xdr:col>
      <xdr:colOff>1</xdr:colOff>
      <xdr:row>285</xdr:row>
      <xdr:rowOff>104775</xdr:rowOff>
    </xdr:to>
    <xdr:sp macro="" textlink="">
      <xdr:nvSpPr>
        <xdr:cNvPr id="561" name="Freeform 10695">
          <a:extLst>
            <a:ext uri="{FF2B5EF4-FFF2-40B4-BE49-F238E27FC236}">
              <a16:creationId xmlns:a16="http://schemas.microsoft.com/office/drawing/2014/main" id="{3DC60910-B80D-4F74-ADBB-ACFE07F19C73}"/>
            </a:ext>
          </a:extLst>
        </xdr:cNvPr>
        <xdr:cNvSpPr>
          <a:spLocks/>
        </xdr:cNvSpPr>
      </xdr:nvSpPr>
      <xdr:spPr bwMode="auto">
        <a:xfrm>
          <a:off x="954214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284</xdr:row>
      <xdr:rowOff>171450</xdr:rowOff>
    </xdr:from>
    <xdr:to>
      <xdr:col>43</xdr:col>
      <xdr:colOff>0</xdr:colOff>
      <xdr:row>287</xdr:row>
      <xdr:rowOff>0</xdr:rowOff>
    </xdr:to>
    <xdr:sp macro="" textlink="">
      <xdr:nvSpPr>
        <xdr:cNvPr id="562" name="0/0">
          <a:extLst>
            <a:ext uri="{FF2B5EF4-FFF2-40B4-BE49-F238E27FC236}">
              <a16:creationId xmlns:a16="http://schemas.microsoft.com/office/drawing/2014/main" id="{78C68643-DC76-46ED-A887-CB2AE78E97C7}"/>
            </a:ext>
          </a:extLst>
        </xdr:cNvPr>
        <xdr:cNvSpPr>
          <a:spLocks noChangeArrowheads="1"/>
        </xdr:cNvSpPr>
      </xdr:nvSpPr>
      <xdr:spPr bwMode="auto">
        <a:xfrm>
          <a:off x="103098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8</xdr:row>
      <xdr:rowOff>171450</xdr:rowOff>
    </xdr:from>
    <xdr:to>
      <xdr:col>12</xdr:col>
      <xdr:colOff>0</xdr:colOff>
      <xdr:row>11</xdr:row>
      <xdr:rowOff>0</xdr:rowOff>
    </xdr:to>
    <xdr:sp macro="" textlink="">
      <xdr:nvSpPr>
        <xdr:cNvPr id="563" name="0/0">
          <a:extLst>
            <a:ext uri="{FF2B5EF4-FFF2-40B4-BE49-F238E27FC236}">
              <a16:creationId xmlns:a16="http://schemas.microsoft.com/office/drawing/2014/main" id="{CFFCE48F-429A-4940-ABD8-78F1F81D5D3F}"/>
            </a:ext>
          </a:extLst>
        </xdr:cNvPr>
        <xdr:cNvSpPr>
          <a:spLocks noChangeArrowheads="1"/>
        </xdr:cNvSpPr>
      </xdr:nvSpPr>
      <xdr:spPr bwMode="auto">
        <a:xfrm>
          <a:off x="2514600" y="1840230"/>
          <a:ext cx="502920" cy="4381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238125</xdr:colOff>
      <xdr:row>8</xdr:row>
      <xdr:rowOff>142875</xdr:rowOff>
    </xdr:from>
    <xdr:to>
      <xdr:col>15</xdr:col>
      <xdr:colOff>1</xdr:colOff>
      <xdr:row>9</xdr:row>
      <xdr:rowOff>104775</xdr:rowOff>
    </xdr:to>
    <xdr:sp macro="" textlink="">
      <xdr:nvSpPr>
        <xdr:cNvPr id="564" name="Freeform 10695">
          <a:extLst>
            <a:ext uri="{FF2B5EF4-FFF2-40B4-BE49-F238E27FC236}">
              <a16:creationId xmlns:a16="http://schemas.microsoft.com/office/drawing/2014/main" id="{65036DC9-5315-4F28-9452-AD28C83F50D8}"/>
            </a:ext>
          </a:extLst>
        </xdr:cNvPr>
        <xdr:cNvSpPr>
          <a:spLocks/>
        </xdr:cNvSpPr>
      </xdr:nvSpPr>
      <xdr:spPr bwMode="auto">
        <a:xfrm>
          <a:off x="2752725" y="1811655"/>
          <a:ext cx="101917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8</xdr:row>
      <xdr:rowOff>171450</xdr:rowOff>
    </xdr:from>
    <xdr:to>
      <xdr:col>16</xdr:col>
      <xdr:colOff>0</xdr:colOff>
      <xdr:row>11</xdr:row>
      <xdr:rowOff>0</xdr:rowOff>
    </xdr:to>
    <xdr:sp macro="" textlink="">
      <xdr:nvSpPr>
        <xdr:cNvPr id="565" name="0/0">
          <a:extLst>
            <a:ext uri="{FF2B5EF4-FFF2-40B4-BE49-F238E27FC236}">
              <a16:creationId xmlns:a16="http://schemas.microsoft.com/office/drawing/2014/main" id="{44F2A144-5BC3-4805-89F9-85CE74371A81}"/>
            </a:ext>
          </a:extLst>
        </xdr:cNvPr>
        <xdr:cNvSpPr>
          <a:spLocks noChangeArrowheads="1"/>
        </xdr:cNvSpPr>
      </xdr:nvSpPr>
      <xdr:spPr bwMode="auto">
        <a:xfrm>
          <a:off x="3520440" y="1840230"/>
          <a:ext cx="502920" cy="4381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238125</xdr:colOff>
      <xdr:row>8</xdr:row>
      <xdr:rowOff>142875</xdr:rowOff>
    </xdr:from>
    <xdr:to>
      <xdr:col>19</xdr:col>
      <xdr:colOff>1</xdr:colOff>
      <xdr:row>9</xdr:row>
      <xdr:rowOff>104775</xdr:rowOff>
    </xdr:to>
    <xdr:sp macro="" textlink="">
      <xdr:nvSpPr>
        <xdr:cNvPr id="566" name="Freeform 10695">
          <a:extLst>
            <a:ext uri="{FF2B5EF4-FFF2-40B4-BE49-F238E27FC236}">
              <a16:creationId xmlns:a16="http://schemas.microsoft.com/office/drawing/2014/main" id="{0CFD5646-5CEE-49BB-B624-EB7291498D7B}"/>
            </a:ext>
          </a:extLst>
        </xdr:cNvPr>
        <xdr:cNvSpPr>
          <a:spLocks/>
        </xdr:cNvSpPr>
      </xdr:nvSpPr>
      <xdr:spPr bwMode="auto">
        <a:xfrm>
          <a:off x="3758565" y="1811655"/>
          <a:ext cx="101917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180975</xdr:colOff>
      <xdr:row>15</xdr:row>
      <xdr:rowOff>85728</xdr:rowOff>
    </xdr:from>
    <xdr:to>
      <xdr:col>18</xdr:col>
      <xdr:colOff>238124</xdr:colOff>
      <xdr:row>20</xdr:row>
      <xdr:rowOff>152400</xdr:rowOff>
    </xdr:to>
    <xdr:sp macro="" textlink="">
      <xdr:nvSpPr>
        <xdr:cNvPr id="567" name="AutoShape 10732">
          <a:extLst>
            <a:ext uri="{FF2B5EF4-FFF2-40B4-BE49-F238E27FC236}">
              <a16:creationId xmlns:a16="http://schemas.microsoft.com/office/drawing/2014/main" id="{3E8A9636-D9B2-45EE-9D53-6BEEA12AFA64}"/>
            </a:ext>
          </a:extLst>
        </xdr:cNvPr>
        <xdr:cNvSpPr>
          <a:spLocks noChangeArrowheads="1"/>
        </xdr:cNvSpPr>
      </xdr:nvSpPr>
      <xdr:spPr bwMode="auto">
        <a:xfrm rot="5400000">
          <a:off x="4237674" y="3633789"/>
          <a:ext cx="99631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238124</xdr:colOff>
      <xdr:row>16</xdr:row>
      <xdr:rowOff>28579</xdr:rowOff>
    </xdr:from>
    <xdr:to>
      <xdr:col>3</xdr:col>
      <xdr:colOff>36193</xdr:colOff>
      <xdr:row>21</xdr:row>
      <xdr:rowOff>38103</xdr:rowOff>
    </xdr:to>
    <xdr:sp macro="" textlink="">
      <xdr:nvSpPr>
        <xdr:cNvPr id="568" name="AutoShape 10734">
          <a:extLst>
            <a:ext uri="{FF2B5EF4-FFF2-40B4-BE49-F238E27FC236}">
              <a16:creationId xmlns:a16="http://schemas.microsoft.com/office/drawing/2014/main" id="{4D8A4112-2D6F-4BB7-9FDC-FA527284A710}"/>
            </a:ext>
          </a:extLst>
        </xdr:cNvPr>
        <xdr:cNvSpPr>
          <a:spLocks noChangeArrowheads="1"/>
        </xdr:cNvSpPr>
      </xdr:nvSpPr>
      <xdr:spPr bwMode="auto">
        <a:xfrm rot="5400000">
          <a:off x="296227" y="3734756"/>
          <a:ext cx="939164" cy="4952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142874</xdr:colOff>
      <xdr:row>15</xdr:row>
      <xdr:rowOff>171451</xdr:rowOff>
    </xdr:from>
    <xdr:to>
      <xdr:col>7</xdr:col>
      <xdr:colOff>228599</xdr:colOff>
      <xdr:row>20</xdr:row>
      <xdr:rowOff>142875</xdr:rowOff>
    </xdr:to>
    <xdr:sp macro="" textlink="">
      <xdr:nvSpPr>
        <xdr:cNvPr id="569" name="Rectangle 11590" descr="Light horizontal">
          <a:extLst>
            <a:ext uri="{FF2B5EF4-FFF2-40B4-BE49-F238E27FC236}">
              <a16:creationId xmlns:a16="http://schemas.microsoft.com/office/drawing/2014/main" id="{886813D6-3814-45E5-9778-D1B06BC78AF4}"/>
            </a:ext>
          </a:extLst>
        </xdr:cNvPr>
        <xdr:cNvSpPr>
          <a:spLocks noChangeArrowheads="1"/>
        </xdr:cNvSpPr>
      </xdr:nvSpPr>
      <xdr:spPr bwMode="auto">
        <a:xfrm>
          <a:off x="1903094" y="3249931"/>
          <a:ext cx="85725" cy="901064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228601</xdr:colOff>
      <xdr:row>15</xdr:row>
      <xdr:rowOff>133351</xdr:rowOff>
    </xdr:from>
    <xdr:to>
      <xdr:col>13</xdr:col>
      <xdr:colOff>109187</xdr:colOff>
      <xdr:row>20</xdr:row>
      <xdr:rowOff>110407</xdr:rowOff>
    </xdr:to>
    <xdr:sp macro="" textlink="">
      <xdr:nvSpPr>
        <xdr:cNvPr id="570" name="Lightning Bolt 569">
          <a:extLst>
            <a:ext uri="{FF2B5EF4-FFF2-40B4-BE49-F238E27FC236}">
              <a16:creationId xmlns:a16="http://schemas.microsoft.com/office/drawing/2014/main" id="{283DC581-79B5-425A-9827-7CFC6C949343}"/>
            </a:ext>
          </a:extLst>
        </xdr:cNvPr>
        <xdr:cNvSpPr/>
      </xdr:nvSpPr>
      <xdr:spPr>
        <a:xfrm>
          <a:off x="3246121" y="3211831"/>
          <a:ext cx="132046" cy="9066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18</xdr:col>
      <xdr:colOff>9525</xdr:colOff>
      <xdr:row>9</xdr:row>
      <xdr:rowOff>85725</xdr:rowOff>
    </xdr:from>
    <xdr:to>
      <xdr:col>19</xdr:col>
      <xdr:colOff>200025</xdr:colOff>
      <xdr:row>9</xdr:row>
      <xdr:rowOff>104775</xdr:rowOff>
    </xdr:to>
    <xdr:sp macro="" textlink="">
      <xdr:nvSpPr>
        <xdr:cNvPr id="571" name="Line 10711">
          <a:extLst>
            <a:ext uri="{FF2B5EF4-FFF2-40B4-BE49-F238E27FC236}">
              <a16:creationId xmlns:a16="http://schemas.microsoft.com/office/drawing/2014/main" id="{DCD96A7F-41DD-4417-83AE-97940AF63237}"/>
            </a:ext>
          </a:extLst>
        </xdr:cNvPr>
        <xdr:cNvSpPr>
          <a:spLocks noChangeShapeType="1"/>
        </xdr:cNvSpPr>
      </xdr:nvSpPr>
      <xdr:spPr bwMode="auto">
        <a:xfrm flipH="1" flipV="1">
          <a:off x="4535805" y="1945005"/>
          <a:ext cx="44196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9</xdr:row>
      <xdr:rowOff>180972</xdr:rowOff>
    </xdr:from>
    <xdr:to>
      <xdr:col>10</xdr:col>
      <xdr:colOff>114300</xdr:colOff>
      <xdr:row>10</xdr:row>
      <xdr:rowOff>9524</xdr:rowOff>
    </xdr:to>
    <xdr:sp macro="" textlink="">
      <xdr:nvSpPr>
        <xdr:cNvPr id="572" name="Line 10711">
          <a:extLst>
            <a:ext uri="{FF2B5EF4-FFF2-40B4-BE49-F238E27FC236}">
              <a16:creationId xmlns:a16="http://schemas.microsoft.com/office/drawing/2014/main" id="{DD70FC8D-F057-40AA-B6F5-BACC9FFD8317}"/>
            </a:ext>
          </a:extLst>
        </xdr:cNvPr>
        <xdr:cNvSpPr>
          <a:spLocks noChangeShapeType="1"/>
        </xdr:cNvSpPr>
      </xdr:nvSpPr>
      <xdr:spPr bwMode="auto">
        <a:xfrm>
          <a:off x="1504949" y="2040252"/>
          <a:ext cx="1123951" cy="19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11</xdr:row>
      <xdr:rowOff>152399</xdr:rowOff>
    </xdr:from>
    <xdr:to>
      <xdr:col>9</xdr:col>
      <xdr:colOff>238125</xdr:colOff>
      <xdr:row>11</xdr:row>
      <xdr:rowOff>161924</xdr:rowOff>
    </xdr:to>
    <xdr:sp macro="" textlink="">
      <xdr:nvSpPr>
        <xdr:cNvPr id="573" name="Line 10711">
          <a:extLst>
            <a:ext uri="{FF2B5EF4-FFF2-40B4-BE49-F238E27FC236}">
              <a16:creationId xmlns:a16="http://schemas.microsoft.com/office/drawing/2014/main" id="{733D6DF3-78B7-4A15-BF0C-86E539AD973F}"/>
            </a:ext>
          </a:extLst>
        </xdr:cNvPr>
        <xdr:cNvSpPr>
          <a:spLocks noChangeShapeType="1"/>
        </xdr:cNvSpPr>
      </xdr:nvSpPr>
      <xdr:spPr bwMode="auto">
        <a:xfrm>
          <a:off x="1632585" y="2430779"/>
          <a:ext cx="86868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13</xdr:row>
      <xdr:rowOff>104775</xdr:rowOff>
    </xdr:from>
    <xdr:to>
      <xdr:col>9</xdr:col>
      <xdr:colOff>238125</xdr:colOff>
      <xdr:row>13</xdr:row>
      <xdr:rowOff>114300</xdr:rowOff>
    </xdr:to>
    <xdr:sp macro="" textlink="">
      <xdr:nvSpPr>
        <xdr:cNvPr id="574" name="Line 10711">
          <a:extLst>
            <a:ext uri="{FF2B5EF4-FFF2-40B4-BE49-F238E27FC236}">
              <a16:creationId xmlns:a16="http://schemas.microsoft.com/office/drawing/2014/main" id="{B633FD16-311B-411B-B669-CFCA491236B4}"/>
            </a:ext>
          </a:extLst>
        </xdr:cNvPr>
        <xdr:cNvSpPr>
          <a:spLocks noChangeShapeType="1"/>
        </xdr:cNvSpPr>
      </xdr:nvSpPr>
      <xdr:spPr bwMode="auto">
        <a:xfrm>
          <a:off x="1565910" y="2779395"/>
          <a:ext cx="93535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152400</xdr:rowOff>
    </xdr:from>
    <xdr:to>
      <xdr:col>12</xdr:col>
      <xdr:colOff>200024</xdr:colOff>
      <xdr:row>9</xdr:row>
      <xdr:rowOff>19050</xdr:rowOff>
    </xdr:to>
    <xdr:sp macro="" textlink="">
      <xdr:nvSpPr>
        <xdr:cNvPr id="575" name="Line 10711">
          <a:extLst>
            <a:ext uri="{FF2B5EF4-FFF2-40B4-BE49-F238E27FC236}">
              <a16:creationId xmlns:a16="http://schemas.microsoft.com/office/drawing/2014/main" id="{0AD25CC3-7207-4A4D-A92D-1626E60A47B4}"/>
            </a:ext>
          </a:extLst>
        </xdr:cNvPr>
        <xdr:cNvSpPr>
          <a:spLocks noChangeShapeType="1"/>
        </xdr:cNvSpPr>
      </xdr:nvSpPr>
      <xdr:spPr bwMode="auto">
        <a:xfrm>
          <a:off x="2021205" y="1630680"/>
          <a:ext cx="1196339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14</xdr:row>
      <xdr:rowOff>114299</xdr:rowOff>
    </xdr:from>
    <xdr:to>
      <xdr:col>9</xdr:col>
      <xdr:colOff>238125</xdr:colOff>
      <xdr:row>15</xdr:row>
      <xdr:rowOff>38099</xdr:rowOff>
    </xdr:to>
    <xdr:sp macro="" textlink="">
      <xdr:nvSpPr>
        <xdr:cNvPr id="576" name="Line 10711">
          <a:extLst>
            <a:ext uri="{FF2B5EF4-FFF2-40B4-BE49-F238E27FC236}">
              <a16:creationId xmlns:a16="http://schemas.microsoft.com/office/drawing/2014/main" id="{2767DFB5-F2A3-49A2-9BD5-0A71BDAD7280}"/>
            </a:ext>
          </a:extLst>
        </xdr:cNvPr>
        <xdr:cNvSpPr>
          <a:spLocks noChangeShapeType="1"/>
        </xdr:cNvSpPr>
      </xdr:nvSpPr>
      <xdr:spPr bwMode="auto">
        <a:xfrm flipV="1">
          <a:off x="2030730" y="2979419"/>
          <a:ext cx="470535" cy="1371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238124</xdr:colOff>
      <xdr:row>7</xdr:row>
      <xdr:rowOff>104775</xdr:rowOff>
    </xdr:from>
    <xdr:to>
      <xdr:col>17</xdr:col>
      <xdr:colOff>228598</xdr:colOff>
      <xdr:row>8</xdr:row>
      <xdr:rowOff>95250</xdr:rowOff>
    </xdr:to>
    <xdr:sp macro="" textlink="">
      <xdr:nvSpPr>
        <xdr:cNvPr id="577" name="Line 10711">
          <a:extLst>
            <a:ext uri="{FF2B5EF4-FFF2-40B4-BE49-F238E27FC236}">
              <a16:creationId xmlns:a16="http://schemas.microsoft.com/office/drawing/2014/main" id="{838E3F08-17FB-45F8-9E42-EC131325C1DA}"/>
            </a:ext>
          </a:extLst>
        </xdr:cNvPr>
        <xdr:cNvSpPr>
          <a:spLocks noChangeShapeType="1"/>
        </xdr:cNvSpPr>
      </xdr:nvSpPr>
      <xdr:spPr bwMode="auto">
        <a:xfrm flipH="1">
          <a:off x="3758564" y="1583055"/>
          <a:ext cx="744854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238125</xdr:colOff>
      <xdr:row>174</xdr:row>
      <xdr:rowOff>161925</xdr:rowOff>
    </xdr:from>
    <xdr:to>
      <xdr:col>46</xdr:col>
      <xdr:colOff>0</xdr:colOff>
      <xdr:row>175</xdr:row>
      <xdr:rowOff>104775</xdr:rowOff>
    </xdr:to>
    <xdr:sp macro="" textlink="">
      <xdr:nvSpPr>
        <xdr:cNvPr id="578" name="Freeform 10695">
          <a:extLst>
            <a:ext uri="{FF2B5EF4-FFF2-40B4-BE49-F238E27FC236}">
              <a16:creationId xmlns:a16="http://schemas.microsoft.com/office/drawing/2014/main" id="{FECB3A9C-EA0E-4D07-BE52-F0FE93F4BD1D}"/>
            </a:ext>
          </a:extLst>
        </xdr:cNvPr>
        <xdr:cNvSpPr>
          <a:spLocks/>
        </xdr:cNvSpPr>
      </xdr:nvSpPr>
      <xdr:spPr bwMode="auto">
        <a:xfrm>
          <a:off x="10547985" y="31556325"/>
          <a:ext cx="101917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194</xdr:row>
      <xdr:rowOff>152399</xdr:rowOff>
    </xdr:from>
    <xdr:to>
      <xdr:col>45</xdr:col>
      <xdr:colOff>238125</xdr:colOff>
      <xdr:row>195</xdr:row>
      <xdr:rowOff>104774</xdr:rowOff>
    </xdr:to>
    <xdr:sp macro="" textlink="">
      <xdr:nvSpPr>
        <xdr:cNvPr id="579" name="Freeform 10695">
          <a:extLst>
            <a:ext uri="{FF2B5EF4-FFF2-40B4-BE49-F238E27FC236}">
              <a16:creationId xmlns:a16="http://schemas.microsoft.com/office/drawing/2014/main" id="{D04140BB-72A1-43B3-A9EF-A6CA6A259FE8}"/>
            </a:ext>
          </a:extLst>
        </xdr:cNvPr>
        <xdr:cNvSpPr>
          <a:spLocks/>
        </xdr:cNvSpPr>
      </xdr:nvSpPr>
      <xdr:spPr bwMode="auto">
        <a:xfrm>
          <a:off x="10547985" y="35097719"/>
          <a:ext cx="1005840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234</xdr:row>
      <xdr:rowOff>142875</xdr:rowOff>
    </xdr:from>
    <xdr:to>
      <xdr:col>45</xdr:col>
      <xdr:colOff>238125</xdr:colOff>
      <xdr:row>235</xdr:row>
      <xdr:rowOff>104775</xdr:rowOff>
    </xdr:to>
    <xdr:sp macro="" textlink="">
      <xdr:nvSpPr>
        <xdr:cNvPr id="580" name="Freeform 10695">
          <a:extLst>
            <a:ext uri="{FF2B5EF4-FFF2-40B4-BE49-F238E27FC236}">
              <a16:creationId xmlns:a16="http://schemas.microsoft.com/office/drawing/2014/main" id="{2385362D-1348-44B4-A8E9-50AA5184F49A}"/>
            </a:ext>
          </a:extLst>
        </xdr:cNvPr>
        <xdr:cNvSpPr>
          <a:spLocks/>
        </xdr:cNvSpPr>
      </xdr:nvSpPr>
      <xdr:spPr bwMode="auto">
        <a:xfrm>
          <a:off x="10547985" y="4219003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254</xdr:row>
      <xdr:rowOff>161925</xdr:rowOff>
    </xdr:from>
    <xdr:to>
      <xdr:col>45</xdr:col>
      <xdr:colOff>228600</xdr:colOff>
      <xdr:row>255</xdr:row>
      <xdr:rowOff>104775</xdr:rowOff>
    </xdr:to>
    <xdr:sp macro="" textlink="">
      <xdr:nvSpPr>
        <xdr:cNvPr id="581" name="Freeform 10695">
          <a:extLst>
            <a:ext uri="{FF2B5EF4-FFF2-40B4-BE49-F238E27FC236}">
              <a16:creationId xmlns:a16="http://schemas.microsoft.com/office/drawing/2014/main" id="{59DCC16F-D1BC-48C8-9A70-F8F29A5306C0}"/>
            </a:ext>
          </a:extLst>
        </xdr:cNvPr>
        <xdr:cNvSpPr>
          <a:spLocks/>
        </xdr:cNvSpPr>
      </xdr:nvSpPr>
      <xdr:spPr bwMode="auto">
        <a:xfrm>
          <a:off x="10547985" y="4576000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284</xdr:row>
      <xdr:rowOff>142875</xdr:rowOff>
    </xdr:from>
    <xdr:to>
      <xdr:col>45</xdr:col>
      <xdr:colOff>238125</xdr:colOff>
      <xdr:row>285</xdr:row>
      <xdr:rowOff>123825</xdr:rowOff>
    </xdr:to>
    <xdr:sp macro="" textlink="">
      <xdr:nvSpPr>
        <xdr:cNvPr id="582" name="Freeform 10695">
          <a:extLst>
            <a:ext uri="{FF2B5EF4-FFF2-40B4-BE49-F238E27FC236}">
              <a16:creationId xmlns:a16="http://schemas.microsoft.com/office/drawing/2014/main" id="{31595945-8570-4223-830A-573FD838F72F}"/>
            </a:ext>
          </a:extLst>
        </xdr:cNvPr>
        <xdr:cNvSpPr>
          <a:spLocks/>
        </xdr:cNvSpPr>
      </xdr:nvSpPr>
      <xdr:spPr bwMode="auto">
        <a:xfrm>
          <a:off x="10547985" y="51227355"/>
          <a:ext cx="1005840" cy="1638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274</xdr:row>
      <xdr:rowOff>171450</xdr:rowOff>
    </xdr:from>
    <xdr:to>
      <xdr:col>7</xdr:col>
      <xdr:colOff>0</xdr:colOff>
      <xdr:row>277</xdr:row>
      <xdr:rowOff>0</xdr:rowOff>
    </xdr:to>
    <xdr:sp macro="" textlink="">
      <xdr:nvSpPr>
        <xdr:cNvPr id="583" name="0/0">
          <a:extLst>
            <a:ext uri="{FF2B5EF4-FFF2-40B4-BE49-F238E27FC236}">
              <a16:creationId xmlns:a16="http://schemas.microsoft.com/office/drawing/2014/main" id="{3B0514F7-B685-41D5-81CF-2B4D7F5BC441}"/>
            </a:ext>
          </a:extLst>
        </xdr:cNvPr>
        <xdr:cNvSpPr>
          <a:spLocks noChangeArrowheads="1"/>
        </xdr:cNvSpPr>
      </xdr:nvSpPr>
      <xdr:spPr bwMode="auto">
        <a:xfrm>
          <a:off x="125730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274</xdr:row>
      <xdr:rowOff>142875</xdr:rowOff>
    </xdr:from>
    <xdr:to>
      <xdr:col>10</xdr:col>
      <xdr:colOff>9525</xdr:colOff>
      <xdr:row>275</xdr:row>
      <xdr:rowOff>104775</xdr:rowOff>
    </xdr:to>
    <xdr:sp macro="" textlink="">
      <xdr:nvSpPr>
        <xdr:cNvPr id="584" name="Freeform 10695">
          <a:extLst>
            <a:ext uri="{FF2B5EF4-FFF2-40B4-BE49-F238E27FC236}">
              <a16:creationId xmlns:a16="http://schemas.microsoft.com/office/drawing/2014/main" id="{62C1706A-9939-4379-9BAE-97E5B9725F87}"/>
            </a:ext>
          </a:extLst>
        </xdr:cNvPr>
        <xdr:cNvSpPr>
          <a:spLocks/>
        </xdr:cNvSpPr>
      </xdr:nvSpPr>
      <xdr:spPr bwMode="auto">
        <a:xfrm>
          <a:off x="1504949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274</xdr:row>
      <xdr:rowOff>171450</xdr:rowOff>
    </xdr:from>
    <xdr:to>
      <xdr:col>11</xdr:col>
      <xdr:colOff>0</xdr:colOff>
      <xdr:row>277</xdr:row>
      <xdr:rowOff>0</xdr:rowOff>
    </xdr:to>
    <xdr:sp macro="" textlink="">
      <xdr:nvSpPr>
        <xdr:cNvPr id="585" name="0/0">
          <a:extLst>
            <a:ext uri="{FF2B5EF4-FFF2-40B4-BE49-F238E27FC236}">
              <a16:creationId xmlns:a16="http://schemas.microsoft.com/office/drawing/2014/main" id="{503FE84F-DCF6-4AE0-828B-3DBFC8B84344}"/>
            </a:ext>
          </a:extLst>
        </xdr:cNvPr>
        <xdr:cNvSpPr>
          <a:spLocks noChangeArrowheads="1"/>
        </xdr:cNvSpPr>
      </xdr:nvSpPr>
      <xdr:spPr bwMode="auto">
        <a:xfrm>
          <a:off x="226314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274</xdr:row>
      <xdr:rowOff>142875</xdr:rowOff>
    </xdr:from>
    <xdr:to>
      <xdr:col>14</xdr:col>
      <xdr:colOff>1</xdr:colOff>
      <xdr:row>275</xdr:row>
      <xdr:rowOff>104775</xdr:rowOff>
    </xdr:to>
    <xdr:sp macro="" textlink="">
      <xdr:nvSpPr>
        <xdr:cNvPr id="586" name="Freeform 10695">
          <a:extLst>
            <a:ext uri="{FF2B5EF4-FFF2-40B4-BE49-F238E27FC236}">
              <a16:creationId xmlns:a16="http://schemas.microsoft.com/office/drawing/2014/main" id="{E2BBE035-6591-4467-B439-C4BDBAFFD9DD}"/>
            </a:ext>
          </a:extLst>
        </xdr:cNvPr>
        <xdr:cNvSpPr>
          <a:spLocks/>
        </xdr:cNvSpPr>
      </xdr:nvSpPr>
      <xdr:spPr bwMode="auto">
        <a:xfrm>
          <a:off x="250126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274</xdr:row>
      <xdr:rowOff>171450</xdr:rowOff>
    </xdr:from>
    <xdr:to>
      <xdr:col>15</xdr:col>
      <xdr:colOff>0</xdr:colOff>
      <xdr:row>277</xdr:row>
      <xdr:rowOff>0</xdr:rowOff>
    </xdr:to>
    <xdr:sp macro="" textlink="">
      <xdr:nvSpPr>
        <xdr:cNvPr id="587" name="0/0">
          <a:extLst>
            <a:ext uri="{FF2B5EF4-FFF2-40B4-BE49-F238E27FC236}">
              <a16:creationId xmlns:a16="http://schemas.microsoft.com/office/drawing/2014/main" id="{F6AF714B-F4C8-4002-AEEF-06970FC21E20}"/>
            </a:ext>
          </a:extLst>
        </xdr:cNvPr>
        <xdr:cNvSpPr>
          <a:spLocks noChangeArrowheads="1"/>
        </xdr:cNvSpPr>
      </xdr:nvSpPr>
      <xdr:spPr bwMode="auto">
        <a:xfrm>
          <a:off x="326898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274</xdr:row>
      <xdr:rowOff>142875</xdr:rowOff>
    </xdr:from>
    <xdr:to>
      <xdr:col>18</xdr:col>
      <xdr:colOff>1</xdr:colOff>
      <xdr:row>275</xdr:row>
      <xdr:rowOff>104775</xdr:rowOff>
    </xdr:to>
    <xdr:sp macro="" textlink="">
      <xdr:nvSpPr>
        <xdr:cNvPr id="588" name="Freeform 10695">
          <a:extLst>
            <a:ext uri="{FF2B5EF4-FFF2-40B4-BE49-F238E27FC236}">
              <a16:creationId xmlns:a16="http://schemas.microsoft.com/office/drawing/2014/main" id="{6E9B57CB-BA31-4455-8F67-F32F9291EE31}"/>
            </a:ext>
          </a:extLst>
        </xdr:cNvPr>
        <xdr:cNvSpPr>
          <a:spLocks/>
        </xdr:cNvSpPr>
      </xdr:nvSpPr>
      <xdr:spPr bwMode="auto">
        <a:xfrm>
          <a:off x="350710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274</xdr:row>
      <xdr:rowOff>171450</xdr:rowOff>
    </xdr:from>
    <xdr:to>
      <xdr:col>19</xdr:col>
      <xdr:colOff>0</xdr:colOff>
      <xdr:row>277</xdr:row>
      <xdr:rowOff>0</xdr:rowOff>
    </xdr:to>
    <xdr:sp macro="" textlink="">
      <xdr:nvSpPr>
        <xdr:cNvPr id="589" name="0/0">
          <a:extLst>
            <a:ext uri="{FF2B5EF4-FFF2-40B4-BE49-F238E27FC236}">
              <a16:creationId xmlns:a16="http://schemas.microsoft.com/office/drawing/2014/main" id="{890FC4C5-04CC-47CB-B64A-8D692AB70445}"/>
            </a:ext>
          </a:extLst>
        </xdr:cNvPr>
        <xdr:cNvSpPr>
          <a:spLocks noChangeArrowheads="1"/>
        </xdr:cNvSpPr>
      </xdr:nvSpPr>
      <xdr:spPr bwMode="auto">
        <a:xfrm>
          <a:off x="427482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274</xdr:row>
      <xdr:rowOff>142875</xdr:rowOff>
    </xdr:from>
    <xdr:to>
      <xdr:col>22</xdr:col>
      <xdr:colOff>1</xdr:colOff>
      <xdr:row>275</xdr:row>
      <xdr:rowOff>104775</xdr:rowOff>
    </xdr:to>
    <xdr:sp macro="" textlink="">
      <xdr:nvSpPr>
        <xdr:cNvPr id="590" name="Freeform 10695">
          <a:extLst>
            <a:ext uri="{FF2B5EF4-FFF2-40B4-BE49-F238E27FC236}">
              <a16:creationId xmlns:a16="http://schemas.microsoft.com/office/drawing/2014/main" id="{E157A115-0BB4-4631-A6A7-9F6360750647}"/>
            </a:ext>
          </a:extLst>
        </xdr:cNvPr>
        <xdr:cNvSpPr>
          <a:spLocks/>
        </xdr:cNvSpPr>
      </xdr:nvSpPr>
      <xdr:spPr bwMode="auto">
        <a:xfrm>
          <a:off x="451294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274</xdr:row>
      <xdr:rowOff>171450</xdr:rowOff>
    </xdr:from>
    <xdr:to>
      <xdr:col>23</xdr:col>
      <xdr:colOff>0</xdr:colOff>
      <xdr:row>277</xdr:row>
      <xdr:rowOff>0</xdr:rowOff>
    </xdr:to>
    <xdr:sp macro="" textlink="">
      <xdr:nvSpPr>
        <xdr:cNvPr id="591" name="0/0">
          <a:extLst>
            <a:ext uri="{FF2B5EF4-FFF2-40B4-BE49-F238E27FC236}">
              <a16:creationId xmlns:a16="http://schemas.microsoft.com/office/drawing/2014/main" id="{CC908E1E-F4D1-48C2-BB4C-FC441866F91B}"/>
            </a:ext>
          </a:extLst>
        </xdr:cNvPr>
        <xdr:cNvSpPr>
          <a:spLocks noChangeArrowheads="1"/>
        </xdr:cNvSpPr>
      </xdr:nvSpPr>
      <xdr:spPr bwMode="auto">
        <a:xfrm>
          <a:off x="528066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274</xdr:row>
      <xdr:rowOff>142875</xdr:rowOff>
    </xdr:from>
    <xdr:to>
      <xdr:col>26</xdr:col>
      <xdr:colOff>1</xdr:colOff>
      <xdr:row>275</xdr:row>
      <xdr:rowOff>104775</xdr:rowOff>
    </xdr:to>
    <xdr:sp macro="" textlink="">
      <xdr:nvSpPr>
        <xdr:cNvPr id="592" name="Freeform 10695">
          <a:extLst>
            <a:ext uri="{FF2B5EF4-FFF2-40B4-BE49-F238E27FC236}">
              <a16:creationId xmlns:a16="http://schemas.microsoft.com/office/drawing/2014/main" id="{8776AC1D-AF4C-46BC-A469-F0F8719BF37B}"/>
            </a:ext>
          </a:extLst>
        </xdr:cNvPr>
        <xdr:cNvSpPr>
          <a:spLocks/>
        </xdr:cNvSpPr>
      </xdr:nvSpPr>
      <xdr:spPr bwMode="auto">
        <a:xfrm>
          <a:off x="551878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274</xdr:row>
      <xdr:rowOff>171450</xdr:rowOff>
    </xdr:from>
    <xdr:to>
      <xdr:col>27</xdr:col>
      <xdr:colOff>0</xdr:colOff>
      <xdr:row>277</xdr:row>
      <xdr:rowOff>0</xdr:rowOff>
    </xdr:to>
    <xdr:sp macro="" textlink="">
      <xdr:nvSpPr>
        <xdr:cNvPr id="593" name="0/0">
          <a:extLst>
            <a:ext uri="{FF2B5EF4-FFF2-40B4-BE49-F238E27FC236}">
              <a16:creationId xmlns:a16="http://schemas.microsoft.com/office/drawing/2014/main" id="{EBB99C46-E1AF-45FC-B695-1A71CFD3932D}"/>
            </a:ext>
          </a:extLst>
        </xdr:cNvPr>
        <xdr:cNvSpPr>
          <a:spLocks noChangeArrowheads="1"/>
        </xdr:cNvSpPr>
      </xdr:nvSpPr>
      <xdr:spPr bwMode="auto">
        <a:xfrm>
          <a:off x="6286500" y="493204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594" name="Freeform 10695">
          <a:extLst>
            <a:ext uri="{FF2B5EF4-FFF2-40B4-BE49-F238E27FC236}">
              <a16:creationId xmlns:a16="http://schemas.microsoft.com/office/drawing/2014/main" id="{ADF51475-DC6E-464F-BCE2-54B3B73BA8C4}"/>
            </a:ext>
          </a:extLst>
        </xdr:cNvPr>
        <xdr:cNvSpPr>
          <a:spLocks/>
        </xdr:cNvSpPr>
      </xdr:nvSpPr>
      <xdr:spPr bwMode="auto">
        <a:xfrm>
          <a:off x="652462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274</xdr:row>
      <xdr:rowOff>171450</xdr:rowOff>
    </xdr:from>
    <xdr:to>
      <xdr:col>31</xdr:col>
      <xdr:colOff>0</xdr:colOff>
      <xdr:row>277</xdr:row>
      <xdr:rowOff>0</xdr:rowOff>
    </xdr:to>
    <xdr:sp macro="" textlink="">
      <xdr:nvSpPr>
        <xdr:cNvPr id="595" name="0/0">
          <a:extLst>
            <a:ext uri="{FF2B5EF4-FFF2-40B4-BE49-F238E27FC236}">
              <a16:creationId xmlns:a16="http://schemas.microsoft.com/office/drawing/2014/main" id="{C74DEB0F-84F3-4882-A866-B714B6DC9E98}"/>
            </a:ext>
          </a:extLst>
        </xdr:cNvPr>
        <xdr:cNvSpPr>
          <a:spLocks noChangeArrowheads="1"/>
        </xdr:cNvSpPr>
      </xdr:nvSpPr>
      <xdr:spPr bwMode="auto">
        <a:xfrm>
          <a:off x="729234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274</xdr:row>
      <xdr:rowOff>142875</xdr:rowOff>
    </xdr:from>
    <xdr:to>
      <xdr:col>34</xdr:col>
      <xdr:colOff>1</xdr:colOff>
      <xdr:row>275</xdr:row>
      <xdr:rowOff>104775</xdr:rowOff>
    </xdr:to>
    <xdr:sp macro="" textlink="">
      <xdr:nvSpPr>
        <xdr:cNvPr id="596" name="Freeform 10695">
          <a:extLst>
            <a:ext uri="{FF2B5EF4-FFF2-40B4-BE49-F238E27FC236}">
              <a16:creationId xmlns:a16="http://schemas.microsoft.com/office/drawing/2014/main" id="{AAF8A41C-5484-46CF-9AD0-43FA6860A162}"/>
            </a:ext>
          </a:extLst>
        </xdr:cNvPr>
        <xdr:cNvSpPr>
          <a:spLocks/>
        </xdr:cNvSpPr>
      </xdr:nvSpPr>
      <xdr:spPr bwMode="auto">
        <a:xfrm>
          <a:off x="753046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274</xdr:row>
      <xdr:rowOff>171450</xdr:rowOff>
    </xdr:from>
    <xdr:to>
      <xdr:col>35</xdr:col>
      <xdr:colOff>0</xdr:colOff>
      <xdr:row>277</xdr:row>
      <xdr:rowOff>0</xdr:rowOff>
    </xdr:to>
    <xdr:sp macro="" textlink="">
      <xdr:nvSpPr>
        <xdr:cNvPr id="597" name="0/0">
          <a:extLst>
            <a:ext uri="{FF2B5EF4-FFF2-40B4-BE49-F238E27FC236}">
              <a16:creationId xmlns:a16="http://schemas.microsoft.com/office/drawing/2014/main" id="{DEFF59A6-8730-4F7A-9A63-3D50647D6390}"/>
            </a:ext>
          </a:extLst>
        </xdr:cNvPr>
        <xdr:cNvSpPr>
          <a:spLocks noChangeArrowheads="1"/>
        </xdr:cNvSpPr>
      </xdr:nvSpPr>
      <xdr:spPr bwMode="auto">
        <a:xfrm>
          <a:off x="829818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274</xdr:row>
      <xdr:rowOff>152797</xdr:rowOff>
    </xdr:from>
    <xdr:to>
      <xdr:col>38</xdr:col>
      <xdr:colOff>1</xdr:colOff>
      <xdr:row>275</xdr:row>
      <xdr:rowOff>114697</xdr:rowOff>
    </xdr:to>
    <xdr:sp macro="" textlink="">
      <xdr:nvSpPr>
        <xdr:cNvPr id="598" name="Freeform 10695">
          <a:extLst>
            <a:ext uri="{FF2B5EF4-FFF2-40B4-BE49-F238E27FC236}">
              <a16:creationId xmlns:a16="http://schemas.microsoft.com/office/drawing/2014/main" id="{277800CA-3B0A-4683-998F-E785032E7F80}"/>
            </a:ext>
          </a:extLst>
        </xdr:cNvPr>
        <xdr:cNvSpPr>
          <a:spLocks/>
        </xdr:cNvSpPr>
      </xdr:nvSpPr>
      <xdr:spPr bwMode="auto">
        <a:xfrm>
          <a:off x="8536305" y="49301797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274</xdr:row>
      <xdr:rowOff>171450</xdr:rowOff>
    </xdr:from>
    <xdr:to>
      <xdr:col>3</xdr:col>
      <xdr:colOff>0</xdr:colOff>
      <xdr:row>277</xdr:row>
      <xdr:rowOff>0</xdr:rowOff>
    </xdr:to>
    <xdr:sp macro="" textlink="">
      <xdr:nvSpPr>
        <xdr:cNvPr id="599" name="0/0">
          <a:extLst>
            <a:ext uri="{FF2B5EF4-FFF2-40B4-BE49-F238E27FC236}">
              <a16:creationId xmlns:a16="http://schemas.microsoft.com/office/drawing/2014/main" id="{3ED20B6B-693A-4EE2-A25B-B3C6B0129BA6}"/>
            </a:ext>
          </a:extLst>
        </xdr:cNvPr>
        <xdr:cNvSpPr>
          <a:spLocks noChangeArrowheads="1"/>
        </xdr:cNvSpPr>
      </xdr:nvSpPr>
      <xdr:spPr bwMode="auto">
        <a:xfrm>
          <a:off x="25146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142875</xdr:rowOff>
    </xdr:from>
    <xdr:to>
      <xdr:col>6</xdr:col>
      <xdr:colOff>9526</xdr:colOff>
      <xdr:row>275</xdr:row>
      <xdr:rowOff>104775</xdr:rowOff>
    </xdr:to>
    <xdr:sp macro="" textlink="">
      <xdr:nvSpPr>
        <xdr:cNvPr id="600" name="Freeform 10695">
          <a:extLst>
            <a:ext uri="{FF2B5EF4-FFF2-40B4-BE49-F238E27FC236}">
              <a16:creationId xmlns:a16="http://schemas.microsoft.com/office/drawing/2014/main" id="{610A6971-2ADC-4F61-B0D4-2B1C58CFEC03}"/>
            </a:ext>
          </a:extLst>
        </xdr:cNvPr>
        <xdr:cNvSpPr>
          <a:spLocks/>
        </xdr:cNvSpPr>
      </xdr:nvSpPr>
      <xdr:spPr bwMode="auto">
        <a:xfrm>
          <a:off x="502920" y="492918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274</xdr:row>
      <xdr:rowOff>171450</xdr:rowOff>
    </xdr:from>
    <xdr:to>
      <xdr:col>39</xdr:col>
      <xdr:colOff>0</xdr:colOff>
      <xdr:row>277</xdr:row>
      <xdr:rowOff>0</xdr:rowOff>
    </xdr:to>
    <xdr:sp macro="" textlink="">
      <xdr:nvSpPr>
        <xdr:cNvPr id="601" name="0/0">
          <a:extLst>
            <a:ext uri="{FF2B5EF4-FFF2-40B4-BE49-F238E27FC236}">
              <a16:creationId xmlns:a16="http://schemas.microsoft.com/office/drawing/2014/main" id="{757D9C70-B3AF-49DD-B1F4-75933FCF29F1}"/>
            </a:ext>
          </a:extLst>
        </xdr:cNvPr>
        <xdr:cNvSpPr>
          <a:spLocks noChangeArrowheads="1"/>
        </xdr:cNvSpPr>
      </xdr:nvSpPr>
      <xdr:spPr bwMode="auto">
        <a:xfrm>
          <a:off x="930402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0</xdr:colOff>
      <xdr:row>274</xdr:row>
      <xdr:rowOff>171450</xdr:rowOff>
    </xdr:from>
    <xdr:to>
      <xdr:col>43</xdr:col>
      <xdr:colOff>0</xdr:colOff>
      <xdr:row>277</xdr:row>
      <xdr:rowOff>0</xdr:rowOff>
    </xdr:to>
    <xdr:sp macro="" textlink="">
      <xdr:nvSpPr>
        <xdr:cNvPr id="602" name="0/0">
          <a:extLst>
            <a:ext uri="{FF2B5EF4-FFF2-40B4-BE49-F238E27FC236}">
              <a16:creationId xmlns:a16="http://schemas.microsoft.com/office/drawing/2014/main" id="{87A1E579-2518-4B13-882D-E3CA8516C277}"/>
            </a:ext>
          </a:extLst>
        </xdr:cNvPr>
        <xdr:cNvSpPr>
          <a:spLocks noChangeArrowheads="1"/>
        </xdr:cNvSpPr>
      </xdr:nvSpPr>
      <xdr:spPr bwMode="auto">
        <a:xfrm>
          <a:off x="1030986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238125</xdr:colOff>
      <xdr:row>274</xdr:row>
      <xdr:rowOff>171449</xdr:rowOff>
    </xdr:from>
    <xdr:to>
      <xdr:col>46</xdr:col>
      <xdr:colOff>0</xdr:colOff>
      <xdr:row>275</xdr:row>
      <xdr:rowOff>104774</xdr:rowOff>
    </xdr:to>
    <xdr:sp macro="" textlink="">
      <xdr:nvSpPr>
        <xdr:cNvPr id="603" name="Freeform 10695">
          <a:extLst>
            <a:ext uri="{FF2B5EF4-FFF2-40B4-BE49-F238E27FC236}">
              <a16:creationId xmlns:a16="http://schemas.microsoft.com/office/drawing/2014/main" id="{539BC82E-BF3E-4EC6-A02A-DE84DAB4357A}"/>
            </a:ext>
          </a:extLst>
        </xdr:cNvPr>
        <xdr:cNvSpPr>
          <a:spLocks/>
        </xdr:cNvSpPr>
      </xdr:nvSpPr>
      <xdr:spPr bwMode="auto">
        <a:xfrm>
          <a:off x="10547985" y="49320449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19844</xdr:colOff>
      <xdr:row>0</xdr:row>
      <xdr:rowOff>0</xdr:rowOff>
    </xdr:from>
    <xdr:to>
      <xdr:col>6</xdr:col>
      <xdr:colOff>39688</xdr:colOff>
      <xdr:row>3</xdr:row>
      <xdr:rowOff>191039</xdr:rowOff>
    </xdr:to>
    <xdr:pic>
      <xdr:nvPicPr>
        <xdr:cNvPr id="604" name="Graphic 797">
          <a:extLst>
            <a:ext uri="{FF2B5EF4-FFF2-40B4-BE49-F238E27FC236}">
              <a16:creationId xmlns:a16="http://schemas.microsoft.com/office/drawing/2014/main" id="{114BDD04-F370-42F2-B21F-2F4F752F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4" y="0"/>
          <a:ext cx="1528604" cy="869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152400</xdr:colOff>
      <xdr:row>10</xdr:row>
      <xdr:rowOff>85724</xdr:rowOff>
    </xdr:from>
    <xdr:to>
      <xdr:col>17</xdr:col>
      <xdr:colOff>228600</xdr:colOff>
      <xdr:row>10</xdr:row>
      <xdr:rowOff>114299</xdr:rowOff>
    </xdr:to>
    <xdr:sp macro="" textlink="">
      <xdr:nvSpPr>
        <xdr:cNvPr id="605" name="Line 10711">
          <a:extLst>
            <a:ext uri="{FF2B5EF4-FFF2-40B4-BE49-F238E27FC236}">
              <a16:creationId xmlns:a16="http://schemas.microsoft.com/office/drawing/2014/main" id="{75C7EFCD-E0DB-400C-ABB1-DCACC40F88F5}"/>
            </a:ext>
          </a:extLst>
        </xdr:cNvPr>
        <xdr:cNvSpPr>
          <a:spLocks noChangeShapeType="1"/>
        </xdr:cNvSpPr>
      </xdr:nvSpPr>
      <xdr:spPr bwMode="auto">
        <a:xfrm flipH="1" flipV="1">
          <a:off x="3924300" y="2135504"/>
          <a:ext cx="57912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12</xdr:row>
      <xdr:rowOff>66674</xdr:rowOff>
    </xdr:from>
    <xdr:to>
      <xdr:col>17</xdr:col>
      <xdr:colOff>200025</xdr:colOff>
      <xdr:row>12</xdr:row>
      <xdr:rowOff>123824</xdr:rowOff>
    </xdr:to>
    <xdr:sp macro="" textlink="">
      <xdr:nvSpPr>
        <xdr:cNvPr id="606" name="Line 10711">
          <a:extLst>
            <a:ext uri="{FF2B5EF4-FFF2-40B4-BE49-F238E27FC236}">
              <a16:creationId xmlns:a16="http://schemas.microsoft.com/office/drawing/2014/main" id="{A15156AA-C00D-4DF4-A20F-FA8EBF288A20}"/>
            </a:ext>
          </a:extLst>
        </xdr:cNvPr>
        <xdr:cNvSpPr>
          <a:spLocks noChangeShapeType="1"/>
        </xdr:cNvSpPr>
      </xdr:nvSpPr>
      <xdr:spPr bwMode="auto">
        <a:xfrm flipH="1" flipV="1">
          <a:off x="4032885" y="2535554"/>
          <a:ext cx="44196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35616</xdr:colOff>
      <xdr:row>23</xdr:row>
      <xdr:rowOff>133353</xdr:rowOff>
    </xdr:from>
    <xdr:to>
      <xdr:col>24</xdr:col>
      <xdr:colOff>82163</xdr:colOff>
      <xdr:row>30</xdr:row>
      <xdr:rowOff>95254</xdr:rowOff>
    </xdr:to>
    <xdr:sp macro="" textlink="">
      <xdr:nvSpPr>
        <xdr:cNvPr id="607" name="AutoShape 10734">
          <a:extLst>
            <a:ext uri="{FF2B5EF4-FFF2-40B4-BE49-F238E27FC236}">
              <a16:creationId xmlns:a16="http://schemas.microsoft.com/office/drawing/2014/main" id="{2893D360-101D-4B12-A7E3-8147D6EBABAA}"/>
            </a:ext>
          </a:extLst>
        </xdr:cNvPr>
        <xdr:cNvSpPr>
          <a:spLocks noChangeArrowheads="1"/>
        </xdr:cNvSpPr>
      </xdr:nvSpPr>
      <xdr:spPr bwMode="auto">
        <a:xfrm rot="5400000">
          <a:off x="5491949" y="5276440"/>
          <a:ext cx="1203961" cy="4654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219074</xdr:colOff>
      <xdr:row>33</xdr:row>
      <xdr:rowOff>142875</xdr:rowOff>
    </xdr:from>
    <xdr:to>
      <xdr:col>20</xdr:col>
      <xdr:colOff>57149</xdr:colOff>
      <xdr:row>40</xdr:row>
      <xdr:rowOff>19050</xdr:rowOff>
    </xdr:to>
    <xdr:sp macro="" textlink="">
      <xdr:nvSpPr>
        <xdr:cNvPr id="608" name="Lightning Bolt 607">
          <a:extLst>
            <a:ext uri="{FF2B5EF4-FFF2-40B4-BE49-F238E27FC236}">
              <a16:creationId xmlns:a16="http://schemas.microsoft.com/office/drawing/2014/main" id="{4314B33A-D857-4843-8EE9-AFB49E5563D9}"/>
            </a:ext>
          </a:extLst>
        </xdr:cNvPr>
        <xdr:cNvSpPr/>
      </xdr:nvSpPr>
      <xdr:spPr>
        <a:xfrm>
          <a:off x="4996814" y="6497955"/>
          <a:ext cx="8953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56322</xdr:colOff>
      <xdr:row>33</xdr:row>
      <xdr:rowOff>152400</xdr:rowOff>
    </xdr:from>
    <xdr:to>
      <xdr:col>20</xdr:col>
      <xdr:colOff>142047</xdr:colOff>
      <xdr:row>40</xdr:row>
      <xdr:rowOff>28575</xdr:rowOff>
    </xdr:to>
    <xdr:sp macro="" textlink="">
      <xdr:nvSpPr>
        <xdr:cNvPr id="609" name="Lightning Bolt 608">
          <a:extLst>
            <a:ext uri="{FF2B5EF4-FFF2-40B4-BE49-F238E27FC236}">
              <a16:creationId xmlns:a16="http://schemas.microsoft.com/office/drawing/2014/main" id="{F0D66137-6FDD-4E8F-88EB-22FA4E6FDF80}"/>
            </a:ext>
          </a:extLst>
        </xdr:cNvPr>
        <xdr:cNvSpPr/>
      </xdr:nvSpPr>
      <xdr:spPr>
        <a:xfrm>
          <a:off x="5085522" y="6507480"/>
          <a:ext cx="8572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14</xdr:col>
      <xdr:colOff>9525</xdr:colOff>
      <xdr:row>6</xdr:row>
      <xdr:rowOff>123825</xdr:rowOff>
    </xdr:from>
    <xdr:to>
      <xdr:col>17</xdr:col>
      <xdr:colOff>28575</xdr:colOff>
      <xdr:row>7</xdr:row>
      <xdr:rowOff>180975</xdr:rowOff>
    </xdr:to>
    <xdr:sp macro="" textlink="">
      <xdr:nvSpPr>
        <xdr:cNvPr id="610" name="Line 10711">
          <a:extLst>
            <a:ext uri="{FF2B5EF4-FFF2-40B4-BE49-F238E27FC236}">
              <a16:creationId xmlns:a16="http://schemas.microsoft.com/office/drawing/2014/main" id="{C59A5D02-A486-4D11-9294-1A222C7FBB9A}"/>
            </a:ext>
          </a:extLst>
        </xdr:cNvPr>
        <xdr:cNvSpPr>
          <a:spLocks noChangeShapeType="1"/>
        </xdr:cNvSpPr>
      </xdr:nvSpPr>
      <xdr:spPr bwMode="auto">
        <a:xfrm flipH="1">
          <a:off x="3529965" y="1403985"/>
          <a:ext cx="773430" cy="2552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56737</xdr:colOff>
      <xdr:row>73</xdr:row>
      <xdr:rowOff>161925</xdr:rowOff>
    </xdr:from>
    <xdr:to>
      <xdr:col>8</xdr:col>
      <xdr:colOff>143290</xdr:colOff>
      <xdr:row>80</xdr:row>
      <xdr:rowOff>38100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1952BBF2-9D37-41DD-A952-370BEC1A94F9}"/>
            </a:ext>
          </a:extLst>
        </xdr:cNvPr>
        <xdr:cNvSpPr/>
      </xdr:nvSpPr>
      <xdr:spPr>
        <a:xfrm>
          <a:off x="2068417" y="13618845"/>
          <a:ext cx="86553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9525</xdr:colOff>
      <xdr:row>73</xdr:row>
      <xdr:rowOff>161925</xdr:rowOff>
    </xdr:from>
    <xdr:to>
      <xdr:col>20</xdr:col>
      <xdr:colOff>96078</xdr:colOff>
      <xdr:row>80</xdr:row>
      <xdr:rowOff>38100</xdr:rowOff>
    </xdr:to>
    <xdr:sp macro="" textlink="">
      <xdr:nvSpPr>
        <xdr:cNvPr id="612" name="Lightning Bolt 611">
          <a:extLst>
            <a:ext uri="{FF2B5EF4-FFF2-40B4-BE49-F238E27FC236}">
              <a16:creationId xmlns:a16="http://schemas.microsoft.com/office/drawing/2014/main" id="{AD17B6C4-33CC-4A2F-AA3E-BACEA95C1EBE}"/>
            </a:ext>
          </a:extLst>
        </xdr:cNvPr>
        <xdr:cNvSpPr/>
      </xdr:nvSpPr>
      <xdr:spPr>
        <a:xfrm>
          <a:off x="5038725" y="13618845"/>
          <a:ext cx="86553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19050</xdr:colOff>
      <xdr:row>83</xdr:row>
      <xdr:rowOff>161925</xdr:rowOff>
    </xdr:from>
    <xdr:to>
      <xdr:col>20</xdr:col>
      <xdr:colOff>104775</xdr:colOff>
      <xdr:row>90</xdr:row>
      <xdr:rowOff>38100</xdr:rowOff>
    </xdr:to>
    <xdr:sp macro="" textlink="">
      <xdr:nvSpPr>
        <xdr:cNvPr id="613" name="Lightning Bolt 612">
          <a:extLst>
            <a:ext uri="{FF2B5EF4-FFF2-40B4-BE49-F238E27FC236}">
              <a16:creationId xmlns:a16="http://schemas.microsoft.com/office/drawing/2014/main" id="{45B9CF90-ED2E-487F-872F-B0532397566A}"/>
            </a:ext>
          </a:extLst>
        </xdr:cNvPr>
        <xdr:cNvSpPr/>
      </xdr:nvSpPr>
      <xdr:spPr>
        <a:xfrm>
          <a:off x="5048250" y="15394305"/>
          <a:ext cx="8572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22</xdr:col>
      <xdr:colOff>0</xdr:colOff>
      <xdr:row>64</xdr:row>
      <xdr:rowOff>161925</xdr:rowOff>
    </xdr:from>
    <xdr:to>
      <xdr:col>26</xdr:col>
      <xdr:colOff>9526</xdr:colOff>
      <xdr:row>65</xdr:row>
      <xdr:rowOff>123825</xdr:rowOff>
    </xdr:to>
    <xdr:sp macro="" textlink="">
      <xdr:nvSpPr>
        <xdr:cNvPr id="614" name="Freeform 10695">
          <a:extLst>
            <a:ext uri="{FF2B5EF4-FFF2-40B4-BE49-F238E27FC236}">
              <a16:creationId xmlns:a16="http://schemas.microsoft.com/office/drawing/2014/main" id="{92C82785-54B3-4F17-9190-DE70B80DEDC7}"/>
            </a:ext>
          </a:extLst>
        </xdr:cNvPr>
        <xdr:cNvSpPr>
          <a:spLocks/>
        </xdr:cNvSpPr>
      </xdr:nvSpPr>
      <xdr:spPr bwMode="auto">
        <a:xfrm>
          <a:off x="5532120" y="1202626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3727</xdr:colOff>
      <xdr:row>94</xdr:row>
      <xdr:rowOff>26508</xdr:rowOff>
    </xdr:from>
    <xdr:to>
      <xdr:col>16</xdr:col>
      <xdr:colOff>80754</xdr:colOff>
      <xdr:row>100</xdr:row>
      <xdr:rowOff>7460</xdr:rowOff>
    </xdr:to>
    <xdr:sp macro="" textlink="">
      <xdr:nvSpPr>
        <xdr:cNvPr id="615" name="AutoShape 10734">
          <a:extLst>
            <a:ext uri="{FF2B5EF4-FFF2-40B4-BE49-F238E27FC236}">
              <a16:creationId xmlns:a16="http://schemas.microsoft.com/office/drawing/2014/main" id="{CBB36C63-72CE-4401-BDBD-37AC13F21FA3}"/>
            </a:ext>
          </a:extLst>
        </xdr:cNvPr>
        <xdr:cNvSpPr>
          <a:spLocks noChangeArrowheads="1"/>
        </xdr:cNvSpPr>
      </xdr:nvSpPr>
      <xdr:spPr bwMode="auto">
        <a:xfrm rot="5400000">
          <a:off x="3553155" y="17691160"/>
          <a:ext cx="1024892" cy="7702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94</xdr:row>
      <xdr:rowOff>142875</xdr:rowOff>
    </xdr:from>
    <xdr:to>
      <xdr:col>18</xdr:col>
      <xdr:colOff>9526</xdr:colOff>
      <xdr:row>95</xdr:row>
      <xdr:rowOff>104775</xdr:rowOff>
    </xdr:to>
    <xdr:sp macro="" textlink="">
      <xdr:nvSpPr>
        <xdr:cNvPr id="616" name="Freeform 10695">
          <a:extLst>
            <a:ext uri="{FF2B5EF4-FFF2-40B4-BE49-F238E27FC236}">
              <a16:creationId xmlns:a16="http://schemas.microsoft.com/office/drawing/2014/main" id="{E4CA6C59-52CE-42EC-B33A-64783AB50F3A}"/>
            </a:ext>
          </a:extLst>
        </xdr:cNvPr>
        <xdr:cNvSpPr>
          <a:spLocks/>
        </xdr:cNvSpPr>
      </xdr:nvSpPr>
      <xdr:spPr bwMode="auto">
        <a:xfrm>
          <a:off x="3520440" y="173335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238125</xdr:colOff>
      <xdr:row>94</xdr:row>
      <xdr:rowOff>95250</xdr:rowOff>
    </xdr:from>
    <xdr:to>
      <xdr:col>20</xdr:col>
      <xdr:colOff>76200</xdr:colOff>
      <xdr:row>100</xdr:row>
      <xdr:rowOff>161925</xdr:rowOff>
    </xdr:to>
    <xdr:sp macro="" textlink="">
      <xdr:nvSpPr>
        <xdr:cNvPr id="617" name="Lightning Bolt 616">
          <a:extLst>
            <a:ext uri="{FF2B5EF4-FFF2-40B4-BE49-F238E27FC236}">
              <a16:creationId xmlns:a16="http://schemas.microsoft.com/office/drawing/2014/main" id="{1B5CD4EB-92E3-4D23-8520-63AB42EBCEA0}"/>
            </a:ext>
          </a:extLst>
        </xdr:cNvPr>
        <xdr:cNvSpPr/>
      </xdr:nvSpPr>
      <xdr:spPr>
        <a:xfrm>
          <a:off x="5015865" y="17285970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16</xdr:col>
      <xdr:colOff>76200</xdr:colOff>
      <xdr:row>104</xdr:row>
      <xdr:rowOff>47627</xdr:rowOff>
    </xdr:from>
    <xdr:to>
      <xdr:col>16</xdr:col>
      <xdr:colOff>152399</xdr:colOff>
      <xdr:row>110</xdr:row>
      <xdr:rowOff>28579</xdr:rowOff>
    </xdr:to>
    <xdr:sp macro="" textlink="">
      <xdr:nvSpPr>
        <xdr:cNvPr id="618" name="AutoShape 10734">
          <a:extLst>
            <a:ext uri="{FF2B5EF4-FFF2-40B4-BE49-F238E27FC236}">
              <a16:creationId xmlns:a16="http://schemas.microsoft.com/office/drawing/2014/main" id="{3E173320-1F8B-4EBB-BA44-B3BDB51AE944}"/>
            </a:ext>
          </a:extLst>
        </xdr:cNvPr>
        <xdr:cNvSpPr>
          <a:spLocks noChangeArrowheads="1"/>
        </xdr:cNvSpPr>
      </xdr:nvSpPr>
      <xdr:spPr bwMode="auto">
        <a:xfrm rot="5400000">
          <a:off x="3625214" y="19488153"/>
          <a:ext cx="102489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125894</xdr:colOff>
      <xdr:row>94</xdr:row>
      <xdr:rowOff>57150</xdr:rowOff>
    </xdr:from>
    <xdr:to>
      <xdr:col>16</xdr:col>
      <xdr:colOff>223631</xdr:colOff>
      <xdr:row>100</xdr:row>
      <xdr:rowOff>57150</xdr:rowOff>
    </xdr:to>
    <xdr:sp macro="" textlink="">
      <xdr:nvSpPr>
        <xdr:cNvPr id="619" name="Arrow: U-Turn 618">
          <a:extLst>
            <a:ext uri="{FF2B5EF4-FFF2-40B4-BE49-F238E27FC236}">
              <a16:creationId xmlns:a16="http://schemas.microsoft.com/office/drawing/2014/main" id="{3DFB62C1-DE7A-4F5E-8BD9-D534C7A64D76}"/>
            </a:ext>
          </a:extLst>
        </xdr:cNvPr>
        <xdr:cNvSpPr/>
      </xdr:nvSpPr>
      <xdr:spPr>
        <a:xfrm>
          <a:off x="4149254" y="17247870"/>
          <a:ext cx="97737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64</xdr:row>
      <xdr:rowOff>95250</xdr:rowOff>
    </xdr:from>
    <xdr:to>
      <xdr:col>24</xdr:col>
      <xdr:colOff>161925</xdr:colOff>
      <xdr:row>70</xdr:row>
      <xdr:rowOff>95250</xdr:rowOff>
    </xdr:to>
    <xdr:sp macro="" textlink="">
      <xdr:nvSpPr>
        <xdr:cNvPr id="620" name="Arrow: U-Turn 619">
          <a:extLst>
            <a:ext uri="{FF2B5EF4-FFF2-40B4-BE49-F238E27FC236}">
              <a16:creationId xmlns:a16="http://schemas.microsoft.com/office/drawing/2014/main" id="{2F9BE505-E385-4FAA-A1CF-0C7575E09310}"/>
            </a:ext>
          </a:extLst>
        </xdr:cNvPr>
        <xdr:cNvSpPr/>
      </xdr:nvSpPr>
      <xdr:spPr>
        <a:xfrm>
          <a:off x="6054090" y="11959590"/>
          <a:ext cx="142875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180977</xdr:colOff>
      <xdr:row>15</xdr:row>
      <xdr:rowOff>38101</xdr:rowOff>
    </xdr:from>
    <xdr:to>
      <xdr:col>22</xdr:col>
      <xdr:colOff>76202</xdr:colOff>
      <xdr:row>20</xdr:row>
      <xdr:rowOff>171451</xdr:rowOff>
    </xdr:to>
    <xdr:sp macro="" textlink="">
      <xdr:nvSpPr>
        <xdr:cNvPr id="621" name="Arrow: U-Turn 620">
          <a:extLst>
            <a:ext uri="{FF2B5EF4-FFF2-40B4-BE49-F238E27FC236}">
              <a16:creationId xmlns:a16="http://schemas.microsoft.com/office/drawing/2014/main" id="{49293238-709C-426E-8A85-DD0903F79090}"/>
            </a:ext>
          </a:extLst>
        </xdr:cNvPr>
        <xdr:cNvSpPr/>
      </xdr:nvSpPr>
      <xdr:spPr>
        <a:xfrm>
          <a:off x="5461637" y="3116581"/>
          <a:ext cx="146685" cy="106299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124</xdr:row>
      <xdr:rowOff>66675</xdr:rowOff>
    </xdr:from>
    <xdr:to>
      <xdr:col>24</xdr:col>
      <xdr:colOff>161925</xdr:colOff>
      <xdr:row>130</xdr:row>
      <xdr:rowOff>66675</xdr:rowOff>
    </xdr:to>
    <xdr:sp macro="" textlink="">
      <xdr:nvSpPr>
        <xdr:cNvPr id="622" name="Arrow: U-Turn 621">
          <a:extLst>
            <a:ext uri="{FF2B5EF4-FFF2-40B4-BE49-F238E27FC236}">
              <a16:creationId xmlns:a16="http://schemas.microsoft.com/office/drawing/2014/main" id="{6AC5E971-65FF-49D2-B3E0-66CD3EF56757}"/>
            </a:ext>
          </a:extLst>
        </xdr:cNvPr>
        <xdr:cNvSpPr/>
      </xdr:nvSpPr>
      <xdr:spPr>
        <a:xfrm>
          <a:off x="6054090" y="22583775"/>
          <a:ext cx="142875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28575</xdr:colOff>
      <xdr:row>13</xdr:row>
      <xdr:rowOff>76200</xdr:rowOff>
    </xdr:from>
    <xdr:to>
      <xdr:col>21</xdr:col>
      <xdr:colOff>219075</xdr:colOff>
      <xdr:row>13</xdr:row>
      <xdr:rowOff>95250</xdr:rowOff>
    </xdr:to>
    <xdr:sp macro="" textlink="">
      <xdr:nvSpPr>
        <xdr:cNvPr id="623" name="Line 10711">
          <a:extLst>
            <a:ext uri="{FF2B5EF4-FFF2-40B4-BE49-F238E27FC236}">
              <a16:creationId xmlns:a16="http://schemas.microsoft.com/office/drawing/2014/main" id="{17032063-FA2D-46D8-B7EB-08BA316EF105}"/>
            </a:ext>
          </a:extLst>
        </xdr:cNvPr>
        <xdr:cNvSpPr>
          <a:spLocks noChangeShapeType="1"/>
        </xdr:cNvSpPr>
      </xdr:nvSpPr>
      <xdr:spPr bwMode="auto">
        <a:xfrm flipH="1" flipV="1">
          <a:off x="5057775" y="2750820"/>
          <a:ext cx="44196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134</xdr:row>
      <xdr:rowOff>0</xdr:rowOff>
    </xdr:from>
    <xdr:to>
      <xdr:col>3</xdr:col>
      <xdr:colOff>180974</xdr:colOff>
      <xdr:row>139</xdr:row>
      <xdr:rowOff>114302</xdr:rowOff>
    </xdr:to>
    <xdr:sp macro="" textlink="">
      <xdr:nvSpPr>
        <xdr:cNvPr id="624" name="AutoShape 10734">
          <a:extLst>
            <a:ext uri="{FF2B5EF4-FFF2-40B4-BE49-F238E27FC236}">
              <a16:creationId xmlns:a16="http://schemas.microsoft.com/office/drawing/2014/main" id="{748788C8-87AD-44CB-8630-A7A802AF4281}"/>
            </a:ext>
          </a:extLst>
        </xdr:cNvPr>
        <xdr:cNvSpPr>
          <a:spLocks noChangeArrowheads="1"/>
        </xdr:cNvSpPr>
      </xdr:nvSpPr>
      <xdr:spPr bwMode="auto">
        <a:xfrm rot="5400000">
          <a:off x="382904" y="24768811"/>
          <a:ext cx="10287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134</xdr:row>
      <xdr:rowOff>28575</xdr:rowOff>
    </xdr:from>
    <xdr:to>
      <xdr:col>8</xdr:col>
      <xdr:colOff>57150</xdr:colOff>
      <xdr:row>140</xdr:row>
      <xdr:rowOff>95250</xdr:rowOff>
    </xdr:to>
    <xdr:sp macro="" textlink="">
      <xdr:nvSpPr>
        <xdr:cNvPr id="625" name="Lightning Bolt 624">
          <a:extLst>
            <a:ext uri="{FF2B5EF4-FFF2-40B4-BE49-F238E27FC236}">
              <a16:creationId xmlns:a16="http://schemas.microsoft.com/office/drawing/2014/main" id="{282357FD-6C6A-437F-A00A-A9724BF97F18}"/>
            </a:ext>
          </a:extLst>
        </xdr:cNvPr>
        <xdr:cNvSpPr/>
      </xdr:nvSpPr>
      <xdr:spPr>
        <a:xfrm>
          <a:off x="1979295" y="24321135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57150</xdr:colOff>
      <xdr:row>134</xdr:row>
      <xdr:rowOff>47625</xdr:rowOff>
    </xdr:from>
    <xdr:to>
      <xdr:col>8</xdr:col>
      <xdr:colOff>142875</xdr:colOff>
      <xdr:row>140</xdr:row>
      <xdr:rowOff>114300</xdr:rowOff>
    </xdr:to>
    <xdr:sp macro="" textlink="">
      <xdr:nvSpPr>
        <xdr:cNvPr id="626" name="Lightning Bolt 625">
          <a:extLst>
            <a:ext uri="{FF2B5EF4-FFF2-40B4-BE49-F238E27FC236}">
              <a16:creationId xmlns:a16="http://schemas.microsoft.com/office/drawing/2014/main" id="{E75613CE-AA29-472F-9940-A72DDF3FB0D2}"/>
            </a:ext>
          </a:extLst>
        </xdr:cNvPr>
        <xdr:cNvSpPr/>
      </xdr:nvSpPr>
      <xdr:spPr>
        <a:xfrm>
          <a:off x="2068830" y="24340185"/>
          <a:ext cx="8572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9525</xdr:colOff>
      <xdr:row>134</xdr:row>
      <xdr:rowOff>85726</xdr:rowOff>
    </xdr:from>
    <xdr:to>
      <xdr:col>12</xdr:col>
      <xdr:colOff>95250</xdr:colOff>
      <xdr:row>140</xdr:row>
      <xdr:rowOff>123826</xdr:rowOff>
    </xdr:to>
    <xdr:sp macro="" textlink="">
      <xdr:nvSpPr>
        <xdr:cNvPr id="627" name="Lightning Bolt 626">
          <a:extLst>
            <a:ext uri="{FF2B5EF4-FFF2-40B4-BE49-F238E27FC236}">
              <a16:creationId xmlns:a16="http://schemas.microsoft.com/office/drawing/2014/main" id="{A20CE043-EDF4-42CD-A5D1-6006E428D5C5}"/>
            </a:ext>
          </a:extLst>
        </xdr:cNvPr>
        <xdr:cNvSpPr/>
      </xdr:nvSpPr>
      <xdr:spPr>
        <a:xfrm>
          <a:off x="3027045" y="24378286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39</xdr:col>
      <xdr:colOff>228600</xdr:colOff>
      <xdr:row>134</xdr:row>
      <xdr:rowOff>0</xdr:rowOff>
    </xdr:from>
    <xdr:to>
      <xdr:col>40</xdr:col>
      <xdr:colOff>66675</xdr:colOff>
      <xdr:row>140</xdr:row>
      <xdr:rowOff>66675</xdr:rowOff>
    </xdr:to>
    <xdr:sp macro="" textlink="">
      <xdr:nvSpPr>
        <xdr:cNvPr id="628" name="Lightning Bolt 627">
          <a:extLst>
            <a:ext uri="{FF2B5EF4-FFF2-40B4-BE49-F238E27FC236}">
              <a16:creationId xmlns:a16="http://schemas.microsoft.com/office/drawing/2014/main" id="{CE86BCC1-7848-4631-9B66-637F0A23D729}"/>
            </a:ext>
          </a:extLst>
        </xdr:cNvPr>
        <xdr:cNvSpPr/>
      </xdr:nvSpPr>
      <xdr:spPr>
        <a:xfrm>
          <a:off x="10035540" y="24292560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41</xdr:col>
      <xdr:colOff>238125</xdr:colOff>
      <xdr:row>164</xdr:row>
      <xdr:rowOff>142875</xdr:rowOff>
    </xdr:from>
    <xdr:to>
      <xdr:col>45</xdr:col>
      <xdr:colOff>238125</xdr:colOff>
      <xdr:row>165</xdr:row>
      <xdr:rowOff>104775</xdr:rowOff>
    </xdr:to>
    <xdr:sp macro="" textlink="">
      <xdr:nvSpPr>
        <xdr:cNvPr id="629" name="Freeform 10695">
          <a:extLst>
            <a:ext uri="{FF2B5EF4-FFF2-40B4-BE49-F238E27FC236}">
              <a16:creationId xmlns:a16="http://schemas.microsoft.com/office/drawing/2014/main" id="{41A069F4-756A-49EF-BB19-98DC3F6B4D48}"/>
            </a:ext>
          </a:extLst>
        </xdr:cNvPr>
        <xdr:cNvSpPr>
          <a:spLocks/>
        </xdr:cNvSpPr>
      </xdr:nvSpPr>
      <xdr:spPr bwMode="auto">
        <a:xfrm>
          <a:off x="10547985" y="2976181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184</xdr:row>
      <xdr:rowOff>142875</xdr:rowOff>
    </xdr:from>
    <xdr:to>
      <xdr:col>45</xdr:col>
      <xdr:colOff>238125</xdr:colOff>
      <xdr:row>185</xdr:row>
      <xdr:rowOff>104775</xdr:rowOff>
    </xdr:to>
    <xdr:sp macro="" textlink="">
      <xdr:nvSpPr>
        <xdr:cNvPr id="630" name="Freeform 10695">
          <a:extLst>
            <a:ext uri="{FF2B5EF4-FFF2-40B4-BE49-F238E27FC236}">
              <a16:creationId xmlns:a16="http://schemas.microsoft.com/office/drawing/2014/main" id="{8A9384B8-32BF-4AF4-BB1A-38DA9C598076}"/>
            </a:ext>
          </a:extLst>
        </xdr:cNvPr>
        <xdr:cNvSpPr>
          <a:spLocks/>
        </xdr:cNvSpPr>
      </xdr:nvSpPr>
      <xdr:spPr bwMode="auto">
        <a:xfrm>
          <a:off x="10547985" y="3331273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631" name="Freeform 10695">
          <a:extLst>
            <a:ext uri="{FF2B5EF4-FFF2-40B4-BE49-F238E27FC236}">
              <a16:creationId xmlns:a16="http://schemas.microsoft.com/office/drawing/2014/main" id="{C4F98842-F03A-44B3-AF6C-348F2AA252DD}"/>
            </a:ext>
          </a:extLst>
        </xdr:cNvPr>
        <xdr:cNvSpPr>
          <a:spLocks/>
        </xdr:cNvSpPr>
      </xdr:nvSpPr>
      <xdr:spPr bwMode="auto">
        <a:xfrm>
          <a:off x="652462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204</xdr:row>
      <xdr:rowOff>142875</xdr:rowOff>
    </xdr:from>
    <xdr:to>
      <xdr:col>45</xdr:col>
      <xdr:colOff>238125</xdr:colOff>
      <xdr:row>205</xdr:row>
      <xdr:rowOff>104775</xdr:rowOff>
    </xdr:to>
    <xdr:sp macro="" textlink="">
      <xdr:nvSpPr>
        <xdr:cNvPr id="632" name="Freeform 10695">
          <a:extLst>
            <a:ext uri="{FF2B5EF4-FFF2-40B4-BE49-F238E27FC236}">
              <a16:creationId xmlns:a16="http://schemas.microsoft.com/office/drawing/2014/main" id="{0A00CF5C-B196-44C5-AD83-D89242ED128A}"/>
            </a:ext>
          </a:extLst>
        </xdr:cNvPr>
        <xdr:cNvSpPr>
          <a:spLocks/>
        </xdr:cNvSpPr>
      </xdr:nvSpPr>
      <xdr:spPr bwMode="auto">
        <a:xfrm>
          <a:off x="10547985" y="3686365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633" name="Freeform 10695">
          <a:extLst>
            <a:ext uri="{FF2B5EF4-FFF2-40B4-BE49-F238E27FC236}">
              <a16:creationId xmlns:a16="http://schemas.microsoft.com/office/drawing/2014/main" id="{CA3E24A8-F427-49EB-BC5C-6CB5D2468B23}"/>
            </a:ext>
          </a:extLst>
        </xdr:cNvPr>
        <xdr:cNvSpPr>
          <a:spLocks/>
        </xdr:cNvSpPr>
      </xdr:nvSpPr>
      <xdr:spPr bwMode="auto">
        <a:xfrm>
          <a:off x="652462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634" name="Freeform 10695">
          <a:extLst>
            <a:ext uri="{FF2B5EF4-FFF2-40B4-BE49-F238E27FC236}">
              <a16:creationId xmlns:a16="http://schemas.microsoft.com/office/drawing/2014/main" id="{1748187C-8117-4883-876E-4867DAB1EA48}"/>
            </a:ext>
          </a:extLst>
        </xdr:cNvPr>
        <xdr:cNvSpPr>
          <a:spLocks/>
        </xdr:cNvSpPr>
      </xdr:nvSpPr>
      <xdr:spPr bwMode="auto">
        <a:xfrm>
          <a:off x="652462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635" name="Freeform 10695">
          <a:extLst>
            <a:ext uri="{FF2B5EF4-FFF2-40B4-BE49-F238E27FC236}">
              <a16:creationId xmlns:a16="http://schemas.microsoft.com/office/drawing/2014/main" id="{DF912338-3D11-44CC-9751-7625FC04CA76}"/>
            </a:ext>
          </a:extLst>
        </xdr:cNvPr>
        <xdr:cNvSpPr>
          <a:spLocks/>
        </xdr:cNvSpPr>
      </xdr:nvSpPr>
      <xdr:spPr bwMode="auto">
        <a:xfrm>
          <a:off x="652462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636" name="Freeform 10695">
          <a:extLst>
            <a:ext uri="{FF2B5EF4-FFF2-40B4-BE49-F238E27FC236}">
              <a16:creationId xmlns:a16="http://schemas.microsoft.com/office/drawing/2014/main" id="{08A673A2-8AEB-41E9-91CD-6484662722B8}"/>
            </a:ext>
          </a:extLst>
        </xdr:cNvPr>
        <xdr:cNvSpPr>
          <a:spLocks/>
        </xdr:cNvSpPr>
      </xdr:nvSpPr>
      <xdr:spPr bwMode="auto">
        <a:xfrm>
          <a:off x="652462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637" name="Freeform 10695">
          <a:extLst>
            <a:ext uri="{FF2B5EF4-FFF2-40B4-BE49-F238E27FC236}">
              <a16:creationId xmlns:a16="http://schemas.microsoft.com/office/drawing/2014/main" id="{CEA4D626-DA01-478C-8116-8D15F5690E2A}"/>
            </a:ext>
          </a:extLst>
        </xdr:cNvPr>
        <xdr:cNvSpPr>
          <a:spLocks/>
        </xdr:cNvSpPr>
      </xdr:nvSpPr>
      <xdr:spPr bwMode="auto">
        <a:xfrm>
          <a:off x="652462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274</xdr:row>
      <xdr:rowOff>142875</xdr:rowOff>
    </xdr:from>
    <xdr:to>
      <xdr:col>42</xdr:col>
      <xdr:colOff>1</xdr:colOff>
      <xdr:row>275</xdr:row>
      <xdr:rowOff>104775</xdr:rowOff>
    </xdr:to>
    <xdr:sp macro="" textlink="">
      <xdr:nvSpPr>
        <xdr:cNvPr id="638" name="Freeform 10695">
          <a:extLst>
            <a:ext uri="{FF2B5EF4-FFF2-40B4-BE49-F238E27FC236}">
              <a16:creationId xmlns:a16="http://schemas.microsoft.com/office/drawing/2014/main" id="{A33345D3-7B6A-445B-ACBB-E8D7873034D5}"/>
            </a:ext>
          </a:extLst>
        </xdr:cNvPr>
        <xdr:cNvSpPr>
          <a:spLocks/>
        </xdr:cNvSpPr>
      </xdr:nvSpPr>
      <xdr:spPr bwMode="auto">
        <a:xfrm>
          <a:off x="954214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639" name="Freeform 10695">
          <a:extLst>
            <a:ext uri="{FF2B5EF4-FFF2-40B4-BE49-F238E27FC236}">
              <a16:creationId xmlns:a16="http://schemas.microsoft.com/office/drawing/2014/main" id="{FE14402E-3AED-4142-8ED0-A947D302DD9B}"/>
            </a:ext>
          </a:extLst>
        </xdr:cNvPr>
        <xdr:cNvSpPr>
          <a:spLocks/>
        </xdr:cNvSpPr>
      </xdr:nvSpPr>
      <xdr:spPr bwMode="auto">
        <a:xfrm>
          <a:off x="35071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640" name="Freeform 10695">
          <a:extLst>
            <a:ext uri="{FF2B5EF4-FFF2-40B4-BE49-F238E27FC236}">
              <a16:creationId xmlns:a16="http://schemas.microsoft.com/office/drawing/2014/main" id="{D8115F0D-0BDD-4FF8-B5C1-5B9C1D41F4BE}"/>
            </a:ext>
          </a:extLst>
        </xdr:cNvPr>
        <xdr:cNvSpPr>
          <a:spLocks/>
        </xdr:cNvSpPr>
      </xdr:nvSpPr>
      <xdr:spPr bwMode="auto">
        <a:xfrm>
          <a:off x="652462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641" name="Freeform 10695">
          <a:extLst>
            <a:ext uri="{FF2B5EF4-FFF2-40B4-BE49-F238E27FC236}">
              <a16:creationId xmlns:a16="http://schemas.microsoft.com/office/drawing/2014/main" id="{5A281C3D-85CC-42EA-805F-6C996DF2DF8D}"/>
            </a:ext>
          </a:extLst>
        </xdr:cNvPr>
        <xdr:cNvSpPr>
          <a:spLocks/>
        </xdr:cNvSpPr>
      </xdr:nvSpPr>
      <xdr:spPr bwMode="auto">
        <a:xfrm>
          <a:off x="85363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642" name="Freeform 10695">
          <a:extLst>
            <a:ext uri="{FF2B5EF4-FFF2-40B4-BE49-F238E27FC236}">
              <a16:creationId xmlns:a16="http://schemas.microsoft.com/office/drawing/2014/main" id="{FE547CAA-2452-4F11-8933-0F75C242A2A2}"/>
            </a:ext>
          </a:extLst>
        </xdr:cNvPr>
        <xdr:cNvSpPr>
          <a:spLocks/>
        </xdr:cNvSpPr>
      </xdr:nvSpPr>
      <xdr:spPr bwMode="auto">
        <a:xfrm>
          <a:off x="652462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643" name="Freeform 10695">
          <a:extLst>
            <a:ext uri="{FF2B5EF4-FFF2-40B4-BE49-F238E27FC236}">
              <a16:creationId xmlns:a16="http://schemas.microsoft.com/office/drawing/2014/main" id="{817A83F6-073E-4EE5-A538-4CF3EC5DD1D3}"/>
            </a:ext>
          </a:extLst>
        </xdr:cNvPr>
        <xdr:cNvSpPr>
          <a:spLocks/>
        </xdr:cNvSpPr>
      </xdr:nvSpPr>
      <xdr:spPr bwMode="auto">
        <a:xfrm>
          <a:off x="652462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254</xdr:row>
      <xdr:rowOff>152400</xdr:rowOff>
    </xdr:from>
    <xdr:to>
      <xdr:col>42</xdr:col>
      <xdr:colOff>1</xdr:colOff>
      <xdr:row>255</xdr:row>
      <xdr:rowOff>114300</xdr:rowOff>
    </xdr:to>
    <xdr:sp macro="" textlink="">
      <xdr:nvSpPr>
        <xdr:cNvPr id="644" name="Freeform 10695">
          <a:extLst>
            <a:ext uri="{FF2B5EF4-FFF2-40B4-BE49-F238E27FC236}">
              <a16:creationId xmlns:a16="http://schemas.microsoft.com/office/drawing/2014/main" id="{85204267-89EB-4150-BAD3-A3934D4F5F6E}"/>
            </a:ext>
          </a:extLst>
        </xdr:cNvPr>
        <xdr:cNvSpPr>
          <a:spLocks/>
        </xdr:cNvSpPr>
      </xdr:nvSpPr>
      <xdr:spPr bwMode="auto">
        <a:xfrm>
          <a:off x="9542145" y="4575048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47625</xdr:colOff>
      <xdr:row>144</xdr:row>
      <xdr:rowOff>47624</xdr:rowOff>
    </xdr:from>
    <xdr:to>
      <xdr:col>20</xdr:col>
      <xdr:colOff>93344</xdr:colOff>
      <xdr:row>150</xdr:row>
      <xdr:rowOff>95249</xdr:rowOff>
    </xdr:to>
    <xdr:sp macro="" textlink="">
      <xdr:nvSpPr>
        <xdr:cNvPr id="645" name="Rectangle 11590" descr="Light horizontal">
          <a:extLst>
            <a:ext uri="{FF2B5EF4-FFF2-40B4-BE49-F238E27FC236}">
              <a16:creationId xmlns:a16="http://schemas.microsoft.com/office/drawing/2014/main" id="{153D2B69-DD84-4D6D-BD30-8A17E7A736D3}"/>
            </a:ext>
          </a:extLst>
        </xdr:cNvPr>
        <xdr:cNvSpPr>
          <a:spLocks noChangeArrowheads="1"/>
        </xdr:cNvSpPr>
      </xdr:nvSpPr>
      <xdr:spPr bwMode="auto">
        <a:xfrm>
          <a:off x="5076825" y="26115644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57150</xdr:colOff>
      <xdr:row>144</xdr:row>
      <xdr:rowOff>0</xdr:rowOff>
    </xdr:from>
    <xdr:to>
      <xdr:col>31</xdr:col>
      <xdr:colOff>142875</xdr:colOff>
      <xdr:row>150</xdr:row>
      <xdr:rowOff>38100</xdr:rowOff>
    </xdr:to>
    <xdr:sp macro="" textlink="">
      <xdr:nvSpPr>
        <xdr:cNvPr id="646" name="Lightning Bolt 645">
          <a:extLst>
            <a:ext uri="{FF2B5EF4-FFF2-40B4-BE49-F238E27FC236}">
              <a16:creationId xmlns:a16="http://schemas.microsoft.com/office/drawing/2014/main" id="{2EE80F60-2DBE-4D29-996B-08EB65348AB1}"/>
            </a:ext>
          </a:extLst>
        </xdr:cNvPr>
        <xdr:cNvSpPr/>
      </xdr:nvSpPr>
      <xdr:spPr>
        <a:xfrm>
          <a:off x="7852410" y="26068020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11</xdr:col>
      <xdr:colOff>228600</xdr:colOff>
      <xdr:row>139</xdr:row>
      <xdr:rowOff>19050</xdr:rowOff>
    </xdr:from>
    <xdr:to>
      <xdr:col>12</xdr:col>
      <xdr:colOff>57150</xdr:colOff>
      <xdr:row>143</xdr:row>
      <xdr:rowOff>47625</xdr:rowOff>
    </xdr:to>
    <xdr:sp macro="" textlink="">
      <xdr:nvSpPr>
        <xdr:cNvPr id="647" name="Line 10711">
          <a:extLst>
            <a:ext uri="{FF2B5EF4-FFF2-40B4-BE49-F238E27FC236}">
              <a16:creationId xmlns:a16="http://schemas.microsoft.com/office/drawing/2014/main" id="{4C3E7A2B-7109-441F-8BB5-A423D401C345}"/>
            </a:ext>
          </a:extLst>
        </xdr:cNvPr>
        <xdr:cNvSpPr>
          <a:spLocks noChangeShapeType="1"/>
        </xdr:cNvSpPr>
      </xdr:nvSpPr>
      <xdr:spPr bwMode="auto">
        <a:xfrm flipH="1">
          <a:off x="2994660" y="25226010"/>
          <a:ext cx="80010" cy="70675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294</xdr:row>
      <xdr:rowOff>171450</xdr:rowOff>
    </xdr:from>
    <xdr:to>
      <xdr:col>7</xdr:col>
      <xdr:colOff>0</xdr:colOff>
      <xdr:row>297</xdr:row>
      <xdr:rowOff>0</xdr:rowOff>
    </xdr:to>
    <xdr:sp macro="" textlink="">
      <xdr:nvSpPr>
        <xdr:cNvPr id="648" name="0/0">
          <a:extLst>
            <a:ext uri="{FF2B5EF4-FFF2-40B4-BE49-F238E27FC236}">
              <a16:creationId xmlns:a16="http://schemas.microsoft.com/office/drawing/2014/main" id="{AAC8B9BA-49F0-44FB-AC73-06F89F93A40E}"/>
            </a:ext>
          </a:extLst>
        </xdr:cNvPr>
        <xdr:cNvSpPr>
          <a:spLocks noChangeArrowheads="1"/>
        </xdr:cNvSpPr>
      </xdr:nvSpPr>
      <xdr:spPr bwMode="auto">
        <a:xfrm>
          <a:off x="125730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294</xdr:row>
      <xdr:rowOff>142875</xdr:rowOff>
    </xdr:from>
    <xdr:to>
      <xdr:col>10</xdr:col>
      <xdr:colOff>9525</xdr:colOff>
      <xdr:row>295</xdr:row>
      <xdr:rowOff>104775</xdr:rowOff>
    </xdr:to>
    <xdr:sp macro="" textlink="">
      <xdr:nvSpPr>
        <xdr:cNvPr id="649" name="Freeform 10695">
          <a:extLst>
            <a:ext uri="{FF2B5EF4-FFF2-40B4-BE49-F238E27FC236}">
              <a16:creationId xmlns:a16="http://schemas.microsoft.com/office/drawing/2014/main" id="{AD9FC541-CFDC-4C38-878F-5D662D5D2AA1}"/>
            </a:ext>
          </a:extLst>
        </xdr:cNvPr>
        <xdr:cNvSpPr>
          <a:spLocks/>
        </xdr:cNvSpPr>
      </xdr:nvSpPr>
      <xdr:spPr bwMode="auto">
        <a:xfrm>
          <a:off x="1504949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294</xdr:row>
      <xdr:rowOff>171450</xdr:rowOff>
    </xdr:from>
    <xdr:to>
      <xdr:col>11</xdr:col>
      <xdr:colOff>0</xdr:colOff>
      <xdr:row>297</xdr:row>
      <xdr:rowOff>0</xdr:rowOff>
    </xdr:to>
    <xdr:sp macro="" textlink="">
      <xdr:nvSpPr>
        <xdr:cNvPr id="650" name="0/0">
          <a:extLst>
            <a:ext uri="{FF2B5EF4-FFF2-40B4-BE49-F238E27FC236}">
              <a16:creationId xmlns:a16="http://schemas.microsoft.com/office/drawing/2014/main" id="{B7B6A90F-AAB6-4792-86B6-C6ADE161509E}"/>
            </a:ext>
          </a:extLst>
        </xdr:cNvPr>
        <xdr:cNvSpPr>
          <a:spLocks noChangeArrowheads="1"/>
        </xdr:cNvSpPr>
      </xdr:nvSpPr>
      <xdr:spPr bwMode="auto">
        <a:xfrm>
          <a:off x="226314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294</xdr:row>
      <xdr:rowOff>142875</xdr:rowOff>
    </xdr:from>
    <xdr:to>
      <xdr:col>14</xdr:col>
      <xdr:colOff>1</xdr:colOff>
      <xdr:row>295</xdr:row>
      <xdr:rowOff>104775</xdr:rowOff>
    </xdr:to>
    <xdr:sp macro="" textlink="">
      <xdr:nvSpPr>
        <xdr:cNvPr id="651" name="Freeform 10695">
          <a:extLst>
            <a:ext uri="{FF2B5EF4-FFF2-40B4-BE49-F238E27FC236}">
              <a16:creationId xmlns:a16="http://schemas.microsoft.com/office/drawing/2014/main" id="{1E716F14-6858-4864-B2A5-67C8460F6D6D}"/>
            </a:ext>
          </a:extLst>
        </xdr:cNvPr>
        <xdr:cNvSpPr>
          <a:spLocks/>
        </xdr:cNvSpPr>
      </xdr:nvSpPr>
      <xdr:spPr bwMode="auto">
        <a:xfrm>
          <a:off x="250126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294</xdr:row>
      <xdr:rowOff>171450</xdr:rowOff>
    </xdr:from>
    <xdr:to>
      <xdr:col>15</xdr:col>
      <xdr:colOff>0</xdr:colOff>
      <xdr:row>297</xdr:row>
      <xdr:rowOff>0</xdr:rowOff>
    </xdr:to>
    <xdr:sp macro="" textlink="">
      <xdr:nvSpPr>
        <xdr:cNvPr id="652" name="0/0">
          <a:extLst>
            <a:ext uri="{FF2B5EF4-FFF2-40B4-BE49-F238E27FC236}">
              <a16:creationId xmlns:a16="http://schemas.microsoft.com/office/drawing/2014/main" id="{1DDF8015-1F0A-43F2-9E75-A6A649415261}"/>
            </a:ext>
          </a:extLst>
        </xdr:cNvPr>
        <xdr:cNvSpPr>
          <a:spLocks noChangeArrowheads="1"/>
        </xdr:cNvSpPr>
      </xdr:nvSpPr>
      <xdr:spPr bwMode="auto">
        <a:xfrm>
          <a:off x="326898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3" name="Freeform 10695">
          <a:extLst>
            <a:ext uri="{FF2B5EF4-FFF2-40B4-BE49-F238E27FC236}">
              <a16:creationId xmlns:a16="http://schemas.microsoft.com/office/drawing/2014/main" id="{47CB247B-AF70-488E-B05F-B167F6ED178B}"/>
            </a:ext>
          </a:extLst>
        </xdr:cNvPr>
        <xdr:cNvSpPr>
          <a:spLocks/>
        </xdr:cNvSpPr>
      </xdr:nvSpPr>
      <xdr:spPr bwMode="auto">
        <a:xfrm>
          <a:off x="350710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294</xdr:row>
      <xdr:rowOff>171450</xdr:rowOff>
    </xdr:from>
    <xdr:to>
      <xdr:col>19</xdr:col>
      <xdr:colOff>0</xdr:colOff>
      <xdr:row>297</xdr:row>
      <xdr:rowOff>0</xdr:rowOff>
    </xdr:to>
    <xdr:sp macro="" textlink="">
      <xdr:nvSpPr>
        <xdr:cNvPr id="654" name="0/0">
          <a:extLst>
            <a:ext uri="{FF2B5EF4-FFF2-40B4-BE49-F238E27FC236}">
              <a16:creationId xmlns:a16="http://schemas.microsoft.com/office/drawing/2014/main" id="{7785F242-B862-49EC-8074-91385AC8E35C}"/>
            </a:ext>
          </a:extLst>
        </xdr:cNvPr>
        <xdr:cNvSpPr>
          <a:spLocks noChangeArrowheads="1"/>
        </xdr:cNvSpPr>
      </xdr:nvSpPr>
      <xdr:spPr bwMode="auto">
        <a:xfrm>
          <a:off x="427482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294</xdr:row>
      <xdr:rowOff>171450</xdr:rowOff>
    </xdr:from>
    <xdr:to>
      <xdr:col>3</xdr:col>
      <xdr:colOff>0</xdr:colOff>
      <xdr:row>297</xdr:row>
      <xdr:rowOff>0</xdr:rowOff>
    </xdr:to>
    <xdr:sp macro="" textlink="">
      <xdr:nvSpPr>
        <xdr:cNvPr id="655" name="0/0">
          <a:extLst>
            <a:ext uri="{FF2B5EF4-FFF2-40B4-BE49-F238E27FC236}">
              <a16:creationId xmlns:a16="http://schemas.microsoft.com/office/drawing/2014/main" id="{8DF957C9-6C5C-4C5B-8DC3-90EBA5652BDB}"/>
            </a:ext>
          </a:extLst>
        </xdr:cNvPr>
        <xdr:cNvSpPr>
          <a:spLocks noChangeArrowheads="1"/>
        </xdr:cNvSpPr>
      </xdr:nvSpPr>
      <xdr:spPr bwMode="auto">
        <a:xfrm>
          <a:off x="25146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142875</xdr:rowOff>
    </xdr:from>
    <xdr:to>
      <xdr:col>6</xdr:col>
      <xdr:colOff>9526</xdr:colOff>
      <xdr:row>295</xdr:row>
      <xdr:rowOff>104775</xdr:rowOff>
    </xdr:to>
    <xdr:sp macro="" textlink="">
      <xdr:nvSpPr>
        <xdr:cNvPr id="656" name="Freeform 10695">
          <a:extLst>
            <a:ext uri="{FF2B5EF4-FFF2-40B4-BE49-F238E27FC236}">
              <a16:creationId xmlns:a16="http://schemas.microsoft.com/office/drawing/2014/main" id="{46358E3E-D193-4B5B-9980-281C80E5EDBE}"/>
            </a:ext>
          </a:extLst>
        </xdr:cNvPr>
        <xdr:cNvSpPr>
          <a:spLocks/>
        </xdr:cNvSpPr>
      </xdr:nvSpPr>
      <xdr:spPr bwMode="auto">
        <a:xfrm>
          <a:off x="502920" y="530028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7" name="Freeform 10695">
          <a:extLst>
            <a:ext uri="{FF2B5EF4-FFF2-40B4-BE49-F238E27FC236}">
              <a16:creationId xmlns:a16="http://schemas.microsoft.com/office/drawing/2014/main" id="{5381EEC4-9DBA-4CB2-8824-BDAE2AC2C4A5}"/>
            </a:ext>
          </a:extLst>
        </xdr:cNvPr>
        <xdr:cNvSpPr>
          <a:spLocks/>
        </xdr:cNvSpPr>
      </xdr:nvSpPr>
      <xdr:spPr bwMode="auto">
        <a:xfrm>
          <a:off x="350710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183</xdr:row>
      <xdr:rowOff>152401</xdr:rowOff>
    </xdr:from>
    <xdr:to>
      <xdr:col>28</xdr:col>
      <xdr:colOff>85724</xdr:colOff>
      <xdr:row>189</xdr:row>
      <xdr:rowOff>76203</xdr:rowOff>
    </xdr:to>
    <xdr:sp macro="" textlink="">
      <xdr:nvSpPr>
        <xdr:cNvPr id="658" name="AutoShape 10734">
          <a:extLst>
            <a:ext uri="{FF2B5EF4-FFF2-40B4-BE49-F238E27FC236}">
              <a16:creationId xmlns:a16="http://schemas.microsoft.com/office/drawing/2014/main" id="{17A50D32-7D61-488D-B921-83742BA5DD24}"/>
            </a:ext>
          </a:extLst>
        </xdr:cNvPr>
        <xdr:cNvSpPr>
          <a:spLocks noChangeArrowheads="1"/>
        </xdr:cNvSpPr>
      </xdr:nvSpPr>
      <xdr:spPr bwMode="auto">
        <a:xfrm rot="5400000">
          <a:off x="6577964" y="33611822"/>
          <a:ext cx="102108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57150</xdr:colOff>
      <xdr:row>204</xdr:row>
      <xdr:rowOff>66676</xdr:rowOff>
    </xdr:from>
    <xdr:to>
      <xdr:col>20</xdr:col>
      <xdr:colOff>114299</xdr:colOff>
      <xdr:row>209</xdr:row>
      <xdr:rowOff>133348</xdr:rowOff>
    </xdr:to>
    <xdr:sp macro="" textlink="">
      <xdr:nvSpPr>
        <xdr:cNvPr id="659" name="AutoShape 10732">
          <a:extLst>
            <a:ext uri="{FF2B5EF4-FFF2-40B4-BE49-F238E27FC236}">
              <a16:creationId xmlns:a16="http://schemas.microsoft.com/office/drawing/2014/main" id="{7D3CB0E0-FF8E-4163-A45E-198D79E8054D}"/>
            </a:ext>
          </a:extLst>
        </xdr:cNvPr>
        <xdr:cNvSpPr>
          <a:spLocks noChangeArrowheads="1"/>
        </xdr:cNvSpPr>
      </xdr:nvSpPr>
      <xdr:spPr bwMode="auto">
        <a:xfrm rot="5400000">
          <a:off x="4624389" y="37249417"/>
          <a:ext cx="9810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50006</xdr:colOff>
      <xdr:row>223</xdr:row>
      <xdr:rowOff>171450</xdr:rowOff>
    </xdr:from>
    <xdr:to>
      <xdr:col>27</xdr:col>
      <xdr:colOff>135731</xdr:colOff>
      <xdr:row>230</xdr:row>
      <xdr:rowOff>19050</xdr:rowOff>
    </xdr:to>
    <xdr:sp macro="" textlink="">
      <xdr:nvSpPr>
        <xdr:cNvPr id="660" name="Lightning Bolt 659">
          <a:extLst>
            <a:ext uri="{FF2B5EF4-FFF2-40B4-BE49-F238E27FC236}">
              <a16:creationId xmlns:a16="http://schemas.microsoft.com/office/drawing/2014/main" id="{FCCB1DE0-C1F2-473B-8C57-E88D186C066E}"/>
            </a:ext>
          </a:extLst>
        </xdr:cNvPr>
        <xdr:cNvSpPr/>
      </xdr:nvSpPr>
      <xdr:spPr>
        <a:xfrm>
          <a:off x="6839426" y="40260270"/>
          <a:ext cx="85725" cy="107442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95250</xdr:colOff>
      <xdr:row>224</xdr:row>
      <xdr:rowOff>28575</xdr:rowOff>
    </xdr:from>
    <xdr:to>
      <xdr:col>44</xdr:col>
      <xdr:colOff>180975</xdr:colOff>
      <xdr:row>230</xdr:row>
      <xdr:rowOff>66675</xdr:rowOff>
    </xdr:to>
    <xdr:sp macro="" textlink="">
      <xdr:nvSpPr>
        <xdr:cNvPr id="661" name="Lightning Bolt 660">
          <a:extLst>
            <a:ext uri="{FF2B5EF4-FFF2-40B4-BE49-F238E27FC236}">
              <a16:creationId xmlns:a16="http://schemas.microsoft.com/office/drawing/2014/main" id="{B8C1966D-0145-4977-A42B-53149E965C35}"/>
            </a:ext>
          </a:extLst>
        </xdr:cNvPr>
        <xdr:cNvSpPr/>
      </xdr:nvSpPr>
      <xdr:spPr>
        <a:xfrm>
          <a:off x="11159490" y="4030027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</xdr:colOff>
      <xdr:row>224</xdr:row>
      <xdr:rowOff>47625</xdr:rowOff>
    </xdr:from>
    <xdr:to>
      <xdr:col>44</xdr:col>
      <xdr:colOff>95250</xdr:colOff>
      <xdr:row>230</xdr:row>
      <xdr:rowOff>85725</xdr:rowOff>
    </xdr:to>
    <xdr:sp macro="" textlink="">
      <xdr:nvSpPr>
        <xdr:cNvPr id="662" name="Lightning Bolt 661">
          <a:extLst>
            <a:ext uri="{FF2B5EF4-FFF2-40B4-BE49-F238E27FC236}">
              <a16:creationId xmlns:a16="http://schemas.microsoft.com/office/drawing/2014/main" id="{723E21AD-058C-4B56-B477-36552D03A1A7}"/>
            </a:ext>
          </a:extLst>
        </xdr:cNvPr>
        <xdr:cNvSpPr/>
      </xdr:nvSpPr>
      <xdr:spPr>
        <a:xfrm>
          <a:off x="11073765" y="4031932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228600</xdr:colOff>
      <xdr:row>234</xdr:row>
      <xdr:rowOff>57151</xdr:rowOff>
    </xdr:from>
    <xdr:to>
      <xdr:col>8</xdr:col>
      <xdr:colOff>57149</xdr:colOff>
      <xdr:row>240</xdr:row>
      <xdr:rowOff>38103</xdr:rowOff>
    </xdr:to>
    <xdr:sp macro="" textlink="">
      <xdr:nvSpPr>
        <xdr:cNvPr id="663" name="AutoShape 10734">
          <a:extLst>
            <a:ext uri="{FF2B5EF4-FFF2-40B4-BE49-F238E27FC236}">
              <a16:creationId xmlns:a16="http://schemas.microsoft.com/office/drawing/2014/main" id="{DD1BF1AA-3F94-403B-B5EE-BF92DDC5FAB2}"/>
            </a:ext>
          </a:extLst>
        </xdr:cNvPr>
        <xdr:cNvSpPr>
          <a:spLocks noChangeArrowheads="1"/>
        </xdr:cNvSpPr>
      </xdr:nvSpPr>
      <xdr:spPr bwMode="auto">
        <a:xfrm rot="5400000">
          <a:off x="1516379" y="42576752"/>
          <a:ext cx="1024892" cy="8000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95250</xdr:colOff>
      <xdr:row>234</xdr:row>
      <xdr:rowOff>38100</xdr:rowOff>
    </xdr:from>
    <xdr:to>
      <xdr:col>8</xdr:col>
      <xdr:colOff>140969</xdr:colOff>
      <xdr:row>240</xdr:row>
      <xdr:rowOff>85725</xdr:rowOff>
    </xdr:to>
    <xdr:sp macro="" textlink="">
      <xdr:nvSpPr>
        <xdr:cNvPr id="664" name="Rectangle 11590" descr="Light horizontal">
          <a:extLst>
            <a:ext uri="{FF2B5EF4-FFF2-40B4-BE49-F238E27FC236}">
              <a16:creationId xmlns:a16="http://schemas.microsoft.com/office/drawing/2014/main" id="{359D1862-6030-49E0-A9DD-5630EF76FE4E}"/>
            </a:ext>
          </a:extLst>
        </xdr:cNvPr>
        <xdr:cNvSpPr>
          <a:spLocks noChangeArrowheads="1"/>
        </xdr:cNvSpPr>
      </xdr:nvSpPr>
      <xdr:spPr bwMode="auto">
        <a:xfrm>
          <a:off x="2106930" y="42085260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238125</xdr:colOff>
      <xdr:row>234</xdr:row>
      <xdr:rowOff>76200</xdr:rowOff>
    </xdr:from>
    <xdr:to>
      <xdr:col>40</xdr:col>
      <xdr:colOff>76200</xdr:colOff>
      <xdr:row>240</xdr:row>
      <xdr:rowOff>114300</xdr:rowOff>
    </xdr:to>
    <xdr:sp macro="" textlink="">
      <xdr:nvSpPr>
        <xdr:cNvPr id="665" name="Lightning Bolt 664">
          <a:extLst>
            <a:ext uri="{FF2B5EF4-FFF2-40B4-BE49-F238E27FC236}">
              <a16:creationId xmlns:a16="http://schemas.microsoft.com/office/drawing/2014/main" id="{160120FA-1461-47B7-A753-0CDFE144643C}"/>
            </a:ext>
          </a:extLst>
        </xdr:cNvPr>
        <xdr:cNvSpPr/>
      </xdr:nvSpPr>
      <xdr:spPr>
        <a:xfrm>
          <a:off x="10045065" y="42123360"/>
          <a:ext cx="8953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9525</xdr:colOff>
      <xdr:row>244</xdr:row>
      <xdr:rowOff>28575</xdr:rowOff>
    </xdr:from>
    <xdr:to>
      <xdr:col>8</xdr:col>
      <xdr:colOff>95250</xdr:colOff>
      <xdr:row>250</xdr:row>
      <xdr:rowOff>66675</xdr:rowOff>
    </xdr:to>
    <xdr:sp macro="" textlink="">
      <xdr:nvSpPr>
        <xdr:cNvPr id="666" name="Lightning Bolt 665">
          <a:extLst>
            <a:ext uri="{FF2B5EF4-FFF2-40B4-BE49-F238E27FC236}">
              <a16:creationId xmlns:a16="http://schemas.microsoft.com/office/drawing/2014/main" id="{2D2E6E26-7CDF-4FA2-9CD7-278F19DEDC3A}"/>
            </a:ext>
          </a:extLst>
        </xdr:cNvPr>
        <xdr:cNvSpPr/>
      </xdr:nvSpPr>
      <xdr:spPr>
        <a:xfrm>
          <a:off x="2021205" y="4385119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209550</xdr:colOff>
      <xdr:row>244</xdr:row>
      <xdr:rowOff>19050</xdr:rowOff>
    </xdr:from>
    <xdr:to>
      <xdr:col>20</xdr:col>
      <xdr:colOff>47625</xdr:colOff>
      <xdr:row>250</xdr:row>
      <xdr:rowOff>57150</xdr:rowOff>
    </xdr:to>
    <xdr:sp macro="" textlink="">
      <xdr:nvSpPr>
        <xdr:cNvPr id="667" name="Lightning Bolt 666">
          <a:extLst>
            <a:ext uri="{FF2B5EF4-FFF2-40B4-BE49-F238E27FC236}">
              <a16:creationId xmlns:a16="http://schemas.microsoft.com/office/drawing/2014/main" id="{3DFC096A-1B83-4797-B38E-5B130A9CCC74}"/>
            </a:ext>
          </a:extLst>
        </xdr:cNvPr>
        <xdr:cNvSpPr/>
      </xdr:nvSpPr>
      <xdr:spPr>
        <a:xfrm>
          <a:off x="4987290" y="43841670"/>
          <a:ext cx="8953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35</xdr:col>
      <xdr:colOff>219075</xdr:colOff>
      <xdr:row>284</xdr:row>
      <xdr:rowOff>28576</xdr:rowOff>
    </xdr:from>
    <xdr:to>
      <xdr:col>36</xdr:col>
      <xdr:colOff>47624</xdr:colOff>
      <xdr:row>290</xdr:row>
      <xdr:rowOff>9528</xdr:rowOff>
    </xdr:to>
    <xdr:sp macro="" textlink="">
      <xdr:nvSpPr>
        <xdr:cNvPr id="668" name="AutoShape 10734">
          <a:extLst>
            <a:ext uri="{FF2B5EF4-FFF2-40B4-BE49-F238E27FC236}">
              <a16:creationId xmlns:a16="http://schemas.microsoft.com/office/drawing/2014/main" id="{3384C059-39E3-44F4-B37E-2A0F05FF6822}"/>
            </a:ext>
          </a:extLst>
        </xdr:cNvPr>
        <xdr:cNvSpPr>
          <a:spLocks noChangeArrowheads="1"/>
        </xdr:cNvSpPr>
      </xdr:nvSpPr>
      <xdr:spPr bwMode="auto">
        <a:xfrm rot="5400000">
          <a:off x="8547734" y="51585497"/>
          <a:ext cx="1024892" cy="8000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85725</xdr:colOff>
      <xdr:row>284</xdr:row>
      <xdr:rowOff>9525</xdr:rowOff>
    </xdr:from>
    <xdr:to>
      <xdr:col>36</xdr:col>
      <xdr:colOff>131444</xdr:colOff>
      <xdr:row>290</xdr:row>
      <xdr:rowOff>57150</xdr:rowOff>
    </xdr:to>
    <xdr:sp macro="" textlink="">
      <xdr:nvSpPr>
        <xdr:cNvPr id="669" name="Rectangle 11590" descr="Light horizontal">
          <a:extLst>
            <a:ext uri="{FF2B5EF4-FFF2-40B4-BE49-F238E27FC236}">
              <a16:creationId xmlns:a16="http://schemas.microsoft.com/office/drawing/2014/main" id="{ADCE8235-6082-4CE6-963B-C910928726D7}"/>
            </a:ext>
          </a:extLst>
        </xdr:cNvPr>
        <xdr:cNvSpPr>
          <a:spLocks noChangeArrowheads="1"/>
        </xdr:cNvSpPr>
      </xdr:nvSpPr>
      <xdr:spPr bwMode="auto">
        <a:xfrm>
          <a:off x="9138285" y="51094005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294</xdr:row>
      <xdr:rowOff>85725</xdr:rowOff>
    </xdr:from>
    <xdr:to>
      <xdr:col>4</xdr:col>
      <xdr:colOff>95250</xdr:colOff>
      <xdr:row>300</xdr:row>
      <xdr:rowOff>123825</xdr:rowOff>
    </xdr:to>
    <xdr:sp macro="" textlink="">
      <xdr:nvSpPr>
        <xdr:cNvPr id="670" name="Lightning Bolt 669">
          <a:extLst>
            <a:ext uri="{FF2B5EF4-FFF2-40B4-BE49-F238E27FC236}">
              <a16:creationId xmlns:a16="http://schemas.microsoft.com/office/drawing/2014/main" id="{3FEE2F15-975F-404C-B8E5-B0A25C649D4C}"/>
            </a:ext>
          </a:extLst>
        </xdr:cNvPr>
        <xdr:cNvSpPr/>
      </xdr:nvSpPr>
      <xdr:spPr>
        <a:xfrm>
          <a:off x="1015365" y="5294566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0</xdr:colOff>
      <xdr:row>284</xdr:row>
      <xdr:rowOff>47625</xdr:rowOff>
    </xdr:from>
    <xdr:to>
      <xdr:col>8</xdr:col>
      <xdr:colOff>85725</xdr:colOff>
      <xdr:row>290</xdr:row>
      <xdr:rowOff>85725</xdr:rowOff>
    </xdr:to>
    <xdr:sp macro="" textlink="">
      <xdr:nvSpPr>
        <xdr:cNvPr id="671" name="Lightning Bolt 670">
          <a:extLst>
            <a:ext uri="{FF2B5EF4-FFF2-40B4-BE49-F238E27FC236}">
              <a16:creationId xmlns:a16="http://schemas.microsoft.com/office/drawing/2014/main" id="{EA1B488E-FAE4-414A-8465-388CB8C31342}"/>
            </a:ext>
          </a:extLst>
        </xdr:cNvPr>
        <xdr:cNvSpPr/>
      </xdr:nvSpPr>
      <xdr:spPr>
        <a:xfrm>
          <a:off x="2011680" y="5113210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284</xdr:row>
      <xdr:rowOff>66675</xdr:rowOff>
    </xdr:from>
    <xdr:to>
      <xdr:col>12</xdr:col>
      <xdr:colOff>85725</xdr:colOff>
      <xdr:row>290</xdr:row>
      <xdr:rowOff>104775</xdr:rowOff>
    </xdr:to>
    <xdr:sp macro="" textlink="">
      <xdr:nvSpPr>
        <xdr:cNvPr id="672" name="Lightning Bolt 671">
          <a:extLst>
            <a:ext uri="{FF2B5EF4-FFF2-40B4-BE49-F238E27FC236}">
              <a16:creationId xmlns:a16="http://schemas.microsoft.com/office/drawing/2014/main" id="{113CC49C-0014-44B4-BCBD-2701C607AC01}"/>
            </a:ext>
          </a:extLst>
        </xdr:cNvPr>
        <xdr:cNvSpPr/>
      </xdr:nvSpPr>
      <xdr:spPr>
        <a:xfrm>
          <a:off x="3017520" y="5115115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85724</xdr:colOff>
      <xdr:row>289</xdr:row>
      <xdr:rowOff>28575</xdr:rowOff>
    </xdr:from>
    <xdr:to>
      <xdr:col>8</xdr:col>
      <xdr:colOff>38099</xdr:colOff>
      <xdr:row>291</xdr:row>
      <xdr:rowOff>57150</xdr:rowOff>
    </xdr:to>
    <xdr:sp macro="" textlink="">
      <xdr:nvSpPr>
        <xdr:cNvPr id="673" name="Line 10711">
          <a:extLst>
            <a:ext uri="{FF2B5EF4-FFF2-40B4-BE49-F238E27FC236}">
              <a16:creationId xmlns:a16="http://schemas.microsoft.com/office/drawing/2014/main" id="{FFEBB0A2-2378-46CC-A9C4-92EF4DE02F27}"/>
            </a:ext>
          </a:extLst>
        </xdr:cNvPr>
        <xdr:cNvSpPr>
          <a:spLocks noChangeShapeType="1"/>
        </xdr:cNvSpPr>
      </xdr:nvSpPr>
      <xdr:spPr bwMode="auto">
        <a:xfrm flipH="1">
          <a:off x="1845944" y="52027455"/>
          <a:ext cx="203835" cy="3409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226</xdr:row>
      <xdr:rowOff>0</xdr:rowOff>
    </xdr:from>
    <xdr:to>
      <xdr:col>11</xdr:col>
      <xdr:colOff>190501</xdr:colOff>
      <xdr:row>227</xdr:row>
      <xdr:rowOff>114299</xdr:rowOff>
    </xdr:to>
    <xdr:sp macro="" textlink="">
      <xdr:nvSpPr>
        <xdr:cNvPr id="674" name="Minus 382">
          <a:extLst>
            <a:ext uri="{FF2B5EF4-FFF2-40B4-BE49-F238E27FC236}">
              <a16:creationId xmlns:a16="http://schemas.microsoft.com/office/drawing/2014/main" id="{2619D560-1582-46CE-9E7C-86C13102CD11}"/>
            </a:ext>
          </a:extLst>
        </xdr:cNvPr>
        <xdr:cNvSpPr/>
      </xdr:nvSpPr>
      <xdr:spPr>
        <a:xfrm>
          <a:off x="2766061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190500</xdr:colOff>
      <xdr:row>227</xdr:row>
      <xdr:rowOff>114299</xdr:rowOff>
    </xdr:to>
    <xdr:sp macro="" textlink="">
      <xdr:nvSpPr>
        <xdr:cNvPr id="675" name="Minus 382">
          <a:extLst>
            <a:ext uri="{FF2B5EF4-FFF2-40B4-BE49-F238E27FC236}">
              <a16:creationId xmlns:a16="http://schemas.microsoft.com/office/drawing/2014/main" id="{6E23A6DD-192F-442A-A51B-441492C69D6E}"/>
            </a:ext>
          </a:extLst>
        </xdr:cNvPr>
        <xdr:cNvSpPr/>
      </xdr:nvSpPr>
      <xdr:spPr>
        <a:xfrm>
          <a:off x="377190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190500</xdr:colOff>
      <xdr:row>11</xdr:row>
      <xdr:rowOff>78580</xdr:rowOff>
    </xdr:to>
    <xdr:sp macro="" textlink="">
      <xdr:nvSpPr>
        <xdr:cNvPr id="676" name="Minus 382">
          <a:extLst>
            <a:ext uri="{FF2B5EF4-FFF2-40B4-BE49-F238E27FC236}">
              <a16:creationId xmlns:a16="http://schemas.microsoft.com/office/drawing/2014/main" id="{CAD05684-2B0C-4662-8AFC-B825BE166B65}"/>
            </a:ext>
          </a:extLst>
        </xdr:cNvPr>
        <xdr:cNvSpPr/>
      </xdr:nvSpPr>
      <xdr:spPr>
        <a:xfrm>
          <a:off x="3017520" y="2049780"/>
          <a:ext cx="190500" cy="307180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TW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190500</xdr:colOff>
      <xdr:row>27</xdr:row>
      <xdr:rowOff>114299</xdr:rowOff>
    </xdr:to>
    <xdr:sp macro="" textlink="">
      <xdr:nvSpPr>
        <xdr:cNvPr id="677" name="Minus 382">
          <a:extLst>
            <a:ext uri="{FF2B5EF4-FFF2-40B4-BE49-F238E27FC236}">
              <a16:creationId xmlns:a16="http://schemas.microsoft.com/office/drawing/2014/main" id="{63A5BCF9-267C-4A52-B608-FF78CB916D7D}"/>
            </a:ext>
          </a:extLst>
        </xdr:cNvPr>
        <xdr:cNvSpPr/>
      </xdr:nvSpPr>
      <xdr:spPr>
        <a:xfrm>
          <a:off x="75438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190500</xdr:colOff>
      <xdr:row>27</xdr:row>
      <xdr:rowOff>114299</xdr:rowOff>
    </xdr:to>
    <xdr:sp macro="" textlink="">
      <xdr:nvSpPr>
        <xdr:cNvPr id="678" name="Minus 382">
          <a:extLst>
            <a:ext uri="{FF2B5EF4-FFF2-40B4-BE49-F238E27FC236}">
              <a16:creationId xmlns:a16="http://schemas.microsoft.com/office/drawing/2014/main" id="{EC6DB1E6-C3D9-4FC1-BC7E-65106D6FDB86}"/>
            </a:ext>
          </a:extLst>
        </xdr:cNvPr>
        <xdr:cNvSpPr/>
      </xdr:nvSpPr>
      <xdr:spPr>
        <a:xfrm>
          <a:off x="176022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190500</xdr:colOff>
      <xdr:row>27</xdr:row>
      <xdr:rowOff>114299</xdr:rowOff>
    </xdr:to>
    <xdr:sp macro="" textlink="">
      <xdr:nvSpPr>
        <xdr:cNvPr id="679" name="Minus 382">
          <a:extLst>
            <a:ext uri="{FF2B5EF4-FFF2-40B4-BE49-F238E27FC236}">
              <a16:creationId xmlns:a16="http://schemas.microsoft.com/office/drawing/2014/main" id="{01847B50-3079-4206-B067-DABB8515DCD0}"/>
            </a:ext>
          </a:extLst>
        </xdr:cNvPr>
        <xdr:cNvSpPr/>
      </xdr:nvSpPr>
      <xdr:spPr>
        <a:xfrm>
          <a:off x="276606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190500</xdr:colOff>
      <xdr:row>27</xdr:row>
      <xdr:rowOff>114299</xdr:rowOff>
    </xdr:to>
    <xdr:sp macro="" textlink="">
      <xdr:nvSpPr>
        <xdr:cNvPr id="680" name="Minus 382">
          <a:extLst>
            <a:ext uri="{FF2B5EF4-FFF2-40B4-BE49-F238E27FC236}">
              <a16:creationId xmlns:a16="http://schemas.microsoft.com/office/drawing/2014/main" id="{107BD0C4-CDA0-4F5F-9C61-253AB148EB40}"/>
            </a:ext>
          </a:extLst>
        </xdr:cNvPr>
        <xdr:cNvSpPr/>
      </xdr:nvSpPr>
      <xdr:spPr>
        <a:xfrm>
          <a:off x="377190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190500</xdr:colOff>
      <xdr:row>27</xdr:row>
      <xdr:rowOff>114299</xdr:rowOff>
    </xdr:to>
    <xdr:sp macro="" textlink="">
      <xdr:nvSpPr>
        <xdr:cNvPr id="681" name="Minus 382">
          <a:extLst>
            <a:ext uri="{FF2B5EF4-FFF2-40B4-BE49-F238E27FC236}">
              <a16:creationId xmlns:a16="http://schemas.microsoft.com/office/drawing/2014/main" id="{5B463341-77E0-4A41-9D0B-3D80752DE815}"/>
            </a:ext>
          </a:extLst>
        </xdr:cNvPr>
        <xdr:cNvSpPr/>
      </xdr:nvSpPr>
      <xdr:spPr>
        <a:xfrm>
          <a:off x="477774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190500</xdr:colOff>
      <xdr:row>27</xdr:row>
      <xdr:rowOff>114299</xdr:rowOff>
    </xdr:to>
    <xdr:sp macro="" textlink="">
      <xdr:nvSpPr>
        <xdr:cNvPr id="682" name="Minus 382">
          <a:extLst>
            <a:ext uri="{FF2B5EF4-FFF2-40B4-BE49-F238E27FC236}">
              <a16:creationId xmlns:a16="http://schemas.microsoft.com/office/drawing/2014/main" id="{78E35801-DD6E-4103-80BA-33DDB1A7ACC5}"/>
            </a:ext>
          </a:extLst>
        </xdr:cNvPr>
        <xdr:cNvSpPr/>
      </xdr:nvSpPr>
      <xdr:spPr>
        <a:xfrm>
          <a:off x="578358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190500</xdr:colOff>
      <xdr:row>27</xdr:row>
      <xdr:rowOff>114299</xdr:rowOff>
    </xdr:to>
    <xdr:sp macro="" textlink="">
      <xdr:nvSpPr>
        <xdr:cNvPr id="683" name="Minus 382">
          <a:extLst>
            <a:ext uri="{FF2B5EF4-FFF2-40B4-BE49-F238E27FC236}">
              <a16:creationId xmlns:a16="http://schemas.microsoft.com/office/drawing/2014/main" id="{6CA6965E-F808-421F-9DB3-45CA1827E4C8}"/>
            </a:ext>
          </a:extLst>
        </xdr:cNvPr>
        <xdr:cNvSpPr/>
      </xdr:nvSpPr>
      <xdr:spPr>
        <a:xfrm>
          <a:off x="678942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190500</xdr:colOff>
      <xdr:row>27</xdr:row>
      <xdr:rowOff>114299</xdr:rowOff>
    </xdr:to>
    <xdr:sp macro="" textlink="">
      <xdr:nvSpPr>
        <xdr:cNvPr id="684" name="Minus 382">
          <a:extLst>
            <a:ext uri="{FF2B5EF4-FFF2-40B4-BE49-F238E27FC236}">
              <a16:creationId xmlns:a16="http://schemas.microsoft.com/office/drawing/2014/main" id="{256AC0BF-8D40-44C2-970D-B745D60FC60C}"/>
            </a:ext>
          </a:extLst>
        </xdr:cNvPr>
        <xdr:cNvSpPr/>
      </xdr:nvSpPr>
      <xdr:spPr>
        <a:xfrm>
          <a:off x="779526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190500</xdr:colOff>
      <xdr:row>27</xdr:row>
      <xdr:rowOff>114299</xdr:rowOff>
    </xdr:to>
    <xdr:sp macro="" textlink="">
      <xdr:nvSpPr>
        <xdr:cNvPr id="685" name="Minus 382">
          <a:extLst>
            <a:ext uri="{FF2B5EF4-FFF2-40B4-BE49-F238E27FC236}">
              <a16:creationId xmlns:a16="http://schemas.microsoft.com/office/drawing/2014/main" id="{10BB61C6-4595-49E0-865C-1A44F45B354D}"/>
            </a:ext>
          </a:extLst>
        </xdr:cNvPr>
        <xdr:cNvSpPr/>
      </xdr:nvSpPr>
      <xdr:spPr>
        <a:xfrm>
          <a:off x="880110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</xdr:row>
      <xdr:rowOff>0</xdr:rowOff>
    </xdr:from>
    <xdr:to>
      <xdr:col>39</xdr:col>
      <xdr:colOff>190500</xdr:colOff>
      <xdr:row>27</xdr:row>
      <xdr:rowOff>114299</xdr:rowOff>
    </xdr:to>
    <xdr:sp macro="" textlink="">
      <xdr:nvSpPr>
        <xdr:cNvPr id="686" name="Minus 382">
          <a:extLst>
            <a:ext uri="{FF2B5EF4-FFF2-40B4-BE49-F238E27FC236}">
              <a16:creationId xmlns:a16="http://schemas.microsoft.com/office/drawing/2014/main" id="{0C0E57D0-1D0B-4843-B294-426AE7965E1D}"/>
            </a:ext>
          </a:extLst>
        </xdr:cNvPr>
        <xdr:cNvSpPr/>
      </xdr:nvSpPr>
      <xdr:spPr>
        <a:xfrm>
          <a:off x="9806940" y="51282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190500</xdr:colOff>
      <xdr:row>27</xdr:row>
      <xdr:rowOff>114299</xdr:rowOff>
    </xdr:to>
    <xdr:sp macro="" textlink="">
      <xdr:nvSpPr>
        <xdr:cNvPr id="687" name="Minus 382">
          <a:extLst>
            <a:ext uri="{FF2B5EF4-FFF2-40B4-BE49-F238E27FC236}">
              <a16:creationId xmlns:a16="http://schemas.microsoft.com/office/drawing/2014/main" id="{B3ACDE7F-60E5-48E7-AB9E-E0417B997CDA}"/>
            </a:ext>
          </a:extLst>
        </xdr:cNvPr>
        <xdr:cNvSpPr/>
      </xdr:nvSpPr>
      <xdr:spPr>
        <a:xfrm>
          <a:off x="10812780" y="51282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114299</xdr:rowOff>
    </xdr:to>
    <xdr:sp macro="" textlink="">
      <xdr:nvSpPr>
        <xdr:cNvPr id="688" name="Minus 382">
          <a:extLst>
            <a:ext uri="{FF2B5EF4-FFF2-40B4-BE49-F238E27FC236}">
              <a16:creationId xmlns:a16="http://schemas.microsoft.com/office/drawing/2014/main" id="{E5DB52E7-7ED0-4DA9-9E50-268DE41A43E1}"/>
            </a:ext>
          </a:extLst>
        </xdr:cNvPr>
        <xdr:cNvSpPr/>
      </xdr:nvSpPr>
      <xdr:spPr>
        <a:xfrm>
          <a:off x="75438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190500</xdr:colOff>
      <xdr:row>37</xdr:row>
      <xdr:rowOff>114299</xdr:rowOff>
    </xdr:to>
    <xdr:sp macro="" textlink="">
      <xdr:nvSpPr>
        <xdr:cNvPr id="689" name="Minus 382">
          <a:extLst>
            <a:ext uri="{FF2B5EF4-FFF2-40B4-BE49-F238E27FC236}">
              <a16:creationId xmlns:a16="http://schemas.microsoft.com/office/drawing/2014/main" id="{86702C63-B346-4081-9645-DC66ADE964C4}"/>
            </a:ext>
          </a:extLst>
        </xdr:cNvPr>
        <xdr:cNvSpPr/>
      </xdr:nvSpPr>
      <xdr:spPr>
        <a:xfrm>
          <a:off x="176022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190500</xdr:colOff>
      <xdr:row>37</xdr:row>
      <xdr:rowOff>114299</xdr:rowOff>
    </xdr:to>
    <xdr:sp macro="" textlink="">
      <xdr:nvSpPr>
        <xdr:cNvPr id="690" name="Minus 382">
          <a:extLst>
            <a:ext uri="{FF2B5EF4-FFF2-40B4-BE49-F238E27FC236}">
              <a16:creationId xmlns:a16="http://schemas.microsoft.com/office/drawing/2014/main" id="{2D708BF1-74EB-4066-9BAC-F6505FD5701E}"/>
            </a:ext>
          </a:extLst>
        </xdr:cNvPr>
        <xdr:cNvSpPr/>
      </xdr:nvSpPr>
      <xdr:spPr>
        <a:xfrm>
          <a:off x="276606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36</xdr:row>
      <xdr:rowOff>0</xdr:rowOff>
    </xdr:from>
    <xdr:to>
      <xdr:col>15</xdr:col>
      <xdr:colOff>190500</xdr:colOff>
      <xdr:row>37</xdr:row>
      <xdr:rowOff>114299</xdr:rowOff>
    </xdr:to>
    <xdr:sp macro="" textlink="">
      <xdr:nvSpPr>
        <xdr:cNvPr id="691" name="Minus 382">
          <a:extLst>
            <a:ext uri="{FF2B5EF4-FFF2-40B4-BE49-F238E27FC236}">
              <a16:creationId xmlns:a16="http://schemas.microsoft.com/office/drawing/2014/main" id="{8E63C46F-5B5F-4EFB-B863-C00E1AC9E4D0}"/>
            </a:ext>
          </a:extLst>
        </xdr:cNvPr>
        <xdr:cNvSpPr/>
      </xdr:nvSpPr>
      <xdr:spPr>
        <a:xfrm>
          <a:off x="377190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190500</xdr:colOff>
      <xdr:row>37</xdr:row>
      <xdr:rowOff>114299</xdr:rowOff>
    </xdr:to>
    <xdr:sp macro="" textlink="">
      <xdr:nvSpPr>
        <xdr:cNvPr id="692" name="Minus 382">
          <a:extLst>
            <a:ext uri="{FF2B5EF4-FFF2-40B4-BE49-F238E27FC236}">
              <a16:creationId xmlns:a16="http://schemas.microsoft.com/office/drawing/2014/main" id="{6AE8B84C-8B1E-40A6-97CC-3D32970AB743}"/>
            </a:ext>
          </a:extLst>
        </xdr:cNvPr>
        <xdr:cNvSpPr/>
      </xdr:nvSpPr>
      <xdr:spPr>
        <a:xfrm>
          <a:off x="4777740" y="69037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190500</xdr:colOff>
      <xdr:row>37</xdr:row>
      <xdr:rowOff>114299</xdr:rowOff>
    </xdr:to>
    <xdr:sp macro="" textlink="">
      <xdr:nvSpPr>
        <xdr:cNvPr id="693" name="Minus 382">
          <a:extLst>
            <a:ext uri="{FF2B5EF4-FFF2-40B4-BE49-F238E27FC236}">
              <a16:creationId xmlns:a16="http://schemas.microsoft.com/office/drawing/2014/main" id="{B27D46AC-9D1C-4EFA-AED9-18AA17D5AD4C}"/>
            </a:ext>
          </a:extLst>
        </xdr:cNvPr>
        <xdr:cNvSpPr/>
      </xdr:nvSpPr>
      <xdr:spPr>
        <a:xfrm>
          <a:off x="5783580" y="69037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190500</xdr:colOff>
      <xdr:row>37</xdr:row>
      <xdr:rowOff>114299</xdr:rowOff>
    </xdr:to>
    <xdr:sp macro="" textlink="">
      <xdr:nvSpPr>
        <xdr:cNvPr id="694" name="Minus 382">
          <a:extLst>
            <a:ext uri="{FF2B5EF4-FFF2-40B4-BE49-F238E27FC236}">
              <a16:creationId xmlns:a16="http://schemas.microsoft.com/office/drawing/2014/main" id="{0D455B9E-D08E-4E5E-833B-C96D26E5C862}"/>
            </a:ext>
          </a:extLst>
        </xdr:cNvPr>
        <xdr:cNvSpPr/>
      </xdr:nvSpPr>
      <xdr:spPr>
        <a:xfrm>
          <a:off x="678942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36</xdr:row>
      <xdr:rowOff>0</xdr:rowOff>
    </xdr:from>
    <xdr:to>
      <xdr:col>31</xdr:col>
      <xdr:colOff>190500</xdr:colOff>
      <xdr:row>37</xdr:row>
      <xdr:rowOff>114299</xdr:rowOff>
    </xdr:to>
    <xdr:sp macro="" textlink="">
      <xdr:nvSpPr>
        <xdr:cNvPr id="695" name="Minus 382">
          <a:extLst>
            <a:ext uri="{FF2B5EF4-FFF2-40B4-BE49-F238E27FC236}">
              <a16:creationId xmlns:a16="http://schemas.microsoft.com/office/drawing/2014/main" id="{155033D6-30EF-4BF5-9EC2-E528C40102AE}"/>
            </a:ext>
          </a:extLst>
        </xdr:cNvPr>
        <xdr:cNvSpPr/>
      </xdr:nvSpPr>
      <xdr:spPr>
        <a:xfrm>
          <a:off x="779526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190500</xdr:colOff>
      <xdr:row>37</xdr:row>
      <xdr:rowOff>114299</xdr:rowOff>
    </xdr:to>
    <xdr:sp macro="" textlink="">
      <xdr:nvSpPr>
        <xdr:cNvPr id="696" name="Minus 382">
          <a:extLst>
            <a:ext uri="{FF2B5EF4-FFF2-40B4-BE49-F238E27FC236}">
              <a16:creationId xmlns:a16="http://schemas.microsoft.com/office/drawing/2014/main" id="{23A5DA94-3AE9-4785-A602-EB18BE296446}"/>
            </a:ext>
          </a:extLst>
        </xdr:cNvPr>
        <xdr:cNvSpPr/>
      </xdr:nvSpPr>
      <xdr:spPr>
        <a:xfrm>
          <a:off x="880110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39</xdr:col>
      <xdr:colOff>190500</xdr:colOff>
      <xdr:row>37</xdr:row>
      <xdr:rowOff>114299</xdr:rowOff>
    </xdr:to>
    <xdr:sp macro="" textlink="">
      <xdr:nvSpPr>
        <xdr:cNvPr id="697" name="Minus 382">
          <a:extLst>
            <a:ext uri="{FF2B5EF4-FFF2-40B4-BE49-F238E27FC236}">
              <a16:creationId xmlns:a16="http://schemas.microsoft.com/office/drawing/2014/main" id="{E17D1BA0-627E-411B-B491-C65F1394F951}"/>
            </a:ext>
          </a:extLst>
        </xdr:cNvPr>
        <xdr:cNvSpPr/>
      </xdr:nvSpPr>
      <xdr:spPr>
        <a:xfrm>
          <a:off x="980694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36</xdr:row>
      <xdr:rowOff>0</xdr:rowOff>
    </xdr:from>
    <xdr:to>
      <xdr:col>43</xdr:col>
      <xdr:colOff>190500</xdr:colOff>
      <xdr:row>37</xdr:row>
      <xdr:rowOff>114299</xdr:rowOff>
    </xdr:to>
    <xdr:sp macro="" textlink="">
      <xdr:nvSpPr>
        <xdr:cNvPr id="698" name="Minus 382">
          <a:extLst>
            <a:ext uri="{FF2B5EF4-FFF2-40B4-BE49-F238E27FC236}">
              <a16:creationId xmlns:a16="http://schemas.microsoft.com/office/drawing/2014/main" id="{62DD578B-1602-437B-94DD-9F4E353C1BCB}"/>
            </a:ext>
          </a:extLst>
        </xdr:cNvPr>
        <xdr:cNvSpPr/>
      </xdr:nvSpPr>
      <xdr:spPr>
        <a:xfrm>
          <a:off x="1081278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190500</xdr:colOff>
      <xdr:row>47</xdr:row>
      <xdr:rowOff>114299</xdr:rowOff>
    </xdr:to>
    <xdr:sp macro="" textlink="">
      <xdr:nvSpPr>
        <xdr:cNvPr id="699" name="Minus 382">
          <a:extLst>
            <a:ext uri="{FF2B5EF4-FFF2-40B4-BE49-F238E27FC236}">
              <a16:creationId xmlns:a16="http://schemas.microsoft.com/office/drawing/2014/main" id="{3AA6EE69-4DC4-4CEF-92E8-152DDE68B3C5}"/>
            </a:ext>
          </a:extLst>
        </xdr:cNvPr>
        <xdr:cNvSpPr/>
      </xdr:nvSpPr>
      <xdr:spPr>
        <a:xfrm>
          <a:off x="754380" y="86791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190500</xdr:colOff>
      <xdr:row>47</xdr:row>
      <xdr:rowOff>114299</xdr:rowOff>
    </xdr:to>
    <xdr:sp macro="" textlink="">
      <xdr:nvSpPr>
        <xdr:cNvPr id="700" name="Minus 382">
          <a:extLst>
            <a:ext uri="{FF2B5EF4-FFF2-40B4-BE49-F238E27FC236}">
              <a16:creationId xmlns:a16="http://schemas.microsoft.com/office/drawing/2014/main" id="{DAE805E9-BB82-4CF4-BC03-ECB23B9E8DD9}"/>
            </a:ext>
          </a:extLst>
        </xdr:cNvPr>
        <xdr:cNvSpPr/>
      </xdr:nvSpPr>
      <xdr:spPr>
        <a:xfrm>
          <a:off x="176022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190500</xdr:colOff>
      <xdr:row>47</xdr:row>
      <xdr:rowOff>114299</xdr:rowOff>
    </xdr:to>
    <xdr:sp macro="" textlink="">
      <xdr:nvSpPr>
        <xdr:cNvPr id="701" name="Minus 382">
          <a:extLst>
            <a:ext uri="{FF2B5EF4-FFF2-40B4-BE49-F238E27FC236}">
              <a16:creationId xmlns:a16="http://schemas.microsoft.com/office/drawing/2014/main" id="{C8F15546-353B-4ECD-899A-C487592E8CFF}"/>
            </a:ext>
          </a:extLst>
        </xdr:cNvPr>
        <xdr:cNvSpPr/>
      </xdr:nvSpPr>
      <xdr:spPr>
        <a:xfrm>
          <a:off x="276606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190500</xdr:colOff>
      <xdr:row>47</xdr:row>
      <xdr:rowOff>114299</xdr:rowOff>
    </xdr:to>
    <xdr:sp macro="" textlink="">
      <xdr:nvSpPr>
        <xdr:cNvPr id="702" name="Minus 382">
          <a:extLst>
            <a:ext uri="{FF2B5EF4-FFF2-40B4-BE49-F238E27FC236}">
              <a16:creationId xmlns:a16="http://schemas.microsoft.com/office/drawing/2014/main" id="{FF535824-1725-4A1F-94D9-45E475E583BB}"/>
            </a:ext>
          </a:extLst>
        </xdr:cNvPr>
        <xdr:cNvSpPr/>
      </xdr:nvSpPr>
      <xdr:spPr>
        <a:xfrm>
          <a:off x="377190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19</xdr:col>
      <xdr:colOff>190500</xdr:colOff>
      <xdr:row>47</xdr:row>
      <xdr:rowOff>114299</xdr:rowOff>
    </xdr:to>
    <xdr:sp macro="" textlink="">
      <xdr:nvSpPr>
        <xdr:cNvPr id="703" name="Minus 382">
          <a:extLst>
            <a:ext uri="{FF2B5EF4-FFF2-40B4-BE49-F238E27FC236}">
              <a16:creationId xmlns:a16="http://schemas.microsoft.com/office/drawing/2014/main" id="{11F01A1E-B4FF-4D0B-923F-16187015B91B}"/>
            </a:ext>
          </a:extLst>
        </xdr:cNvPr>
        <xdr:cNvSpPr/>
      </xdr:nvSpPr>
      <xdr:spPr>
        <a:xfrm>
          <a:off x="477774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190500</xdr:colOff>
      <xdr:row>47</xdr:row>
      <xdr:rowOff>114299</xdr:rowOff>
    </xdr:to>
    <xdr:sp macro="" textlink="">
      <xdr:nvSpPr>
        <xdr:cNvPr id="704" name="Minus 382">
          <a:extLst>
            <a:ext uri="{FF2B5EF4-FFF2-40B4-BE49-F238E27FC236}">
              <a16:creationId xmlns:a16="http://schemas.microsoft.com/office/drawing/2014/main" id="{6D3313C6-6B6F-4DE6-A5F4-B6F452097824}"/>
            </a:ext>
          </a:extLst>
        </xdr:cNvPr>
        <xdr:cNvSpPr/>
      </xdr:nvSpPr>
      <xdr:spPr>
        <a:xfrm>
          <a:off x="578358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190500</xdr:colOff>
      <xdr:row>47</xdr:row>
      <xdr:rowOff>114299</xdr:rowOff>
    </xdr:to>
    <xdr:sp macro="" textlink="">
      <xdr:nvSpPr>
        <xdr:cNvPr id="705" name="Minus 382">
          <a:extLst>
            <a:ext uri="{FF2B5EF4-FFF2-40B4-BE49-F238E27FC236}">
              <a16:creationId xmlns:a16="http://schemas.microsoft.com/office/drawing/2014/main" id="{4B7D4595-9788-4E13-8DB4-ED6344BDD243}"/>
            </a:ext>
          </a:extLst>
        </xdr:cNvPr>
        <xdr:cNvSpPr/>
      </xdr:nvSpPr>
      <xdr:spPr>
        <a:xfrm>
          <a:off x="678942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190500</xdr:colOff>
      <xdr:row>47</xdr:row>
      <xdr:rowOff>114299</xdr:rowOff>
    </xdr:to>
    <xdr:sp macro="" textlink="">
      <xdr:nvSpPr>
        <xdr:cNvPr id="706" name="Minus 382">
          <a:extLst>
            <a:ext uri="{FF2B5EF4-FFF2-40B4-BE49-F238E27FC236}">
              <a16:creationId xmlns:a16="http://schemas.microsoft.com/office/drawing/2014/main" id="{EA13BB63-E676-4D89-9C56-B50F0F1A9B24}"/>
            </a:ext>
          </a:extLst>
        </xdr:cNvPr>
        <xdr:cNvSpPr/>
      </xdr:nvSpPr>
      <xdr:spPr>
        <a:xfrm>
          <a:off x="779526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190500</xdr:colOff>
      <xdr:row>47</xdr:row>
      <xdr:rowOff>114299</xdr:rowOff>
    </xdr:to>
    <xdr:sp macro="" textlink="">
      <xdr:nvSpPr>
        <xdr:cNvPr id="707" name="Minus 382">
          <a:extLst>
            <a:ext uri="{FF2B5EF4-FFF2-40B4-BE49-F238E27FC236}">
              <a16:creationId xmlns:a16="http://schemas.microsoft.com/office/drawing/2014/main" id="{C7F4C3DB-408B-4E8B-987B-86C7B6CC1F44}"/>
            </a:ext>
          </a:extLst>
        </xdr:cNvPr>
        <xdr:cNvSpPr/>
      </xdr:nvSpPr>
      <xdr:spPr>
        <a:xfrm>
          <a:off x="880110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46</xdr:row>
      <xdr:rowOff>0</xdr:rowOff>
    </xdr:from>
    <xdr:to>
      <xdr:col>39</xdr:col>
      <xdr:colOff>190500</xdr:colOff>
      <xdr:row>47</xdr:row>
      <xdr:rowOff>114299</xdr:rowOff>
    </xdr:to>
    <xdr:sp macro="" textlink="">
      <xdr:nvSpPr>
        <xdr:cNvPr id="708" name="Minus 382">
          <a:extLst>
            <a:ext uri="{FF2B5EF4-FFF2-40B4-BE49-F238E27FC236}">
              <a16:creationId xmlns:a16="http://schemas.microsoft.com/office/drawing/2014/main" id="{E25BC9EC-D7E0-4C18-A67F-C929AB9AAE5C}"/>
            </a:ext>
          </a:extLst>
        </xdr:cNvPr>
        <xdr:cNvSpPr/>
      </xdr:nvSpPr>
      <xdr:spPr>
        <a:xfrm>
          <a:off x="980694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46</xdr:row>
      <xdr:rowOff>0</xdr:rowOff>
    </xdr:from>
    <xdr:to>
      <xdr:col>43</xdr:col>
      <xdr:colOff>190500</xdr:colOff>
      <xdr:row>47</xdr:row>
      <xdr:rowOff>114299</xdr:rowOff>
    </xdr:to>
    <xdr:sp macro="" textlink="">
      <xdr:nvSpPr>
        <xdr:cNvPr id="709" name="Minus 382">
          <a:extLst>
            <a:ext uri="{FF2B5EF4-FFF2-40B4-BE49-F238E27FC236}">
              <a16:creationId xmlns:a16="http://schemas.microsoft.com/office/drawing/2014/main" id="{310CCD10-D03C-44A7-8A33-4EC1C6760C8D}"/>
            </a:ext>
          </a:extLst>
        </xdr:cNvPr>
        <xdr:cNvSpPr/>
      </xdr:nvSpPr>
      <xdr:spPr>
        <a:xfrm>
          <a:off x="1081278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114299</xdr:rowOff>
    </xdr:to>
    <xdr:sp macro="" textlink="">
      <xdr:nvSpPr>
        <xdr:cNvPr id="710" name="Minus 382">
          <a:extLst>
            <a:ext uri="{FF2B5EF4-FFF2-40B4-BE49-F238E27FC236}">
              <a16:creationId xmlns:a16="http://schemas.microsoft.com/office/drawing/2014/main" id="{D262E86B-9C66-4632-9069-9CF2C1AB46EC}"/>
            </a:ext>
          </a:extLst>
        </xdr:cNvPr>
        <xdr:cNvSpPr/>
      </xdr:nvSpPr>
      <xdr:spPr>
        <a:xfrm>
          <a:off x="7543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190500</xdr:colOff>
      <xdr:row>57</xdr:row>
      <xdr:rowOff>114299</xdr:rowOff>
    </xdr:to>
    <xdr:sp macro="" textlink="">
      <xdr:nvSpPr>
        <xdr:cNvPr id="711" name="Minus 382">
          <a:extLst>
            <a:ext uri="{FF2B5EF4-FFF2-40B4-BE49-F238E27FC236}">
              <a16:creationId xmlns:a16="http://schemas.microsoft.com/office/drawing/2014/main" id="{906D47EA-6F55-469A-9005-4C1DD6BE9758}"/>
            </a:ext>
          </a:extLst>
        </xdr:cNvPr>
        <xdr:cNvSpPr/>
      </xdr:nvSpPr>
      <xdr:spPr>
        <a:xfrm>
          <a:off x="176022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190500</xdr:colOff>
      <xdr:row>57</xdr:row>
      <xdr:rowOff>114299</xdr:rowOff>
    </xdr:to>
    <xdr:sp macro="" textlink="">
      <xdr:nvSpPr>
        <xdr:cNvPr id="712" name="Minus 382">
          <a:extLst>
            <a:ext uri="{FF2B5EF4-FFF2-40B4-BE49-F238E27FC236}">
              <a16:creationId xmlns:a16="http://schemas.microsoft.com/office/drawing/2014/main" id="{15F136AF-77DB-466A-B08E-820D7A91F847}"/>
            </a:ext>
          </a:extLst>
        </xdr:cNvPr>
        <xdr:cNvSpPr/>
      </xdr:nvSpPr>
      <xdr:spPr>
        <a:xfrm>
          <a:off x="276606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190500</xdr:colOff>
      <xdr:row>57</xdr:row>
      <xdr:rowOff>114299</xdr:rowOff>
    </xdr:to>
    <xdr:sp macro="" textlink="">
      <xdr:nvSpPr>
        <xdr:cNvPr id="713" name="Minus 382">
          <a:extLst>
            <a:ext uri="{FF2B5EF4-FFF2-40B4-BE49-F238E27FC236}">
              <a16:creationId xmlns:a16="http://schemas.microsoft.com/office/drawing/2014/main" id="{350EF420-B37F-4056-AC96-E3117A5BD957}"/>
            </a:ext>
          </a:extLst>
        </xdr:cNvPr>
        <xdr:cNvSpPr/>
      </xdr:nvSpPr>
      <xdr:spPr>
        <a:xfrm>
          <a:off x="377190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19</xdr:col>
      <xdr:colOff>190500</xdr:colOff>
      <xdr:row>57</xdr:row>
      <xdr:rowOff>114299</xdr:rowOff>
    </xdr:to>
    <xdr:sp macro="" textlink="">
      <xdr:nvSpPr>
        <xdr:cNvPr id="714" name="Minus 382">
          <a:extLst>
            <a:ext uri="{FF2B5EF4-FFF2-40B4-BE49-F238E27FC236}">
              <a16:creationId xmlns:a16="http://schemas.microsoft.com/office/drawing/2014/main" id="{966C185B-A942-4A3D-97A1-87989FE287B9}"/>
            </a:ext>
          </a:extLst>
        </xdr:cNvPr>
        <xdr:cNvSpPr/>
      </xdr:nvSpPr>
      <xdr:spPr>
        <a:xfrm>
          <a:off x="477774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190500</xdr:colOff>
      <xdr:row>57</xdr:row>
      <xdr:rowOff>114299</xdr:rowOff>
    </xdr:to>
    <xdr:sp macro="" textlink="">
      <xdr:nvSpPr>
        <xdr:cNvPr id="715" name="Minus 382">
          <a:extLst>
            <a:ext uri="{FF2B5EF4-FFF2-40B4-BE49-F238E27FC236}">
              <a16:creationId xmlns:a16="http://schemas.microsoft.com/office/drawing/2014/main" id="{C85DF4CB-C831-4D1A-BAC5-6ECF84ADC716}"/>
            </a:ext>
          </a:extLst>
        </xdr:cNvPr>
        <xdr:cNvSpPr/>
      </xdr:nvSpPr>
      <xdr:spPr>
        <a:xfrm>
          <a:off x="57835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190500</xdr:colOff>
      <xdr:row>57</xdr:row>
      <xdr:rowOff>114299</xdr:rowOff>
    </xdr:to>
    <xdr:sp macro="" textlink="">
      <xdr:nvSpPr>
        <xdr:cNvPr id="716" name="Minus 382">
          <a:extLst>
            <a:ext uri="{FF2B5EF4-FFF2-40B4-BE49-F238E27FC236}">
              <a16:creationId xmlns:a16="http://schemas.microsoft.com/office/drawing/2014/main" id="{B920AF3F-0A10-42D4-AEED-5B4B947F88AD}"/>
            </a:ext>
          </a:extLst>
        </xdr:cNvPr>
        <xdr:cNvSpPr/>
      </xdr:nvSpPr>
      <xdr:spPr>
        <a:xfrm>
          <a:off x="678942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190500</xdr:colOff>
      <xdr:row>57</xdr:row>
      <xdr:rowOff>114299</xdr:rowOff>
    </xdr:to>
    <xdr:sp macro="" textlink="">
      <xdr:nvSpPr>
        <xdr:cNvPr id="717" name="Minus 382">
          <a:extLst>
            <a:ext uri="{FF2B5EF4-FFF2-40B4-BE49-F238E27FC236}">
              <a16:creationId xmlns:a16="http://schemas.microsoft.com/office/drawing/2014/main" id="{39A8D863-863B-4EF1-9DBC-6A13FA681820}"/>
            </a:ext>
          </a:extLst>
        </xdr:cNvPr>
        <xdr:cNvSpPr/>
      </xdr:nvSpPr>
      <xdr:spPr>
        <a:xfrm>
          <a:off x="779526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190500</xdr:colOff>
      <xdr:row>57</xdr:row>
      <xdr:rowOff>114299</xdr:rowOff>
    </xdr:to>
    <xdr:sp macro="" textlink="">
      <xdr:nvSpPr>
        <xdr:cNvPr id="718" name="Minus 382">
          <a:extLst>
            <a:ext uri="{FF2B5EF4-FFF2-40B4-BE49-F238E27FC236}">
              <a16:creationId xmlns:a16="http://schemas.microsoft.com/office/drawing/2014/main" id="{E4194DC8-E01E-4DB3-B8FA-7C2EDC8CBE39}"/>
            </a:ext>
          </a:extLst>
        </xdr:cNvPr>
        <xdr:cNvSpPr/>
      </xdr:nvSpPr>
      <xdr:spPr>
        <a:xfrm>
          <a:off x="880110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56</xdr:row>
      <xdr:rowOff>0</xdr:rowOff>
    </xdr:from>
    <xdr:to>
      <xdr:col>39</xdr:col>
      <xdr:colOff>190500</xdr:colOff>
      <xdr:row>57</xdr:row>
      <xdr:rowOff>114299</xdr:rowOff>
    </xdr:to>
    <xdr:sp macro="" textlink="">
      <xdr:nvSpPr>
        <xdr:cNvPr id="719" name="Minus 382">
          <a:extLst>
            <a:ext uri="{FF2B5EF4-FFF2-40B4-BE49-F238E27FC236}">
              <a16:creationId xmlns:a16="http://schemas.microsoft.com/office/drawing/2014/main" id="{D65BF21A-F3A5-4699-9A99-3874690DB990}"/>
            </a:ext>
          </a:extLst>
        </xdr:cNvPr>
        <xdr:cNvSpPr/>
      </xdr:nvSpPr>
      <xdr:spPr>
        <a:xfrm>
          <a:off x="980694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56</xdr:row>
      <xdr:rowOff>0</xdr:rowOff>
    </xdr:from>
    <xdr:to>
      <xdr:col>43</xdr:col>
      <xdr:colOff>190500</xdr:colOff>
      <xdr:row>57</xdr:row>
      <xdr:rowOff>114299</xdr:rowOff>
    </xdr:to>
    <xdr:sp macro="" textlink="">
      <xdr:nvSpPr>
        <xdr:cNvPr id="720" name="Minus 382">
          <a:extLst>
            <a:ext uri="{FF2B5EF4-FFF2-40B4-BE49-F238E27FC236}">
              <a16:creationId xmlns:a16="http://schemas.microsoft.com/office/drawing/2014/main" id="{4798FB20-16E7-4B3C-9CA2-3506F2899CD5}"/>
            </a:ext>
          </a:extLst>
        </xdr:cNvPr>
        <xdr:cNvSpPr/>
      </xdr:nvSpPr>
      <xdr:spPr>
        <a:xfrm>
          <a:off x="108127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190500</xdr:colOff>
      <xdr:row>67</xdr:row>
      <xdr:rowOff>114299</xdr:rowOff>
    </xdr:to>
    <xdr:sp macro="" textlink="">
      <xdr:nvSpPr>
        <xdr:cNvPr id="721" name="Minus 382">
          <a:extLst>
            <a:ext uri="{FF2B5EF4-FFF2-40B4-BE49-F238E27FC236}">
              <a16:creationId xmlns:a16="http://schemas.microsoft.com/office/drawing/2014/main" id="{AB405F37-4C05-4A3D-ABA5-3511D5803E61}"/>
            </a:ext>
          </a:extLst>
        </xdr:cNvPr>
        <xdr:cNvSpPr/>
      </xdr:nvSpPr>
      <xdr:spPr>
        <a:xfrm>
          <a:off x="7543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190500</xdr:colOff>
      <xdr:row>67</xdr:row>
      <xdr:rowOff>114299</xdr:rowOff>
    </xdr:to>
    <xdr:sp macro="" textlink="">
      <xdr:nvSpPr>
        <xdr:cNvPr id="722" name="Minus 382">
          <a:extLst>
            <a:ext uri="{FF2B5EF4-FFF2-40B4-BE49-F238E27FC236}">
              <a16:creationId xmlns:a16="http://schemas.microsoft.com/office/drawing/2014/main" id="{52EF7298-A777-4953-BB26-40CB4F48AAC6}"/>
            </a:ext>
          </a:extLst>
        </xdr:cNvPr>
        <xdr:cNvSpPr/>
      </xdr:nvSpPr>
      <xdr:spPr>
        <a:xfrm>
          <a:off x="176022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190500</xdr:colOff>
      <xdr:row>67</xdr:row>
      <xdr:rowOff>114299</xdr:rowOff>
    </xdr:to>
    <xdr:sp macro="" textlink="">
      <xdr:nvSpPr>
        <xdr:cNvPr id="723" name="Minus 382">
          <a:extLst>
            <a:ext uri="{FF2B5EF4-FFF2-40B4-BE49-F238E27FC236}">
              <a16:creationId xmlns:a16="http://schemas.microsoft.com/office/drawing/2014/main" id="{617C13E4-6476-4F60-8631-C21CF8A3035D}"/>
            </a:ext>
          </a:extLst>
        </xdr:cNvPr>
        <xdr:cNvSpPr/>
      </xdr:nvSpPr>
      <xdr:spPr>
        <a:xfrm>
          <a:off x="276606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66</xdr:row>
      <xdr:rowOff>0</xdr:rowOff>
    </xdr:from>
    <xdr:to>
      <xdr:col>15</xdr:col>
      <xdr:colOff>190500</xdr:colOff>
      <xdr:row>67</xdr:row>
      <xdr:rowOff>114299</xdr:rowOff>
    </xdr:to>
    <xdr:sp macro="" textlink="">
      <xdr:nvSpPr>
        <xdr:cNvPr id="724" name="Minus 382">
          <a:extLst>
            <a:ext uri="{FF2B5EF4-FFF2-40B4-BE49-F238E27FC236}">
              <a16:creationId xmlns:a16="http://schemas.microsoft.com/office/drawing/2014/main" id="{ADAED6D2-D16A-4569-BEE4-23195B41515E}"/>
            </a:ext>
          </a:extLst>
        </xdr:cNvPr>
        <xdr:cNvSpPr/>
      </xdr:nvSpPr>
      <xdr:spPr>
        <a:xfrm>
          <a:off x="377190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190500</xdr:colOff>
      <xdr:row>67</xdr:row>
      <xdr:rowOff>114299</xdr:rowOff>
    </xdr:to>
    <xdr:sp macro="" textlink="">
      <xdr:nvSpPr>
        <xdr:cNvPr id="725" name="Minus 382">
          <a:extLst>
            <a:ext uri="{FF2B5EF4-FFF2-40B4-BE49-F238E27FC236}">
              <a16:creationId xmlns:a16="http://schemas.microsoft.com/office/drawing/2014/main" id="{E5B4B4CF-5A21-4397-9157-756DAF30FE4C}"/>
            </a:ext>
          </a:extLst>
        </xdr:cNvPr>
        <xdr:cNvSpPr/>
      </xdr:nvSpPr>
      <xdr:spPr>
        <a:xfrm>
          <a:off x="477774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190500</xdr:colOff>
      <xdr:row>67</xdr:row>
      <xdr:rowOff>114299</xdr:rowOff>
    </xdr:to>
    <xdr:sp macro="" textlink="">
      <xdr:nvSpPr>
        <xdr:cNvPr id="726" name="Minus 382">
          <a:extLst>
            <a:ext uri="{FF2B5EF4-FFF2-40B4-BE49-F238E27FC236}">
              <a16:creationId xmlns:a16="http://schemas.microsoft.com/office/drawing/2014/main" id="{920B3B37-DA55-45A5-8661-CAA894AE302C}"/>
            </a:ext>
          </a:extLst>
        </xdr:cNvPr>
        <xdr:cNvSpPr/>
      </xdr:nvSpPr>
      <xdr:spPr>
        <a:xfrm>
          <a:off x="57835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66</xdr:row>
      <xdr:rowOff>0</xdr:rowOff>
    </xdr:from>
    <xdr:to>
      <xdr:col>27</xdr:col>
      <xdr:colOff>190500</xdr:colOff>
      <xdr:row>67</xdr:row>
      <xdr:rowOff>114299</xdr:rowOff>
    </xdr:to>
    <xdr:sp macro="" textlink="">
      <xdr:nvSpPr>
        <xdr:cNvPr id="727" name="Minus 382">
          <a:extLst>
            <a:ext uri="{FF2B5EF4-FFF2-40B4-BE49-F238E27FC236}">
              <a16:creationId xmlns:a16="http://schemas.microsoft.com/office/drawing/2014/main" id="{1C222215-A1E3-4383-8C9F-5BAD25CB0CA9}"/>
            </a:ext>
          </a:extLst>
        </xdr:cNvPr>
        <xdr:cNvSpPr/>
      </xdr:nvSpPr>
      <xdr:spPr>
        <a:xfrm>
          <a:off x="678942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66</xdr:row>
      <xdr:rowOff>0</xdr:rowOff>
    </xdr:from>
    <xdr:to>
      <xdr:col>31</xdr:col>
      <xdr:colOff>190500</xdr:colOff>
      <xdr:row>67</xdr:row>
      <xdr:rowOff>114299</xdr:rowOff>
    </xdr:to>
    <xdr:sp macro="" textlink="">
      <xdr:nvSpPr>
        <xdr:cNvPr id="728" name="Minus 382">
          <a:extLst>
            <a:ext uri="{FF2B5EF4-FFF2-40B4-BE49-F238E27FC236}">
              <a16:creationId xmlns:a16="http://schemas.microsoft.com/office/drawing/2014/main" id="{522A8518-CD15-4517-93E6-562F924DCC87}"/>
            </a:ext>
          </a:extLst>
        </xdr:cNvPr>
        <xdr:cNvSpPr/>
      </xdr:nvSpPr>
      <xdr:spPr>
        <a:xfrm>
          <a:off x="779526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190500</xdr:colOff>
      <xdr:row>67</xdr:row>
      <xdr:rowOff>114299</xdr:rowOff>
    </xdr:to>
    <xdr:sp macro="" textlink="">
      <xdr:nvSpPr>
        <xdr:cNvPr id="729" name="Minus 382">
          <a:extLst>
            <a:ext uri="{FF2B5EF4-FFF2-40B4-BE49-F238E27FC236}">
              <a16:creationId xmlns:a16="http://schemas.microsoft.com/office/drawing/2014/main" id="{F91FED53-53DA-426D-947C-44E8004F2B32}"/>
            </a:ext>
          </a:extLst>
        </xdr:cNvPr>
        <xdr:cNvSpPr/>
      </xdr:nvSpPr>
      <xdr:spPr>
        <a:xfrm>
          <a:off x="880110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66</xdr:row>
      <xdr:rowOff>0</xdr:rowOff>
    </xdr:from>
    <xdr:to>
      <xdr:col>39</xdr:col>
      <xdr:colOff>190500</xdr:colOff>
      <xdr:row>67</xdr:row>
      <xdr:rowOff>114299</xdr:rowOff>
    </xdr:to>
    <xdr:sp macro="" textlink="">
      <xdr:nvSpPr>
        <xdr:cNvPr id="730" name="Minus 382">
          <a:extLst>
            <a:ext uri="{FF2B5EF4-FFF2-40B4-BE49-F238E27FC236}">
              <a16:creationId xmlns:a16="http://schemas.microsoft.com/office/drawing/2014/main" id="{4DEBB4B7-8ED4-47E5-8600-27E4193ECDE0}"/>
            </a:ext>
          </a:extLst>
        </xdr:cNvPr>
        <xdr:cNvSpPr/>
      </xdr:nvSpPr>
      <xdr:spPr>
        <a:xfrm>
          <a:off x="980694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66</xdr:row>
      <xdr:rowOff>0</xdr:rowOff>
    </xdr:from>
    <xdr:to>
      <xdr:col>43</xdr:col>
      <xdr:colOff>190500</xdr:colOff>
      <xdr:row>67</xdr:row>
      <xdr:rowOff>114299</xdr:rowOff>
    </xdr:to>
    <xdr:sp macro="" textlink="">
      <xdr:nvSpPr>
        <xdr:cNvPr id="731" name="Minus 382">
          <a:extLst>
            <a:ext uri="{FF2B5EF4-FFF2-40B4-BE49-F238E27FC236}">
              <a16:creationId xmlns:a16="http://schemas.microsoft.com/office/drawing/2014/main" id="{9D18B905-602D-413D-A9B9-D59CC9C9F71C}"/>
            </a:ext>
          </a:extLst>
        </xdr:cNvPr>
        <xdr:cNvSpPr/>
      </xdr:nvSpPr>
      <xdr:spPr>
        <a:xfrm>
          <a:off x="108127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190500</xdr:colOff>
      <xdr:row>77</xdr:row>
      <xdr:rowOff>114299</xdr:rowOff>
    </xdr:to>
    <xdr:sp macro="" textlink="">
      <xdr:nvSpPr>
        <xdr:cNvPr id="732" name="Minus 382">
          <a:extLst>
            <a:ext uri="{FF2B5EF4-FFF2-40B4-BE49-F238E27FC236}">
              <a16:creationId xmlns:a16="http://schemas.microsoft.com/office/drawing/2014/main" id="{96689A8C-8EEC-47FF-B40F-AAD1BDC98B6C}"/>
            </a:ext>
          </a:extLst>
        </xdr:cNvPr>
        <xdr:cNvSpPr/>
      </xdr:nvSpPr>
      <xdr:spPr>
        <a:xfrm>
          <a:off x="75438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190500</xdr:colOff>
      <xdr:row>77</xdr:row>
      <xdr:rowOff>114299</xdr:rowOff>
    </xdr:to>
    <xdr:sp macro="" textlink="">
      <xdr:nvSpPr>
        <xdr:cNvPr id="733" name="Minus 382">
          <a:extLst>
            <a:ext uri="{FF2B5EF4-FFF2-40B4-BE49-F238E27FC236}">
              <a16:creationId xmlns:a16="http://schemas.microsoft.com/office/drawing/2014/main" id="{E4CE1A7A-ECD5-4E6A-B5FD-CFA47C2333B4}"/>
            </a:ext>
          </a:extLst>
        </xdr:cNvPr>
        <xdr:cNvSpPr/>
      </xdr:nvSpPr>
      <xdr:spPr>
        <a:xfrm>
          <a:off x="176022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11</xdr:col>
      <xdr:colOff>190500</xdr:colOff>
      <xdr:row>77</xdr:row>
      <xdr:rowOff>114299</xdr:rowOff>
    </xdr:to>
    <xdr:sp macro="" textlink="">
      <xdr:nvSpPr>
        <xdr:cNvPr id="734" name="Minus 382">
          <a:extLst>
            <a:ext uri="{FF2B5EF4-FFF2-40B4-BE49-F238E27FC236}">
              <a16:creationId xmlns:a16="http://schemas.microsoft.com/office/drawing/2014/main" id="{A5A63EA7-926B-40BF-B6F9-A9B0FB17BBDE}"/>
            </a:ext>
          </a:extLst>
        </xdr:cNvPr>
        <xdr:cNvSpPr/>
      </xdr:nvSpPr>
      <xdr:spPr>
        <a:xfrm>
          <a:off x="276606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76</xdr:row>
      <xdr:rowOff>0</xdr:rowOff>
    </xdr:from>
    <xdr:to>
      <xdr:col>15</xdr:col>
      <xdr:colOff>190500</xdr:colOff>
      <xdr:row>77</xdr:row>
      <xdr:rowOff>114299</xdr:rowOff>
    </xdr:to>
    <xdr:sp macro="" textlink="">
      <xdr:nvSpPr>
        <xdr:cNvPr id="735" name="Minus 382">
          <a:extLst>
            <a:ext uri="{FF2B5EF4-FFF2-40B4-BE49-F238E27FC236}">
              <a16:creationId xmlns:a16="http://schemas.microsoft.com/office/drawing/2014/main" id="{B8BC0170-BF4C-4725-9ECD-82C67F1813E1}"/>
            </a:ext>
          </a:extLst>
        </xdr:cNvPr>
        <xdr:cNvSpPr/>
      </xdr:nvSpPr>
      <xdr:spPr>
        <a:xfrm>
          <a:off x="377190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76</xdr:row>
      <xdr:rowOff>0</xdr:rowOff>
    </xdr:from>
    <xdr:to>
      <xdr:col>19</xdr:col>
      <xdr:colOff>190500</xdr:colOff>
      <xdr:row>77</xdr:row>
      <xdr:rowOff>114299</xdr:rowOff>
    </xdr:to>
    <xdr:sp macro="" textlink="">
      <xdr:nvSpPr>
        <xdr:cNvPr id="736" name="Minus 382">
          <a:extLst>
            <a:ext uri="{FF2B5EF4-FFF2-40B4-BE49-F238E27FC236}">
              <a16:creationId xmlns:a16="http://schemas.microsoft.com/office/drawing/2014/main" id="{01593EB3-D725-48F2-8D63-A9E29EBAEF27}"/>
            </a:ext>
          </a:extLst>
        </xdr:cNvPr>
        <xdr:cNvSpPr/>
      </xdr:nvSpPr>
      <xdr:spPr>
        <a:xfrm>
          <a:off x="477774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76</xdr:row>
      <xdr:rowOff>0</xdr:rowOff>
    </xdr:from>
    <xdr:to>
      <xdr:col>23</xdr:col>
      <xdr:colOff>190500</xdr:colOff>
      <xdr:row>77</xdr:row>
      <xdr:rowOff>114299</xdr:rowOff>
    </xdr:to>
    <xdr:sp macro="" textlink="">
      <xdr:nvSpPr>
        <xdr:cNvPr id="737" name="Minus 382">
          <a:extLst>
            <a:ext uri="{FF2B5EF4-FFF2-40B4-BE49-F238E27FC236}">
              <a16:creationId xmlns:a16="http://schemas.microsoft.com/office/drawing/2014/main" id="{E1D2258F-EF3C-4E44-815E-65ECB8B2A662}"/>
            </a:ext>
          </a:extLst>
        </xdr:cNvPr>
        <xdr:cNvSpPr/>
      </xdr:nvSpPr>
      <xdr:spPr>
        <a:xfrm>
          <a:off x="578358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190500</xdr:colOff>
      <xdr:row>77</xdr:row>
      <xdr:rowOff>114299</xdr:rowOff>
    </xdr:to>
    <xdr:sp macro="" textlink="">
      <xdr:nvSpPr>
        <xdr:cNvPr id="738" name="Minus 382">
          <a:extLst>
            <a:ext uri="{FF2B5EF4-FFF2-40B4-BE49-F238E27FC236}">
              <a16:creationId xmlns:a16="http://schemas.microsoft.com/office/drawing/2014/main" id="{D9F30F14-F704-4C86-AE32-34AD37FD68C5}"/>
            </a:ext>
          </a:extLst>
        </xdr:cNvPr>
        <xdr:cNvSpPr/>
      </xdr:nvSpPr>
      <xdr:spPr>
        <a:xfrm>
          <a:off x="678942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76</xdr:row>
      <xdr:rowOff>0</xdr:rowOff>
    </xdr:from>
    <xdr:to>
      <xdr:col>31</xdr:col>
      <xdr:colOff>190500</xdr:colOff>
      <xdr:row>77</xdr:row>
      <xdr:rowOff>114299</xdr:rowOff>
    </xdr:to>
    <xdr:sp macro="" textlink="">
      <xdr:nvSpPr>
        <xdr:cNvPr id="739" name="Minus 382">
          <a:extLst>
            <a:ext uri="{FF2B5EF4-FFF2-40B4-BE49-F238E27FC236}">
              <a16:creationId xmlns:a16="http://schemas.microsoft.com/office/drawing/2014/main" id="{63C8F426-8E1C-441F-9F41-D27CB7C8C4E3}"/>
            </a:ext>
          </a:extLst>
        </xdr:cNvPr>
        <xdr:cNvSpPr/>
      </xdr:nvSpPr>
      <xdr:spPr>
        <a:xfrm>
          <a:off x="779526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190500</xdr:colOff>
      <xdr:row>77</xdr:row>
      <xdr:rowOff>114299</xdr:rowOff>
    </xdr:to>
    <xdr:sp macro="" textlink="">
      <xdr:nvSpPr>
        <xdr:cNvPr id="740" name="Minus 382">
          <a:extLst>
            <a:ext uri="{FF2B5EF4-FFF2-40B4-BE49-F238E27FC236}">
              <a16:creationId xmlns:a16="http://schemas.microsoft.com/office/drawing/2014/main" id="{912C1AAA-9D4E-4DDE-80C5-F08E33A5E2B4}"/>
            </a:ext>
          </a:extLst>
        </xdr:cNvPr>
        <xdr:cNvSpPr/>
      </xdr:nvSpPr>
      <xdr:spPr>
        <a:xfrm>
          <a:off x="880110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76</xdr:row>
      <xdr:rowOff>0</xdr:rowOff>
    </xdr:from>
    <xdr:to>
      <xdr:col>39</xdr:col>
      <xdr:colOff>190500</xdr:colOff>
      <xdr:row>77</xdr:row>
      <xdr:rowOff>114299</xdr:rowOff>
    </xdr:to>
    <xdr:sp macro="" textlink="">
      <xdr:nvSpPr>
        <xdr:cNvPr id="741" name="Minus 382">
          <a:extLst>
            <a:ext uri="{FF2B5EF4-FFF2-40B4-BE49-F238E27FC236}">
              <a16:creationId xmlns:a16="http://schemas.microsoft.com/office/drawing/2014/main" id="{37CC00A8-E16C-4105-B8C5-B42463151BDB}"/>
            </a:ext>
          </a:extLst>
        </xdr:cNvPr>
        <xdr:cNvSpPr/>
      </xdr:nvSpPr>
      <xdr:spPr>
        <a:xfrm>
          <a:off x="980694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76</xdr:row>
      <xdr:rowOff>0</xdr:rowOff>
    </xdr:from>
    <xdr:to>
      <xdr:col>43</xdr:col>
      <xdr:colOff>190500</xdr:colOff>
      <xdr:row>77</xdr:row>
      <xdr:rowOff>114299</xdr:rowOff>
    </xdr:to>
    <xdr:sp macro="" textlink="">
      <xdr:nvSpPr>
        <xdr:cNvPr id="742" name="Minus 382">
          <a:extLst>
            <a:ext uri="{FF2B5EF4-FFF2-40B4-BE49-F238E27FC236}">
              <a16:creationId xmlns:a16="http://schemas.microsoft.com/office/drawing/2014/main" id="{123701EF-8F00-4495-9194-60B67A1A7A0C}"/>
            </a:ext>
          </a:extLst>
        </xdr:cNvPr>
        <xdr:cNvSpPr/>
      </xdr:nvSpPr>
      <xdr:spPr>
        <a:xfrm>
          <a:off x="1081278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114299</xdr:rowOff>
    </xdr:to>
    <xdr:sp macro="" textlink="">
      <xdr:nvSpPr>
        <xdr:cNvPr id="743" name="Minus 382">
          <a:extLst>
            <a:ext uri="{FF2B5EF4-FFF2-40B4-BE49-F238E27FC236}">
              <a16:creationId xmlns:a16="http://schemas.microsoft.com/office/drawing/2014/main" id="{7883FB1A-D85F-4D56-B3FD-1AF52DBD2AA9}"/>
            </a:ext>
          </a:extLst>
        </xdr:cNvPr>
        <xdr:cNvSpPr/>
      </xdr:nvSpPr>
      <xdr:spPr>
        <a:xfrm>
          <a:off x="75438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190500</xdr:colOff>
      <xdr:row>87</xdr:row>
      <xdr:rowOff>114299</xdr:rowOff>
    </xdr:to>
    <xdr:sp macro="" textlink="">
      <xdr:nvSpPr>
        <xdr:cNvPr id="744" name="Minus 382">
          <a:extLst>
            <a:ext uri="{FF2B5EF4-FFF2-40B4-BE49-F238E27FC236}">
              <a16:creationId xmlns:a16="http://schemas.microsoft.com/office/drawing/2014/main" id="{305CE148-DFDE-4445-B26D-047A2246F0F0}"/>
            </a:ext>
          </a:extLst>
        </xdr:cNvPr>
        <xdr:cNvSpPr/>
      </xdr:nvSpPr>
      <xdr:spPr>
        <a:xfrm>
          <a:off x="176022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190500</xdr:colOff>
      <xdr:row>87</xdr:row>
      <xdr:rowOff>114299</xdr:rowOff>
    </xdr:to>
    <xdr:sp macro="" textlink="">
      <xdr:nvSpPr>
        <xdr:cNvPr id="745" name="Minus 382">
          <a:extLst>
            <a:ext uri="{FF2B5EF4-FFF2-40B4-BE49-F238E27FC236}">
              <a16:creationId xmlns:a16="http://schemas.microsoft.com/office/drawing/2014/main" id="{765EA5C9-F69D-4853-AAF3-CF8A55226000}"/>
            </a:ext>
          </a:extLst>
        </xdr:cNvPr>
        <xdr:cNvSpPr/>
      </xdr:nvSpPr>
      <xdr:spPr>
        <a:xfrm>
          <a:off x="276606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15</xdr:col>
      <xdr:colOff>190500</xdr:colOff>
      <xdr:row>87</xdr:row>
      <xdr:rowOff>114299</xdr:rowOff>
    </xdr:to>
    <xdr:sp macro="" textlink="">
      <xdr:nvSpPr>
        <xdr:cNvPr id="746" name="Minus 382">
          <a:extLst>
            <a:ext uri="{FF2B5EF4-FFF2-40B4-BE49-F238E27FC236}">
              <a16:creationId xmlns:a16="http://schemas.microsoft.com/office/drawing/2014/main" id="{43C1608E-76DF-4303-94F8-07C928B7CA4F}"/>
            </a:ext>
          </a:extLst>
        </xdr:cNvPr>
        <xdr:cNvSpPr/>
      </xdr:nvSpPr>
      <xdr:spPr>
        <a:xfrm>
          <a:off x="377190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86</xdr:row>
      <xdr:rowOff>0</xdr:rowOff>
    </xdr:from>
    <xdr:to>
      <xdr:col>19</xdr:col>
      <xdr:colOff>190500</xdr:colOff>
      <xdr:row>87</xdr:row>
      <xdr:rowOff>114299</xdr:rowOff>
    </xdr:to>
    <xdr:sp macro="" textlink="">
      <xdr:nvSpPr>
        <xdr:cNvPr id="747" name="Minus 382">
          <a:extLst>
            <a:ext uri="{FF2B5EF4-FFF2-40B4-BE49-F238E27FC236}">
              <a16:creationId xmlns:a16="http://schemas.microsoft.com/office/drawing/2014/main" id="{B45441DF-3125-4398-A225-371C0F65CCB2}"/>
            </a:ext>
          </a:extLst>
        </xdr:cNvPr>
        <xdr:cNvSpPr/>
      </xdr:nvSpPr>
      <xdr:spPr>
        <a:xfrm>
          <a:off x="477774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23</xdr:col>
      <xdr:colOff>190500</xdr:colOff>
      <xdr:row>87</xdr:row>
      <xdr:rowOff>114299</xdr:rowOff>
    </xdr:to>
    <xdr:sp macro="" textlink="">
      <xdr:nvSpPr>
        <xdr:cNvPr id="748" name="Minus 382">
          <a:extLst>
            <a:ext uri="{FF2B5EF4-FFF2-40B4-BE49-F238E27FC236}">
              <a16:creationId xmlns:a16="http://schemas.microsoft.com/office/drawing/2014/main" id="{14BFB9E7-DD3A-4FE8-9D51-8F066E765B76}"/>
            </a:ext>
          </a:extLst>
        </xdr:cNvPr>
        <xdr:cNvSpPr/>
      </xdr:nvSpPr>
      <xdr:spPr>
        <a:xfrm>
          <a:off x="578358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27</xdr:col>
      <xdr:colOff>190500</xdr:colOff>
      <xdr:row>87</xdr:row>
      <xdr:rowOff>114299</xdr:rowOff>
    </xdr:to>
    <xdr:sp macro="" textlink="">
      <xdr:nvSpPr>
        <xdr:cNvPr id="749" name="Minus 382">
          <a:extLst>
            <a:ext uri="{FF2B5EF4-FFF2-40B4-BE49-F238E27FC236}">
              <a16:creationId xmlns:a16="http://schemas.microsoft.com/office/drawing/2014/main" id="{0233748A-FF86-4CDA-8E26-9BF6750C3A10}"/>
            </a:ext>
          </a:extLst>
        </xdr:cNvPr>
        <xdr:cNvSpPr/>
      </xdr:nvSpPr>
      <xdr:spPr>
        <a:xfrm>
          <a:off x="678942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86</xdr:row>
      <xdr:rowOff>0</xdr:rowOff>
    </xdr:from>
    <xdr:to>
      <xdr:col>31</xdr:col>
      <xdr:colOff>190500</xdr:colOff>
      <xdr:row>87</xdr:row>
      <xdr:rowOff>114299</xdr:rowOff>
    </xdr:to>
    <xdr:sp macro="" textlink="">
      <xdr:nvSpPr>
        <xdr:cNvPr id="750" name="Minus 382">
          <a:extLst>
            <a:ext uri="{FF2B5EF4-FFF2-40B4-BE49-F238E27FC236}">
              <a16:creationId xmlns:a16="http://schemas.microsoft.com/office/drawing/2014/main" id="{069ED3E5-A7B5-48F9-A7CF-6A1383B16594}"/>
            </a:ext>
          </a:extLst>
        </xdr:cNvPr>
        <xdr:cNvSpPr/>
      </xdr:nvSpPr>
      <xdr:spPr>
        <a:xfrm>
          <a:off x="779526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190500</xdr:colOff>
      <xdr:row>87</xdr:row>
      <xdr:rowOff>114299</xdr:rowOff>
    </xdr:to>
    <xdr:sp macro="" textlink="">
      <xdr:nvSpPr>
        <xdr:cNvPr id="751" name="Minus 382">
          <a:extLst>
            <a:ext uri="{FF2B5EF4-FFF2-40B4-BE49-F238E27FC236}">
              <a16:creationId xmlns:a16="http://schemas.microsoft.com/office/drawing/2014/main" id="{2FD69F79-993D-46A4-9CFD-F4BE5D2FD66D}"/>
            </a:ext>
          </a:extLst>
        </xdr:cNvPr>
        <xdr:cNvSpPr/>
      </xdr:nvSpPr>
      <xdr:spPr>
        <a:xfrm>
          <a:off x="880110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39</xdr:col>
      <xdr:colOff>190500</xdr:colOff>
      <xdr:row>87</xdr:row>
      <xdr:rowOff>114299</xdr:rowOff>
    </xdr:to>
    <xdr:sp macro="" textlink="">
      <xdr:nvSpPr>
        <xdr:cNvPr id="752" name="Minus 382">
          <a:extLst>
            <a:ext uri="{FF2B5EF4-FFF2-40B4-BE49-F238E27FC236}">
              <a16:creationId xmlns:a16="http://schemas.microsoft.com/office/drawing/2014/main" id="{13D92E9A-5957-48F6-B18E-76063B13A812}"/>
            </a:ext>
          </a:extLst>
        </xdr:cNvPr>
        <xdr:cNvSpPr/>
      </xdr:nvSpPr>
      <xdr:spPr>
        <a:xfrm>
          <a:off x="980694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43</xdr:col>
      <xdr:colOff>190500</xdr:colOff>
      <xdr:row>87</xdr:row>
      <xdr:rowOff>114299</xdr:rowOff>
    </xdr:to>
    <xdr:sp macro="" textlink="">
      <xdr:nvSpPr>
        <xdr:cNvPr id="753" name="Minus 382">
          <a:extLst>
            <a:ext uri="{FF2B5EF4-FFF2-40B4-BE49-F238E27FC236}">
              <a16:creationId xmlns:a16="http://schemas.microsoft.com/office/drawing/2014/main" id="{07B72BCC-2803-4D84-B6B6-B97829A01EFD}"/>
            </a:ext>
          </a:extLst>
        </xdr:cNvPr>
        <xdr:cNvSpPr/>
      </xdr:nvSpPr>
      <xdr:spPr>
        <a:xfrm>
          <a:off x="1081278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96</xdr:row>
      <xdr:rowOff>0</xdr:rowOff>
    </xdr:from>
    <xdr:to>
      <xdr:col>43</xdr:col>
      <xdr:colOff>190500</xdr:colOff>
      <xdr:row>97</xdr:row>
      <xdr:rowOff>114299</xdr:rowOff>
    </xdr:to>
    <xdr:sp macro="" textlink="">
      <xdr:nvSpPr>
        <xdr:cNvPr id="754" name="Minus 382">
          <a:extLst>
            <a:ext uri="{FF2B5EF4-FFF2-40B4-BE49-F238E27FC236}">
              <a16:creationId xmlns:a16="http://schemas.microsoft.com/office/drawing/2014/main" id="{2EDF0FB8-D935-4219-B17C-D82310FBFDCE}"/>
            </a:ext>
          </a:extLst>
        </xdr:cNvPr>
        <xdr:cNvSpPr/>
      </xdr:nvSpPr>
      <xdr:spPr>
        <a:xfrm>
          <a:off x="1081278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190500</xdr:colOff>
      <xdr:row>97</xdr:row>
      <xdr:rowOff>114299</xdr:rowOff>
    </xdr:to>
    <xdr:sp macro="" textlink="">
      <xdr:nvSpPr>
        <xdr:cNvPr id="755" name="Minus 382">
          <a:extLst>
            <a:ext uri="{FF2B5EF4-FFF2-40B4-BE49-F238E27FC236}">
              <a16:creationId xmlns:a16="http://schemas.microsoft.com/office/drawing/2014/main" id="{B321A3A4-F80D-4846-BE88-85E76195A34B}"/>
            </a:ext>
          </a:extLst>
        </xdr:cNvPr>
        <xdr:cNvSpPr/>
      </xdr:nvSpPr>
      <xdr:spPr>
        <a:xfrm>
          <a:off x="75438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190500</xdr:colOff>
      <xdr:row>97</xdr:row>
      <xdr:rowOff>114299</xdr:rowOff>
    </xdr:to>
    <xdr:sp macro="" textlink="">
      <xdr:nvSpPr>
        <xdr:cNvPr id="756" name="Minus 382">
          <a:extLst>
            <a:ext uri="{FF2B5EF4-FFF2-40B4-BE49-F238E27FC236}">
              <a16:creationId xmlns:a16="http://schemas.microsoft.com/office/drawing/2014/main" id="{92DC62DB-A8EF-442D-B37F-5290D4D0DCC0}"/>
            </a:ext>
          </a:extLst>
        </xdr:cNvPr>
        <xdr:cNvSpPr/>
      </xdr:nvSpPr>
      <xdr:spPr>
        <a:xfrm>
          <a:off x="176022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96</xdr:row>
      <xdr:rowOff>0</xdr:rowOff>
    </xdr:from>
    <xdr:to>
      <xdr:col>11</xdr:col>
      <xdr:colOff>190500</xdr:colOff>
      <xdr:row>97</xdr:row>
      <xdr:rowOff>114299</xdr:rowOff>
    </xdr:to>
    <xdr:sp macro="" textlink="">
      <xdr:nvSpPr>
        <xdr:cNvPr id="757" name="Minus 382">
          <a:extLst>
            <a:ext uri="{FF2B5EF4-FFF2-40B4-BE49-F238E27FC236}">
              <a16:creationId xmlns:a16="http://schemas.microsoft.com/office/drawing/2014/main" id="{07FCB45E-AC77-4247-94B5-F38D577FD7D7}"/>
            </a:ext>
          </a:extLst>
        </xdr:cNvPr>
        <xdr:cNvSpPr/>
      </xdr:nvSpPr>
      <xdr:spPr>
        <a:xfrm>
          <a:off x="276606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190500</xdr:colOff>
      <xdr:row>97</xdr:row>
      <xdr:rowOff>114299</xdr:rowOff>
    </xdr:to>
    <xdr:sp macro="" textlink="">
      <xdr:nvSpPr>
        <xdr:cNvPr id="758" name="Minus 382">
          <a:extLst>
            <a:ext uri="{FF2B5EF4-FFF2-40B4-BE49-F238E27FC236}">
              <a16:creationId xmlns:a16="http://schemas.microsoft.com/office/drawing/2014/main" id="{4FFD1B88-4DC5-4F67-95F5-C58317F96CC1}"/>
            </a:ext>
          </a:extLst>
        </xdr:cNvPr>
        <xdr:cNvSpPr/>
      </xdr:nvSpPr>
      <xdr:spPr>
        <a:xfrm>
          <a:off x="377190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96</xdr:row>
      <xdr:rowOff>0</xdr:rowOff>
    </xdr:from>
    <xdr:to>
      <xdr:col>19</xdr:col>
      <xdr:colOff>190500</xdr:colOff>
      <xdr:row>97</xdr:row>
      <xdr:rowOff>114299</xdr:rowOff>
    </xdr:to>
    <xdr:sp macro="" textlink="">
      <xdr:nvSpPr>
        <xdr:cNvPr id="759" name="Minus 382">
          <a:extLst>
            <a:ext uri="{FF2B5EF4-FFF2-40B4-BE49-F238E27FC236}">
              <a16:creationId xmlns:a16="http://schemas.microsoft.com/office/drawing/2014/main" id="{757A84EC-37AA-49A8-8B87-4C62F80D07C2}"/>
            </a:ext>
          </a:extLst>
        </xdr:cNvPr>
        <xdr:cNvSpPr/>
      </xdr:nvSpPr>
      <xdr:spPr>
        <a:xfrm>
          <a:off x="477774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96</xdr:row>
      <xdr:rowOff>0</xdr:rowOff>
    </xdr:from>
    <xdr:to>
      <xdr:col>23</xdr:col>
      <xdr:colOff>190500</xdr:colOff>
      <xdr:row>97</xdr:row>
      <xdr:rowOff>114299</xdr:rowOff>
    </xdr:to>
    <xdr:sp macro="" textlink="">
      <xdr:nvSpPr>
        <xdr:cNvPr id="760" name="Minus 382">
          <a:extLst>
            <a:ext uri="{FF2B5EF4-FFF2-40B4-BE49-F238E27FC236}">
              <a16:creationId xmlns:a16="http://schemas.microsoft.com/office/drawing/2014/main" id="{15E193EA-09EC-4A3E-9318-25F2532B4220}"/>
            </a:ext>
          </a:extLst>
        </xdr:cNvPr>
        <xdr:cNvSpPr/>
      </xdr:nvSpPr>
      <xdr:spPr>
        <a:xfrm>
          <a:off x="578358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96</xdr:row>
      <xdr:rowOff>0</xdr:rowOff>
    </xdr:from>
    <xdr:to>
      <xdr:col>27</xdr:col>
      <xdr:colOff>190500</xdr:colOff>
      <xdr:row>97</xdr:row>
      <xdr:rowOff>114299</xdr:rowOff>
    </xdr:to>
    <xdr:sp macro="" textlink="">
      <xdr:nvSpPr>
        <xdr:cNvPr id="761" name="Minus 382">
          <a:extLst>
            <a:ext uri="{FF2B5EF4-FFF2-40B4-BE49-F238E27FC236}">
              <a16:creationId xmlns:a16="http://schemas.microsoft.com/office/drawing/2014/main" id="{7C076866-3E45-466D-B578-CE24DC7F775A}"/>
            </a:ext>
          </a:extLst>
        </xdr:cNvPr>
        <xdr:cNvSpPr/>
      </xdr:nvSpPr>
      <xdr:spPr>
        <a:xfrm>
          <a:off x="678942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96</xdr:row>
      <xdr:rowOff>0</xdr:rowOff>
    </xdr:from>
    <xdr:to>
      <xdr:col>31</xdr:col>
      <xdr:colOff>190500</xdr:colOff>
      <xdr:row>97</xdr:row>
      <xdr:rowOff>114299</xdr:rowOff>
    </xdr:to>
    <xdr:sp macro="" textlink="">
      <xdr:nvSpPr>
        <xdr:cNvPr id="762" name="Minus 382">
          <a:extLst>
            <a:ext uri="{FF2B5EF4-FFF2-40B4-BE49-F238E27FC236}">
              <a16:creationId xmlns:a16="http://schemas.microsoft.com/office/drawing/2014/main" id="{AF803F6F-0429-4BE9-8260-1DDB7B09E891}"/>
            </a:ext>
          </a:extLst>
        </xdr:cNvPr>
        <xdr:cNvSpPr/>
      </xdr:nvSpPr>
      <xdr:spPr>
        <a:xfrm>
          <a:off x="779526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190500</xdr:colOff>
      <xdr:row>97</xdr:row>
      <xdr:rowOff>114299</xdr:rowOff>
    </xdr:to>
    <xdr:sp macro="" textlink="">
      <xdr:nvSpPr>
        <xdr:cNvPr id="763" name="Minus 382">
          <a:extLst>
            <a:ext uri="{FF2B5EF4-FFF2-40B4-BE49-F238E27FC236}">
              <a16:creationId xmlns:a16="http://schemas.microsoft.com/office/drawing/2014/main" id="{E56063AD-85A4-4A7B-AEF1-10DC2043F4D9}"/>
            </a:ext>
          </a:extLst>
        </xdr:cNvPr>
        <xdr:cNvSpPr/>
      </xdr:nvSpPr>
      <xdr:spPr>
        <a:xfrm>
          <a:off x="880110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96</xdr:row>
      <xdr:rowOff>0</xdr:rowOff>
    </xdr:from>
    <xdr:to>
      <xdr:col>39</xdr:col>
      <xdr:colOff>190500</xdr:colOff>
      <xdr:row>97</xdr:row>
      <xdr:rowOff>114299</xdr:rowOff>
    </xdr:to>
    <xdr:sp macro="" textlink="">
      <xdr:nvSpPr>
        <xdr:cNvPr id="764" name="Minus 382">
          <a:extLst>
            <a:ext uri="{FF2B5EF4-FFF2-40B4-BE49-F238E27FC236}">
              <a16:creationId xmlns:a16="http://schemas.microsoft.com/office/drawing/2014/main" id="{5992E168-DEA7-4967-8703-818DA6D72F63}"/>
            </a:ext>
          </a:extLst>
        </xdr:cNvPr>
        <xdr:cNvSpPr/>
      </xdr:nvSpPr>
      <xdr:spPr>
        <a:xfrm>
          <a:off x="980694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190500</xdr:colOff>
      <xdr:row>107</xdr:row>
      <xdr:rowOff>114299</xdr:rowOff>
    </xdr:to>
    <xdr:sp macro="" textlink="">
      <xdr:nvSpPr>
        <xdr:cNvPr id="765" name="Minus 382">
          <a:extLst>
            <a:ext uri="{FF2B5EF4-FFF2-40B4-BE49-F238E27FC236}">
              <a16:creationId xmlns:a16="http://schemas.microsoft.com/office/drawing/2014/main" id="{FBAEC964-1061-4C7E-9CA1-2B9AAC8DFCB2}"/>
            </a:ext>
          </a:extLst>
        </xdr:cNvPr>
        <xdr:cNvSpPr/>
      </xdr:nvSpPr>
      <xdr:spPr>
        <a:xfrm>
          <a:off x="75438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190500</xdr:colOff>
      <xdr:row>107</xdr:row>
      <xdr:rowOff>114299</xdr:rowOff>
    </xdr:to>
    <xdr:sp macro="" textlink="">
      <xdr:nvSpPr>
        <xdr:cNvPr id="766" name="Minus 382">
          <a:extLst>
            <a:ext uri="{FF2B5EF4-FFF2-40B4-BE49-F238E27FC236}">
              <a16:creationId xmlns:a16="http://schemas.microsoft.com/office/drawing/2014/main" id="{C18C1865-749B-490B-82FC-AA4CEC56CEAA}"/>
            </a:ext>
          </a:extLst>
        </xdr:cNvPr>
        <xdr:cNvSpPr/>
      </xdr:nvSpPr>
      <xdr:spPr>
        <a:xfrm>
          <a:off x="176022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106</xdr:row>
      <xdr:rowOff>0</xdr:rowOff>
    </xdr:from>
    <xdr:to>
      <xdr:col>11</xdr:col>
      <xdr:colOff>190500</xdr:colOff>
      <xdr:row>107</xdr:row>
      <xdr:rowOff>114299</xdr:rowOff>
    </xdr:to>
    <xdr:sp macro="" textlink="">
      <xdr:nvSpPr>
        <xdr:cNvPr id="767" name="Minus 382">
          <a:extLst>
            <a:ext uri="{FF2B5EF4-FFF2-40B4-BE49-F238E27FC236}">
              <a16:creationId xmlns:a16="http://schemas.microsoft.com/office/drawing/2014/main" id="{60457FC8-079E-442C-95F2-748EDE1C47B2}"/>
            </a:ext>
          </a:extLst>
        </xdr:cNvPr>
        <xdr:cNvSpPr/>
      </xdr:nvSpPr>
      <xdr:spPr>
        <a:xfrm>
          <a:off x="276606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15</xdr:col>
      <xdr:colOff>190500</xdr:colOff>
      <xdr:row>107</xdr:row>
      <xdr:rowOff>114299</xdr:rowOff>
    </xdr:to>
    <xdr:sp macro="" textlink="">
      <xdr:nvSpPr>
        <xdr:cNvPr id="768" name="Minus 382">
          <a:extLst>
            <a:ext uri="{FF2B5EF4-FFF2-40B4-BE49-F238E27FC236}">
              <a16:creationId xmlns:a16="http://schemas.microsoft.com/office/drawing/2014/main" id="{F12922F7-95E7-43CA-92E6-FBCDB26928AA}"/>
            </a:ext>
          </a:extLst>
        </xdr:cNvPr>
        <xdr:cNvSpPr/>
      </xdr:nvSpPr>
      <xdr:spPr>
        <a:xfrm>
          <a:off x="377190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106</xdr:row>
      <xdr:rowOff>0</xdr:rowOff>
    </xdr:from>
    <xdr:to>
      <xdr:col>19</xdr:col>
      <xdr:colOff>190500</xdr:colOff>
      <xdr:row>107</xdr:row>
      <xdr:rowOff>114299</xdr:rowOff>
    </xdr:to>
    <xdr:sp macro="" textlink="">
      <xdr:nvSpPr>
        <xdr:cNvPr id="769" name="Minus 382">
          <a:extLst>
            <a:ext uri="{FF2B5EF4-FFF2-40B4-BE49-F238E27FC236}">
              <a16:creationId xmlns:a16="http://schemas.microsoft.com/office/drawing/2014/main" id="{C4987469-AA6F-43C9-97EF-AF765221E04B}"/>
            </a:ext>
          </a:extLst>
        </xdr:cNvPr>
        <xdr:cNvSpPr/>
      </xdr:nvSpPr>
      <xdr:spPr>
        <a:xfrm>
          <a:off x="477774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106</xdr:row>
      <xdr:rowOff>0</xdr:rowOff>
    </xdr:from>
    <xdr:to>
      <xdr:col>23</xdr:col>
      <xdr:colOff>190500</xdr:colOff>
      <xdr:row>107</xdr:row>
      <xdr:rowOff>114299</xdr:rowOff>
    </xdr:to>
    <xdr:sp macro="" textlink="">
      <xdr:nvSpPr>
        <xdr:cNvPr id="770" name="Minus 382">
          <a:extLst>
            <a:ext uri="{FF2B5EF4-FFF2-40B4-BE49-F238E27FC236}">
              <a16:creationId xmlns:a16="http://schemas.microsoft.com/office/drawing/2014/main" id="{4D9B6B02-4159-4F5A-AAFD-F70380527C38}"/>
            </a:ext>
          </a:extLst>
        </xdr:cNvPr>
        <xdr:cNvSpPr/>
      </xdr:nvSpPr>
      <xdr:spPr>
        <a:xfrm>
          <a:off x="578358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106</xdr:row>
      <xdr:rowOff>0</xdr:rowOff>
    </xdr:from>
    <xdr:to>
      <xdr:col>27</xdr:col>
      <xdr:colOff>190500</xdr:colOff>
      <xdr:row>107</xdr:row>
      <xdr:rowOff>114299</xdr:rowOff>
    </xdr:to>
    <xdr:sp macro="" textlink="">
      <xdr:nvSpPr>
        <xdr:cNvPr id="771" name="Minus 382">
          <a:extLst>
            <a:ext uri="{FF2B5EF4-FFF2-40B4-BE49-F238E27FC236}">
              <a16:creationId xmlns:a16="http://schemas.microsoft.com/office/drawing/2014/main" id="{DF243C18-8358-4FB1-8DCD-81435034E5FB}"/>
            </a:ext>
          </a:extLst>
        </xdr:cNvPr>
        <xdr:cNvSpPr/>
      </xdr:nvSpPr>
      <xdr:spPr>
        <a:xfrm>
          <a:off x="678942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106</xdr:row>
      <xdr:rowOff>0</xdr:rowOff>
    </xdr:from>
    <xdr:to>
      <xdr:col>31</xdr:col>
      <xdr:colOff>190500</xdr:colOff>
      <xdr:row>107</xdr:row>
      <xdr:rowOff>114299</xdr:rowOff>
    </xdr:to>
    <xdr:sp macro="" textlink="">
      <xdr:nvSpPr>
        <xdr:cNvPr id="772" name="Minus 382">
          <a:extLst>
            <a:ext uri="{FF2B5EF4-FFF2-40B4-BE49-F238E27FC236}">
              <a16:creationId xmlns:a16="http://schemas.microsoft.com/office/drawing/2014/main" id="{BFC0B0CF-BE92-465C-9484-D80CBA2948C8}"/>
            </a:ext>
          </a:extLst>
        </xdr:cNvPr>
        <xdr:cNvSpPr/>
      </xdr:nvSpPr>
      <xdr:spPr>
        <a:xfrm>
          <a:off x="779526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190500</xdr:colOff>
      <xdr:row>107</xdr:row>
      <xdr:rowOff>114299</xdr:rowOff>
    </xdr:to>
    <xdr:sp macro="" textlink="">
      <xdr:nvSpPr>
        <xdr:cNvPr id="773" name="Minus 382">
          <a:extLst>
            <a:ext uri="{FF2B5EF4-FFF2-40B4-BE49-F238E27FC236}">
              <a16:creationId xmlns:a16="http://schemas.microsoft.com/office/drawing/2014/main" id="{D6822B5B-A7BE-4704-8F36-D7C279DB9804}"/>
            </a:ext>
          </a:extLst>
        </xdr:cNvPr>
        <xdr:cNvSpPr/>
      </xdr:nvSpPr>
      <xdr:spPr>
        <a:xfrm>
          <a:off x="880110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106</xdr:row>
      <xdr:rowOff>0</xdr:rowOff>
    </xdr:from>
    <xdr:to>
      <xdr:col>39</xdr:col>
      <xdr:colOff>190500</xdr:colOff>
      <xdr:row>107</xdr:row>
      <xdr:rowOff>114299</xdr:rowOff>
    </xdr:to>
    <xdr:sp macro="" textlink="">
      <xdr:nvSpPr>
        <xdr:cNvPr id="774" name="Minus 382">
          <a:extLst>
            <a:ext uri="{FF2B5EF4-FFF2-40B4-BE49-F238E27FC236}">
              <a16:creationId xmlns:a16="http://schemas.microsoft.com/office/drawing/2014/main" id="{FA3EC045-CE7C-4DDD-891B-D8DFD2C2DCDF}"/>
            </a:ext>
          </a:extLst>
        </xdr:cNvPr>
        <xdr:cNvSpPr/>
      </xdr:nvSpPr>
      <xdr:spPr>
        <a:xfrm>
          <a:off x="980694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106</xdr:row>
      <xdr:rowOff>0</xdr:rowOff>
    </xdr:from>
    <xdr:to>
      <xdr:col>43</xdr:col>
      <xdr:colOff>190500</xdr:colOff>
      <xdr:row>107</xdr:row>
      <xdr:rowOff>114299</xdr:rowOff>
    </xdr:to>
    <xdr:sp macro="" textlink="">
      <xdr:nvSpPr>
        <xdr:cNvPr id="775" name="Minus 382">
          <a:extLst>
            <a:ext uri="{FF2B5EF4-FFF2-40B4-BE49-F238E27FC236}">
              <a16:creationId xmlns:a16="http://schemas.microsoft.com/office/drawing/2014/main" id="{2810960A-7D58-4CB7-811F-AA425A8A4E3D}"/>
            </a:ext>
          </a:extLst>
        </xdr:cNvPr>
        <xdr:cNvSpPr/>
      </xdr:nvSpPr>
      <xdr:spPr>
        <a:xfrm>
          <a:off x="1081278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190500</xdr:colOff>
      <xdr:row>117</xdr:row>
      <xdr:rowOff>114299</xdr:rowOff>
    </xdr:to>
    <xdr:sp macro="" textlink="">
      <xdr:nvSpPr>
        <xdr:cNvPr id="776" name="Minus 382">
          <a:extLst>
            <a:ext uri="{FF2B5EF4-FFF2-40B4-BE49-F238E27FC236}">
              <a16:creationId xmlns:a16="http://schemas.microsoft.com/office/drawing/2014/main" id="{7F6CF953-F98B-49C2-A718-F2D349B9D228}"/>
            </a:ext>
          </a:extLst>
        </xdr:cNvPr>
        <xdr:cNvSpPr/>
      </xdr:nvSpPr>
      <xdr:spPr>
        <a:xfrm>
          <a:off x="754380" y="211074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190500</xdr:colOff>
      <xdr:row>117</xdr:row>
      <xdr:rowOff>114299</xdr:rowOff>
    </xdr:to>
    <xdr:sp macro="" textlink="">
      <xdr:nvSpPr>
        <xdr:cNvPr id="777" name="Minus 382">
          <a:extLst>
            <a:ext uri="{FF2B5EF4-FFF2-40B4-BE49-F238E27FC236}">
              <a16:creationId xmlns:a16="http://schemas.microsoft.com/office/drawing/2014/main" id="{BF6334D7-B3C8-4952-8C90-8B16A004AE72}"/>
            </a:ext>
          </a:extLst>
        </xdr:cNvPr>
        <xdr:cNvSpPr/>
      </xdr:nvSpPr>
      <xdr:spPr>
        <a:xfrm>
          <a:off x="176022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116</xdr:row>
      <xdr:rowOff>0</xdr:rowOff>
    </xdr:from>
    <xdr:to>
      <xdr:col>11</xdr:col>
      <xdr:colOff>190500</xdr:colOff>
      <xdr:row>117</xdr:row>
      <xdr:rowOff>114299</xdr:rowOff>
    </xdr:to>
    <xdr:sp macro="" textlink="">
      <xdr:nvSpPr>
        <xdr:cNvPr id="778" name="Minus 382">
          <a:extLst>
            <a:ext uri="{FF2B5EF4-FFF2-40B4-BE49-F238E27FC236}">
              <a16:creationId xmlns:a16="http://schemas.microsoft.com/office/drawing/2014/main" id="{2B97523B-B68C-4F4D-9D94-7E192FA5EEF4}"/>
            </a:ext>
          </a:extLst>
        </xdr:cNvPr>
        <xdr:cNvSpPr/>
      </xdr:nvSpPr>
      <xdr:spPr>
        <a:xfrm>
          <a:off x="2766060" y="211074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15</xdr:col>
      <xdr:colOff>190500</xdr:colOff>
      <xdr:row>117</xdr:row>
      <xdr:rowOff>114299</xdr:rowOff>
    </xdr:to>
    <xdr:sp macro="" textlink="">
      <xdr:nvSpPr>
        <xdr:cNvPr id="779" name="Minus 382">
          <a:extLst>
            <a:ext uri="{FF2B5EF4-FFF2-40B4-BE49-F238E27FC236}">
              <a16:creationId xmlns:a16="http://schemas.microsoft.com/office/drawing/2014/main" id="{683A86FF-9BDA-4101-B136-A61626B6E1B1}"/>
            </a:ext>
          </a:extLst>
        </xdr:cNvPr>
        <xdr:cNvSpPr/>
      </xdr:nvSpPr>
      <xdr:spPr>
        <a:xfrm>
          <a:off x="377190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19</xdr:col>
      <xdr:colOff>190500</xdr:colOff>
      <xdr:row>117</xdr:row>
      <xdr:rowOff>114299</xdr:rowOff>
    </xdr:to>
    <xdr:sp macro="" textlink="">
      <xdr:nvSpPr>
        <xdr:cNvPr id="780" name="Minus 382">
          <a:extLst>
            <a:ext uri="{FF2B5EF4-FFF2-40B4-BE49-F238E27FC236}">
              <a16:creationId xmlns:a16="http://schemas.microsoft.com/office/drawing/2014/main" id="{BA19BA0C-C5C9-42E7-8104-31A18E562CD4}"/>
            </a:ext>
          </a:extLst>
        </xdr:cNvPr>
        <xdr:cNvSpPr/>
      </xdr:nvSpPr>
      <xdr:spPr>
        <a:xfrm>
          <a:off x="477774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190500</xdr:colOff>
      <xdr:row>117</xdr:row>
      <xdr:rowOff>114299</xdr:rowOff>
    </xdr:to>
    <xdr:sp macro="" textlink="">
      <xdr:nvSpPr>
        <xdr:cNvPr id="781" name="Minus 382">
          <a:extLst>
            <a:ext uri="{FF2B5EF4-FFF2-40B4-BE49-F238E27FC236}">
              <a16:creationId xmlns:a16="http://schemas.microsoft.com/office/drawing/2014/main" id="{B123F2CB-E19D-45D0-8F62-44CECF342E81}"/>
            </a:ext>
          </a:extLst>
        </xdr:cNvPr>
        <xdr:cNvSpPr/>
      </xdr:nvSpPr>
      <xdr:spPr>
        <a:xfrm>
          <a:off x="578358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116</xdr:row>
      <xdr:rowOff>0</xdr:rowOff>
    </xdr:from>
    <xdr:to>
      <xdr:col>27</xdr:col>
      <xdr:colOff>190500</xdr:colOff>
      <xdr:row>117</xdr:row>
      <xdr:rowOff>114299</xdr:rowOff>
    </xdr:to>
    <xdr:sp macro="" textlink="">
      <xdr:nvSpPr>
        <xdr:cNvPr id="782" name="Minus 382">
          <a:extLst>
            <a:ext uri="{FF2B5EF4-FFF2-40B4-BE49-F238E27FC236}">
              <a16:creationId xmlns:a16="http://schemas.microsoft.com/office/drawing/2014/main" id="{6674A419-1DD3-4EBC-979F-BCC24C760297}"/>
            </a:ext>
          </a:extLst>
        </xdr:cNvPr>
        <xdr:cNvSpPr/>
      </xdr:nvSpPr>
      <xdr:spPr>
        <a:xfrm>
          <a:off x="678942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116</xdr:row>
      <xdr:rowOff>0</xdr:rowOff>
    </xdr:from>
    <xdr:to>
      <xdr:col>31</xdr:col>
      <xdr:colOff>190500</xdr:colOff>
      <xdr:row>117</xdr:row>
      <xdr:rowOff>114299</xdr:rowOff>
    </xdr:to>
    <xdr:sp macro="" textlink="">
      <xdr:nvSpPr>
        <xdr:cNvPr id="783" name="Minus 382">
          <a:extLst>
            <a:ext uri="{FF2B5EF4-FFF2-40B4-BE49-F238E27FC236}">
              <a16:creationId xmlns:a16="http://schemas.microsoft.com/office/drawing/2014/main" id="{C5C9947D-EE6B-48C6-80F6-7E6914E53779}"/>
            </a:ext>
          </a:extLst>
        </xdr:cNvPr>
        <xdr:cNvSpPr/>
      </xdr:nvSpPr>
      <xdr:spPr>
        <a:xfrm>
          <a:off x="779526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190500</xdr:colOff>
      <xdr:row>117</xdr:row>
      <xdr:rowOff>114299</xdr:rowOff>
    </xdr:to>
    <xdr:sp macro="" textlink="">
      <xdr:nvSpPr>
        <xdr:cNvPr id="784" name="Minus 382">
          <a:extLst>
            <a:ext uri="{FF2B5EF4-FFF2-40B4-BE49-F238E27FC236}">
              <a16:creationId xmlns:a16="http://schemas.microsoft.com/office/drawing/2014/main" id="{72F6EBF1-73AF-4DCA-A028-E438681CBAF6}"/>
            </a:ext>
          </a:extLst>
        </xdr:cNvPr>
        <xdr:cNvSpPr/>
      </xdr:nvSpPr>
      <xdr:spPr>
        <a:xfrm>
          <a:off x="880110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116</xdr:row>
      <xdr:rowOff>0</xdr:rowOff>
    </xdr:from>
    <xdr:to>
      <xdr:col>39</xdr:col>
      <xdr:colOff>190500</xdr:colOff>
      <xdr:row>117</xdr:row>
      <xdr:rowOff>114299</xdr:rowOff>
    </xdr:to>
    <xdr:sp macro="" textlink="">
      <xdr:nvSpPr>
        <xdr:cNvPr id="785" name="Minus 382">
          <a:extLst>
            <a:ext uri="{FF2B5EF4-FFF2-40B4-BE49-F238E27FC236}">
              <a16:creationId xmlns:a16="http://schemas.microsoft.com/office/drawing/2014/main" id="{5B583AA3-AE30-4370-AA4B-736A29FEDF70}"/>
            </a:ext>
          </a:extLst>
        </xdr:cNvPr>
        <xdr:cNvSpPr/>
      </xdr:nvSpPr>
      <xdr:spPr>
        <a:xfrm>
          <a:off x="980694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116</xdr:row>
      <xdr:rowOff>0</xdr:rowOff>
    </xdr:from>
    <xdr:to>
      <xdr:col>43</xdr:col>
      <xdr:colOff>190500</xdr:colOff>
      <xdr:row>117</xdr:row>
      <xdr:rowOff>114299</xdr:rowOff>
    </xdr:to>
    <xdr:sp macro="" textlink="">
      <xdr:nvSpPr>
        <xdr:cNvPr id="786" name="Minus 382">
          <a:extLst>
            <a:ext uri="{FF2B5EF4-FFF2-40B4-BE49-F238E27FC236}">
              <a16:creationId xmlns:a16="http://schemas.microsoft.com/office/drawing/2014/main" id="{A644D6DA-0C78-4BF6-A680-F744C4825EA7}"/>
            </a:ext>
          </a:extLst>
        </xdr:cNvPr>
        <xdr:cNvSpPr/>
      </xdr:nvSpPr>
      <xdr:spPr>
        <a:xfrm>
          <a:off x="1081278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190500</xdr:colOff>
      <xdr:row>127</xdr:row>
      <xdr:rowOff>114299</xdr:rowOff>
    </xdr:to>
    <xdr:sp macro="" textlink="">
      <xdr:nvSpPr>
        <xdr:cNvPr id="787" name="Minus 382">
          <a:extLst>
            <a:ext uri="{FF2B5EF4-FFF2-40B4-BE49-F238E27FC236}">
              <a16:creationId xmlns:a16="http://schemas.microsoft.com/office/drawing/2014/main" id="{D118476D-6700-4998-BDDF-A9F17C278E78}"/>
            </a:ext>
          </a:extLst>
        </xdr:cNvPr>
        <xdr:cNvSpPr/>
      </xdr:nvSpPr>
      <xdr:spPr>
        <a:xfrm>
          <a:off x="7543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190500</xdr:colOff>
      <xdr:row>127</xdr:row>
      <xdr:rowOff>114299</xdr:rowOff>
    </xdr:to>
    <xdr:sp macro="" textlink="">
      <xdr:nvSpPr>
        <xdr:cNvPr id="788" name="Minus 382">
          <a:extLst>
            <a:ext uri="{FF2B5EF4-FFF2-40B4-BE49-F238E27FC236}">
              <a16:creationId xmlns:a16="http://schemas.microsoft.com/office/drawing/2014/main" id="{54C3178F-6E9A-49C3-8192-DC9D615BCDE4}"/>
            </a:ext>
          </a:extLst>
        </xdr:cNvPr>
        <xdr:cNvSpPr/>
      </xdr:nvSpPr>
      <xdr:spPr>
        <a:xfrm>
          <a:off x="176022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126</xdr:row>
      <xdr:rowOff>0</xdr:rowOff>
    </xdr:from>
    <xdr:to>
      <xdr:col>11</xdr:col>
      <xdr:colOff>190500</xdr:colOff>
      <xdr:row>127</xdr:row>
      <xdr:rowOff>114299</xdr:rowOff>
    </xdr:to>
    <xdr:sp macro="" textlink="">
      <xdr:nvSpPr>
        <xdr:cNvPr id="789" name="Minus 382">
          <a:extLst>
            <a:ext uri="{FF2B5EF4-FFF2-40B4-BE49-F238E27FC236}">
              <a16:creationId xmlns:a16="http://schemas.microsoft.com/office/drawing/2014/main" id="{E4311D47-C834-430F-9485-59C3BBDC1400}"/>
            </a:ext>
          </a:extLst>
        </xdr:cNvPr>
        <xdr:cNvSpPr/>
      </xdr:nvSpPr>
      <xdr:spPr>
        <a:xfrm>
          <a:off x="276606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15</xdr:col>
      <xdr:colOff>190500</xdr:colOff>
      <xdr:row>127</xdr:row>
      <xdr:rowOff>114299</xdr:rowOff>
    </xdr:to>
    <xdr:sp macro="" textlink="">
      <xdr:nvSpPr>
        <xdr:cNvPr id="790" name="Minus 382">
          <a:extLst>
            <a:ext uri="{FF2B5EF4-FFF2-40B4-BE49-F238E27FC236}">
              <a16:creationId xmlns:a16="http://schemas.microsoft.com/office/drawing/2014/main" id="{13E3E9B5-95C1-473B-A679-B50959E153CD}"/>
            </a:ext>
          </a:extLst>
        </xdr:cNvPr>
        <xdr:cNvSpPr/>
      </xdr:nvSpPr>
      <xdr:spPr>
        <a:xfrm>
          <a:off x="377190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126</xdr:row>
      <xdr:rowOff>0</xdr:rowOff>
    </xdr:from>
    <xdr:to>
      <xdr:col>19</xdr:col>
      <xdr:colOff>190500</xdr:colOff>
      <xdr:row>127</xdr:row>
      <xdr:rowOff>114299</xdr:rowOff>
    </xdr:to>
    <xdr:sp macro="" textlink="">
      <xdr:nvSpPr>
        <xdr:cNvPr id="791" name="Minus 382">
          <a:extLst>
            <a:ext uri="{FF2B5EF4-FFF2-40B4-BE49-F238E27FC236}">
              <a16:creationId xmlns:a16="http://schemas.microsoft.com/office/drawing/2014/main" id="{5ECCA5D1-90D8-4FFC-B0B0-BA8F777669AE}"/>
            </a:ext>
          </a:extLst>
        </xdr:cNvPr>
        <xdr:cNvSpPr/>
      </xdr:nvSpPr>
      <xdr:spPr>
        <a:xfrm>
          <a:off x="477774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126</xdr:row>
      <xdr:rowOff>0</xdr:rowOff>
    </xdr:from>
    <xdr:to>
      <xdr:col>23</xdr:col>
      <xdr:colOff>190500</xdr:colOff>
      <xdr:row>127</xdr:row>
      <xdr:rowOff>114299</xdr:rowOff>
    </xdr:to>
    <xdr:sp macro="" textlink="">
      <xdr:nvSpPr>
        <xdr:cNvPr id="792" name="Minus 382">
          <a:extLst>
            <a:ext uri="{FF2B5EF4-FFF2-40B4-BE49-F238E27FC236}">
              <a16:creationId xmlns:a16="http://schemas.microsoft.com/office/drawing/2014/main" id="{FC917A50-A8DC-49A6-81DF-53838ECF3684}"/>
            </a:ext>
          </a:extLst>
        </xdr:cNvPr>
        <xdr:cNvSpPr/>
      </xdr:nvSpPr>
      <xdr:spPr>
        <a:xfrm>
          <a:off x="57835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126</xdr:row>
      <xdr:rowOff>0</xdr:rowOff>
    </xdr:from>
    <xdr:to>
      <xdr:col>27</xdr:col>
      <xdr:colOff>190500</xdr:colOff>
      <xdr:row>127</xdr:row>
      <xdr:rowOff>114299</xdr:rowOff>
    </xdr:to>
    <xdr:sp macro="" textlink="">
      <xdr:nvSpPr>
        <xdr:cNvPr id="793" name="Minus 382">
          <a:extLst>
            <a:ext uri="{FF2B5EF4-FFF2-40B4-BE49-F238E27FC236}">
              <a16:creationId xmlns:a16="http://schemas.microsoft.com/office/drawing/2014/main" id="{BFF2E26E-2422-413B-86CE-0BD7DE8B6E57}"/>
            </a:ext>
          </a:extLst>
        </xdr:cNvPr>
        <xdr:cNvSpPr/>
      </xdr:nvSpPr>
      <xdr:spPr>
        <a:xfrm>
          <a:off x="678942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126</xdr:row>
      <xdr:rowOff>0</xdr:rowOff>
    </xdr:from>
    <xdr:to>
      <xdr:col>31</xdr:col>
      <xdr:colOff>190500</xdr:colOff>
      <xdr:row>127</xdr:row>
      <xdr:rowOff>114299</xdr:rowOff>
    </xdr:to>
    <xdr:sp macro="" textlink="">
      <xdr:nvSpPr>
        <xdr:cNvPr id="794" name="Minus 382">
          <a:extLst>
            <a:ext uri="{FF2B5EF4-FFF2-40B4-BE49-F238E27FC236}">
              <a16:creationId xmlns:a16="http://schemas.microsoft.com/office/drawing/2014/main" id="{8A21B790-2647-4DBD-B19D-2CCE063A3D91}"/>
            </a:ext>
          </a:extLst>
        </xdr:cNvPr>
        <xdr:cNvSpPr/>
      </xdr:nvSpPr>
      <xdr:spPr>
        <a:xfrm>
          <a:off x="779526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190500</xdr:colOff>
      <xdr:row>127</xdr:row>
      <xdr:rowOff>114299</xdr:rowOff>
    </xdr:to>
    <xdr:sp macro="" textlink="">
      <xdr:nvSpPr>
        <xdr:cNvPr id="795" name="Minus 382">
          <a:extLst>
            <a:ext uri="{FF2B5EF4-FFF2-40B4-BE49-F238E27FC236}">
              <a16:creationId xmlns:a16="http://schemas.microsoft.com/office/drawing/2014/main" id="{7DF57AEC-487D-4698-8662-ED4FD25D7A77}"/>
            </a:ext>
          </a:extLst>
        </xdr:cNvPr>
        <xdr:cNvSpPr/>
      </xdr:nvSpPr>
      <xdr:spPr>
        <a:xfrm>
          <a:off x="880110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126</xdr:row>
      <xdr:rowOff>0</xdr:rowOff>
    </xdr:from>
    <xdr:to>
      <xdr:col>39</xdr:col>
      <xdr:colOff>190500</xdr:colOff>
      <xdr:row>127</xdr:row>
      <xdr:rowOff>114299</xdr:rowOff>
    </xdr:to>
    <xdr:sp macro="" textlink="">
      <xdr:nvSpPr>
        <xdr:cNvPr id="796" name="Minus 382">
          <a:extLst>
            <a:ext uri="{FF2B5EF4-FFF2-40B4-BE49-F238E27FC236}">
              <a16:creationId xmlns:a16="http://schemas.microsoft.com/office/drawing/2014/main" id="{317C3437-B020-4094-B42F-DCAB03B452D0}"/>
            </a:ext>
          </a:extLst>
        </xdr:cNvPr>
        <xdr:cNvSpPr/>
      </xdr:nvSpPr>
      <xdr:spPr>
        <a:xfrm>
          <a:off x="980694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126</xdr:row>
      <xdr:rowOff>0</xdr:rowOff>
    </xdr:from>
    <xdr:to>
      <xdr:col>43</xdr:col>
      <xdr:colOff>190500</xdr:colOff>
      <xdr:row>127</xdr:row>
      <xdr:rowOff>114299</xdr:rowOff>
    </xdr:to>
    <xdr:sp macro="" textlink="">
      <xdr:nvSpPr>
        <xdr:cNvPr id="797" name="Minus 382">
          <a:extLst>
            <a:ext uri="{FF2B5EF4-FFF2-40B4-BE49-F238E27FC236}">
              <a16:creationId xmlns:a16="http://schemas.microsoft.com/office/drawing/2014/main" id="{3763E72E-4E59-47DA-8F67-0D78F4BF8EFF}"/>
            </a:ext>
          </a:extLst>
        </xdr:cNvPr>
        <xdr:cNvSpPr/>
      </xdr:nvSpPr>
      <xdr:spPr>
        <a:xfrm>
          <a:off x="108127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190500</xdr:colOff>
      <xdr:row>137</xdr:row>
      <xdr:rowOff>114299</xdr:rowOff>
    </xdr:to>
    <xdr:sp macro="" textlink="">
      <xdr:nvSpPr>
        <xdr:cNvPr id="798" name="Minus 382">
          <a:extLst>
            <a:ext uri="{FF2B5EF4-FFF2-40B4-BE49-F238E27FC236}">
              <a16:creationId xmlns:a16="http://schemas.microsoft.com/office/drawing/2014/main" id="{DFE5BAD5-4914-4987-AFE4-6D8885F37AA6}"/>
            </a:ext>
          </a:extLst>
        </xdr:cNvPr>
        <xdr:cNvSpPr/>
      </xdr:nvSpPr>
      <xdr:spPr>
        <a:xfrm>
          <a:off x="7543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190500</xdr:colOff>
      <xdr:row>137</xdr:row>
      <xdr:rowOff>114299</xdr:rowOff>
    </xdr:to>
    <xdr:sp macro="" textlink="">
      <xdr:nvSpPr>
        <xdr:cNvPr id="799" name="Minus 382">
          <a:extLst>
            <a:ext uri="{FF2B5EF4-FFF2-40B4-BE49-F238E27FC236}">
              <a16:creationId xmlns:a16="http://schemas.microsoft.com/office/drawing/2014/main" id="{0E348AF0-A9D0-4B0B-AF20-141F0D936F73}"/>
            </a:ext>
          </a:extLst>
        </xdr:cNvPr>
        <xdr:cNvSpPr/>
      </xdr:nvSpPr>
      <xdr:spPr>
        <a:xfrm>
          <a:off x="176022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190500</xdr:colOff>
      <xdr:row>137</xdr:row>
      <xdr:rowOff>114299</xdr:rowOff>
    </xdr:to>
    <xdr:sp macro="" textlink="">
      <xdr:nvSpPr>
        <xdr:cNvPr id="800" name="Minus 382">
          <a:extLst>
            <a:ext uri="{FF2B5EF4-FFF2-40B4-BE49-F238E27FC236}">
              <a16:creationId xmlns:a16="http://schemas.microsoft.com/office/drawing/2014/main" id="{73B2FE6D-03FC-4BCF-B8AE-93AE99E97B6A}"/>
            </a:ext>
          </a:extLst>
        </xdr:cNvPr>
        <xdr:cNvSpPr/>
      </xdr:nvSpPr>
      <xdr:spPr>
        <a:xfrm>
          <a:off x="276606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190500</xdr:colOff>
      <xdr:row>137</xdr:row>
      <xdr:rowOff>114299</xdr:rowOff>
    </xdr:to>
    <xdr:sp macro="" textlink="">
      <xdr:nvSpPr>
        <xdr:cNvPr id="801" name="Minus 382">
          <a:extLst>
            <a:ext uri="{FF2B5EF4-FFF2-40B4-BE49-F238E27FC236}">
              <a16:creationId xmlns:a16="http://schemas.microsoft.com/office/drawing/2014/main" id="{124A7D50-DD14-456C-B215-25D8F83434DD}"/>
            </a:ext>
          </a:extLst>
        </xdr:cNvPr>
        <xdr:cNvSpPr/>
      </xdr:nvSpPr>
      <xdr:spPr>
        <a:xfrm>
          <a:off x="377190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136</xdr:row>
      <xdr:rowOff>0</xdr:rowOff>
    </xdr:from>
    <xdr:to>
      <xdr:col>19</xdr:col>
      <xdr:colOff>190500</xdr:colOff>
      <xdr:row>137</xdr:row>
      <xdr:rowOff>114299</xdr:rowOff>
    </xdr:to>
    <xdr:sp macro="" textlink="">
      <xdr:nvSpPr>
        <xdr:cNvPr id="802" name="Minus 382">
          <a:extLst>
            <a:ext uri="{FF2B5EF4-FFF2-40B4-BE49-F238E27FC236}">
              <a16:creationId xmlns:a16="http://schemas.microsoft.com/office/drawing/2014/main" id="{65AB00E9-5434-46FA-B609-2CF4E37063EA}"/>
            </a:ext>
          </a:extLst>
        </xdr:cNvPr>
        <xdr:cNvSpPr/>
      </xdr:nvSpPr>
      <xdr:spPr>
        <a:xfrm>
          <a:off x="477774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136</xdr:row>
      <xdr:rowOff>0</xdr:rowOff>
    </xdr:from>
    <xdr:to>
      <xdr:col>23</xdr:col>
      <xdr:colOff>190500</xdr:colOff>
      <xdr:row>137</xdr:row>
      <xdr:rowOff>114299</xdr:rowOff>
    </xdr:to>
    <xdr:sp macro="" textlink="">
      <xdr:nvSpPr>
        <xdr:cNvPr id="803" name="Minus 382">
          <a:extLst>
            <a:ext uri="{FF2B5EF4-FFF2-40B4-BE49-F238E27FC236}">
              <a16:creationId xmlns:a16="http://schemas.microsoft.com/office/drawing/2014/main" id="{C9B725B6-558C-4E2D-A296-E6F3D5ED3ABC}"/>
            </a:ext>
          </a:extLst>
        </xdr:cNvPr>
        <xdr:cNvSpPr/>
      </xdr:nvSpPr>
      <xdr:spPr>
        <a:xfrm>
          <a:off x="57835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136</xdr:row>
      <xdr:rowOff>0</xdr:rowOff>
    </xdr:from>
    <xdr:to>
      <xdr:col>27</xdr:col>
      <xdr:colOff>190500</xdr:colOff>
      <xdr:row>137</xdr:row>
      <xdr:rowOff>114299</xdr:rowOff>
    </xdr:to>
    <xdr:sp macro="" textlink="">
      <xdr:nvSpPr>
        <xdr:cNvPr id="804" name="Minus 382">
          <a:extLst>
            <a:ext uri="{FF2B5EF4-FFF2-40B4-BE49-F238E27FC236}">
              <a16:creationId xmlns:a16="http://schemas.microsoft.com/office/drawing/2014/main" id="{7218B20B-C02E-4966-BD8A-1CB18E96C22C}"/>
            </a:ext>
          </a:extLst>
        </xdr:cNvPr>
        <xdr:cNvSpPr/>
      </xdr:nvSpPr>
      <xdr:spPr>
        <a:xfrm>
          <a:off x="678942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136</xdr:row>
      <xdr:rowOff>0</xdr:rowOff>
    </xdr:from>
    <xdr:to>
      <xdr:col>31</xdr:col>
      <xdr:colOff>190500</xdr:colOff>
      <xdr:row>137</xdr:row>
      <xdr:rowOff>114299</xdr:rowOff>
    </xdr:to>
    <xdr:sp macro="" textlink="">
      <xdr:nvSpPr>
        <xdr:cNvPr id="805" name="Minus 382">
          <a:extLst>
            <a:ext uri="{FF2B5EF4-FFF2-40B4-BE49-F238E27FC236}">
              <a16:creationId xmlns:a16="http://schemas.microsoft.com/office/drawing/2014/main" id="{1D831F8C-93CC-44CC-9422-7215972713B8}"/>
            </a:ext>
          </a:extLst>
        </xdr:cNvPr>
        <xdr:cNvSpPr/>
      </xdr:nvSpPr>
      <xdr:spPr>
        <a:xfrm>
          <a:off x="779526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190500</xdr:colOff>
      <xdr:row>137</xdr:row>
      <xdr:rowOff>114299</xdr:rowOff>
    </xdr:to>
    <xdr:sp macro="" textlink="">
      <xdr:nvSpPr>
        <xdr:cNvPr id="806" name="Minus 382">
          <a:extLst>
            <a:ext uri="{FF2B5EF4-FFF2-40B4-BE49-F238E27FC236}">
              <a16:creationId xmlns:a16="http://schemas.microsoft.com/office/drawing/2014/main" id="{8360A513-8755-460F-A0E5-9A13D88FFC67}"/>
            </a:ext>
          </a:extLst>
        </xdr:cNvPr>
        <xdr:cNvSpPr/>
      </xdr:nvSpPr>
      <xdr:spPr>
        <a:xfrm>
          <a:off x="880110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136</xdr:row>
      <xdr:rowOff>0</xdr:rowOff>
    </xdr:from>
    <xdr:to>
      <xdr:col>39</xdr:col>
      <xdr:colOff>190500</xdr:colOff>
      <xdr:row>137</xdr:row>
      <xdr:rowOff>114299</xdr:rowOff>
    </xdr:to>
    <xdr:sp macro="" textlink="">
      <xdr:nvSpPr>
        <xdr:cNvPr id="807" name="Minus 382">
          <a:extLst>
            <a:ext uri="{FF2B5EF4-FFF2-40B4-BE49-F238E27FC236}">
              <a16:creationId xmlns:a16="http://schemas.microsoft.com/office/drawing/2014/main" id="{FC3750FE-0F0F-4AE1-A82D-87AA377BF0EC}"/>
            </a:ext>
          </a:extLst>
        </xdr:cNvPr>
        <xdr:cNvSpPr/>
      </xdr:nvSpPr>
      <xdr:spPr>
        <a:xfrm>
          <a:off x="980694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190500</xdr:colOff>
      <xdr:row>137</xdr:row>
      <xdr:rowOff>114299</xdr:rowOff>
    </xdr:to>
    <xdr:sp macro="" textlink="">
      <xdr:nvSpPr>
        <xdr:cNvPr id="808" name="Minus 382">
          <a:extLst>
            <a:ext uri="{FF2B5EF4-FFF2-40B4-BE49-F238E27FC236}">
              <a16:creationId xmlns:a16="http://schemas.microsoft.com/office/drawing/2014/main" id="{51807D2C-3FA8-429F-A389-5DCCFA2BEBD9}"/>
            </a:ext>
          </a:extLst>
        </xdr:cNvPr>
        <xdr:cNvSpPr/>
      </xdr:nvSpPr>
      <xdr:spPr>
        <a:xfrm>
          <a:off x="108127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190500</xdr:colOff>
      <xdr:row>147</xdr:row>
      <xdr:rowOff>114299</xdr:rowOff>
    </xdr:to>
    <xdr:sp macro="" textlink="">
      <xdr:nvSpPr>
        <xdr:cNvPr id="809" name="Minus 382">
          <a:extLst>
            <a:ext uri="{FF2B5EF4-FFF2-40B4-BE49-F238E27FC236}">
              <a16:creationId xmlns:a16="http://schemas.microsoft.com/office/drawing/2014/main" id="{31C03D57-22E2-44C2-A56C-FA08EFEA15DD}"/>
            </a:ext>
          </a:extLst>
        </xdr:cNvPr>
        <xdr:cNvSpPr/>
      </xdr:nvSpPr>
      <xdr:spPr>
        <a:xfrm>
          <a:off x="7543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190500</xdr:colOff>
      <xdr:row>147</xdr:row>
      <xdr:rowOff>114299</xdr:rowOff>
    </xdr:to>
    <xdr:sp macro="" textlink="">
      <xdr:nvSpPr>
        <xdr:cNvPr id="810" name="Minus 382">
          <a:extLst>
            <a:ext uri="{FF2B5EF4-FFF2-40B4-BE49-F238E27FC236}">
              <a16:creationId xmlns:a16="http://schemas.microsoft.com/office/drawing/2014/main" id="{582E9386-4413-4DBD-A09D-456ED3C5333B}"/>
            </a:ext>
          </a:extLst>
        </xdr:cNvPr>
        <xdr:cNvSpPr/>
      </xdr:nvSpPr>
      <xdr:spPr>
        <a:xfrm>
          <a:off x="176022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146</xdr:row>
      <xdr:rowOff>0</xdr:rowOff>
    </xdr:from>
    <xdr:to>
      <xdr:col>11</xdr:col>
      <xdr:colOff>190500</xdr:colOff>
      <xdr:row>147</xdr:row>
      <xdr:rowOff>114299</xdr:rowOff>
    </xdr:to>
    <xdr:sp macro="" textlink="">
      <xdr:nvSpPr>
        <xdr:cNvPr id="811" name="Minus 382">
          <a:extLst>
            <a:ext uri="{FF2B5EF4-FFF2-40B4-BE49-F238E27FC236}">
              <a16:creationId xmlns:a16="http://schemas.microsoft.com/office/drawing/2014/main" id="{17601A41-B66A-4252-AD5C-6B34ABFED35B}"/>
            </a:ext>
          </a:extLst>
        </xdr:cNvPr>
        <xdr:cNvSpPr/>
      </xdr:nvSpPr>
      <xdr:spPr>
        <a:xfrm>
          <a:off x="276606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146</xdr:row>
      <xdr:rowOff>0</xdr:rowOff>
    </xdr:from>
    <xdr:to>
      <xdr:col>15</xdr:col>
      <xdr:colOff>190500</xdr:colOff>
      <xdr:row>147</xdr:row>
      <xdr:rowOff>114299</xdr:rowOff>
    </xdr:to>
    <xdr:sp macro="" textlink="">
      <xdr:nvSpPr>
        <xdr:cNvPr id="812" name="Minus 382">
          <a:extLst>
            <a:ext uri="{FF2B5EF4-FFF2-40B4-BE49-F238E27FC236}">
              <a16:creationId xmlns:a16="http://schemas.microsoft.com/office/drawing/2014/main" id="{B28FDCC2-7736-462E-A9F0-5764D435451B}"/>
            </a:ext>
          </a:extLst>
        </xdr:cNvPr>
        <xdr:cNvSpPr/>
      </xdr:nvSpPr>
      <xdr:spPr>
        <a:xfrm>
          <a:off x="377190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146</xdr:row>
      <xdr:rowOff>0</xdr:rowOff>
    </xdr:from>
    <xdr:to>
      <xdr:col>19</xdr:col>
      <xdr:colOff>190500</xdr:colOff>
      <xdr:row>147</xdr:row>
      <xdr:rowOff>114299</xdr:rowOff>
    </xdr:to>
    <xdr:sp macro="" textlink="">
      <xdr:nvSpPr>
        <xdr:cNvPr id="813" name="Minus 382">
          <a:extLst>
            <a:ext uri="{FF2B5EF4-FFF2-40B4-BE49-F238E27FC236}">
              <a16:creationId xmlns:a16="http://schemas.microsoft.com/office/drawing/2014/main" id="{FC65E161-A37B-4E31-8A06-FDD3E17DF666}"/>
            </a:ext>
          </a:extLst>
        </xdr:cNvPr>
        <xdr:cNvSpPr/>
      </xdr:nvSpPr>
      <xdr:spPr>
        <a:xfrm>
          <a:off x="477774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146</xdr:row>
      <xdr:rowOff>0</xdr:rowOff>
    </xdr:from>
    <xdr:to>
      <xdr:col>23</xdr:col>
      <xdr:colOff>190500</xdr:colOff>
      <xdr:row>147</xdr:row>
      <xdr:rowOff>114299</xdr:rowOff>
    </xdr:to>
    <xdr:sp macro="" textlink="">
      <xdr:nvSpPr>
        <xdr:cNvPr id="814" name="Minus 382">
          <a:extLst>
            <a:ext uri="{FF2B5EF4-FFF2-40B4-BE49-F238E27FC236}">
              <a16:creationId xmlns:a16="http://schemas.microsoft.com/office/drawing/2014/main" id="{5A12C8A3-5255-4D55-A67E-870EC21A716E}"/>
            </a:ext>
          </a:extLst>
        </xdr:cNvPr>
        <xdr:cNvSpPr/>
      </xdr:nvSpPr>
      <xdr:spPr>
        <a:xfrm>
          <a:off x="57835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146</xdr:row>
      <xdr:rowOff>0</xdr:rowOff>
    </xdr:from>
    <xdr:to>
      <xdr:col>27</xdr:col>
      <xdr:colOff>190500</xdr:colOff>
      <xdr:row>147</xdr:row>
      <xdr:rowOff>114299</xdr:rowOff>
    </xdr:to>
    <xdr:sp macro="" textlink="">
      <xdr:nvSpPr>
        <xdr:cNvPr id="815" name="Minus 382">
          <a:extLst>
            <a:ext uri="{FF2B5EF4-FFF2-40B4-BE49-F238E27FC236}">
              <a16:creationId xmlns:a16="http://schemas.microsoft.com/office/drawing/2014/main" id="{5F04908E-C8C9-45ED-8E91-094297A15499}"/>
            </a:ext>
          </a:extLst>
        </xdr:cNvPr>
        <xdr:cNvSpPr/>
      </xdr:nvSpPr>
      <xdr:spPr>
        <a:xfrm>
          <a:off x="678942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146</xdr:row>
      <xdr:rowOff>0</xdr:rowOff>
    </xdr:from>
    <xdr:to>
      <xdr:col>31</xdr:col>
      <xdr:colOff>190500</xdr:colOff>
      <xdr:row>147</xdr:row>
      <xdr:rowOff>114299</xdr:rowOff>
    </xdr:to>
    <xdr:sp macro="" textlink="">
      <xdr:nvSpPr>
        <xdr:cNvPr id="816" name="Minus 382">
          <a:extLst>
            <a:ext uri="{FF2B5EF4-FFF2-40B4-BE49-F238E27FC236}">
              <a16:creationId xmlns:a16="http://schemas.microsoft.com/office/drawing/2014/main" id="{A036A0EE-33F8-43CA-98AC-ACA7ED1E2A73}"/>
            </a:ext>
          </a:extLst>
        </xdr:cNvPr>
        <xdr:cNvSpPr/>
      </xdr:nvSpPr>
      <xdr:spPr>
        <a:xfrm>
          <a:off x="779526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114299</xdr:rowOff>
    </xdr:to>
    <xdr:sp macro="" textlink="">
      <xdr:nvSpPr>
        <xdr:cNvPr id="817" name="Minus 382">
          <a:extLst>
            <a:ext uri="{FF2B5EF4-FFF2-40B4-BE49-F238E27FC236}">
              <a16:creationId xmlns:a16="http://schemas.microsoft.com/office/drawing/2014/main" id="{337CA46A-9C5C-4D6F-A6D0-931B2015E763}"/>
            </a:ext>
          </a:extLst>
        </xdr:cNvPr>
        <xdr:cNvSpPr/>
      </xdr:nvSpPr>
      <xdr:spPr>
        <a:xfrm>
          <a:off x="880110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146</xdr:row>
      <xdr:rowOff>0</xdr:rowOff>
    </xdr:from>
    <xdr:to>
      <xdr:col>39</xdr:col>
      <xdr:colOff>190500</xdr:colOff>
      <xdr:row>147</xdr:row>
      <xdr:rowOff>114299</xdr:rowOff>
    </xdr:to>
    <xdr:sp macro="" textlink="">
      <xdr:nvSpPr>
        <xdr:cNvPr id="818" name="Minus 382">
          <a:extLst>
            <a:ext uri="{FF2B5EF4-FFF2-40B4-BE49-F238E27FC236}">
              <a16:creationId xmlns:a16="http://schemas.microsoft.com/office/drawing/2014/main" id="{D4F9239A-6E64-4B4F-AAF0-F1720930083D}"/>
            </a:ext>
          </a:extLst>
        </xdr:cNvPr>
        <xdr:cNvSpPr/>
      </xdr:nvSpPr>
      <xdr:spPr>
        <a:xfrm>
          <a:off x="980694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146</xdr:row>
      <xdr:rowOff>0</xdr:rowOff>
    </xdr:from>
    <xdr:to>
      <xdr:col>43</xdr:col>
      <xdr:colOff>190500</xdr:colOff>
      <xdr:row>147</xdr:row>
      <xdr:rowOff>114299</xdr:rowOff>
    </xdr:to>
    <xdr:sp macro="" textlink="">
      <xdr:nvSpPr>
        <xdr:cNvPr id="819" name="Minus 382">
          <a:extLst>
            <a:ext uri="{FF2B5EF4-FFF2-40B4-BE49-F238E27FC236}">
              <a16:creationId xmlns:a16="http://schemas.microsoft.com/office/drawing/2014/main" id="{E02D1793-B034-4443-8C51-7BFF1135A30D}"/>
            </a:ext>
          </a:extLst>
        </xdr:cNvPr>
        <xdr:cNvSpPr/>
      </xdr:nvSpPr>
      <xdr:spPr>
        <a:xfrm>
          <a:off x="108127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190500</xdr:colOff>
      <xdr:row>157</xdr:row>
      <xdr:rowOff>114299</xdr:rowOff>
    </xdr:to>
    <xdr:sp macro="" textlink="">
      <xdr:nvSpPr>
        <xdr:cNvPr id="820" name="Minus 382">
          <a:extLst>
            <a:ext uri="{FF2B5EF4-FFF2-40B4-BE49-F238E27FC236}">
              <a16:creationId xmlns:a16="http://schemas.microsoft.com/office/drawing/2014/main" id="{01D28C16-8851-49BC-82A8-F2387115F76A}"/>
            </a:ext>
          </a:extLst>
        </xdr:cNvPr>
        <xdr:cNvSpPr/>
      </xdr:nvSpPr>
      <xdr:spPr>
        <a:xfrm>
          <a:off x="75438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190500</xdr:colOff>
      <xdr:row>157</xdr:row>
      <xdr:rowOff>114299</xdr:rowOff>
    </xdr:to>
    <xdr:sp macro="" textlink="">
      <xdr:nvSpPr>
        <xdr:cNvPr id="821" name="Minus 382">
          <a:extLst>
            <a:ext uri="{FF2B5EF4-FFF2-40B4-BE49-F238E27FC236}">
              <a16:creationId xmlns:a16="http://schemas.microsoft.com/office/drawing/2014/main" id="{2050E08B-B68D-43A2-A6BB-E83FCA6BD477}"/>
            </a:ext>
          </a:extLst>
        </xdr:cNvPr>
        <xdr:cNvSpPr/>
      </xdr:nvSpPr>
      <xdr:spPr>
        <a:xfrm>
          <a:off x="176022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156</xdr:row>
      <xdr:rowOff>0</xdr:rowOff>
    </xdr:from>
    <xdr:to>
      <xdr:col>11</xdr:col>
      <xdr:colOff>190500</xdr:colOff>
      <xdr:row>157</xdr:row>
      <xdr:rowOff>114299</xdr:rowOff>
    </xdr:to>
    <xdr:sp macro="" textlink="">
      <xdr:nvSpPr>
        <xdr:cNvPr id="822" name="Minus 382">
          <a:extLst>
            <a:ext uri="{FF2B5EF4-FFF2-40B4-BE49-F238E27FC236}">
              <a16:creationId xmlns:a16="http://schemas.microsoft.com/office/drawing/2014/main" id="{B5830477-ACB7-4FE1-8440-5CDF0B7187FE}"/>
            </a:ext>
          </a:extLst>
        </xdr:cNvPr>
        <xdr:cNvSpPr/>
      </xdr:nvSpPr>
      <xdr:spPr>
        <a:xfrm>
          <a:off x="276606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156</xdr:row>
      <xdr:rowOff>0</xdr:rowOff>
    </xdr:from>
    <xdr:to>
      <xdr:col>15</xdr:col>
      <xdr:colOff>190500</xdr:colOff>
      <xdr:row>157</xdr:row>
      <xdr:rowOff>114299</xdr:rowOff>
    </xdr:to>
    <xdr:sp macro="" textlink="">
      <xdr:nvSpPr>
        <xdr:cNvPr id="823" name="Minus 382">
          <a:extLst>
            <a:ext uri="{FF2B5EF4-FFF2-40B4-BE49-F238E27FC236}">
              <a16:creationId xmlns:a16="http://schemas.microsoft.com/office/drawing/2014/main" id="{6C757D24-42CB-49C6-BF67-E38D0EEB52E9}"/>
            </a:ext>
          </a:extLst>
        </xdr:cNvPr>
        <xdr:cNvSpPr/>
      </xdr:nvSpPr>
      <xdr:spPr>
        <a:xfrm>
          <a:off x="377190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156</xdr:row>
      <xdr:rowOff>0</xdr:rowOff>
    </xdr:from>
    <xdr:to>
      <xdr:col>19</xdr:col>
      <xdr:colOff>190500</xdr:colOff>
      <xdr:row>157</xdr:row>
      <xdr:rowOff>114299</xdr:rowOff>
    </xdr:to>
    <xdr:sp macro="" textlink="">
      <xdr:nvSpPr>
        <xdr:cNvPr id="824" name="Minus 382">
          <a:extLst>
            <a:ext uri="{FF2B5EF4-FFF2-40B4-BE49-F238E27FC236}">
              <a16:creationId xmlns:a16="http://schemas.microsoft.com/office/drawing/2014/main" id="{F6F5358E-B18D-4026-B6C2-8EDD3A9E3558}"/>
            </a:ext>
          </a:extLst>
        </xdr:cNvPr>
        <xdr:cNvSpPr/>
      </xdr:nvSpPr>
      <xdr:spPr>
        <a:xfrm>
          <a:off x="477774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156</xdr:row>
      <xdr:rowOff>0</xdr:rowOff>
    </xdr:from>
    <xdr:to>
      <xdr:col>23</xdr:col>
      <xdr:colOff>190500</xdr:colOff>
      <xdr:row>157</xdr:row>
      <xdr:rowOff>114299</xdr:rowOff>
    </xdr:to>
    <xdr:sp macro="" textlink="">
      <xdr:nvSpPr>
        <xdr:cNvPr id="825" name="Minus 382">
          <a:extLst>
            <a:ext uri="{FF2B5EF4-FFF2-40B4-BE49-F238E27FC236}">
              <a16:creationId xmlns:a16="http://schemas.microsoft.com/office/drawing/2014/main" id="{A6DF67E3-DFA5-49D3-A148-2C7907C41A08}"/>
            </a:ext>
          </a:extLst>
        </xdr:cNvPr>
        <xdr:cNvSpPr/>
      </xdr:nvSpPr>
      <xdr:spPr>
        <a:xfrm>
          <a:off x="578358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156</xdr:row>
      <xdr:rowOff>0</xdr:rowOff>
    </xdr:from>
    <xdr:to>
      <xdr:col>27</xdr:col>
      <xdr:colOff>190500</xdr:colOff>
      <xdr:row>157</xdr:row>
      <xdr:rowOff>114299</xdr:rowOff>
    </xdr:to>
    <xdr:sp macro="" textlink="">
      <xdr:nvSpPr>
        <xdr:cNvPr id="826" name="Minus 382">
          <a:extLst>
            <a:ext uri="{FF2B5EF4-FFF2-40B4-BE49-F238E27FC236}">
              <a16:creationId xmlns:a16="http://schemas.microsoft.com/office/drawing/2014/main" id="{88166CE3-A9A3-45CB-B89C-8CD83BC59FF7}"/>
            </a:ext>
          </a:extLst>
        </xdr:cNvPr>
        <xdr:cNvSpPr/>
      </xdr:nvSpPr>
      <xdr:spPr>
        <a:xfrm>
          <a:off x="678942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156</xdr:row>
      <xdr:rowOff>0</xdr:rowOff>
    </xdr:from>
    <xdr:to>
      <xdr:col>31</xdr:col>
      <xdr:colOff>190500</xdr:colOff>
      <xdr:row>157</xdr:row>
      <xdr:rowOff>114299</xdr:rowOff>
    </xdr:to>
    <xdr:sp macro="" textlink="">
      <xdr:nvSpPr>
        <xdr:cNvPr id="827" name="Minus 382">
          <a:extLst>
            <a:ext uri="{FF2B5EF4-FFF2-40B4-BE49-F238E27FC236}">
              <a16:creationId xmlns:a16="http://schemas.microsoft.com/office/drawing/2014/main" id="{5E131402-EB83-4970-BDAB-739D770FEF5F}"/>
            </a:ext>
          </a:extLst>
        </xdr:cNvPr>
        <xdr:cNvSpPr/>
      </xdr:nvSpPr>
      <xdr:spPr>
        <a:xfrm>
          <a:off x="779526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190500</xdr:colOff>
      <xdr:row>157</xdr:row>
      <xdr:rowOff>114299</xdr:rowOff>
    </xdr:to>
    <xdr:sp macro="" textlink="">
      <xdr:nvSpPr>
        <xdr:cNvPr id="828" name="Minus 382">
          <a:extLst>
            <a:ext uri="{FF2B5EF4-FFF2-40B4-BE49-F238E27FC236}">
              <a16:creationId xmlns:a16="http://schemas.microsoft.com/office/drawing/2014/main" id="{4C49B29B-1DCA-4964-8BA8-4ABD9E8954F3}"/>
            </a:ext>
          </a:extLst>
        </xdr:cNvPr>
        <xdr:cNvSpPr/>
      </xdr:nvSpPr>
      <xdr:spPr>
        <a:xfrm>
          <a:off x="880110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156</xdr:row>
      <xdr:rowOff>0</xdr:rowOff>
    </xdr:from>
    <xdr:to>
      <xdr:col>39</xdr:col>
      <xdr:colOff>190500</xdr:colOff>
      <xdr:row>157</xdr:row>
      <xdr:rowOff>114299</xdr:rowOff>
    </xdr:to>
    <xdr:sp macro="" textlink="">
      <xdr:nvSpPr>
        <xdr:cNvPr id="829" name="Minus 382">
          <a:extLst>
            <a:ext uri="{FF2B5EF4-FFF2-40B4-BE49-F238E27FC236}">
              <a16:creationId xmlns:a16="http://schemas.microsoft.com/office/drawing/2014/main" id="{77CCD6FD-1E8C-4D29-85B5-23005AD1523D}"/>
            </a:ext>
          </a:extLst>
        </xdr:cNvPr>
        <xdr:cNvSpPr/>
      </xdr:nvSpPr>
      <xdr:spPr>
        <a:xfrm>
          <a:off x="980694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156</xdr:row>
      <xdr:rowOff>0</xdr:rowOff>
    </xdr:from>
    <xdr:to>
      <xdr:col>43</xdr:col>
      <xdr:colOff>190500</xdr:colOff>
      <xdr:row>157</xdr:row>
      <xdr:rowOff>114299</xdr:rowOff>
    </xdr:to>
    <xdr:sp macro="" textlink="">
      <xdr:nvSpPr>
        <xdr:cNvPr id="830" name="Minus 382">
          <a:extLst>
            <a:ext uri="{FF2B5EF4-FFF2-40B4-BE49-F238E27FC236}">
              <a16:creationId xmlns:a16="http://schemas.microsoft.com/office/drawing/2014/main" id="{C1E9EB3C-056A-4F0C-9FB4-3D3942512F2B}"/>
            </a:ext>
          </a:extLst>
        </xdr:cNvPr>
        <xdr:cNvSpPr/>
      </xdr:nvSpPr>
      <xdr:spPr>
        <a:xfrm>
          <a:off x="1081278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190500</xdr:colOff>
      <xdr:row>167</xdr:row>
      <xdr:rowOff>114299</xdr:rowOff>
    </xdr:to>
    <xdr:sp macro="" textlink="">
      <xdr:nvSpPr>
        <xdr:cNvPr id="831" name="Minus 382">
          <a:extLst>
            <a:ext uri="{FF2B5EF4-FFF2-40B4-BE49-F238E27FC236}">
              <a16:creationId xmlns:a16="http://schemas.microsoft.com/office/drawing/2014/main" id="{8FF723E4-1032-4466-9BD2-557CB837F159}"/>
            </a:ext>
          </a:extLst>
        </xdr:cNvPr>
        <xdr:cNvSpPr/>
      </xdr:nvSpPr>
      <xdr:spPr>
        <a:xfrm>
          <a:off x="7543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190500</xdr:colOff>
      <xdr:row>167</xdr:row>
      <xdr:rowOff>114299</xdr:rowOff>
    </xdr:to>
    <xdr:sp macro="" textlink="">
      <xdr:nvSpPr>
        <xdr:cNvPr id="832" name="Minus 382">
          <a:extLst>
            <a:ext uri="{FF2B5EF4-FFF2-40B4-BE49-F238E27FC236}">
              <a16:creationId xmlns:a16="http://schemas.microsoft.com/office/drawing/2014/main" id="{A3336870-DBE3-42C3-AFC9-2C714AA63296}"/>
            </a:ext>
          </a:extLst>
        </xdr:cNvPr>
        <xdr:cNvSpPr/>
      </xdr:nvSpPr>
      <xdr:spPr>
        <a:xfrm>
          <a:off x="176022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166</xdr:row>
      <xdr:rowOff>0</xdr:rowOff>
    </xdr:from>
    <xdr:to>
      <xdr:col>11</xdr:col>
      <xdr:colOff>190500</xdr:colOff>
      <xdr:row>167</xdr:row>
      <xdr:rowOff>114299</xdr:rowOff>
    </xdr:to>
    <xdr:sp macro="" textlink="">
      <xdr:nvSpPr>
        <xdr:cNvPr id="833" name="Minus 382">
          <a:extLst>
            <a:ext uri="{FF2B5EF4-FFF2-40B4-BE49-F238E27FC236}">
              <a16:creationId xmlns:a16="http://schemas.microsoft.com/office/drawing/2014/main" id="{67EA2298-1EE6-41A4-998E-E6635F94E2D3}"/>
            </a:ext>
          </a:extLst>
        </xdr:cNvPr>
        <xdr:cNvSpPr/>
      </xdr:nvSpPr>
      <xdr:spPr>
        <a:xfrm>
          <a:off x="276606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166</xdr:row>
      <xdr:rowOff>0</xdr:rowOff>
    </xdr:from>
    <xdr:to>
      <xdr:col>15</xdr:col>
      <xdr:colOff>190500</xdr:colOff>
      <xdr:row>167</xdr:row>
      <xdr:rowOff>114299</xdr:rowOff>
    </xdr:to>
    <xdr:sp macro="" textlink="">
      <xdr:nvSpPr>
        <xdr:cNvPr id="834" name="Minus 382">
          <a:extLst>
            <a:ext uri="{FF2B5EF4-FFF2-40B4-BE49-F238E27FC236}">
              <a16:creationId xmlns:a16="http://schemas.microsoft.com/office/drawing/2014/main" id="{745EFEDE-D668-4707-B27A-5A467F5D6C64}"/>
            </a:ext>
          </a:extLst>
        </xdr:cNvPr>
        <xdr:cNvSpPr/>
      </xdr:nvSpPr>
      <xdr:spPr>
        <a:xfrm>
          <a:off x="377190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166</xdr:row>
      <xdr:rowOff>0</xdr:rowOff>
    </xdr:from>
    <xdr:to>
      <xdr:col>19</xdr:col>
      <xdr:colOff>190500</xdr:colOff>
      <xdr:row>167</xdr:row>
      <xdr:rowOff>114299</xdr:rowOff>
    </xdr:to>
    <xdr:sp macro="" textlink="">
      <xdr:nvSpPr>
        <xdr:cNvPr id="835" name="Minus 382">
          <a:extLst>
            <a:ext uri="{FF2B5EF4-FFF2-40B4-BE49-F238E27FC236}">
              <a16:creationId xmlns:a16="http://schemas.microsoft.com/office/drawing/2014/main" id="{EE7498BE-8DDE-4D8D-BC5F-B4C06E8623CA}"/>
            </a:ext>
          </a:extLst>
        </xdr:cNvPr>
        <xdr:cNvSpPr/>
      </xdr:nvSpPr>
      <xdr:spPr>
        <a:xfrm>
          <a:off x="477774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166</xdr:row>
      <xdr:rowOff>0</xdr:rowOff>
    </xdr:from>
    <xdr:to>
      <xdr:col>23</xdr:col>
      <xdr:colOff>190500</xdr:colOff>
      <xdr:row>167</xdr:row>
      <xdr:rowOff>114299</xdr:rowOff>
    </xdr:to>
    <xdr:sp macro="" textlink="">
      <xdr:nvSpPr>
        <xdr:cNvPr id="836" name="Minus 382">
          <a:extLst>
            <a:ext uri="{FF2B5EF4-FFF2-40B4-BE49-F238E27FC236}">
              <a16:creationId xmlns:a16="http://schemas.microsoft.com/office/drawing/2014/main" id="{1D613795-3DF4-4B8F-99E0-4D73E9794D2B}"/>
            </a:ext>
          </a:extLst>
        </xdr:cNvPr>
        <xdr:cNvSpPr/>
      </xdr:nvSpPr>
      <xdr:spPr>
        <a:xfrm>
          <a:off x="57835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166</xdr:row>
      <xdr:rowOff>0</xdr:rowOff>
    </xdr:from>
    <xdr:to>
      <xdr:col>27</xdr:col>
      <xdr:colOff>190500</xdr:colOff>
      <xdr:row>167</xdr:row>
      <xdr:rowOff>114299</xdr:rowOff>
    </xdr:to>
    <xdr:sp macro="" textlink="">
      <xdr:nvSpPr>
        <xdr:cNvPr id="837" name="Minus 382">
          <a:extLst>
            <a:ext uri="{FF2B5EF4-FFF2-40B4-BE49-F238E27FC236}">
              <a16:creationId xmlns:a16="http://schemas.microsoft.com/office/drawing/2014/main" id="{CA493E30-85A9-44DD-A5E5-48BB2CE3C4A6}"/>
            </a:ext>
          </a:extLst>
        </xdr:cNvPr>
        <xdr:cNvSpPr/>
      </xdr:nvSpPr>
      <xdr:spPr>
        <a:xfrm>
          <a:off x="678942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166</xdr:row>
      <xdr:rowOff>0</xdr:rowOff>
    </xdr:from>
    <xdr:to>
      <xdr:col>31</xdr:col>
      <xdr:colOff>190500</xdr:colOff>
      <xdr:row>167</xdr:row>
      <xdr:rowOff>114299</xdr:rowOff>
    </xdr:to>
    <xdr:sp macro="" textlink="">
      <xdr:nvSpPr>
        <xdr:cNvPr id="838" name="Minus 382">
          <a:extLst>
            <a:ext uri="{FF2B5EF4-FFF2-40B4-BE49-F238E27FC236}">
              <a16:creationId xmlns:a16="http://schemas.microsoft.com/office/drawing/2014/main" id="{0DD2CBE6-A124-4D53-AAAA-D03AD9A3BD53}"/>
            </a:ext>
          </a:extLst>
        </xdr:cNvPr>
        <xdr:cNvSpPr/>
      </xdr:nvSpPr>
      <xdr:spPr>
        <a:xfrm>
          <a:off x="779526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190500</xdr:colOff>
      <xdr:row>167</xdr:row>
      <xdr:rowOff>114299</xdr:rowOff>
    </xdr:to>
    <xdr:sp macro="" textlink="">
      <xdr:nvSpPr>
        <xdr:cNvPr id="839" name="Minus 382">
          <a:extLst>
            <a:ext uri="{FF2B5EF4-FFF2-40B4-BE49-F238E27FC236}">
              <a16:creationId xmlns:a16="http://schemas.microsoft.com/office/drawing/2014/main" id="{77B0B0D4-5D11-4981-A992-52EE6FBCCB58}"/>
            </a:ext>
          </a:extLst>
        </xdr:cNvPr>
        <xdr:cNvSpPr/>
      </xdr:nvSpPr>
      <xdr:spPr>
        <a:xfrm>
          <a:off x="880110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166</xdr:row>
      <xdr:rowOff>0</xdr:rowOff>
    </xdr:from>
    <xdr:to>
      <xdr:col>39</xdr:col>
      <xdr:colOff>190500</xdr:colOff>
      <xdr:row>167</xdr:row>
      <xdr:rowOff>114299</xdr:rowOff>
    </xdr:to>
    <xdr:sp macro="" textlink="">
      <xdr:nvSpPr>
        <xdr:cNvPr id="840" name="Minus 382">
          <a:extLst>
            <a:ext uri="{FF2B5EF4-FFF2-40B4-BE49-F238E27FC236}">
              <a16:creationId xmlns:a16="http://schemas.microsoft.com/office/drawing/2014/main" id="{77761398-A851-474B-8E77-03BB7ADED1E0}"/>
            </a:ext>
          </a:extLst>
        </xdr:cNvPr>
        <xdr:cNvSpPr/>
      </xdr:nvSpPr>
      <xdr:spPr>
        <a:xfrm>
          <a:off x="980694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166</xdr:row>
      <xdr:rowOff>0</xdr:rowOff>
    </xdr:from>
    <xdr:to>
      <xdr:col>43</xdr:col>
      <xdr:colOff>190500</xdr:colOff>
      <xdr:row>167</xdr:row>
      <xdr:rowOff>114299</xdr:rowOff>
    </xdr:to>
    <xdr:sp macro="" textlink="">
      <xdr:nvSpPr>
        <xdr:cNvPr id="841" name="Minus 382">
          <a:extLst>
            <a:ext uri="{FF2B5EF4-FFF2-40B4-BE49-F238E27FC236}">
              <a16:creationId xmlns:a16="http://schemas.microsoft.com/office/drawing/2014/main" id="{8EE37984-4940-4FFF-9707-43891BB25F23}"/>
            </a:ext>
          </a:extLst>
        </xdr:cNvPr>
        <xdr:cNvSpPr/>
      </xdr:nvSpPr>
      <xdr:spPr>
        <a:xfrm>
          <a:off x="108127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190500</xdr:colOff>
      <xdr:row>177</xdr:row>
      <xdr:rowOff>114299</xdr:rowOff>
    </xdr:to>
    <xdr:sp macro="" textlink="">
      <xdr:nvSpPr>
        <xdr:cNvPr id="842" name="Minus 382">
          <a:extLst>
            <a:ext uri="{FF2B5EF4-FFF2-40B4-BE49-F238E27FC236}">
              <a16:creationId xmlns:a16="http://schemas.microsoft.com/office/drawing/2014/main" id="{D2073D99-58D9-4256-B4E4-7634A0BC0EBD}"/>
            </a:ext>
          </a:extLst>
        </xdr:cNvPr>
        <xdr:cNvSpPr/>
      </xdr:nvSpPr>
      <xdr:spPr>
        <a:xfrm>
          <a:off x="7543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190500</xdr:colOff>
      <xdr:row>177</xdr:row>
      <xdr:rowOff>114299</xdr:rowOff>
    </xdr:to>
    <xdr:sp macro="" textlink="">
      <xdr:nvSpPr>
        <xdr:cNvPr id="843" name="Minus 382">
          <a:extLst>
            <a:ext uri="{FF2B5EF4-FFF2-40B4-BE49-F238E27FC236}">
              <a16:creationId xmlns:a16="http://schemas.microsoft.com/office/drawing/2014/main" id="{D0B59DAA-6194-4AAC-991A-D70FF062F8D0}"/>
            </a:ext>
          </a:extLst>
        </xdr:cNvPr>
        <xdr:cNvSpPr/>
      </xdr:nvSpPr>
      <xdr:spPr>
        <a:xfrm>
          <a:off x="176022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176</xdr:row>
      <xdr:rowOff>0</xdr:rowOff>
    </xdr:from>
    <xdr:to>
      <xdr:col>11</xdr:col>
      <xdr:colOff>190500</xdr:colOff>
      <xdr:row>177</xdr:row>
      <xdr:rowOff>114299</xdr:rowOff>
    </xdr:to>
    <xdr:sp macro="" textlink="">
      <xdr:nvSpPr>
        <xdr:cNvPr id="844" name="Minus 382">
          <a:extLst>
            <a:ext uri="{FF2B5EF4-FFF2-40B4-BE49-F238E27FC236}">
              <a16:creationId xmlns:a16="http://schemas.microsoft.com/office/drawing/2014/main" id="{A0031FD2-55DD-4BEC-9154-E4CCC5C3F844}"/>
            </a:ext>
          </a:extLst>
        </xdr:cNvPr>
        <xdr:cNvSpPr/>
      </xdr:nvSpPr>
      <xdr:spPr>
        <a:xfrm>
          <a:off x="276606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190500</xdr:colOff>
      <xdr:row>177</xdr:row>
      <xdr:rowOff>114299</xdr:rowOff>
    </xdr:to>
    <xdr:sp macro="" textlink="">
      <xdr:nvSpPr>
        <xdr:cNvPr id="845" name="Minus 382">
          <a:extLst>
            <a:ext uri="{FF2B5EF4-FFF2-40B4-BE49-F238E27FC236}">
              <a16:creationId xmlns:a16="http://schemas.microsoft.com/office/drawing/2014/main" id="{5CDEE554-830A-42E6-821E-988C96930A8F}"/>
            </a:ext>
          </a:extLst>
        </xdr:cNvPr>
        <xdr:cNvSpPr/>
      </xdr:nvSpPr>
      <xdr:spPr>
        <a:xfrm>
          <a:off x="377190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176</xdr:row>
      <xdr:rowOff>0</xdr:rowOff>
    </xdr:from>
    <xdr:to>
      <xdr:col>19</xdr:col>
      <xdr:colOff>190500</xdr:colOff>
      <xdr:row>177</xdr:row>
      <xdr:rowOff>114299</xdr:rowOff>
    </xdr:to>
    <xdr:sp macro="" textlink="">
      <xdr:nvSpPr>
        <xdr:cNvPr id="846" name="Minus 382">
          <a:extLst>
            <a:ext uri="{FF2B5EF4-FFF2-40B4-BE49-F238E27FC236}">
              <a16:creationId xmlns:a16="http://schemas.microsoft.com/office/drawing/2014/main" id="{8D0D33AC-9D17-4555-AEE6-052A3CCBB1A4}"/>
            </a:ext>
          </a:extLst>
        </xdr:cNvPr>
        <xdr:cNvSpPr/>
      </xdr:nvSpPr>
      <xdr:spPr>
        <a:xfrm>
          <a:off x="477774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176</xdr:row>
      <xdr:rowOff>0</xdr:rowOff>
    </xdr:from>
    <xdr:to>
      <xdr:col>23</xdr:col>
      <xdr:colOff>190500</xdr:colOff>
      <xdr:row>177</xdr:row>
      <xdr:rowOff>114299</xdr:rowOff>
    </xdr:to>
    <xdr:sp macro="" textlink="">
      <xdr:nvSpPr>
        <xdr:cNvPr id="847" name="Minus 382">
          <a:extLst>
            <a:ext uri="{FF2B5EF4-FFF2-40B4-BE49-F238E27FC236}">
              <a16:creationId xmlns:a16="http://schemas.microsoft.com/office/drawing/2014/main" id="{25C2A77D-1B2F-4B9F-A3D4-327AB0A01A10}"/>
            </a:ext>
          </a:extLst>
        </xdr:cNvPr>
        <xdr:cNvSpPr/>
      </xdr:nvSpPr>
      <xdr:spPr>
        <a:xfrm>
          <a:off x="57835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176</xdr:row>
      <xdr:rowOff>0</xdr:rowOff>
    </xdr:from>
    <xdr:to>
      <xdr:col>27</xdr:col>
      <xdr:colOff>190500</xdr:colOff>
      <xdr:row>177</xdr:row>
      <xdr:rowOff>114299</xdr:rowOff>
    </xdr:to>
    <xdr:sp macro="" textlink="">
      <xdr:nvSpPr>
        <xdr:cNvPr id="848" name="Minus 382">
          <a:extLst>
            <a:ext uri="{FF2B5EF4-FFF2-40B4-BE49-F238E27FC236}">
              <a16:creationId xmlns:a16="http://schemas.microsoft.com/office/drawing/2014/main" id="{1B70D186-2DC8-4CC1-8F24-AA02E21D26B7}"/>
            </a:ext>
          </a:extLst>
        </xdr:cNvPr>
        <xdr:cNvSpPr/>
      </xdr:nvSpPr>
      <xdr:spPr>
        <a:xfrm>
          <a:off x="678942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176</xdr:row>
      <xdr:rowOff>0</xdr:rowOff>
    </xdr:from>
    <xdr:to>
      <xdr:col>31</xdr:col>
      <xdr:colOff>190500</xdr:colOff>
      <xdr:row>177</xdr:row>
      <xdr:rowOff>114299</xdr:rowOff>
    </xdr:to>
    <xdr:sp macro="" textlink="">
      <xdr:nvSpPr>
        <xdr:cNvPr id="849" name="Minus 382">
          <a:extLst>
            <a:ext uri="{FF2B5EF4-FFF2-40B4-BE49-F238E27FC236}">
              <a16:creationId xmlns:a16="http://schemas.microsoft.com/office/drawing/2014/main" id="{A92FA892-C7F3-47A7-9CF3-5064E4573228}"/>
            </a:ext>
          </a:extLst>
        </xdr:cNvPr>
        <xdr:cNvSpPr/>
      </xdr:nvSpPr>
      <xdr:spPr>
        <a:xfrm>
          <a:off x="779526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190500</xdr:colOff>
      <xdr:row>177</xdr:row>
      <xdr:rowOff>114299</xdr:rowOff>
    </xdr:to>
    <xdr:sp macro="" textlink="">
      <xdr:nvSpPr>
        <xdr:cNvPr id="850" name="Minus 382">
          <a:extLst>
            <a:ext uri="{FF2B5EF4-FFF2-40B4-BE49-F238E27FC236}">
              <a16:creationId xmlns:a16="http://schemas.microsoft.com/office/drawing/2014/main" id="{A7579AE5-EE9B-427A-A116-C85A1E5DDCE4}"/>
            </a:ext>
          </a:extLst>
        </xdr:cNvPr>
        <xdr:cNvSpPr/>
      </xdr:nvSpPr>
      <xdr:spPr>
        <a:xfrm>
          <a:off x="880110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176</xdr:row>
      <xdr:rowOff>0</xdr:rowOff>
    </xdr:from>
    <xdr:to>
      <xdr:col>39</xdr:col>
      <xdr:colOff>190500</xdr:colOff>
      <xdr:row>177</xdr:row>
      <xdr:rowOff>114299</xdr:rowOff>
    </xdr:to>
    <xdr:sp macro="" textlink="">
      <xdr:nvSpPr>
        <xdr:cNvPr id="851" name="Minus 382">
          <a:extLst>
            <a:ext uri="{FF2B5EF4-FFF2-40B4-BE49-F238E27FC236}">
              <a16:creationId xmlns:a16="http://schemas.microsoft.com/office/drawing/2014/main" id="{45978453-4D2B-45B9-8EC8-75C5424E2903}"/>
            </a:ext>
          </a:extLst>
        </xdr:cNvPr>
        <xdr:cNvSpPr/>
      </xdr:nvSpPr>
      <xdr:spPr>
        <a:xfrm>
          <a:off x="980694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176</xdr:row>
      <xdr:rowOff>0</xdr:rowOff>
    </xdr:from>
    <xdr:to>
      <xdr:col>43</xdr:col>
      <xdr:colOff>190500</xdr:colOff>
      <xdr:row>177</xdr:row>
      <xdr:rowOff>114299</xdr:rowOff>
    </xdr:to>
    <xdr:sp macro="" textlink="">
      <xdr:nvSpPr>
        <xdr:cNvPr id="852" name="Minus 382">
          <a:extLst>
            <a:ext uri="{FF2B5EF4-FFF2-40B4-BE49-F238E27FC236}">
              <a16:creationId xmlns:a16="http://schemas.microsoft.com/office/drawing/2014/main" id="{299D4B36-6512-417E-A820-CD94220DC0D1}"/>
            </a:ext>
          </a:extLst>
        </xdr:cNvPr>
        <xdr:cNvSpPr/>
      </xdr:nvSpPr>
      <xdr:spPr>
        <a:xfrm>
          <a:off x="108127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190500</xdr:colOff>
      <xdr:row>187</xdr:row>
      <xdr:rowOff>114299</xdr:rowOff>
    </xdr:to>
    <xdr:sp macro="" textlink="">
      <xdr:nvSpPr>
        <xdr:cNvPr id="853" name="Minus 382">
          <a:extLst>
            <a:ext uri="{FF2B5EF4-FFF2-40B4-BE49-F238E27FC236}">
              <a16:creationId xmlns:a16="http://schemas.microsoft.com/office/drawing/2014/main" id="{1BEA1F03-5E4A-4518-8DBA-79A168B5A65D}"/>
            </a:ext>
          </a:extLst>
        </xdr:cNvPr>
        <xdr:cNvSpPr/>
      </xdr:nvSpPr>
      <xdr:spPr>
        <a:xfrm>
          <a:off x="7543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190500</xdr:colOff>
      <xdr:row>187</xdr:row>
      <xdr:rowOff>114299</xdr:rowOff>
    </xdr:to>
    <xdr:sp macro="" textlink="">
      <xdr:nvSpPr>
        <xdr:cNvPr id="854" name="Minus 382">
          <a:extLst>
            <a:ext uri="{FF2B5EF4-FFF2-40B4-BE49-F238E27FC236}">
              <a16:creationId xmlns:a16="http://schemas.microsoft.com/office/drawing/2014/main" id="{0124CED6-06CF-4966-B5C3-2100C5BD63BB}"/>
            </a:ext>
          </a:extLst>
        </xdr:cNvPr>
        <xdr:cNvSpPr/>
      </xdr:nvSpPr>
      <xdr:spPr>
        <a:xfrm>
          <a:off x="176022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186</xdr:row>
      <xdr:rowOff>0</xdr:rowOff>
    </xdr:from>
    <xdr:to>
      <xdr:col>11</xdr:col>
      <xdr:colOff>190500</xdr:colOff>
      <xdr:row>187</xdr:row>
      <xdr:rowOff>114299</xdr:rowOff>
    </xdr:to>
    <xdr:sp macro="" textlink="">
      <xdr:nvSpPr>
        <xdr:cNvPr id="855" name="Minus 382">
          <a:extLst>
            <a:ext uri="{FF2B5EF4-FFF2-40B4-BE49-F238E27FC236}">
              <a16:creationId xmlns:a16="http://schemas.microsoft.com/office/drawing/2014/main" id="{7E755D27-94FF-4AC1-9039-8D47A37939CE}"/>
            </a:ext>
          </a:extLst>
        </xdr:cNvPr>
        <xdr:cNvSpPr/>
      </xdr:nvSpPr>
      <xdr:spPr>
        <a:xfrm>
          <a:off x="276606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190500</xdr:colOff>
      <xdr:row>187</xdr:row>
      <xdr:rowOff>114299</xdr:rowOff>
    </xdr:to>
    <xdr:sp macro="" textlink="">
      <xdr:nvSpPr>
        <xdr:cNvPr id="856" name="Minus 382">
          <a:extLst>
            <a:ext uri="{FF2B5EF4-FFF2-40B4-BE49-F238E27FC236}">
              <a16:creationId xmlns:a16="http://schemas.microsoft.com/office/drawing/2014/main" id="{40E1F0D8-411B-46D1-A762-00E96D9A8712}"/>
            </a:ext>
          </a:extLst>
        </xdr:cNvPr>
        <xdr:cNvSpPr/>
      </xdr:nvSpPr>
      <xdr:spPr>
        <a:xfrm>
          <a:off x="377190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186</xdr:row>
      <xdr:rowOff>0</xdr:rowOff>
    </xdr:from>
    <xdr:to>
      <xdr:col>19</xdr:col>
      <xdr:colOff>190500</xdr:colOff>
      <xdr:row>187</xdr:row>
      <xdr:rowOff>114299</xdr:rowOff>
    </xdr:to>
    <xdr:sp macro="" textlink="">
      <xdr:nvSpPr>
        <xdr:cNvPr id="857" name="Minus 382">
          <a:extLst>
            <a:ext uri="{FF2B5EF4-FFF2-40B4-BE49-F238E27FC236}">
              <a16:creationId xmlns:a16="http://schemas.microsoft.com/office/drawing/2014/main" id="{452201A1-3ACC-4CED-B9C1-CBE59B42B7C4}"/>
            </a:ext>
          </a:extLst>
        </xdr:cNvPr>
        <xdr:cNvSpPr/>
      </xdr:nvSpPr>
      <xdr:spPr>
        <a:xfrm>
          <a:off x="477774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186</xdr:row>
      <xdr:rowOff>0</xdr:rowOff>
    </xdr:from>
    <xdr:to>
      <xdr:col>23</xdr:col>
      <xdr:colOff>190500</xdr:colOff>
      <xdr:row>187</xdr:row>
      <xdr:rowOff>114299</xdr:rowOff>
    </xdr:to>
    <xdr:sp macro="" textlink="">
      <xdr:nvSpPr>
        <xdr:cNvPr id="858" name="Minus 382">
          <a:extLst>
            <a:ext uri="{FF2B5EF4-FFF2-40B4-BE49-F238E27FC236}">
              <a16:creationId xmlns:a16="http://schemas.microsoft.com/office/drawing/2014/main" id="{C6172535-188D-4750-A0C4-E5E57052E5A6}"/>
            </a:ext>
          </a:extLst>
        </xdr:cNvPr>
        <xdr:cNvSpPr/>
      </xdr:nvSpPr>
      <xdr:spPr>
        <a:xfrm>
          <a:off x="57835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186</xdr:row>
      <xdr:rowOff>0</xdr:rowOff>
    </xdr:from>
    <xdr:to>
      <xdr:col>27</xdr:col>
      <xdr:colOff>190500</xdr:colOff>
      <xdr:row>187</xdr:row>
      <xdr:rowOff>114299</xdr:rowOff>
    </xdr:to>
    <xdr:sp macro="" textlink="">
      <xdr:nvSpPr>
        <xdr:cNvPr id="859" name="Minus 382">
          <a:extLst>
            <a:ext uri="{FF2B5EF4-FFF2-40B4-BE49-F238E27FC236}">
              <a16:creationId xmlns:a16="http://schemas.microsoft.com/office/drawing/2014/main" id="{C1DBA046-A84C-4026-9C81-A58FBFC9BAAB}"/>
            </a:ext>
          </a:extLst>
        </xdr:cNvPr>
        <xdr:cNvSpPr/>
      </xdr:nvSpPr>
      <xdr:spPr>
        <a:xfrm>
          <a:off x="678942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186</xdr:row>
      <xdr:rowOff>0</xdr:rowOff>
    </xdr:from>
    <xdr:to>
      <xdr:col>31</xdr:col>
      <xdr:colOff>190500</xdr:colOff>
      <xdr:row>187</xdr:row>
      <xdr:rowOff>114299</xdr:rowOff>
    </xdr:to>
    <xdr:sp macro="" textlink="">
      <xdr:nvSpPr>
        <xdr:cNvPr id="860" name="Minus 382">
          <a:extLst>
            <a:ext uri="{FF2B5EF4-FFF2-40B4-BE49-F238E27FC236}">
              <a16:creationId xmlns:a16="http://schemas.microsoft.com/office/drawing/2014/main" id="{393058DB-A099-4688-BDD5-9F9CEF54A721}"/>
            </a:ext>
          </a:extLst>
        </xdr:cNvPr>
        <xdr:cNvSpPr/>
      </xdr:nvSpPr>
      <xdr:spPr>
        <a:xfrm>
          <a:off x="779526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190500</xdr:colOff>
      <xdr:row>187</xdr:row>
      <xdr:rowOff>114299</xdr:rowOff>
    </xdr:to>
    <xdr:sp macro="" textlink="">
      <xdr:nvSpPr>
        <xdr:cNvPr id="861" name="Minus 382">
          <a:extLst>
            <a:ext uri="{FF2B5EF4-FFF2-40B4-BE49-F238E27FC236}">
              <a16:creationId xmlns:a16="http://schemas.microsoft.com/office/drawing/2014/main" id="{BB053157-8A97-4939-9CF3-8660B5D0D5E5}"/>
            </a:ext>
          </a:extLst>
        </xdr:cNvPr>
        <xdr:cNvSpPr/>
      </xdr:nvSpPr>
      <xdr:spPr>
        <a:xfrm>
          <a:off x="880110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186</xdr:row>
      <xdr:rowOff>0</xdr:rowOff>
    </xdr:from>
    <xdr:to>
      <xdr:col>39</xdr:col>
      <xdr:colOff>190500</xdr:colOff>
      <xdr:row>187</xdr:row>
      <xdr:rowOff>114299</xdr:rowOff>
    </xdr:to>
    <xdr:sp macro="" textlink="">
      <xdr:nvSpPr>
        <xdr:cNvPr id="862" name="Minus 382">
          <a:extLst>
            <a:ext uri="{FF2B5EF4-FFF2-40B4-BE49-F238E27FC236}">
              <a16:creationId xmlns:a16="http://schemas.microsoft.com/office/drawing/2014/main" id="{ED18D3F7-A314-40A2-88DA-5D721B0F827C}"/>
            </a:ext>
          </a:extLst>
        </xdr:cNvPr>
        <xdr:cNvSpPr/>
      </xdr:nvSpPr>
      <xdr:spPr>
        <a:xfrm>
          <a:off x="980694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186</xdr:row>
      <xdr:rowOff>0</xdr:rowOff>
    </xdr:from>
    <xdr:to>
      <xdr:col>43</xdr:col>
      <xdr:colOff>190500</xdr:colOff>
      <xdr:row>187</xdr:row>
      <xdr:rowOff>114299</xdr:rowOff>
    </xdr:to>
    <xdr:sp macro="" textlink="">
      <xdr:nvSpPr>
        <xdr:cNvPr id="863" name="Minus 382">
          <a:extLst>
            <a:ext uri="{FF2B5EF4-FFF2-40B4-BE49-F238E27FC236}">
              <a16:creationId xmlns:a16="http://schemas.microsoft.com/office/drawing/2014/main" id="{71011A79-0020-4438-9B27-9614458E976B}"/>
            </a:ext>
          </a:extLst>
        </xdr:cNvPr>
        <xdr:cNvSpPr/>
      </xdr:nvSpPr>
      <xdr:spPr>
        <a:xfrm>
          <a:off x="108127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190500</xdr:colOff>
      <xdr:row>197</xdr:row>
      <xdr:rowOff>114299</xdr:rowOff>
    </xdr:to>
    <xdr:sp macro="" textlink="">
      <xdr:nvSpPr>
        <xdr:cNvPr id="864" name="Minus 382">
          <a:extLst>
            <a:ext uri="{FF2B5EF4-FFF2-40B4-BE49-F238E27FC236}">
              <a16:creationId xmlns:a16="http://schemas.microsoft.com/office/drawing/2014/main" id="{3737133E-8BB3-4254-A484-40CBF81D6117}"/>
            </a:ext>
          </a:extLst>
        </xdr:cNvPr>
        <xdr:cNvSpPr/>
      </xdr:nvSpPr>
      <xdr:spPr>
        <a:xfrm>
          <a:off x="75438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190500</xdr:colOff>
      <xdr:row>197</xdr:row>
      <xdr:rowOff>114299</xdr:rowOff>
    </xdr:to>
    <xdr:sp macro="" textlink="">
      <xdr:nvSpPr>
        <xdr:cNvPr id="865" name="Minus 382">
          <a:extLst>
            <a:ext uri="{FF2B5EF4-FFF2-40B4-BE49-F238E27FC236}">
              <a16:creationId xmlns:a16="http://schemas.microsoft.com/office/drawing/2014/main" id="{1662445D-3EB1-4736-8054-8986AF662ECE}"/>
            </a:ext>
          </a:extLst>
        </xdr:cNvPr>
        <xdr:cNvSpPr/>
      </xdr:nvSpPr>
      <xdr:spPr>
        <a:xfrm>
          <a:off x="176022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196</xdr:row>
      <xdr:rowOff>0</xdr:rowOff>
    </xdr:from>
    <xdr:to>
      <xdr:col>11</xdr:col>
      <xdr:colOff>190500</xdr:colOff>
      <xdr:row>197</xdr:row>
      <xdr:rowOff>114299</xdr:rowOff>
    </xdr:to>
    <xdr:sp macro="" textlink="">
      <xdr:nvSpPr>
        <xdr:cNvPr id="866" name="Minus 382">
          <a:extLst>
            <a:ext uri="{FF2B5EF4-FFF2-40B4-BE49-F238E27FC236}">
              <a16:creationId xmlns:a16="http://schemas.microsoft.com/office/drawing/2014/main" id="{40EDA853-177D-4B19-9D81-3F593476AFE9}"/>
            </a:ext>
          </a:extLst>
        </xdr:cNvPr>
        <xdr:cNvSpPr/>
      </xdr:nvSpPr>
      <xdr:spPr>
        <a:xfrm>
          <a:off x="276606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190500</xdr:colOff>
      <xdr:row>197</xdr:row>
      <xdr:rowOff>114299</xdr:rowOff>
    </xdr:to>
    <xdr:sp macro="" textlink="">
      <xdr:nvSpPr>
        <xdr:cNvPr id="867" name="Minus 382">
          <a:extLst>
            <a:ext uri="{FF2B5EF4-FFF2-40B4-BE49-F238E27FC236}">
              <a16:creationId xmlns:a16="http://schemas.microsoft.com/office/drawing/2014/main" id="{EB31C686-96E5-4FA5-9CB8-5A9F1B19C900}"/>
            </a:ext>
          </a:extLst>
        </xdr:cNvPr>
        <xdr:cNvSpPr/>
      </xdr:nvSpPr>
      <xdr:spPr>
        <a:xfrm>
          <a:off x="377190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196</xdr:row>
      <xdr:rowOff>0</xdr:rowOff>
    </xdr:from>
    <xdr:to>
      <xdr:col>19</xdr:col>
      <xdr:colOff>190500</xdr:colOff>
      <xdr:row>197</xdr:row>
      <xdr:rowOff>114299</xdr:rowOff>
    </xdr:to>
    <xdr:sp macro="" textlink="">
      <xdr:nvSpPr>
        <xdr:cNvPr id="868" name="Minus 382">
          <a:extLst>
            <a:ext uri="{FF2B5EF4-FFF2-40B4-BE49-F238E27FC236}">
              <a16:creationId xmlns:a16="http://schemas.microsoft.com/office/drawing/2014/main" id="{64942E2B-9826-49FF-B7DA-0254E71A65E7}"/>
            </a:ext>
          </a:extLst>
        </xdr:cNvPr>
        <xdr:cNvSpPr/>
      </xdr:nvSpPr>
      <xdr:spPr>
        <a:xfrm>
          <a:off x="477774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196</xdr:row>
      <xdr:rowOff>0</xdr:rowOff>
    </xdr:from>
    <xdr:to>
      <xdr:col>23</xdr:col>
      <xdr:colOff>190500</xdr:colOff>
      <xdr:row>197</xdr:row>
      <xdr:rowOff>114299</xdr:rowOff>
    </xdr:to>
    <xdr:sp macro="" textlink="">
      <xdr:nvSpPr>
        <xdr:cNvPr id="869" name="Minus 382">
          <a:extLst>
            <a:ext uri="{FF2B5EF4-FFF2-40B4-BE49-F238E27FC236}">
              <a16:creationId xmlns:a16="http://schemas.microsoft.com/office/drawing/2014/main" id="{C9F5DA4A-1FC8-453C-B376-2752A55F063D}"/>
            </a:ext>
          </a:extLst>
        </xdr:cNvPr>
        <xdr:cNvSpPr/>
      </xdr:nvSpPr>
      <xdr:spPr>
        <a:xfrm>
          <a:off x="578358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196</xdr:row>
      <xdr:rowOff>0</xdr:rowOff>
    </xdr:from>
    <xdr:to>
      <xdr:col>27</xdr:col>
      <xdr:colOff>190500</xdr:colOff>
      <xdr:row>197</xdr:row>
      <xdr:rowOff>114299</xdr:rowOff>
    </xdr:to>
    <xdr:sp macro="" textlink="">
      <xdr:nvSpPr>
        <xdr:cNvPr id="870" name="Minus 382">
          <a:extLst>
            <a:ext uri="{FF2B5EF4-FFF2-40B4-BE49-F238E27FC236}">
              <a16:creationId xmlns:a16="http://schemas.microsoft.com/office/drawing/2014/main" id="{991C2E13-0D82-4855-A28A-F4FCA37D6E41}"/>
            </a:ext>
          </a:extLst>
        </xdr:cNvPr>
        <xdr:cNvSpPr/>
      </xdr:nvSpPr>
      <xdr:spPr>
        <a:xfrm>
          <a:off x="678942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196</xdr:row>
      <xdr:rowOff>0</xdr:rowOff>
    </xdr:from>
    <xdr:to>
      <xdr:col>31</xdr:col>
      <xdr:colOff>190500</xdr:colOff>
      <xdr:row>197</xdr:row>
      <xdr:rowOff>114299</xdr:rowOff>
    </xdr:to>
    <xdr:sp macro="" textlink="">
      <xdr:nvSpPr>
        <xdr:cNvPr id="871" name="Minus 382">
          <a:extLst>
            <a:ext uri="{FF2B5EF4-FFF2-40B4-BE49-F238E27FC236}">
              <a16:creationId xmlns:a16="http://schemas.microsoft.com/office/drawing/2014/main" id="{C0554A18-E32E-4217-92E6-1CC0A4889F5B}"/>
            </a:ext>
          </a:extLst>
        </xdr:cNvPr>
        <xdr:cNvSpPr/>
      </xdr:nvSpPr>
      <xdr:spPr>
        <a:xfrm>
          <a:off x="779526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190500</xdr:colOff>
      <xdr:row>197</xdr:row>
      <xdr:rowOff>114299</xdr:rowOff>
    </xdr:to>
    <xdr:sp macro="" textlink="">
      <xdr:nvSpPr>
        <xdr:cNvPr id="872" name="Minus 382">
          <a:extLst>
            <a:ext uri="{FF2B5EF4-FFF2-40B4-BE49-F238E27FC236}">
              <a16:creationId xmlns:a16="http://schemas.microsoft.com/office/drawing/2014/main" id="{51044E80-308A-424F-B2CD-6DA3F988ABEB}"/>
            </a:ext>
          </a:extLst>
        </xdr:cNvPr>
        <xdr:cNvSpPr/>
      </xdr:nvSpPr>
      <xdr:spPr>
        <a:xfrm>
          <a:off x="880110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196</xdr:row>
      <xdr:rowOff>0</xdr:rowOff>
    </xdr:from>
    <xdr:to>
      <xdr:col>39</xdr:col>
      <xdr:colOff>190500</xdr:colOff>
      <xdr:row>197</xdr:row>
      <xdr:rowOff>114299</xdr:rowOff>
    </xdr:to>
    <xdr:sp macro="" textlink="">
      <xdr:nvSpPr>
        <xdr:cNvPr id="873" name="Minus 382">
          <a:extLst>
            <a:ext uri="{FF2B5EF4-FFF2-40B4-BE49-F238E27FC236}">
              <a16:creationId xmlns:a16="http://schemas.microsoft.com/office/drawing/2014/main" id="{ADE5E88F-2CA3-429B-A332-709219D18111}"/>
            </a:ext>
          </a:extLst>
        </xdr:cNvPr>
        <xdr:cNvSpPr/>
      </xdr:nvSpPr>
      <xdr:spPr>
        <a:xfrm>
          <a:off x="980694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196</xdr:row>
      <xdr:rowOff>0</xdr:rowOff>
    </xdr:from>
    <xdr:to>
      <xdr:col>43</xdr:col>
      <xdr:colOff>190500</xdr:colOff>
      <xdr:row>197</xdr:row>
      <xdr:rowOff>114299</xdr:rowOff>
    </xdr:to>
    <xdr:sp macro="" textlink="">
      <xdr:nvSpPr>
        <xdr:cNvPr id="874" name="Minus 382">
          <a:extLst>
            <a:ext uri="{FF2B5EF4-FFF2-40B4-BE49-F238E27FC236}">
              <a16:creationId xmlns:a16="http://schemas.microsoft.com/office/drawing/2014/main" id="{0CA03F0D-E68E-4EF5-BCBE-6F92ABE01238}"/>
            </a:ext>
          </a:extLst>
        </xdr:cNvPr>
        <xdr:cNvSpPr/>
      </xdr:nvSpPr>
      <xdr:spPr>
        <a:xfrm>
          <a:off x="10812780" y="353110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190500</xdr:colOff>
      <xdr:row>207</xdr:row>
      <xdr:rowOff>114299</xdr:rowOff>
    </xdr:to>
    <xdr:sp macro="" textlink="">
      <xdr:nvSpPr>
        <xdr:cNvPr id="875" name="Minus 382">
          <a:extLst>
            <a:ext uri="{FF2B5EF4-FFF2-40B4-BE49-F238E27FC236}">
              <a16:creationId xmlns:a16="http://schemas.microsoft.com/office/drawing/2014/main" id="{A01DB803-1027-4C0A-8EF1-A765B4CD4EEF}"/>
            </a:ext>
          </a:extLst>
        </xdr:cNvPr>
        <xdr:cNvSpPr/>
      </xdr:nvSpPr>
      <xdr:spPr>
        <a:xfrm>
          <a:off x="7543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190500</xdr:colOff>
      <xdr:row>207</xdr:row>
      <xdr:rowOff>114299</xdr:rowOff>
    </xdr:to>
    <xdr:sp macro="" textlink="">
      <xdr:nvSpPr>
        <xdr:cNvPr id="876" name="Minus 382">
          <a:extLst>
            <a:ext uri="{FF2B5EF4-FFF2-40B4-BE49-F238E27FC236}">
              <a16:creationId xmlns:a16="http://schemas.microsoft.com/office/drawing/2014/main" id="{062052DB-ADF4-4FFE-8165-78B5C8381DF3}"/>
            </a:ext>
          </a:extLst>
        </xdr:cNvPr>
        <xdr:cNvSpPr/>
      </xdr:nvSpPr>
      <xdr:spPr>
        <a:xfrm>
          <a:off x="176022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206</xdr:row>
      <xdr:rowOff>0</xdr:rowOff>
    </xdr:from>
    <xdr:to>
      <xdr:col>11</xdr:col>
      <xdr:colOff>190500</xdr:colOff>
      <xdr:row>207</xdr:row>
      <xdr:rowOff>114299</xdr:rowOff>
    </xdr:to>
    <xdr:sp macro="" textlink="">
      <xdr:nvSpPr>
        <xdr:cNvPr id="877" name="Minus 382">
          <a:extLst>
            <a:ext uri="{FF2B5EF4-FFF2-40B4-BE49-F238E27FC236}">
              <a16:creationId xmlns:a16="http://schemas.microsoft.com/office/drawing/2014/main" id="{D2D01311-49D6-4614-A274-583FA5E2AD0A}"/>
            </a:ext>
          </a:extLst>
        </xdr:cNvPr>
        <xdr:cNvSpPr/>
      </xdr:nvSpPr>
      <xdr:spPr>
        <a:xfrm>
          <a:off x="276606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190500</xdr:colOff>
      <xdr:row>207</xdr:row>
      <xdr:rowOff>114299</xdr:rowOff>
    </xdr:to>
    <xdr:sp macro="" textlink="">
      <xdr:nvSpPr>
        <xdr:cNvPr id="878" name="Minus 382">
          <a:extLst>
            <a:ext uri="{FF2B5EF4-FFF2-40B4-BE49-F238E27FC236}">
              <a16:creationId xmlns:a16="http://schemas.microsoft.com/office/drawing/2014/main" id="{BF850325-75B7-4AC3-BBA5-BC6243EAD4C5}"/>
            </a:ext>
          </a:extLst>
        </xdr:cNvPr>
        <xdr:cNvSpPr/>
      </xdr:nvSpPr>
      <xdr:spPr>
        <a:xfrm>
          <a:off x="377190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190500</xdr:colOff>
      <xdr:row>207</xdr:row>
      <xdr:rowOff>114299</xdr:rowOff>
    </xdr:to>
    <xdr:sp macro="" textlink="">
      <xdr:nvSpPr>
        <xdr:cNvPr id="879" name="Minus 382">
          <a:extLst>
            <a:ext uri="{FF2B5EF4-FFF2-40B4-BE49-F238E27FC236}">
              <a16:creationId xmlns:a16="http://schemas.microsoft.com/office/drawing/2014/main" id="{8C767282-ECF1-45B2-8042-FE2F45F3CC5A}"/>
            </a:ext>
          </a:extLst>
        </xdr:cNvPr>
        <xdr:cNvSpPr/>
      </xdr:nvSpPr>
      <xdr:spPr>
        <a:xfrm>
          <a:off x="477774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206</xdr:row>
      <xdr:rowOff>0</xdr:rowOff>
    </xdr:from>
    <xdr:to>
      <xdr:col>23</xdr:col>
      <xdr:colOff>190500</xdr:colOff>
      <xdr:row>207</xdr:row>
      <xdr:rowOff>114299</xdr:rowOff>
    </xdr:to>
    <xdr:sp macro="" textlink="">
      <xdr:nvSpPr>
        <xdr:cNvPr id="880" name="Minus 382">
          <a:extLst>
            <a:ext uri="{FF2B5EF4-FFF2-40B4-BE49-F238E27FC236}">
              <a16:creationId xmlns:a16="http://schemas.microsoft.com/office/drawing/2014/main" id="{FA0B217D-22BA-4471-A96B-989F7F6A6564}"/>
            </a:ext>
          </a:extLst>
        </xdr:cNvPr>
        <xdr:cNvSpPr/>
      </xdr:nvSpPr>
      <xdr:spPr>
        <a:xfrm>
          <a:off x="57835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206</xdr:row>
      <xdr:rowOff>0</xdr:rowOff>
    </xdr:from>
    <xdr:to>
      <xdr:col>27</xdr:col>
      <xdr:colOff>190500</xdr:colOff>
      <xdr:row>207</xdr:row>
      <xdr:rowOff>114299</xdr:rowOff>
    </xdr:to>
    <xdr:sp macro="" textlink="">
      <xdr:nvSpPr>
        <xdr:cNvPr id="881" name="Minus 382">
          <a:extLst>
            <a:ext uri="{FF2B5EF4-FFF2-40B4-BE49-F238E27FC236}">
              <a16:creationId xmlns:a16="http://schemas.microsoft.com/office/drawing/2014/main" id="{D8970B40-8C00-4A9B-B8B0-90602AE9CF55}"/>
            </a:ext>
          </a:extLst>
        </xdr:cNvPr>
        <xdr:cNvSpPr/>
      </xdr:nvSpPr>
      <xdr:spPr>
        <a:xfrm>
          <a:off x="678942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206</xdr:row>
      <xdr:rowOff>0</xdr:rowOff>
    </xdr:from>
    <xdr:to>
      <xdr:col>31</xdr:col>
      <xdr:colOff>190500</xdr:colOff>
      <xdr:row>207</xdr:row>
      <xdr:rowOff>114299</xdr:rowOff>
    </xdr:to>
    <xdr:sp macro="" textlink="">
      <xdr:nvSpPr>
        <xdr:cNvPr id="882" name="Minus 382">
          <a:extLst>
            <a:ext uri="{FF2B5EF4-FFF2-40B4-BE49-F238E27FC236}">
              <a16:creationId xmlns:a16="http://schemas.microsoft.com/office/drawing/2014/main" id="{2602CCC0-CC01-4147-863B-2251269E736F}"/>
            </a:ext>
          </a:extLst>
        </xdr:cNvPr>
        <xdr:cNvSpPr/>
      </xdr:nvSpPr>
      <xdr:spPr>
        <a:xfrm>
          <a:off x="779526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190500</xdr:colOff>
      <xdr:row>207</xdr:row>
      <xdr:rowOff>114299</xdr:rowOff>
    </xdr:to>
    <xdr:sp macro="" textlink="">
      <xdr:nvSpPr>
        <xdr:cNvPr id="883" name="Minus 382">
          <a:extLst>
            <a:ext uri="{FF2B5EF4-FFF2-40B4-BE49-F238E27FC236}">
              <a16:creationId xmlns:a16="http://schemas.microsoft.com/office/drawing/2014/main" id="{B2BBB1CB-F4E2-4CBA-9076-AFE4BF3878EB}"/>
            </a:ext>
          </a:extLst>
        </xdr:cNvPr>
        <xdr:cNvSpPr/>
      </xdr:nvSpPr>
      <xdr:spPr>
        <a:xfrm>
          <a:off x="880110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206</xdr:row>
      <xdr:rowOff>0</xdr:rowOff>
    </xdr:from>
    <xdr:to>
      <xdr:col>39</xdr:col>
      <xdr:colOff>190500</xdr:colOff>
      <xdr:row>207</xdr:row>
      <xdr:rowOff>114299</xdr:rowOff>
    </xdr:to>
    <xdr:sp macro="" textlink="">
      <xdr:nvSpPr>
        <xdr:cNvPr id="884" name="Minus 382">
          <a:extLst>
            <a:ext uri="{FF2B5EF4-FFF2-40B4-BE49-F238E27FC236}">
              <a16:creationId xmlns:a16="http://schemas.microsoft.com/office/drawing/2014/main" id="{F6A0ED3A-9808-4A61-8C92-0D0A965FAA1C}"/>
            </a:ext>
          </a:extLst>
        </xdr:cNvPr>
        <xdr:cNvSpPr/>
      </xdr:nvSpPr>
      <xdr:spPr>
        <a:xfrm>
          <a:off x="980694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206</xdr:row>
      <xdr:rowOff>0</xdr:rowOff>
    </xdr:from>
    <xdr:to>
      <xdr:col>43</xdr:col>
      <xdr:colOff>190500</xdr:colOff>
      <xdr:row>207</xdr:row>
      <xdr:rowOff>114299</xdr:rowOff>
    </xdr:to>
    <xdr:sp macro="" textlink="">
      <xdr:nvSpPr>
        <xdr:cNvPr id="885" name="Minus 382">
          <a:extLst>
            <a:ext uri="{FF2B5EF4-FFF2-40B4-BE49-F238E27FC236}">
              <a16:creationId xmlns:a16="http://schemas.microsoft.com/office/drawing/2014/main" id="{93A743D2-2D96-4DE3-98E5-74E0DB2D9C61}"/>
            </a:ext>
          </a:extLst>
        </xdr:cNvPr>
        <xdr:cNvSpPr/>
      </xdr:nvSpPr>
      <xdr:spPr>
        <a:xfrm>
          <a:off x="108127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190500</xdr:colOff>
      <xdr:row>217</xdr:row>
      <xdr:rowOff>114299</xdr:rowOff>
    </xdr:to>
    <xdr:sp macro="" textlink="">
      <xdr:nvSpPr>
        <xdr:cNvPr id="886" name="Minus 382">
          <a:extLst>
            <a:ext uri="{FF2B5EF4-FFF2-40B4-BE49-F238E27FC236}">
              <a16:creationId xmlns:a16="http://schemas.microsoft.com/office/drawing/2014/main" id="{A5D41315-A58E-4A1D-ABED-C35AEA787228}"/>
            </a:ext>
          </a:extLst>
        </xdr:cNvPr>
        <xdr:cNvSpPr/>
      </xdr:nvSpPr>
      <xdr:spPr>
        <a:xfrm>
          <a:off x="75438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190500</xdr:colOff>
      <xdr:row>217</xdr:row>
      <xdr:rowOff>114299</xdr:rowOff>
    </xdr:to>
    <xdr:sp macro="" textlink="">
      <xdr:nvSpPr>
        <xdr:cNvPr id="887" name="Minus 382">
          <a:extLst>
            <a:ext uri="{FF2B5EF4-FFF2-40B4-BE49-F238E27FC236}">
              <a16:creationId xmlns:a16="http://schemas.microsoft.com/office/drawing/2014/main" id="{DDEA733B-CC0E-409F-8B04-2BFA82CBE623}"/>
            </a:ext>
          </a:extLst>
        </xdr:cNvPr>
        <xdr:cNvSpPr/>
      </xdr:nvSpPr>
      <xdr:spPr>
        <a:xfrm>
          <a:off x="176022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216</xdr:row>
      <xdr:rowOff>0</xdr:rowOff>
    </xdr:from>
    <xdr:to>
      <xdr:col>11</xdr:col>
      <xdr:colOff>190500</xdr:colOff>
      <xdr:row>217</xdr:row>
      <xdr:rowOff>114299</xdr:rowOff>
    </xdr:to>
    <xdr:sp macro="" textlink="">
      <xdr:nvSpPr>
        <xdr:cNvPr id="888" name="Minus 382">
          <a:extLst>
            <a:ext uri="{FF2B5EF4-FFF2-40B4-BE49-F238E27FC236}">
              <a16:creationId xmlns:a16="http://schemas.microsoft.com/office/drawing/2014/main" id="{861FC071-772D-4B92-9B21-C7BF2A468C58}"/>
            </a:ext>
          </a:extLst>
        </xdr:cNvPr>
        <xdr:cNvSpPr/>
      </xdr:nvSpPr>
      <xdr:spPr>
        <a:xfrm>
          <a:off x="276606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216</xdr:row>
      <xdr:rowOff>0</xdr:rowOff>
    </xdr:from>
    <xdr:to>
      <xdr:col>15</xdr:col>
      <xdr:colOff>190500</xdr:colOff>
      <xdr:row>217</xdr:row>
      <xdr:rowOff>114299</xdr:rowOff>
    </xdr:to>
    <xdr:sp macro="" textlink="">
      <xdr:nvSpPr>
        <xdr:cNvPr id="889" name="Minus 382">
          <a:extLst>
            <a:ext uri="{FF2B5EF4-FFF2-40B4-BE49-F238E27FC236}">
              <a16:creationId xmlns:a16="http://schemas.microsoft.com/office/drawing/2014/main" id="{2617A111-C942-4783-95BE-1C9B70A36763}"/>
            </a:ext>
          </a:extLst>
        </xdr:cNvPr>
        <xdr:cNvSpPr/>
      </xdr:nvSpPr>
      <xdr:spPr>
        <a:xfrm>
          <a:off x="377190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216</xdr:row>
      <xdr:rowOff>0</xdr:rowOff>
    </xdr:from>
    <xdr:to>
      <xdr:col>19</xdr:col>
      <xdr:colOff>190500</xdr:colOff>
      <xdr:row>217</xdr:row>
      <xdr:rowOff>114299</xdr:rowOff>
    </xdr:to>
    <xdr:sp macro="" textlink="">
      <xdr:nvSpPr>
        <xdr:cNvPr id="890" name="Minus 382">
          <a:extLst>
            <a:ext uri="{FF2B5EF4-FFF2-40B4-BE49-F238E27FC236}">
              <a16:creationId xmlns:a16="http://schemas.microsoft.com/office/drawing/2014/main" id="{B3E68FCF-A688-44C9-A3B6-7FBC43CDA2D8}"/>
            </a:ext>
          </a:extLst>
        </xdr:cNvPr>
        <xdr:cNvSpPr/>
      </xdr:nvSpPr>
      <xdr:spPr>
        <a:xfrm>
          <a:off x="477774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216</xdr:row>
      <xdr:rowOff>0</xdr:rowOff>
    </xdr:from>
    <xdr:to>
      <xdr:col>23</xdr:col>
      <xdr:colOff>190500</xdr:colOff>
      <xdr:row>217</xdr:row>
      <xdr:rowOff>114299</xdr:rowOff>
    </xdr:to>
    <xdr:sp macro="" textlink="">
      <xdr:nvSpPr>
        <xdr:cNvPr id="891" name="Minus 382">
          <a:extLst>
            <a:ext uri="{FF2B5EF4-FFF2-40B4-BE49-F238E27FC236}">
              <a16:creationId xmlns:a16="http://schemas.microsoft.com/office/drawing/2014/main" id="{B8236F91-869C-4972-943B-D01890EF5F4A}"/>
            </a:ext>
          </a:extLst>
        </xdr:cNvPr>
        <xdr:cNvSpPr/>
      </xdr:nvSpPr>
      <xdr:spPr>
        <a:xfrm>
          <a:off x="578358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216</xdr:row>
      <xdr:rowOff>0</xdr:rowOff>
    </xdr:from>
    <xdr:to>
      <xdr:col>27</xdr:col>
      <xdr:colOff>190500</xdr:colOff>
      <xdr:row>217</xdr:row>
      <xdr:rowOff>114299</xdr:rowOff>
    </xdr:to>
    <xdr:sp macro="" textlink="">
      <xdr:nvSpPr>
        <xdr:cNvPr id="892" name="Minus 382">
          <a:extLst>
            <a:ext uri="{FF2B5EF4-FFF2-40B4-BE49-F238E27FC236}">
              <a16:creationId xmlns:a16="http://schemas.microsoft.com/office/drawing/2014/main" id="{C73A304F-A383-4AF7-9D1D-14ADB00907DA}"/>
            </a:ext>
          </a:extLst>
        </xdr:cNvPr>
        <xdr:cNvSpPr/>
      </xdr:nvSpPr>
      <xdr:spPr>
        <a:xfrm>
          <a:off x="678942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216</xdr:row>
      <xdr:rowOff>0</xdr:rowOff>
    </xdr:from>
    <xdr:to>
      <xdr:col>31</xdr:col>
      <xdr:colOff>190500</xdr:colOff>
      <xdr:row>217</xdr:row>
      <xdr:rowOff>114299</xdr:rowOff>
    </xdr:to>
    <xdr:sp macro="" textlink="">
      <xdr:nvSpPr>
        <xdr:cNvPr id="893" name="Minus 382">
          <a:extLst>
            <a:ext uri="{FF2B5EF4-FFF2-40B4-BE49-F238E27FC236}">
              <a16:creationId xmlns:a16="http://schemas.microsoft.com/office/drawing/2014/main" id="{0FDC9E02-59C8-476C-81F1-F3710C7D241E}"/>
            </a:ext>
          </a:extLst>
        </xdr:cNvPr>
        <xdr:cNvSpPr/>
      </xdr:nvSpPr>
      <xdr:spPr>
        <a:xfrm>
          <a:off x="779526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190500</xdr:colOff>
      <xdr:row>217</xdr:row>
      <xdr:rowOff>114299</xdr:rowOff>
    </xdr:to>
    <xdr:sp macro="" textlink="">
      <xdr:nvSpPr>
        <xdr:cNvPr id="894" name="Minus 382">
          <a:extLst>
            <a:ext uri="{FF2B5EF4-FFF2-40B4-BE49-F238E27FC236}">
              <a16:creationId xmlns:a16="http://schemas.microsoft.com/office/drawing/2014/main" id="{6E7ED571-2B1A-4CF7-8A84-72925C448E80}"/>
            </a:ext>
          </a:extLst>
        </xdr:cNvPr>
        <xdr:cNvSpPr/>
      </xdr:nvSpPr>
      <xdr:spPr>
        <a:xfrm>
          <a:off x="880110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216</xdr:row>
      <xdr:rowOff>0</xdr:rowOff>
    </xdr:from>
    <xdr:to>
      <xdr:col>39</xdr:col>
      <xdr:colOff>190500</xdr:colOff>
      <xdr:row>217</xdr:row>
      <xdr:rowOff>114299</xdr:rowOff>
    </xdr:to>
    <xdr:sp macro="" textlink="">
      <xdr:nvSpPr>
        <xdr:cNvPr id="895" name="Minus 382">
          <a:extLst>
            <a:ext uri="{FF2B5EF4-FFF2-40B4-BE49-F238E27FC236}">
              <a16:creationId xmlns:a16="http://schemas.microsoft.com/office/drawing/2014/main" id="{8C1799AA-8A9A-4FA0-8199-0856635B25C5}"/>
            </a:ext>
          </a:extLst>
        </xdr:cNvPr>
        <xdr:cNvSpPr/>
      </xdr:nvSpPr>
      <xdr:spPr>
        <a:xfrm>
          <a:off x="980694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216</xdr:row>
      <xdr:rowOff>0</xdr:rowOff>
    </xdr:from>
    <xdr:to>
      <xdr:col>43</xdr:col>
      <xdr:colOff>190500</xdr:colOff>
      <xdr:row>217</xdr:row>
      <xdr:rowOff>114299</xdr:rowOff>
    </xdr:to>
    <xdr:sp macro="" textlink="">
      <xdr:nvSpPr>
        <xdr:cNvPr id="896" name="Minus 382">
          <a:extLst>
            <a:ext uri="{FF2B5EF4-FFF2-40B4-BE49-F238E27FC236}">
              <a16:creationId xmlns:a16="http://schemas.microsoft.com/office/drawing/2014/main" id="{8BF55FB3-581F-4CC3-A112-29591F7A7761}"/>
            </a:ext>
          </a:extLst>
        </xdr:cNvPr>
        <xdr:cNvSpPr/>
      </xdr:nvSpPr>
      <xdr:spPr>
        <a:xfrm>
          <a:off x="1081278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190500</xdr:colOff>
      <xdr:row>227</xdr:row>
      <xdr:rowOff>114299</xdr:rowOff>
    </xdr:to>
    <xdr:sp macro="" textlink="">
      <xdr:nvSpPr>
        <xdr:cNvPr id="897" name="Minus 382">
          <a:extLst>
            <a:ext uri="{FF2B5EF4-FFF2-40B4-BE49-F238E27FC236}">
              <a16:creationId xmlns:a16="http://schemas.microsoft.com/office/drawing/2014/main" id="{C575CCA1-1B78-40EB-B58B-1B7D2D739505}"/>
            </a:ext>
          </a:extLst>
        </xdr:cNvPr>
        <xdr:cNvSpPr/>
      </xdr:nvSpPr>
      <xdr:spPr>
        <a:xfrm>
          <a:off x="75438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190500</xdr:colOff>
      <xdr:row>227</xdr:row>
      <xdr:rowOff>114299</xdr:rowOff>
    </xdr:to>
    <xdr:sp macro="" textlink="">
      <xdr:nvSpPr>
        <xdr:cNvPr id="898" name="Minus 382">
          <a:extLst>
            <a:ext uri="{FF2B5EF4-FFF2-40B4-BE49-F238E27FC236}">
              <a16:creationId xmlns:a16="http://schemas.microsoft.com/office/drawing/2014/main" id="{79FAD8DB-5E6C-4639-B564-8972A76170B0}"/>
            </a:ext>
          </a:extLst>
        </xdr:cNvPr>
        <xdr:cNvSpPr/>
      </xdr:nvSpPr>
      <xdr:spPr>
        <a:xfrm>
          <a:off x="176022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226</xdr:row>
      <xdr:rowOff>0</xdr:rowOff>
    </xdr:from>
    <xdr:to>
      <xdr:col>19</xdr:col>
      <xdr:colOff>190500</xdr:colOff>
      <xdr:row>227</xdr:row>
      <xdr:rowOff>114299</xdr:rowOff>
    </xdr:to>
    <xdr:sp macro="" textlink="">
      <xdr:nvSpPr>
        <xdr:cNvPr id="899" name="Minus 382">
          <a:extLst>
            <a:ext uri="{FF2B5EF4-FFF2-40B4-BE49-F238E27FC236}">
              <a16:creationId xmlns:a16="http://schemas.microsoft.com/office/drawing/2014/main" id="{4BA827B2-0C59-4576-9CAF-F642CC79B9D2}"/>
            </a:ext>
          </a:extLst>
        </xdr:cNvPr>
        <xdr:cNvSpPr/>
      </xdr:nvSpPr>
      <xdr:spPr>
        <a:xfrm>
          <a:off x="477774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226</xdr:row>
      <xdr:rowOff>0</xdr:rowOff>
    </xdr:from>
    <xdr:to>
      <xdr:col>23</xdr:col>
      <xdr:colOff>190500</xdr:colOff>
      <xdr:row>227</xdr:row>
      <xdr:rowOff>114299</xdr:rowOff>
    </xdr:to>
    <xdr:sp macro="" textlink="">
      <xdr:nvSpPr>
        <xdr:cNvPr id="900" name="Minus 382">
          <a:extLst>
            <a:ext uri="{FF2B5EF4-FFF2-40B4-BE49-F238E27FC236}">
              <a16:creationId xmlns:a16="http://schemas.microsoft.com/office/drawing/2014/main" id="{3B48D33E-1248-4BAB-8C7F-7064B62B0AC3}"/>
            </a:ext>
          </a:extLst>
        </xdr:cNvPr>
        <xdr:cNvSpPr/>
      </xdr:nvSpPr>
      <xdr:spPr>
        <a:xfrm>
          <a:off x="578358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226</xdr:row>
      <xdr:rowOff>0</xdr:rowOff>
    </xdr:from>
    <xdr:to>
      <xdr:col>27</xdr:col>
      <xdr:colOff>190500</xdr:colOff>
      <xdr:row>227</xdr:row>
      <xdr:rowOff>114299</xdr:rowOff>
    </xdr:to>
    <xdr:sp macro="" textlink="">
      <xdr:nvSpPr>
        <xdr:cNvPr id="901" name="Minus 382">
          <a:extLst>
            <a:ext uri="{FF2B5EF4-FFF2-40B4-BE49-F238E27FC236}">
              <a16:creationId xmlns:a16="http://schemas.microsoft.com/office/drawing/2014/main" id="{94F7E9AE-E50C-4A33-9ECA-570A3A7FEED7}"/>
            </a:ext>
          </a:extLst>
        </xdr:cNvPr>
        <xdr:cNvSpPr/>
      </xdr:nvSpPr>
      <xdr:spPr>
        <a:xfrm>
          <a:off x="678942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226</xdr:row>
      <xdr:rowOff>0</xdr:rowOff>
    </xdr:from>
    <xdr:to>
      <xdr:col>31</xdr:col>
      <xdr:colOff>190500</xdr:colOff>
      <xdr:row>227</xdr:row>
      <xdr:rowOff>114299</xdr:rowOff>
    </xdr:to>
    <xdr:sp macro="" textlink="">
      <xdr:nvSpPr>
        <xdr:cNvPr id="902" name="Minus 382">
          <a:extLst>
            <a:ext uri="{FF2B5EF4-FFF2-40B4-BE49-F238E27FC236}">
              <a16:creationId xmlns:a16="http://schemas.microsoft.com/office/drawing/2014/main" id="{797B6044-9931-48A7-AA5F-166AE0D20F70}"/>
            </a:ext>
          </a:extLst>
        </xdr:cNvPr>
        <xdr:cNvSpPr/>
      </xdr:nvSpPr>
      <xdr:spPr>
        <a:xfrm>
          <a:off x="779526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190500</xdr:colOff>
      <xdr:row>227</xdr:row>
      <xdr:rowOff>114299</xdr:rowOff>
    </xdr:to>
    <xdr:sp macro="" textlink="">
      <xdr:nvSpPr>
        <xdr:cNvPr id="903" name="Minus 382">
          <a:extLst>
            <a:ext uri="{FF2B5EF4-FFF2-40B4-BE49-F238E27FC236}">
              <a16:creationId xmlns:a16="http://schemas.microsoft.com/office/drawing/2014/main" id="{A1D5B55E-2813-4D6A-95EC-319177580089}"/>
            </a:ext>
          </a:extLst>
        </xdr:cNvPr>
        <xdr:cNvSpPr/>
      </xdr:nvSpPr>
      <xdr:spPr>
        <a:xfrm>
          <a:off x="880110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226</xdr:row>
      <xdr:rowOff>0</xdr:rowOff>
    </xdr:from>
    <xdr:to>
      <xdr:col>39</xdr:col>
      <xdr:colOff>190500</xdr:colOff>
      <xdr:row>227</xdr:row>
      <xdr:rowOff>114299</xdr:rowOff>
    </xdr:to>
    <xdr:sp macro="" textlink="">
      <xdr:nvSpPr>
        <xdr:cNvPr id="904" name="Minus 382">
          <a:extLst>
            <a:ext uri="{FF2B5EF4-FFF2-40B4-BE49-F238E27FC236}">
              <a16:creationId xmlns:a16="http://schemas.microsoft.com/office/drawing/2014/main" id="{B1BE6542-FEBD-4456-B124-E7E19103F25D}"/>
            </a:ext>
          </a:extLst>
        </xdr:cNvPr>
        <xdr:cNvSpPr/>
      </xdr:nvSpPr>
      <xdr:spPr>
        <a:xfrm>
          <a:off x="980694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226</xdr:row>
      <xdr:rowOff>0</xdr:rowOff>
    </xdr:from>
    <xdr:to>
      <xdr:col>43</xdr:col>
      <xdr:colOff>190500</xdr:colOff>
      <xdr:row>227</xdr:row>
      <xdr:rowOff>114299</xdr:rowOff>
    </xdr:to>
    <xdr:sp macro="" textlink="">
      <xdr:nvSpPr>
        <xdr:cNvPr id="905" name="Minus 382">
          <a:extLst>
            <a:ext uri="{FF2B5EF4-FFF2-40B4-BE49-F238E27FC236}">
              <a16:creationId xmlns:a16="http://schemas.microsoft.com/office/drawing/2014/main" id="{9350C1D6-B3CA-4F73-8749-69B6D5CD6EA0}"/>
            </a:ext>
          </a:extLst>
        </xdr:cNvPr>
        <xdr:cNvSpPr/>
      </xdr:nvSpPr>
      <xdr:spPr>
        <a:xfrm>
          <a:off x="1081278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190500</xdr:colOff>
      <xdr:row>237</xdr:row>
      <xdr:rowOff>114299</xdr:rowOff>
    </xdr:to>
    <xdr:sp macro="" textlink="">
      <xdr:nvSpPr>
        <xdr:cNvPr id="906" name="Minus 382">
          <a:extLst>
            <a:ext uri="{FF2B5EF4-FFF2-40B4-BE49-F238E27FC236}">
              <a16:creationId xmlns:a16="http://schemas.microsoft.com/office/drawing/2014/main" id="{96A12254-262B-4DF2-94B5-B221F0C8314F}"/>
            </a:ext>
          </a:extLst>
        </xdr:cNvPr>
        <xdr:cNvSpPr/>
      </xdr:nvSpPr>
      <xdr:spPr>
        <a:xfrm>
          <a:off x="75438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190500</xdr:colOff>
      <xdr:row>237</xdr:row>
      <xdr:rowOff>114299</xdr:rowOff>
    </xdr:to>
    <xdr:sp macro="" textlink="">
      <xdr:nvSpPr>
        <xdr:cNvPr id="907" name="Minus 382">
          <a:extLst>
            <a:ext uri="{FF2B5EF4-FFF2-40B4-BE49-F238E27FC236}">
              <a16:creationId xmlns:a16="http://schemas.microsoft.com/office/drawing/2014/main" id="{F9869A61-E279-4BA8-85DE-F20654DFF8FD}"/>
            </a:ext>
          </a:extLst>
        </xdr:cNvPr>
        <xdr:cNvSpPr/>
      </xdr:nvSpPr>
      <xdr:spPr>
        <a:xfrm>
          <a:off x="176022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236</xdr:row>
      <xdr:rowOff>0</xdr:rowOff>
    </xdr:from>
    <xdr:to>
      <xdr:col>11</xdr:col>
      <xdr:colOff>190500</xdr:colOff>
      <xdr:row>237</xdr:row>
      <xdr:rowOff>114299</xdr:rowOff>
    </xdr:to>
    <xdr:sp macro="" textlink="">
      <xdr:nvSpPr>
        <xdr:cNvPr id="908" name="Minus 382">
          <a:extLst>
            <a:ext uri="{FF2B5EF4-FFF2-40B4-BE49-F238E27FC236}">
              <a16:creationId xmlns:a16="http://schemas.microsoft.com/office/drawing/2014/main" id="{0CA4754A-E215-4955-ADA7-1B7894C5491B}"/>
            </a:ext>
          </a:extLst>
        </xdr:cNvPr>
        <xdr:cNvSpPr/>
      </xdr:nvSpPr>
      <xdr:spPr>
        <a:xfrm>
          <a:off x="276606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190500</xdr:colOff>
      <xdr:row>237</xdr:row>
      <xdr:rowOff>114299</xdr:rowOff>
    </xdr:to>
    <xdr:sp macro="" textlink="">
      <xdr:nvSpPr>
        <xdr:cNvPr id="909" name="Minus 382">
          <a:extLst>
            <a:ext uri="{FF2B5EF4-FFF2-40B4-BE49-F238E27FC236}">
              <a16:creationId xmlns:a16="http://schemas.microsoft.com/office/drawing/2014/main" id="{7F9B488B-6841-41DD-A933-C93F52AEDEB6}"/>
            </a:ext>
          </a:extLst>
        </xdr:cNvPr>
        <xdr:cNvSpPr/>
      </xdr:nvSpPr>
      <xdr:spPr>
        <a:xfrm>
          <a:off x="377190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236</xdr:row>
      <xdr:rowOff>0</xdr:rowOff>
    </xdr:from>
    <xdr:to>
      <xdr:col>19</xdr:col>
      <xdr:colOff>190500</xdr:colOff>
      <xdr:row>237</xdr:row>
      <xdr:rowOff>114299</xdr:rowOff>
    </xdr:to>
    <xdr:sp macro="" textlink="">
      <xdr:nvSpPr>
        <xdr:cNvPr id="910" name="Minus 382">
          <a:extLst>
            <a:ext uri="{FF2B5EF4-FFF2-40B4-BE49-F238E27FC236}">
              <a16:creationId xmlns:a16="http://schemas.microsoft.com/office/drawing/2014/main" id="{27075848-DB94-4F41-B4DB-F3DDA1E696B8}"/>
            </a:ext>
          </a:extLst>
        </xdr:cNvPr>
        <xdr:cNvSpPr/>
      </xdr:nvSpPr>
      <xdr:spPr>
        <a:xfrm>
          <a:off x="477774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236</xdr:row>
      <xdr:rowOff>0</xdr:rowOff>
    </xdr:from>
    <xdr:to>
      <xdr:col>23</xdr:col>
      <xdr:colOff>190500</xdr:colOff>
      <xdr:row>237</xdr:row>
      <xdr:rowOff>114299</xdr:rowOff>
    </xdr:to>
    <xdr:sp macro="" textlink="">
      <xdr:nvSpPr>
        <xdr:cNvPr id="911" name="Minus 382">
          <a:extLst>
            <a:ext uri="{FF2B5EF4-FFF2-40B4-BE49-F238E27FC236}">
              <a16:creationId xmlns:a16="http://schemas.microsoft.com/office/drawing/2014/main" id="{605D22AF-6580-4D6F-B8FB-51CB90CF5D15}"/>
            </a:ext>
          </a:extLst>
        </xdr:cNvPr>
        <xdr:cNvSpPr/>
      </xdr:nvSpPr>
      <xdr:spPr>
        <a:xfrm>
          <a:off x="578358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236</xdr:row>
      <xdr:rowOff>0</xdr:rowOff>
    </xdr:from>
    <xdr:to>
      <xdr:col>27</xdr:col>
      <xdr:colOff>190500</xdr:colOff>
      <xdr:row>237</xdr:row>
      <xdr:rowOff>114299</xdr:rowOff>
    </xdr:to>
    <xdr:sp macro="" textlink="">
      <xdr:nvSpPr>
        <xdr:cNvPr id="912" name="Minus 382">
          <a:extLst>
            <a:ext uri="{FF2B5EF4-FFF2-40B4-BE49-F238E27FC236}">
              <a16:creationId xmlns:a16="http://schemas.microsoft.com/office/drawing/2014/main" id="{83515BC8-E72B-412A-9C83-6DF3077497B0}"/>
            </a:ext>
          </a:extLst>
        </xdr:cNvPr>
        <xdr:cNvSpPr/>
      </xdr:nvSpPr>
      <xdr:spPr>
        <a:xfrm>
          <a:off x="678942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236</xdr:row>
      <xdr:rowOff>0</xdr:rowOff>
    </xdr:from>
    <xdr:to>
      <xdr:col>31</xdr:col>
      <xdr:colOff>190500</xdr:colOff>
      <xdr:row>237</xdr:row>
      <xdr:rowOff>114299</xdr:rowOff>
    </xdr:to>
    <xdr:sp macro="" textlink="">
      <xdr:nvSpPr>
        <xdr:cNvPr id="913" name="Minus 382">
          <a:extLst>
            <a:ext uri="{FF2B5EF4-FFF2-40B4-BE49-F238E27FC236}">
              <a16:creationId xmlns:a16="http://schemas.microsoft.com/office/drawing/2014/main" id="{D9D8CBA3-87A0-4710-B33A-DF877D4DD686}"/>
            </a:ext>
          </a:extLst>
        </xdr:cNvPr>
        <xdr:cNvSpPr/>
      </xdr:nvSpPr>
      <xdr:spPr>
        <a:xfrm>
          <a:off x="779526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190500</xdr:colOff>
      <xdr:row>237</xdr:row>
      <xdr:rowOff>114299</xdr:rowOff>
    </xdr:to>
    <xdr:sp macro="" textlink="">
      <xdr:nvSpPr>
        <xdr:cNvPr id="914" name="Minus 382">
          <a:extLst>
            <a:ext uri="{FF2B5EF4-FFF2-40B4-BE49-F238E27FC236}">
              <a16:creationId xmlns:a16="http://schemas.microsoft.com/office/drawing/2014/main" id="{46D8ED22-28AE-4AAA-B628-203C691DA9F4}"/>
            </a:ext>
          </a:extLst>
        </xdr:cNvPr>
        <xdr:cNvSpPr/>
      </xdr:nvSpPr>
      <xdr:spPr>
        <a:xfrm>
          <a:off x="880110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236</xdr:row>
      <xdr:rowOff>0</xdr:rowOff>
    </xdr:from>
    <xdr:to>
      <xdr:col>39</xdr:col>
      <xdr:colOff>190500</xdr:colOff>
      <xdr:row>237</xdr:row>
      <xdr:rowOff>114299</xdr:rowOff>
    </xdr:to>
    <xdr:sp macro="" textlink="">
      <xdr:nvSpPr>
        <xdr:cNvPr id="915" name="Minus 382">
          <a:extLst>
            <a:ext uri="{FF2B5EF4-FFF2-40B4-BE49-F238E27FC236}">
              <a16:creationId xmlns:a16="http://schemas.microsoft.com/office/drawing/2014/main" id="{73E3882F-6637-4521-8B05-BBA41BB3DF48}"/>
            </a:ext>
          </a:extLst>
        </xdr:cNvPr>
        <xdr:cNvSpPr/>
      </xdr:nvSpPr>
      <xdr:spPr>
        <a:xfrm>
          <a:off x="980694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236</xdr:row>
      <xdr:rowOff>0</xdr:rowOff>
    </xdr:from>
    <xdr:to>
      <xdr:col>43</xdr:col>
      <xdr:colOff>190500</xdr:colOff>
      <xdr:row>237</xdr:row>
      <xdr:rowOff>114299</xdr:rowOff>
    </xdr:to>
    <xdr:sp macro="" textlink="">
      <xdr:nvSpPr>
        <xdr:cNvPr id="916" name="Minus 382">
          <a:extLst>
            <a:ext uri="{FF2B5EF4-FFF2-40B4-BE49-F238E27FC236}">
              <a16:creationId xmlns:a16="http://schemas.microsoft.com/office/drawing/2014/main" id="{29628190-5705-4F3E-ABF3-549DC0A3D3B6}"/>
            </a:ext>
          </a:extLst>
        </xdr:cNvPr>
        <xdr:cNvSpPr/>
      </xdr:nvSpPr>
      <xdr:spPr>
        <a:xfrm>
          <a:off x="1081278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190500</xdr:colOff>
      <xdr:row>247</xdr:row>
      <xdr:rowOff>114299</xdr:rowOff>
    </xdr:to>
    <xdr:sp macro="" textlink="">
      <xdr:nvSpPr>
        <xdr:cNvPr id="917" name="Minus 382">
          <a:extLst>
            <a:ext uri="{FF2B5EF4-FFF2-40B4-BE49-F238E27FC236}">
              <a16:creationId xmlns:a16="http://schemas.microsoft.com/office/drawing/2014/main" id="{3E2DB930-E053-4A0A-A6CE-D177CC2413A4}"/>
            </a:ext>
          </a:extLst>
        </xdr:cNvPr>
        <xdr:cNvSpPr/>
      </xdr:nvSpPr>
      <xdr:spPr>
        <a:xfrm>
          <a:off x="7543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190500</xdr:colOff>
      <xdr:row>247</xdr:row>
      <xdr:rowOff>114299</xdr:rowOff>
    </xdr:to>
    <xdr:sp macro="" textlink="">
      <xdr:nvSpPr>
        <xdr:cNvPr id="918" name="Minus 382">
          <a:extLst>
            <a:ext uri="{FF2B5EF4-FFF2-40B4-BE49-F238E27FC236}">
              <a16:creationId xmlns:a16="http://schemas.microsoft.com/office/drawing/2014/main" id="{CD046B5F-1537-4D20-A064-6E65BEDA3063}"/>
            </a:ext>
          </a:extLst>
        </xdr:cNvPr>
        <xdr:cNvSpPr/>
      </xdr:nvSpPr>
      <xdr:spPr>
        <a:xfrm>
          <a:off x="176022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246</xdr:row>
      <xdr:rowOff>0</xdr:rowOff>
    </xdr:from>
    <xdr:to>
      <xdr:col>11</xdr:col>
      <xdr:colOff>190500</xdr:colOff>
      <xdr:row>247</xdr:row>
      <xdr:rowOff>114299</xdr:rowOff>
    </xdr:to>
    <xdr:sp macro="" textlink="">
      <xdr:nvSpPr>
        <xdr:cNvPr id="919" name="Minus 382">
          <a:extLst>
            <a:ext uri="{FF2B5EF4-FFF2-40B4-BE49-F238E27FC236}">
              <a16:creationId xmlns:a16="http://schemas.microsoft.com/office/drawing/2014/main" id="{55131555-3E76-4F2A-9BD4-DF19F6D9266D}"/>
            </a:ext>
          </a:extLst>
        </xdr:cNvPr>
        <xdr:cNvSpPr/>
      </xdr:nvSpPr>
      <xdr:spPr>
        <a:xfrm>
          <a:off x="276606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246</xdr:row>
      <xdr:rowOff>0</xdr:rowOff>
    </xdr:from>
    <xdr:to>
      <xdr:col>15</xdr:col>
      <xdr:colOff>190500</xdr:colOff>
      <xdr:row>247</xdr:row>
      <xdr:rowOff>114299</xdr:rowOff>
    </xdr:to>
    <xdr:sp macro="" textlink="">
      <xdr:nvSpPr>
        <xdr:cNvPr id="920" name="Minus 382">
          <a:extLst>
            <a:ext uri="{FF2B5EF4-FFF2-40B4-BE49-F238E27FC236}">
              <a16:creationId xmlns:a16="http://schemas.microsoft.com/office/drawing/2014/main" id="{1C535152-2D6A-4F97-8584-239FE5720D04}"/>
            </a:ext>
          </a:extLst>
        </xdr:cNvPr>
        <xdr:cNvSpPr/>
      </xdr:nvSpPr>
      <xdr:spPr>
        <a:xfrm>
          <a:off x="377190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246</xdr:row>
      <xdr:rowOff>0</xdr:rowOff>
    </xdr:from>
    <xdr:to>
      <xdr:col>19</xdr:col>
      <xdr:colOff>190500</xdr:colOff>
      <xdr:row>247</xdr:row>
      <xdr:rowOff>114299</xdr:rowOff>
    </xdr:to>
    <xdr:sp macro="" textlink="">
      <xdr:nvSpPr>
        <xdr:cNvPr id="921" name="Minus 382">
          <a:extLst>
            <a:ext uri="{FF2B5EF4-FFF2-40B4-BE49-F238E27FC236}">
              <a16:creationId xmlns:a16="http://schemas.microsoft.com/office/drawing/2014/main" id="{9A7EE670-7B7A-41E2-AB81-429B5D85DB44}"/>
            </a:ext>
          </a:extLst>
        </xdr:cNvPr>
        <xdr:cNvSpPr/>
      </xdr:nvSpPr>
      <xdr:spPr>
        <a:xfrm>
          <a:off x="477774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246</xdr:row>
      <xdr:rowOff>0</xdr:rowOff>
    </xdr:from>
    <xdr:to>
      <xdr:col>23</xdr:col>
      <xdr:colOff>190500</xdr:colOff>
      <xdr:row>247</xdr:row>
      <xdr:rowOff>114299</xdr:rowOff>
    </xdr:to>
    <xdr:sp macro="" textlink="">
      <xdr:nvSpPr>
        <xdr:cNvPr id="922" name="Minus 382">
          <a:extLst>
            <a:ext uri="{FF2B5EF4-FFF2-40B4-BE49-F238E27FC236}">
              <a16:creationId xmlns:a16="http://schemas.microsoft.com/office/drawing/2014/main" id="{BD046EB1-8049-42F7-BB7C-1B80D46AFA1C}"/>
            </a:ext>
          </a:extLst>
        </xdr:cNvPr>
        <xdr:cNvSpPr/>
      </xdr:nvSpPr>
      <xdr:spPr>
        <a:xfrm>
          <a:off x="57835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246</xdr:row>
      <xdr:rowOff>0</xdr:rowOff>
    </xdr:from>
    <xdr:to>
      <xdr:col>27</xdr:col>
      <xdr:colOff>190500</xdr:colOff>
      <xdr:row>247</xdr:row>
      <xdr:rowOff>114299</xdr:rowOff>
    </xdr:to>
    <xdr:sp macro="" textlink="">
      <xdr:nvSpPr>
        <xdr:cNvPr id="923" name="Minus 382">
          <a:extLst>
            <a:ext uri="{FF2B5EF4-FFF2-40B4-BE49-F238E27FC236}">
              <a16:creationId xmlns:a16="http://schemas.microsoft.com/office/drawing/2014/main" id="{516DDA3F-B698-406F-9CD8-6FAA86F8DD5C}"/>
            </a:ext>
          </a:extLst>
        </xdr:cNvPr>
        <xdr:cNvSpPr/>
      </xdr:nvSpPr>
      <xdr:spPr>
        <a:xfrm>
          <a:off x="678942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246</xdr:row>
      <xdr:rowOff>0</xdr:rowOff>
    </xdr:from>
    <xdr:to>
      <xdr:col>31</xdr:col>
      <xdr:colOff>190500</xdr:colOff>
      <xdr:row>247</xdr:row>
      <xdr:rowOff>114299</xdr:rowOff>
    </xdr:to>
    <xdr:sp macro="" textlink="">
      <xdr:nvSpPr>
        <xdr:cNvPr id="924" name="Minus 382">
          <a:extLst>
            <a:ext uri="{FF2B5EF4-FFF2-40B4-BE49-F238E27FC236}">
              <a16:creationId xmlns:a16="http://schemas.microsoft.com/office/drawing/2014/main" id="{79FB650F-E98E-4035-A629-999F3A6F7F01}"/>
            </a:ext>
          </a:extLst>
        </xdr:cNvPr>
        <xdr:cNvSpPr/>
      </xdr:nvSpPr>
      <xdr:spPr>
        <a:xfrm>
          <a:off x="779526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190500</xdr:colOff>
      <xdr:row>247</xdr:row>
      <xdr:rowOff>114299</xdr:rowOff>
    </xdr:to>
    <xdr:sp macro="" textlink="">
      <xdr:nvSpPr>
        <xdr:cNvPr id="925" name="Minus 382">
          <a:extLst>
            <a:ext uri="{FF2B5EF4-FFF2-40B4-BE49-F238E27FC236}">
              <a16:creationId xmlns:a16="http://schemas.microsoft.com/office/drawing/2014/main" id="{8BDFAD53-B20C-47A6-B1E3-7618CE4651D5}"/>
            </a:ext>
          </a:extLst>
        </xdr:cNvPr>
        <xdr:cNvSpPr/>
      </xdr:nvSpPr>
      <xdr:spPr>
        <a:xfrm>
          <a:off x="880110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246</xdr:row>
      <xdr:rowOff>0</xdr:rowOff>
    </xdr:from>
    <xdr:to>
      <xdr:col>39</xdr:col>
      <xdr:colOff>190500</xdr:colOff>
      <xdr:row>247</xdr:row>
      <xdr:rowOff>114299</xdr:rowOff>
    </xdr:to>
    <xdr:sp macro="" textlink="">
      <xdr:nvSpPr>
        <xdr:cNvPr id="926" name="Minus 382">
          <a:extLst>
            <a:ext uri="{FF2B5EF4-FFF2-40B4-BE49-F238E27FC236}">
              <a16:creationId xmlns:a16="http://schemas.microsoft.com/office/drawing/2014/main" id="{A3368E7B-4EFD-4556-985D-4A139CC5C1EA}"/>
            </a:ext>
          </a:extLst>
        </xdr:cNvPr>
        <xdr:cNvSpPr/>
      </xdr:nvSpPr>
      <xdr:spPr>
        <a:xfrm>
          <a:off x="980694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246</xdr:row>
      <xdr:rowOff>0</xdr:rowOff>
    </xdr:from>
    <xdr:to>
      <xdr:col>43</xdr:col>
      <xdr:colOff>190500</xdr:colOff>
      <xdr:row>247</xdr:row>
      <xdr:rowOff>114299</xdr:rowOff>
    </xdr:to>
    <xdr:sp macro="" textlink="">
      <xdr:nvSpPr>
        <xdr:cNvPr id="927" name="Minus 382">
          <a:extLst>
            <a:ext uri="{FF2B5EF4-FFF2-40B4-BE49-F238E27FC236}">
              <a16:creationId xmlns:a16="http://schemas.microsoft.com/office/drawing/2014/main" id="{372031B8-DCBC-454A-886E-B1899524DDEF}"/>
            </a:ext>
          </a:extLst>
        </xdr:cNvPr>
        <xdr:cNvSpPr/>
      </xdr:nvSpPr>
      <xdr:spPr>
        <a:xfrm>
          <a:off x="108127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190500</xdr:colOff>
      <xdr:row>257</xdr:row>
      <xdr:rowOff>114299</xdr:rowOff>
    </xdr:to>
    <xdr:sp macro="" textlink="">
      <xdr:nvSpPr>
        <xdr:cNvPr id="928" name="Minus 382">
          <a:extLst>
            <a:ext uri="{FF2B5EF4-FFF2-40B4-BE49-F238E27FC236}">
              <a16:creationId xmlns:a16="http://schemas.microsoft.com/office/drawing/2014/main" id="{9B8EC650-C6CC-4179-A031-B927F1296B13}"/>
            </a:ext>
          </a:extLst>
        </xdr:cNvPr>
        <xdr:cNvSpPr/>
      </xdr:nvSpPr>
      <xdr:spPr>
        <a:xfrm>
          <a:off x="7543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190500</xdr:colOff>
      <xdr:row>257</xdr:row>
      <xdr:rowOff>114299</xdr:rowOff>
    </xdr:to>
    <xdr:sp macro="" textlink="">
      <xdr:nvSpPr>
        <xdr:cNvPr id="929" name="Minus 382">
          <a:extLst>
            <a:ext uri="{FF2B5EF4-FFF2-40B4-BE49-F238E27FC236}">
              <a16:creationId xmlns:a16="http://schemas.microsoft.com/office/drawing/2014/main" id="{5BFDDF2B-1BA0-4B49-9CF8-52C3DC92AF81}"/>
            </a:ext>
          </a:extLst>
        </xdr:cNvPr>
        <xdr:cNvSpPr/>
      </xdr:nvSpPr>
      <xdr:spPr>
        <a:xfrm>
          <a:off x="176022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256</xdr:row>
      <xdr:rowOff>0</xdr:rowOff>
    </xdr:from>
    <xdr:to>
      <xdr:col>11</xdr:col>
      <xdr:colOff>190500</xdr:colOff>
      <xdr:row>257</xdr:row>
      <xdr:rowOff>114299</xdr:rowOff>
    </xdr:to>
    <xdr:sp macro="" textlink="">
      <xdr:nvSpPr>
        <xdr:cNvPr id="930" name="Minus 382">
          <a:extLst>
            <a:ext uri="{FF2B5EF4-FFF2-40B4-BE49-F238E27FC236}">
              <a16:creationId xmlns:a16="http://schemas.microsoft.com/office/drawing/2014/main" id="{471030C0-E732-4EF2-A627-7B1D2CF7B328}"/>
            </a:ext>
          </a:extLst>
        </xdr:cNvPr>
        <xdr:cNvSpPr/>
      </xdr:nvSpPr>
      <xdr:spPr>
        <a:xfrm>
          <a:off x="276606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256</xdr:row>
      <xdr:rowOff>0</xdr:rowOff>
    </xdr:from>
    <xdr:to>
      <xdr:col>15</xdr:col>
      <xdr:colOff>190500</xdr:colOff>
      <xdr:row>257</xdr:row>
      <xdr:rowOff>114299</xdr:rowOff>
    </xdr:to>
    <xdr:sp macro="" textlink="">
      <xdr:nvSpPr>
        <xdr:cNvPr id="931" name="Minus 382">
          <a:extLst>
            <a:ext uri="{FF2B5EF4-FFF2-40B4-BE49-F238E27FC236}">
              <a16:creationId xmlns:a16="http://schemas.microsoft.com/office/drawing/2014/main" id="{4A71F5DB-38C8-4A00-849E-2A0B47549E99}"/>
            </a:ext>
          </a:extLst>
        </xdr:cNvPr>
        <xdr:cNvSpPr/>
      </xdr:nvSpPr>
      <xdr:spPr>
        <a:xfrm>
          <a:off x="377190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256</xdr:row>
      <xdr:rowOff>0</xdr:rowOff>
    </xdr:from>
    <xdr:to>
      <xdr:col>19</xdr:col>
      <xdr:colOff>190500</xdr:colOff>
      <xdr:row>257</xdr:row>
      <xdr:rowOff>114299</xdr:rowOff>
    </xdr:to>
    <xdr:sp macro="" textlink="">
      <xdr:nvSpPr>
        <xdr:cNvPr id="932" name="Minus 382">
          <a:extLst>
            <a:ext uri="{FF2B5EF4-FFF2-40B4-BE49-F238E27FC236}">
              <a16:creationId xmlns:a16="http://schemas.microsoft.com/office/drawing/2014/main" id="{BCB679A2-8233-4643-B4CB-5F49CA0C017C}"/>
            </a:ext>
          </a:extLst>
        </xdr:cNvPr>
        <xdr:cNvSpPr/>
      </xdr:nvSpPr>
      <xdr:spPr>
        <a:xfrm>
          <a:off x="477774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256</xdr:row>
      <xdr:rowOff>0</xdr:rowOff>
    </xdr:from>
    <xdr:to>
      <xdr:col>23</xdr:col>
      <xdr:colOff>190500</xdr:colOff>
      <xdr:row>257</xdr:row>
      <xdr:rowOff>114299</xdr:rowOff>
    </xdr:to>
    <xdr:sp macro="" textlink="">
      <xdr:nvSpPr>
        <xdr:cNvPr id="933" name="Minus 382">
          <a:extLst>
            <a:ext uri="{FF2B5EF4-FFF2-40B4-BE49-F238E27FC236}">
              <a16:creationId xmlns:a16="http://schemas.microsoft.com/office/drawing/2014/main" id="{770B5471-9064-486E-B272-74D301C2EB9E}"/>
            </a:ext>
          </a:extLst>
        </xdr:cNvPr>
        <xdr:cNvSpPr/>
      </xdr:nvSpPr>
      <xdr:spPr>
        <a:xfrm>
          <a:off x="57835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256</xdr:row>
      <xdr:rowOff>0</xdr:rowOff>
    </xdr:from>
    <xdr:to>
      <xdr:col>27</xdr:col>
      <xdr:colOff>190500</xdr:colOff>
      <xdr:row>257</xdr:row>
      <xdr:rowOff>114299</xdr:rowOff>
    </xdr:to>
    <xdr:sp macro="" textlink="">
      <xdr:nvSpPr>
        <xdr:cNvPr id="934" name="Minus 382">
          <a:extLst>
            <a:ext uri="{FF2B5EF4-FFF2-40B4-BE49-F238E27FC236}">
              <a16:creationId xmlns:a16="http://schemas.microsoft.com/office/drawing/2014/main" id="{CDFAE489-6009-4916-B7D3-1EAFF66A341B}"/>
            </a:ext>
          </a:extLst>
        </xdr:cNvPr>
        <xdr:cNvSpPr/>
      </xdr:nvSpPr>
      <xdr:spPr>
        <a:xfrm>
          <a:off x="678942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190500</xdr:colOff>
      <xdr:row>257</xdr:row>
      <xdr:rowOff>114299</xdr:rowOff>
    </xdr:to>
    <xdr:sp macro="" textlink="">
      <xdr:nvSpPr>
        <xdr:cNvPr id="935" name="Minus 382">
          <a:extLst>
            <a:ext uri="{FF2B5EF4-FFF2-40B4-BE49-F238E27FC236}">
              <a16:creationId xmlns:a16="http://schemas.microsoft.com/office/drawing/2014/main" id="{93611302-A25B-4202-B577-E526DAD9AB84}"/>
            </a:ext>
          </a:extLst>
        </xdr:cNvPr>
        <xdr:cNvSpPr/>
      </xdr:nvSpPr>
      <xdr:spPr>
        <a:xfrm>
          <a:off x="779526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190500</xdr:colOff>
      <xdr:row>257</xdr:row>
      <xdr:rowOff>114299</xdr:rowOff>
    </xdr:to>
    <xdr:sp macro="" textlink="">
      <xdr:nvSpPr>
        <xdr:cNvPr id="936" name="Minus 382">
          <a:extLst>
            <a:ext uri="{FF2B5EF4-FFF2-40B4-BE49-F238E27FC236}">
              <a16:creationId xmlns:a16="http://schemas.microsoft.com/office/drawing/2014/main" id="{7F694C89-A3D3-4FB9-A98E-AA7862C2430A}"/>
            </a:ext>
          </a:extLst>
        </xdr:cNvPr>
        <xdr:cNvSpPr/>
      </xdr:nvSpPr>
      <xdr:spPr>
        <a:xfrm>
          <a:off x="880110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256</xdr:row>
      <xdr:rowOff>0</xdr:rowOff>
    </xdr:from>
    <xdr:to>
      <xdr:col>39</xdr:col>
      <xdr:colOff>190500</xdr:colOff>
      <xdr:row>257</xdr:row>
      <xdr:rowOff>114299</xdr:rowOff>
    </xdr:to>
    <xdr:sp macro="" textlink="">
      <xdr:nvSpPr>
        <xdr:cNvPr id="937" name="Minus 382">
          <a:extLst>
            <a:ext uri="{FF2B5EF4-FFF2-40B4-BE49-F238E27FC236}">
              <a16:creationId xmlns:a16="http://schemas.microsoft.com/office/drawing/2014/main" id="{72E95DED-0174-4CDA-B414-9352CF1BC104}"/>
            </a:ext>
          </a:extLst>
        </xdr:cNvPr>
        <xdr:cNvSpPr/>
      </xdr:nvSpPr>
      <xdr:spPr>
        <a:xfrm>
          <a:off x="980694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256</xdr:row>
      <xdr:rowOff>0</xdr:rowOff>
    </xdr:from>
    <xdr:to>
      <xdr:col>43</xdr:col>
      <xdr:colOff>190500</xdr:colOff>
      <xdr:row>257</xdr:row>
      <xdr:rowOff>114299</xdr:rowOff>
    </xdr:to>
    <xdr:sp macro="" textlink="">
      <xdr:nvSpPr>
        <xdr:cNvPr id="938" name="Minus 382">
          <a:extLst>
            <a:ext uri="{FF2B5EF4-FFF2-40B4-BE49-F238E27FC236}">
              <a16:creationId xmlns:a16="http://schemas.microsoft.com/office/drawing/2014/main" id="{B515D18E-EA2F-4468-85EE-F993C463B187}"/>
            </a:ext>
          </a:extLst>
        </xdr:cNvPr>
        <xdr:cNvSpPr/>
      </xdr:nvSpPr>
      <xdr:spPr>
        <a:xfrm>
          <a:off x="108127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190500</xdr:colOff>
      <xdr:row>267</xdr:row>
      <xdr:rowOff>114299</xdr:rowOff>
    </xdr:to>
    <xdr:sp macro="" textlink="">
      <xdr:nvSpPr>
        <xdr:cNvPr id="939" name="Minus 382">
          <a:extLst>
            <a:ext uri="{FF2B5EF4-FFF2-40B4-BE49-F238E27FC236}">
              <a16:creationId xmlns:a16="http://schemas.microsoft.com/office/drawing/2014/main" id="{BD0822F6-7F6A-422C-AD6F-1E0184FD9067}"/>
            </a:ext>
          </a:extLst>
        </xdr:cNvPr>
        <xdr:cNvSpPr/>
      </xdr:nvSpPr>
      <xdr:spPr>
        <a:xfrm>
          <a:off x="754380" y="477393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190500</xdr:colOff>
      <xdr:row>267</xdr:row>
      <xdr:rowOff>114299</xdr:rowOff>
    </xdr:to>
    <xdr:sp macro="" textlink="">
      <xdr:nvSpPr>
        <xdr:cNvPr id="940" name="Minus 382">
          <a:extLst>
            <a:ext uri="{FF2B5EF4-FFF2-40B4-BE49-F238E27FC236}">
              <a16:creationId xmlns:a16="http://schemas.microsoft.com/office/drawing/2014/main" id="{5E700009-5A3D-4588-9393-9701E91B1AE2}"/>
            </a:ext>
          </a:extLst>
        </xdr:cNvPr>
        <xdr:cNvSpPr/>
      </xdr:nvSpPr>
      <xdr:spPr>
        <a:xfrm>
          <a:off x="176022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266</xdr:row>
      <xdr:rowOff>0</xdr:rowOff>
    </xdr:from>
    <xdr:to>
      <xdr:col>11</xdr:col>
      <xdr:colOff>190500</xdr:colOff>
      <xdr:row>267</xdr:row>
      <xdr:rowOff>114299</xdr:rowOff>
    </xdr:to>
    <xdr:sp macro="" textlink="">
      <xdr:nvSpPr>
        <xdr:cNvPr id="941" name="Minus 382">
          <a:extLst>
            <a:ext uri="{FF2B5EF4-FFF2-40B4-BE49-F238E27FC236}">
              <a16:creationId xmlns:a16="http://schemas.microsoft.com/office/drawing/2014/main" id="{E7CC207C-CFBE-406C-A86B-DE5D489DD1FB}"/>
            </a:ext>
          </a:extLst>
        </xdr:cNvPr>
        <xdr:cNvSpPr/>
      </xdr:nvSpPr>
      <xdr:spPr>
        <a:xfrm>
          <a:off x="276606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266</xdr:row>
      <xdr:rowOff>0</xdr:rowOff>
    </xdr:from>
    <xdr:to>
      <xdr:col>15</xdr:col>
      <xdr:colOff>190500</xdr:colOff>
      <xdr:row>267</xdr:row>
      <xdr:rowOff>114299</xdr:rowOff>
    </xdr:to>
    <xdr:sp macro="" textlink="">
      <xdr:nvSpPr>
        <xdr:cNvPr id="942" name="Minus 382">
          <a:extLst>
            <a:ext uri="{FF2B5EF4-FFF2-40B4-BE49-F238E27FC236}">
              <a16:creationId xmlns:a16="http://schemas.microsoft.com/office/drawing/2014/main" id="{7FA7B001-8B86-47B2-9D46-659624F9EB44}"/>
            </a:ext>
          </a:extLst>
        </xdr:cNvPr>
        <xdr:cNvSpPr/>
      </xdr:nvSpPr>
      <xdr:spPr>
        <a:xfrm>
          <a:off x="377190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266</xdr:row>
      <xdr:rowOff>0</xdr:rowOff>
    </xdr:from>
    <xdr:to>
      <xdr:col>19</xdr:col>
      <xdr:colOff>190500</xdr:colOff>
      <xdr:row>267</xdr:row>
      <xdr:rowOff>114299</xdr:rowOff>
    </xdr:to>
    <xdr:sp macro="" textlink="">
      <xdr:nvSpPr>
        <xdr:cNvPr id="943" name="Minus 382">
          <a:extLst>
            <a:ext uri="{FF2B5EF4-FFF2-40B4-BE49-F238E27FC236}">
              <a16:creationId xmlns:a16="http://schemas.microsoft.com/office/drawing/2014/main" id="{5B13E224-619C-4EA0-847B-90A7C9B106B8}"/>
            </a:ext>
          </a:extLst>
        </xdr:cNvPr>
        <xdr:cNvSpPr/>
      </xdr:nvSpPr>
      <xdr:spPr>
        <a:xfrm>
          <a:off x="477774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266</xdr:row>
      <xdr:rowOff>0</xdr:rowOff>
    </xdr:from>
    <xdr:to>
      <xdr:col>23</xdr:col>
      <xdr:colOff>190500</xdr:colOff>
      <xdr:row>267</xdr:row>
      <xdr:rowOff>114299</xdr:rowOff>
    </xdr:to>
    <xdr:sp macro="" textlink="">
      <xdr:nvSpPr>
        <xdr:cNvPr id="944" name="Minus 382">
          <a:extLst>
            <a:ext uri="{FF2B5EF4-FFF2-40B4-BE49-F238E27FC236}">
              <a16:creationId xmlns:a16="http://schemas.microsoft.com/office/drawing/2014/main" id="{AF7A418F-912D-43A9-8645-1F97EBF1B71D}"/>
            </a:ext>
          </a:extLst>
        </xdr:cNvPr>
        <xdr:cNvSpPr/>
      </xdr:nvSpPr>
      <xdr:spPr>
        <a:xfrm>
          <a:off x="578358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266</xdr:row>
      <xdr:rowOff>0</xdr:rowOff>
    </xdr:from>
    <xdr:to>
      <xdr:col>27</xdr:col>
      <xdr:colOff>190500</xdr:colOff>
      <xdr:row>267</xdr:row>
      <xdr:rowOff>114299</xdr:rowOff>
    </xdr:to>
    <xdr:sp macro="" textlink="">
      <xdr:nvSpPr>
        <xdr:cNvPr id="945" name="Minus 382">
          <a:extLst>
            <a:ext uri="{FF2B5EF4-FFF2-40B4-BE49-F238E27FC236}">
              <a16:creationId xmlns:a16="http://schemas.microsoft.com/office/drawing/2014/main" id="{5DE629A6-4382-4BC1-8DB9-84E6F5892BB4}"/>
            </a:ext>
          </a:extLst>
        </xdr:cNvPr>
        <xdr:cNvSpPr/>
      </xdr:nvSpPr>
      <xdr:spPr>
        <a:xfrm>
          <a:off x="678942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266</xdr:row>
      <xdr:rowOff>0</xdr:rowOff>
    </xdr:from>
    <xdr:to>
      <xdr:col>31</xdr:col>
      <xdr:colOff>190500</xdr:colOff>
      <xdr:row>267</xdr:row>
      <xdr:rowOff>114299</xdr:rowOff>
    </xdr:to>
    <xdr:sp macro="" textlink="">
      <xdr:nvSpPr>
        <xdr:cNvPr id="946" name="Minus 382">
          <a:extLst>
            <a:ext uri="{FF2B5EF4-FFF2-40B4-BE49-F238E27FC236}">
              <a16:creationId xmlns:a16="http://schemas.microsoft.com/office/drawing/2014/main" id="{111F719D-0025-4099-B89C-3D3ACE0C6D0C}"/>
            </a:ext>
          </a:extLst>
        </xdr:cNvPr>
        <xdr:cNvSpPr/>
      </xdr:nvSpPr>
      <xdr:spPr>
        <a:xfrm>
          <a:off x="779526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190500</xdr:colOff>
      <xdr:row>267</xdr:row>
      <xdr:rowOff>114299</xdr:rowOff>
    </xdr:to>
    <xdr:sp macro="" textlink="">
      <xdr:nvSpPr>
        <xdr:cNvPr id="947" name="Minus 382">
          <a:extLst>
            <a:ext uri="{FF2B5EF4-FFF2-40B4-BE49-F238E27FC236}">
              <a16:creationId xmlns:a16="http://schemas.microsoft.com/office/drawing/2014/main" id="{88AD61A2-923E-4A27-823E-67A408425EE7}"/>
            </a:ext>
          </a:extLst>
        </xdr:cNvPr>
        <xdr:cNvSpPr/>
      </xdr:nvSpPr>
      <xdr:spPr>
        <a:xfrm>
          <a:off x="880110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266</xdr:row>
      <xdr:rowOff>0</xdr:rowOff>
    </xdr:from>
    <xdr:to>
      <xdr:col>39</xdr:col>
      <xdr:colOff>190500</xdr:colOff>
      <xdr:row>267</xdr:row>
      <xdr:rowOff>114299</xdr:rowOff>
    </xdr:to>
    <xdr:sp macro="" textlink="">
      <xdr:nvSpPr>
        <xdr:cNvPr id="948" name="Minus 382">
          <a:extLst>
            <a:ext uri="{FF2B5EF4-FFF2-40B4-BE49-F238E27FC236}">
              <a16:creationId xmlns:a16="http://schemas.microsoft.com/office/drawing/2014/main" id="{886D16EC-5B8D-42CD-BD87-C4E2AD088F68}"/>
            </a:ext>
          </a:extLst>
        </xdr:cNvPr>
        <xdr:cNvSpPr/>
      </xdr:nvSpPr>
      <xdr:spPr>
        <a:xfrm>
          <a:off x="980694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266</xdr:row>
      <xdr:rowOff>0</xdr:rowOff>
    </xdr:from>
    <xdr:to>
      <xdr:col>43</xdr:col>
      <xdr:colOff>190500</xdr:colOff>
      <xdr:row>267</xdr:row>
      <xdr:rowOff>114299</xdr:rowOff>
    </xdr:to>
    <xdr:sp macro="" textlink="">
      <xdr:nvSpPr>
        <xdr:cNvPr id="949" name="Minus 382">
          <a:extLst>
            <a:ext uri="{FF2B5EF4-FFF2-40B4-BE49-F238E27FC236}">
              <a16:creationId xmlns:a16="http://schemas.microsoft.com/office/drawing/2014/main" id="{94447417-7F35-46B3-8391-538DCAADB01C}"/>
            </a:ext>
          </a:extLst>
        </xdr:cNvPr>
        <xdr:cNvSpPr/>
      </xdr:nvSpPr>
      <xdr:spPr>
        <a:xfrm>
          <a:off x="1081278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190500</xdr:colOff>
      <xdr:row>277</xdr:row>
      <xdr:rowOff>114299</xdr:rowOff>
    </xdr:to>
    <xdr:sp macro="" textlink="">
      <xdr:nvSpPr>
        <xdr:cNvPr id="950" name="Minus 382">
          <a:extLst>
            <a:ext uri="{FF2B5EF4-FFF2-40B4-BE49-F238E27FC236}">
              <a16:creationId xmlns:a16="http://schemas.microsoft.com/office/drawing/2014/main" id="{E7B930FA-387B-4FAB-87D3-7E4638DE0DD8}"/>
            </a:ext>
          </a:extLst>
        </xdr:cNvPr>
        <xdr:cNvSpPr/>
      </xdr:nvSpPr>
      <xdr:spPr>
        <a:xfrm>
          <a:off x="754380" y="495147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190500</xdr:colOff>
      <xdr:row>277</xdr:row>
      <xdr:rowOff>114299</xdr:rowOff>
    </xdr:to>
    <xdr:sp macro="" textlink="">
      <xdr:nvSpPr>
        <xdr:cNvPr id="951" name="Minus 382">
          <a:extLst>
            <a:ext uri="{FF2B5EF4-FFF2-40B4-BE49-F238E27FC236}">
              <a16:creationId xmlns:a16="http://schemas.microsoft.com/office/drawing/2014/main" id="{DA571C35-B556-41B9-9FD0-CEC89AC2ABE2}"/>
            </a:ext>
          </a:extLst>
        </xdr:cNvPr>
        <xdr:cNvSpPr/>
      </xdr:nvSpPr>
      <xdr:spPr>
        <a:xfrm>
          <a:off x="1760220" y="495147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276</xdr:row>
      <xdr:rowOff>0</xdr:rowOff>
    </xdr:from>
    <xdr:to>
      <xdr:col>11</xdr:col>
      <xdr:colOff>190500</xdr:colOff>
      <xdr:row>277</xdr:row>
      <xdr:rowOff>114299</xdr:rowOff>
    </xdr:to>
    <xdr:sp macro="" textlink="">
      <xdr:nvSpPr>
        <xdr:cNvPr id="952" name="Minus 382">
          <a:extLst>
            <a:ext uri="{FF2B5EF4-FFF2-40B4-BE49-F238E27FC236}">
              <a16:creationId xmlns:a16="http://schemas.microsoft.com/office/drawing/2014/main" id="{3BF5F063-70CD-499E-A25C-EAEE30793CC1}"/>
            </a:ext>
          </a:extLst>
        </xdr:cNvPr>
        <xdr:cNvSpPr/>
      </xdr:nvSpPr>
      <xdr:spPr>
        <a:xfrm>
          <a:off x="276606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276</xdr:row>
      <xdr:rowOff>0</xdr:rowOff>
    </xdr:from>
    <xdr:to>
      <xdr:col>15</xdr:col>
      <xdr:colOff>190500</xdr:colOff>
      <xdr:row>277</xdr:row>
      <xdr:rowOff>114299</xdr:rowOff>
    </xdr:to>
    <xdr:sp macro="" textlink="">
      <xdr:nvSpPr>
        <xdr:cNvPr id="953" name="Minus 382">
          <a:extLst>
            <a:ext uri="{FF2B5EF4-FFF2-40B4-BE49-F238E27FC236}">
              <a16:creationId xmlns:a16="http://schemas.microsoft.com/office/drawing/2014/main" id="{F93A2EE8-F448-44AF-9BCD-041F7DCA376D}"/>
            </a:ext>
          </a:extLst>
        </xdr:cNvPr>
        <xdr:cNvSpPr/>
      </xdr:nvSpPr>
      <xdr:spPr>
        <a:xfrm>
          <a:off x="377190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276</xdr:row>
      <xdr:rowOff>0</xdr:rowOff>
    </xdr:from>
    <xdr:to>
      <xdr:col>19</xdr:col>
      <xdr:colOff>190500</xdr:colOff>
      <xdr:row>277</xdr:row>
      <xdr:rowOff>114299</xdr:rowOff>
    </xdr:to>
    <xdr:sp macro="" textlink="">
      <xdr:nvSpPr>
        <xdr:cNvPr id="954" name="Minus 382">
          <a:extLst>
            <a:ext uri="{FF2B5EF4-FFF2-40B4-BE49-F238E27FC236}">
              <a16:creationId xmlns:a16="http://schemas.microsoft.com/office/drawing/2014/main" id="{3DEE600F-0052-4A94-BF10-8ED09FF72827}"/>
            </a:ext>
          </a:extLst>
        </xdr:cNvPr>
        <xdr:cNvSpPr/>
      </xdr:nvSpPr>
      <xdr:spPr>
        <a:xfrm>
          <a:off x="477774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276</xdr:row>
      <xdr:rowOff>0</xdr:rowOff>
    </xdr:from>
    <xdr:to>
      <xdr:col>23</xdr:col>
      <xdr:colOff>190500</xdr:colOff>
      <xdr:row>277</xdr:row>
      <xdr:rowOff>114299</xdr:rowOff>
    </xdr:to>
    <xdr:sp macro="" textlink="">
      <xdr:nvSpPr>
        <xdr:cNvPr id="955" name="Minus 382">
          <a:extLst>
            <a:ext uri="{FF2B5EF4-FFF2-40B4-BE49-F238E27FC236}">
              <a16:creationId xmlns:a16="http://schemas.microsoft.com/office/drawing/2014/main" id="{2BE815A9-32B6-4A9B-AB4F-A21951402F90}"/>
            </a:ext>
          </a:extLst>
        </xdr:cNvPr>
        <xdr:cNvSpPr/>
      </xdr:nvSpPr>
      <xdr:spPr>
        <a:xfrm>
          <a:off x="578358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276</xdr:row>
      <xdr:rowOff>0</xdr:rowOff>
    </xdr:from>
    <xdr:to>
      <xdr:col>27</xdr:col>
      <xdr:colOff>190500</xdr:colOff>
      <xdr:row>277</xdr:row>
      <xdr:rowOff>114299</xdr:rowOff>
    </xdr:to>
    <xdr:sp macro="" textlink="">
      <xdr:nvSpPr>
        <xdr:cNvPr id="956" name="Minus 382">
          <a:extLst>
            <a:ext uri="{FF2B5EF4-FFF2-40B4-BE49-F238E27FC236}">
              <a16:creationId xmlns:a16="http://schemas.microsoft.com/office/drawing/2014/main" id="{C1A0C6D8-E3BF-47D8-A8B0-399D8EE395C8}"/>
            </a:ext>
          </a:extLst>
        </xdr:cNvPr>
        <xdr:cNvSpPr/>
      </xdr:nvSpPr>
      <xdr:spPr>
        <a:xfrm>
          <a:off x="678942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276</xdr:row>
      <xdr:rowOff>0</xdr:rowOff>
    </xdr:from>
    <xdr:to>
      <xdr:col>31</xdr:col>
      <xdr:colOff>190500</xdr:colOff>
      <xdr:row>277</xdr:row>
      <xdr:rowOff>114299</xdr:rowOff>
    </xdr:to>
    <xdr:sp macro="" textlink="">
      <xdr:nvSpPr>
        <xdr:cNvPr id="957" name="Minus 382">
          <a:extLst>
            <a:ext uri="{FF2B5EF4-FFF2-40B4-BE49-F238E27FC236}">
              <a16:creationId xmlns:a16="http://schemas.microsoft.com/office/drawing/2014/main" id="{9E4CFCC6-597F-4DC7-AE22-D2861432C988}"/>
            </a:ext>
          </a:extLst>
        </xdr:cNvPr>
        <xdr:cNvSpPr/>
      </xdr:nvSpPr>
      <xdr:spPr>
        <a:xfrm>
          <a:off x="779526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190500</xdr:colOff>
      <xdr:row>277</xdr:row>
      <xdr:rowOff>114299</xdr:rowOff>
    </xdr:to>
    <xdr:sp macro="" textlink="">
      <xdr:nvSpPr>
        <xdr:cNvPr id="958" name="Minus 382">
          <a:extLst>
            <a:ext uri="{FF2B5EF4-FFF2-40B4-BE49-F238E27FC236}">
              <a16:creationId xmlns:a16="http://schemas.microsoft.com/office/drawing/2014/main" id="{F0AA3432-4DC5-4D76-A1DA-C5B6AD544BAA}"/>
            </a:ext>
          </a:extLst>
        </xdr:cNvPr>
        <xdr:cNvSpPr/>
      </xdr:nvSpPr>
      <xdr:spPr>
        <a:xfrm>
          <a:off x="880110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276</xdr:row>
      <xdr:rowOff>0</xdr:rowOff>
    </xdr:from>
    <xdr:to>
      <xdr:col>39</xdr:col>
      <xdr:colOff>190500</xdr:colOff>
      <xdr:row>277</xdr:row>
      <xdr:rowOff>114299</xdr:rowOff>
    </xdr:to>
    <xdr:sp macro="" textlink="">
      <xdr:nvSpPr>
        <xdr:cNvPr id="959" name="Minus 382">
          <a:extLst>
            <a:ext uri="{FF2B5EF4-FFF2-40B4-BE49-F238E27FC236}">
              <a16:creationId xmlns:a16="http://schemas.microsoft.com/office/drawing/2014/main" id="{60AA7B46-4EEC-40F1-A87C-7987990D12BD}"/>
            </a:ext>
          </a:extLst>
        </xdr:cNvPr>
        <xdr:cNvSpPr/>
      </xdr:nvSpPr>
      <xdr:spPr>
        <a:xfrm>
          <a:off x="980694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276</xdr:row>
      <xdr:rowOff>0</xdr:rowOff>
    </xdr:from>
    <xdr:to>
      <xdr:col>43</xdr:col>
      <xdr:colOff>190500</xdr:colOff>
      <xdr:row>277</xdr:row>
      <xdr:rowOff>114299</xdr:rowOff>
    </xdr:to>
    <xdr:sp macro="" textlink="">
      <xdr:nvSpPr>
        <xdr:cNvPr id="960" name="Minus 382">
          <a:extLst>
            <a:ext uri="{FF2B5EF4-FFF2-40B4-BE49-F238E27FC236}">
              <a16:creationId xmlns:a16="http://schemas.microsoft.com/office/drawing/2014/main" id="{C30EE9C9-4672-4417-A968-9252165BBA2F}"/>
            </a:ext>
          </a:extLst>
        </xdr:cNvPr>
        <xdr:cNvSpPr/>
      </xdr:nvSpPr>
      <xdr:spPr>
        <a:xfrm>
          <a:off x="1081278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190500</xdr:colOff>
      <xdr:row>287</xdr:row>
      <xdr:rowOff>114299</xdr:rowOff>
    </xdr:to>
    <xdr:sp macro="" textlink="">
      <xdr:nvSpPr>
        <xdr:cNvPr id="961" name="Minus 382">
          <a:extLst>
            <a:ext uri="{FF2B5EF4-FFF2-40B4-BE49-F238E27FC236}">
              <a16:creationId xmlns:a16="http://schemas.microsoft.com/office/drawing/2014/main" id="{979D7FAB-5B09-47B5-8D32-8EC34EEB1A44}"/>
            </a:ext>
          </a:extLst>
        </xdr:cNvPr>
        <xdr:cNvSpPr/>
      </xdr:nvSpPr>
      <xdr:spPr>
        <a:xfrm>
          <a:off x="7543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190500</xdr:colOff>
      <xdr:row>287</xdr:row>
      <xdr:rowOff>114299</xdr:rowOff>
    </xdr:to>
    <xdr:sp macro="" textlink="">
      <xdr:nvSpPr>
        <xdr:cNvPr id="962" name="Minus 382">
          <a:extLst>
            <a:ext uri="{FF2B5EF4-FFF2-40B4-BE49-F238E27FC236}">
              <a16:creationId xmlns:a16="http://schemas.microsoft.com/office/drawing/2014/main" id="{2DA9D72A-F1DA-4E7E-8A5B-E2D637E71FF0}"/>
            </a:ext>
          </a:extLst>
        </xdr:cNvPr>
        <xdr:cNvSpPr/>
      </xdr:nvSpPr>
      <xdr:spPr>
        <a:xfrm>
          <a:off x="176022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286</xdr:row>
      <xdr:rowOff>0</xdr:rowOff>
    </xdr:from>
    <xdr:to>
      <xdr:col>11</xdr:col>
      <xdr:colOff>190500</xdr:colOff>
      <xdr:row>287</xdr:row>
      <xdr:rowOff>114299</xdr:rowOff>
    </xdr:to>
    <xdr:sp macro="" textlink="">
      <xdr:nvSpPr>
        <xdr:cNvPr id="963" name="Minus 382">
          <a:extLst>
            <a:ext uri="{FF2B5EF4-FFF2-40B4-BE49-F238E27FC236}">
              <a16:creationId xmlns:a16="http://schemas.microsoft.com/office/drawing/2014/main" id="{35114102-BCEE-4EA0-9042-436EDEAE5C9E}"/>
            </a:ext>
          </a:extLst>
        </xdr:cNvPr>
        <xdr:cNvSpPr/>
      </xdr:nvSpPr>
      <xdr:spPr>
        <a:xfrm>
          <a:off x="276606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190500</xdr:colOff>
      <xdr:row>287</xdr:row>
      <xdr:rowOff>114299</xdr:rowOff>
    </xdr:to>
    <xdr:sp macro="" textlink="">
      <xdr:nvSpPr>
        <xdr:cNvPr id="964" name="Minus 382">
          <a:extLst>
            <a:ext uri="{FF2B5EF4-FFF2-40B4-BE49-F238E27FC236}">
              <a16:creationId xmlns:a16="http://schemas.microsoft.com/office/drawing/2014/main" id="{44E6EDE5-BDE5-4E00-AD21-836EEE3C922C}"/>
            </a:ext>
          </a:extLst>
        </xdr:cNvPr>
        <xdr:cNvSpPr/>
      </xdr:nvSpPr>
      <xdr:spPr>
        <a:xfrm>
          <a:off x="377190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190500</xdr:colOff>
      <xdr:row>287</xdr:row>
      <xdr:rowOff>114299</xdr:rowOff>
    </xdr:to>
    <xdr:sp macro="" textlink="">
      <xdr:nvSpPr>
        <xdr:cNvPr id="965" name="Minus 382">
          <a:extLst>
            <a:ext uri="{FF2B5EF4-FFF2-40B4-BE49-F238E27FC236}">
              <a16:creationId xmlns:a16="http://schemas.microsoft.com/office/drawing/2014/main" id="{E1932475-9F8B-4FC5-92F7-2F1D65032FA6}"/>
            </a:ext>
          </a:extLst>
        </xdr:cNvPr>
        <xdr:cNvSpPr/>
      </xdr:nvSpPr>
      <xdr:spPr>
        <a:xfrm>
          <a:off x="477774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286</xdr:row>
      <xdr:rowOff>0</xdr:rowOff>
    </xdr:from>
    <xdr:to>
      <xdr:col>23</xdr:col>
      <xdr:colOff>190500</xdr:colOff>
      <xdr:row>287</xdr:row>
      <xdr:rowOff>114299</xdr:rowOff>
    </xdr:to>
    <xdr:sp macro="" textlink="">
      <xdr:nvSpPr>
        <xdr:cNvPr id="966" name="Minus 382">
          <a:extLst>
            <a:ext uri="{FF2B5EF4-FFF2-40B4-BE49-F238E27FC236}">
              <a16:creationId xmlns:a16="http://schemas.microsoft.com/office/drawing/2014/main" id="{0181F724-1088-4858-9CFE-8B1778ED62E3}"/>
            </a:ext>
          </a:extLst>
        </xdr:cNvPr>
        <xdr:cNvSpPr/>
      </xdr:nvSpPr>
      <xdr:spPr>
        <a:xfrm>
          <a:off x="57835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286</xdr:row>
      <xdr:rowOff>0</xdr:rowOff>
    </xdr:from>
    <xdr:to>
      <xdr:col>27</xdr:col>
      <xdr:colOff>190500</xdr:colOff>
      <xdr:row>287</xdr:row>
      <xdr:rowOff>114299</xdr:rowOff>
    </xdr:to>
    <xdr:sp macro="" textlink="">
      <xdr:nvSpPr>
        <xdr:cNvPr id="967" name="Minus 382">
          <a:extLst>
            <a:ext uri="{FF2B5EF4-FFF2-40B4-BE49-F238E27FC236}">
              <a16:creationId xmlns:a16="http://schemas.microsoft.com/office/drawing/2014/main" id="{CF41F36E-5A9E-4C1D-9639-84DA81F1C0F2}"/>
            </a:ext>
          </a:extLst>
        </xdr:cNvPr>
        <xdr:cNvSpPr/>
      </xdr:nvSpPr>
      <xdr:spPr>
        <a:xfrm>
          <a:off x="678942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286</xdr:row>
      <xdr:rowOff>0</xdr:rowOff>
    </xdr:from>
    <xdr:to>
      <xdr:col>31</xdr:col>
      <xdr:colOff>190500</xdr:colOff>
      <xdr:row>287</xdr:row>
      <xdr:rowOff>114299</xdr:rowOff>
    </xdr:to>
    <xdr:sp macro="" textlink="">
      <xdr:nvSpPr>
        <xdr:cNvPr id="968" name="Minus 382">
          <a:extLst>
            <a:ext uri="{FF2B5EF4-FFF2-40B4-BE49-F238E27FC236}">
              <a16:creationId xmlns:a16="http://schemas.microsoft.com/office/drawing/2014/main" id="{3B831810-E154-4F35-BDC8-961BF349468A}"/>
            </a:ext>
          </a:extLst>
        </xdr:cNvPr>
        <xdr:cNvSpPr/>
      </xdr:nvSpPr>
      <xdr:spPr>
        <a:xfrm>
          <a:off x="779526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190500</xdr:colOff>
      <xdr:row>287</xdr:row>
      <xdr:rowOff>114299</xdr:rowOff>
    </xdr:to>
    <xdr:sp macro="" textlink="">
      <xdr:nvSpPr>
        <xdr:cNvPr id="969" name="Minus 382">
          <a:extLst>
            <a:ext uri="{FF2B5EF4-FFF2-40B4-BE49-F238E27FC236}">
              <a16:creationId xmlns:a16="http://schemas.microsoft.com/office/drawing/2014/main" id="{784E2DF7-76B4-4BC7-977C-27ED525DD64F}"/>
            </a:ext>
          </a:extLst>
        </xdr:cNvPr>
        <xdr:cNvSpPr/>
      </xdr:nvSpPr>
      <xdr:spPr>
        <a:xfrm>
          <a:off x="880110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286</xdr:row>
      <xdr:rowOff>0</xdr:rowOff>
    </xdr:from>
    <xdr:to>
      <xdr:col>39</xdr:col>
      <xdr:colOff>190500</xdr:colOff>
      <xdr:row>287</xdr:row>
      <xdr:rowOff>114299</xdr:rowOff>
    </xdr:to>
    <xdr:sp macro="" textlink="">
      <xdr:nvSpPr>
        <xdr:cNvPr id="970" name="Minus 382">
          <a:extLst>
            <a:ext uri="{FF2B5EF4-FFF2-40B4-BE49-F238E27FC236}">
              <a16:creationId xmlns:a16="http://schemas.microsoft.com/office/drawing/2014/main" id="{38562209-ADCE-4367-A535-BEF9E10466F9}"/>
            </a:ext>
          </a:extLst>
        </xdr:cNvPr>
        <xdr:cNvSpPr/>
      </xdr:nvSpPr>
      <xdr:spPr>
        <a:xfrm>
          <a:off x="980694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286</xdr:row>
      <xdr:rowOff>0</xdr:rowOff>
    </xdr:from>
    <xdr:to>
      <xdr:col>43</xdr:col>
      <xdr:colOff>190500</xdr:colOff>
      <xdr:row>287</xdr:row>
      <xdr:rowOff>114299</xdr:rowOff>
    </xdr:to>
    <xdr:sp macro="" textlink="">
      <xdr:nvSpPr>
        <xdr:cNvPr id="971" name="Minus 382">
          <a:extLst>
            <a:ext uri="{FF2B5EF4-FFF2-40B4-BE49-F238E27FC236}">
              <a16:creationId xmlns:a16="http://schemas.microsoft.com/office/drawing/2014/main" id="{EA91B1FF-D731-4F74-9366-7902B0A23E4D}"/>
            </a:ext>
          </a:extLst>
        </xdr:cNvPr>
        <xdr:cNvSpPr/>
      </xdr:nvSpPr>
      <xdr:spPr>
        <a:xfrm>
          <a:off x="108127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190500</xdr:colOff>
      <xdr:row>297</xdr:row>
      <xdr:rowOff>114299</xdr:rowOff>
    </xdr:to>
    <xdr:sp macro="" textlink="">
      <xdr:nvSpPr>
        <xdr:cNvPr id="972" name="Minus 382">
          <a:extLst>
            <a:ext uri="{FF2B5EF4-FFF2-40B4-BE49-F238E27FC236}">
              <a16:creationId xmlns:a16="http://schemas.microsoft.com/office/drawing/2014/main" id="{E8A356D2-6963-4FF6-A81B-252559EC2644}"/>
            </a:ext>
          </a:extLst>
        </xdr:cNvPr>
        <xdr:cNvSpPr/>
      </xdr:nvSpPr>
      <xdr:spPr>
        <a:xfrm>
          <a:off x="75438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190500</xdr:colOff>
      <xdr:row>297</xdr:row>
      <xdr:rowOff>114299</xdr:rowOff>
    </xdr:to>
    <xdr:sp macro="" textlink="">
      <xdr:nvSpPr>
        <xdr:cNvPr id="973" name="Minus 382">
          <a:extLst>
            <a:ext uri="{FF2B5EF4-FFF2-40B4-BE49-F238E27FC236}">
              <a16:creationId xmlns:a16="http://schemas.microsoft.com/office/drawing/2014/main" id="{93E37882-AE67-40AF-B611-E4129DA8BD44}"/>
            </a:ext>
          </a:extLst>
        </xdr:cNvPr>
        <xdr:cNvSpPr/>
      </xdr:nvSpPr>
      <xdr:spPr>
        <a:xfrm>
          <a:off x="176022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296</xdr:row>
      <xdr:rowOff>0</xdr:rowOff>
    </xdr:from>
    <xdr:to>
      <xdr:col>11</xdr:col>
      <xdr:colOff>190500</xdr:colOff>
      <xdr:row>297</xdr:row>
      <xdr:rowOff>114299</xdr:rowOff>
    </xdr:to>
    <xdr:sp macro="" textlink="">
      <xdr:nvSpPr>
        <xdr:cNvPr id="974" name="Minus 382">
          <a:extLst>
            <a:ext uri="{FF2B5EF4-FFF2-40B4-BE49-F238E27FC236}">
              <a16:creationId xmlns:a16="http://schemas.microsoft.com/office/drawing/2014/main" id="{79ED7261-C33F-4B39-8247-10AD738D0579}"/>
            </a:ext>
          </a:extLst>
        </xdr:cNvPr>
        <xdr:cNvSpPr/>
      </xdr:nvSpPr>
      <xdr:spPr>
        <a:xfrm>
          <a:off x="276606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296</xdr:row>
      <xdr:rowOff>0</xdr:rowOff>
    </xdr:from>
    <xdr:to>
      <xdr:col>15</xdr:col>
      <xdr:colOff>190500</xdr:colOff>
      <xdr:row>297</xdr:row>
      <xdr:rowOff>114299</xdr:rowOff>
    </xdr:to>
    <xdr:sp macro="" textlink="">
      <xdr:nvSpPr>
        <xdr:cNvPr id="975" name="Minus 382">
          <a:extLst>
            <a:ext uri="{FF2B5EF4-FFF2-40B4-BE49-F238E27FC236}">
              <a16:creationId xmlns:a16="http://schemas.microsoft.com/office/drawing/2014/main" id="{34DE4C64-9B7E-43BB-BAC4-6717BF4D20AD}"/>
            </a:ext>
          </a:extLst>
        </xdr:cNvPr>
        <xdr:cNvSpPr/>
      </xdr:nvSpPr>
      <xdr:spPr>
        <a:xfrm>
          <a:off x="377190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0</xdr:colOff>
      <xdr:row>294</xdr:row>
      <xdr:rowOff>171450</xdr:rowOff>
    </xdr:from>
    <xdr:to>
      <xdr:col>23</xdr:col>
      <xdr:colOff>0</xdr:colOff>
      <xdr:row>297</xdr:row>
      <xdr:rowOff>0</xdr:rowOff>
    </xdr:to>
    <xdr:sp macro="" textlink="">
      <xdr:nvSpPr>
        <xdr:cNvPr id="976" name="0/0">
          <a:extLst>
            <a:ext uri="{FF2B5EF4-FFF2-40B4-BE49-F238E27FC236}">
              <a16:creationId xmlns:a16="http://schemas.microsoft.com/office/drawing/2014/main" id="{42DF1331-B022-412A-8798-E90AC5974EBC}"/>
            </a:ext>
          </a:extLst>
        </xdr:cNvPr>
        <xdr:cNvSpPr>
          <a:spLocks noChangeArrowheads="1"/>
        </xdr:cNvSpPr>
      </xdr:nvSpPr>
      <xdr:spPr bwMode="auto">
        <a:xfrm>
          <a:off x="528066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296</xdr:row>
      <xdr:rowOff>0</xdr:rowOff>
    </xdr:from>
    <xdr:to>
      <xdr:col>19</xdr:col>
      <xdr:colOff>190500</xdr:colOff>
      <xdr:row>297</xdr:row>
      <xdr:rowOff>114299</xdr:rowOff>
    </xdr:to>
    <xdr:sp macro="" textlink="">
      <xdr:nvSpPr>
        <xdr:cNvPr id="977" name="Minus 382">
          <a:extLst>
            <a:ext uri="{FF2B5EF4-FFF2-40B4-BE49-F238E27FC236}">
              <a16:creationId xmlns:a16="http://schemas.microsoft.com/office/drawing/2014/main" id="{76B0F68C-117E-4F08-B36E-F87CAFFA71B4}"/>
            </a:ext>
          </a:extLst>
        </xdr:cNvPr>
        <xdr:cNvSpPr/>
      </xdr:nvSpPr>
      <xdr:spPr>
        <a:xfrm>
          <a:off x="477774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11906</xdr:colOff>
      <xdr:row>294</xdr:row>
      <xdr:rowOff>154781</xdr:rowOff>
    </xdr:from>
    <xdr:to>
      <xdr:col>22</xdr:col>
      <xdr:colOff>23814</xdr:colOff>
      <xdr:row>295</xdr:row>
      <xdr:rowOff>116681</xdr:rowOff>
    </xdr:to>
    <xdr:sp macro="" textlink="">
      <xdr:nvSpPr>
        <xdr:cNvPr id="978" name="Freeform 10695">
          <a:extLst>
            <a:ext uri="{FF2B5EF4-FFF2-40B4-BE49-F238E27FC236}">
              <a16:creationId xmlns:a16="http://schemas.microsoft.com/office/drawing/2014/main" id="{DC7B3A7D-B365-414D-80F6-085F1FCAC72E}"/>
            </a:ext>
          </a:extLst>
        </xdr:cNvPr>
        <xdr:cNvSpPr>
          <a:spLocks/>
        </xdr:cNvSpPr>
      </xdr:nvSpPr>
      <xdr:spPr bwMode="auto">
        <a:xfrm>
          <a:off x="4538186" y="53014721"/>
          <a:ext cx="1017748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amantaraysk\Desktop\TA-416\Working%20Back%20up-TA-4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mat\Downloads\VISUAL%20CHART%20TA416,%20PNBTL%20(2)%20(15).xlsx" TargetMode="External"/><Relationship Id="rId1" Type="http://schemas.openxmlformats.org/officeDocument/2006/relationships/externalLinkPath" Target="/Users/kumat/Downloads/VISUAL%20CHART%20TA416,%20PNBTL%20(2)%20(1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Erection!R216C16:R219C16" advise="1">
            <x14:values rows="4">
              <value t="str">
                <val>Ananya Traders-1</val>
              </value>
              <value t="str">
                <val>Pinky Dewi</val>
              </value>
              <value t="str">
                <val>Reeta Bharti</val>
              </value>
              <value t="str">
                <val>Dewi Construction(Girendra)</val>
              </value>
            </x14:values>
          </x14:oleItem>
        </mc:Choice>
        <mc:Fallback>
          <oleItem name="!Erection!R216C16:R219C16" advise="1"/>
        </mc:Fallback>
      </mc:AlternateContent>
      <mc:AlternateContent xmlns:mc="http://schemas.openxmlformats.org/markup-compatibility/2006">
        <mc:Choice Requires="x14">
          <x14:oleItem name="!Erection!R216C4:R219C5" advise="1">
            <x14:values rows="4" cols="2">
              <value t="str">
                <val>38/5</val>
              </value>
              <value t="str">
                <val>DA+3</val>
              </value>
              <value t="str">
                <val>23/1</val>
              </value>
              <value t="str">
                <val>DA+9</val>
              </value>
              <value t="str">
                <val>0/3</val>
              </value>
              <value t="str">
                <val>DA-3</val>
              </value>
              <value t="str">
                <val>56/5</val>
              </value>
              <value t="str">
                <val>DA-3</val>
              </value>
            </x14:values>
          </x14:oleItem>
        </mc:Choice>
        <mc:Fallback>
          <oleItem name="!Erection!R216C4:R219C5" advise="1"/>
        </mc:Fallback>
      </mc:AlternateContent>
      <mc:AlternateContent xmlns:mc="http://schemas.openxmlformats.org/markup-compatibility/2006">
        <mc:Choice Requires="x14">
          <x14:oleItem name="!Erection!R216C6:R219C7" advise="1">
            <x14:values rows="4" cols="2">
              <value>
                <val>45805</val>
              </value>
              <value>
                <val>45810</val>
              </value>
              <value>
                <val>45805</val>
              </value>
              <value>
                <val>45811</val>
              </value>
              <value>
                <val>45802</val>
              </value>
              <value>
                <val>45812</val>
              </value>
              <value>
                <val>45807</val>
              </value>
              <value>
                <val>45812</val>
              </value>
            </x14:values>
          </x14:oleItem>
        </mc:Choice>
        <mc:Fallback>
          <oleItem name="!Erection!R216C6:R219C7" advise="1"/>
        </mc:Fallback>
      </mc:AlternateContent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r Schedule"/>
      <sheetName val="Sheet1"/>
      <sheetName val="VC"/>
      <sheetName val="Progress"/>
      <sheetName val="Status of location"/>
    </sheetNames>
    <sheetDataSet>
      <sheetData sheetId="0">
        <row r="9">
          <cell r="B9" t="str">
            <v>0/0</v>
          </cell>
          <cell r="C9" t="str">
            <v>TPT+0</v>
          </cell>
        </row>
        <row r="11">
          <cell r="B11" t="str">
            <v>0/1</v>
          </cell>
          <cell r="C11" t="str">
            <v>DA-3</v>
          </cell>
        </row>
        <row r="13">
          <cell r="B13" t="str">
            <v>0/2</v>
          </cell>
          <cell r="C13" t="str">
            <v>DA-3</v>
          </cell>
        </row>
        <row r="15">
          <cell r="B15" t="str">
            <v>0/3</v>
          </cell>
          <cell r="C15" t="str">
            <v>DA-3</v>
          </cell>
        </row>
        <row r="17">
          <cell r="B17" t="str">
            <v>0/4</v>
          </cell>
          <cell r="C17" t="str">
            <v>DA+9</v>
          </cell>
        </row>
        <row r="19">
          <cell r="B19" t="str">
            <v>1/0</v>
          </cell>
          <cell r="C19" t="str">
            <v>DC1+3</v>
          </cell>
        </row>
        <row r="21">
          <cell r="B21" t="str">
            <v>2/0</v>
          </cell>
          <cell r="C21" t="str">
            <v>DD45+3</v>
          </cell>
        </row>
        <row r="23">
          <cell r="B23" t="str">
            <v>2/1</v>
          </cell>
          <cell r="C23" t="str">
            <v>DA+3</v>
          </cell>
        </row>
        <row r="25">
          <cell r="B25" t="str">
            <v>2/2</v>
          </cell>
          <cell r="C25" t="str">
            <v>DA+0</v>
          </cell>
        </row>
        <row r="27">
          <cell r="B27" t="str">
            <v>2/3</v>
          </cell>
          <cell r="C27" t="str">
            <v>DA+3</v>
          </cell>
        </row>
        <row r="29">
          <cell r="B29" t="str">
            <v>2/4</v>
          </cell>
          <cell r="C29" t="str">
            <v>DA+0</v>
          </cell>
        </row>
        <row r="31">
          <cell r="B31" t="str">
            <v>2/5</v>
          </cell>
          <cell r="C31" t="str">
            <v>DA+3</v>
          </cell>
        </row>
        <row r="33">
          <cell r="B33" t="str">
            <v>2/6</v>
          </cell>
          <cell r="C33" t="str">
            <v>DA+0</v>
          </cell>
        </row>
        <row r="35">
          <cell r="B35" t="str">
            <v>2/7</v>
          </cell>
          <cell r="C35" t="str">
            <v>DA+3</v>
          </cell>
        </row>
        <row r="37">
          <cell r="B37" t="str">
            <v>2/8</v>
          </cell>
          <cell r="C37" t="str">
            <v>DA+0</v>
          </cell>
        </row>
        <row r="39">
          <cell r="B39" t="str">
            <v>3/0</v>
          </cell>
          <cell r="C39" t="str">
            <v>DC2+0</v>
          </cell>
        </row>
        <row r="41">
          <cell r="B41" t="str">
            <v>4/0</v>
          </cell>
          <cell r="C41" t="str">
            <v>DD45+0</v>
          </cell>
        </row>
        <row r="43">
          <cell r="B43" t="str">
            <v>4/1</v>
          </cell>
          <cell r="C43" t="str">
            <v>DA+3</v>
          </cell>
        </row>
        <row r="45">
          <cell r="B45" t="str">
            <v>4/2</v>
          </cell>
          <cell r="C45" t="str">
            <v>DA-3</v>
          </cell>
        </row>
        <row r="47">
          <cell r="B47" t="str">
            <v>4/3</v>
          </cell>
          <cell r="C47" t="str">
            <v>DA+3</v>
          </cell>
        </row>
        <row r="49">
          <cell r="B49" t="str">
            <v>4/4</v>
          </cell>
          <cell r="C49" t="str">
            <v>DA+0</v>
          </cell>
        </row>
        <row r="51">
          <cell r="B51" t="str">
            <v>4/5</v>
          </cell>
          <cell r="C51" t="str">
            <v>DA+3</v>
          </cell>
        </row>
        <row r="53">
          <cell r="B53" t="str">
            <v>4/6</v>
          </cell>
          <cell r="C53" t="str">
            <v>DA+0</v>
          </cell>
        </row>
        <row r="55">
          <cell r="B55" t="str">
            <v>4/7</v>
          </cell>
          <cell r="C55" t="str">
            <v>DA+3</v>
          </cell>
        </row>
        <row r="57">
          <cell r="B57" t="str">
            <v>4/8</v>
          </cell>
          <cell r="C57" t="str">
            <v>DA+0</v>
          </cell>
        </row>
        <row r="59">
          <cell r="B59" t="str">
            <v>4/9</v>
          </cell>
          <cell r="C59" t="str">
            <v>DA-3</v>
          </cell>
        </row>
        <row r="61">
          <cell r="B61" t="str">
            <v>4/10</v>
          </cell>
          <cell r="C61" t="str">
            <v>DA+3</v>
          </cell>
        </row>
        <row r="63">
          <cell r="B63" t="str">
            <v>5/0</v>
          </cell>
          <cell r="C63" t="str">
            <v>DB1+0</v>
          </cell>
        </row>
        <row r="65">
          <cell r="B65" t="str">
            <v>5/1</v>
          </cell>
          <cell r="C65" t="str">
            <v>DA+3</v>
          </cell>
        </row>
        <row r="67">
          <cell r="B67" t="str">
            <v>6/0</v>
          </cell>
          <cell r="C67" t="str">
            <v>DB1+0</v>
          </cell>
        </row>
        <row r="69">
          <cell r="B69" t="str">
            <v>6/1</v>
          </cell>
          <cell r="C69" t="str">
            <v>DA+3</v>
          </cell>
        </row>
        <row r="71">
          <cell r="B71" t="str">
            <v>6/2</v>
          </cell>
          <cell r="C71" t="str">
            <v>DA+3</v>
          </cell>
        </row>
        <row r="73">
          <cell r="B73" t="str">
            <v>7/0</v>
          </cell>
          <cell r="C73" t="str">
            <v>DB2+0</v>
          </cell>
        </row>
        <row r="75">
          <cell r="B75" t="str">
            <v>7/1</v>
          </cell>
          <cell r="C75" t="str">
            <v>DA+0</v>
          </cell>
        </row>
        <row r="77">
          <cell r="B77" t="str">
            <v>7/2</v>
          </cell>
          <cell r="C77" t="str">
            <v>DA+3</v>
          </cell>
        </row>
        <row r="79">
          <cell r="B79" t="str">
            <v>7/3</v>
          </cell>
          <cell r="C79" t="str">
            <v>DA-3</v>
          </cell>
        </row>
        <row r="81">
          <cell r="B81" t="str">
            <v>7/4</v>
          </cell>
          <cell r="C81" t="str">
            <v>DA+0</v>
          </cell>
        </row>
        <row r="83">
          <cell r="B83" t="str">
            <v>7/5</v>
          </cell>
          <cell r="C83" t="str">
            <v>DA+3</v>
          </cell>
        </row>
        <row r="85">
          <cell r="B85" t="str">
            <v>7/6</v>
          </cell>
          <cell r="C85" t="str">
            <v>DA+0</v>
          </cell>
        </row>
        <row r="87">
          <cell r="B87" t="str">
            <v>7/7</v>
          </cell>
          <cell r="C87" t="str">
            <v>DA+0</v>
          </cell>
        </row>
        <row r="89">
          <cell r="B89" t="str">
            <v>7/8</v>
          </cell>
          <cell r="C89" t="str">
            <v>DA+3</v>
          </cell>
        </row>
        <row r="91">
          <cell r="B91" t="str">
            <v>7/9</v>
          </cell>
          <cell r="C91" t="str">
            <v>DA+0</v>
          </cell>
        </row>
        <row r="93">
          <cell r="B93" t="str">
            <v>7/10</v>
          </cell>
          <cell r="C93" t="str">
            <v>DA+3</v>
          </cell>
        </row>
        <row r="95">
          <cell r="B95" t="str">
            <v>7/11</v>
          </cell>
          <cell r="C95" t="str">
            <v>DA+0</v>
          </cell>
        </row>
        <row r="97">
          <cell r="B97" t="str">
            <v>8/0</v>
          </cell>
          <cell r="C97" t="str">
            <v>DB2+0</v>
          </cell>
        </row>
        <row r="99">
          <cell r="B99" t="str">
            <v>8/1</v>
          </cell>
          <cell r="C99" t="str">
            <v>DA+3</v>
          </cell>
        </row>
        <row r="101">
          <cell r="B101" t="str">
            <v>8/2</v>
          </cell>
          <cell r="C101" t="str">
            <v>DA+0</v>
          </cell>
        </row>
        <row r="103">
          <cell r="B103" t="str">
            <v>8/3</v>
          </cell>
          <cell r="C103" t="str">
            <v>DA-3</v>
          </cell>
        </row>
        <row r="105">
          <cell r="B105" t="str">
            <v>8/4</v>
          </cell>
          <cell r="C105" t="str">
            <v>DA+9</v>
          </cell>
        </row>
        <row r="107">
          <cell r="B107" t="str">
            <v>8A/0</v>
          </cell>
          <cell r="C107" t="str">
            <v>DD60+0</v>
          </cell>
        </row>
        <row r="109">
          <cell r="B109" t="str">
            <v>8B/0</v>
          </cell>
          <cell r="C109" t="str">
            <v>DD60+0</v>
          </cell>
        </row>
        <row r="111">
          <cell r="B111" t="str">
            <v>8B/1</v>
          </cell>
          <cell r="C111" t="str">
            <v>DA-3</v>
          </cell>
        </row>
        <row r="113">
          <cell r="B113" t="str">
            <v>8B/2</v>
          </cell>
          <cell r="C113" t="str">
            <v>DA-3</v>
          </cell>
        </row>
        <row r="115">
          <cell r="B115" t="str">
            <v>8B/3</v>
          </cell>
          <cell r="C115" t="str">
            <v>DA+3</v>
          </cell>
        </row>
        <row r="117">
          <cell r="B117" t="str">
            <v>8B/4</v>
          </cell>
          <cell r="C117" t="str">
            <v>DA+6</v>
          </cell>
        </row>
        <row r="119">
          <cell r="B119" t="str">
            <v>8B/5</v>
          </cell>
          <cell r="C119" t="str">
            <v>DA+6</v>
          </cell>
        </row>
        <row r="121">
          <cell r="B121" t="str">
            <v>9/0</v>
          </cell>
          <cell r="C121" t="str">
            <v>DB2+6</v>
          </cell>
        </row>
        <row r="123">
          <cell r="B123" t="str">
            <v>10/0</v>
          </cell>
          <cell r="C123" t="str">
            <v>DB1+9</v>
          </cell>
        </row>
        <row r="125">
          <cell r="B125" t="str">
            <v>10/1</v>
          </cell>
          <cell r="C125" t="str">
            <v>DA-3</v>
          </cell>
        </row>
        <row r="127">
          <cell r="B127" t="str">
            <v>11/0</v>
          </cell>
          <cell r="C127" t="str">
            <v>DB1+18</v>
          </cell>
        </row>
        <row r="129">
          <cell r="B129" t="str">
            <v>12/0</v>
          </cell>
          <cell r="C129" t="str">
            <v>DB2+18</v>
          </cell>
        </row>
        <row r="131">
          <cell r="B131" t="str">
            <v>12/1</v>
          </cell>
          <cell r="C131" t="str">
            <v>DA-3</v>
          </cell>
        </row>
        <row r="133">
          <cell r="B133" t="str">
            <v>12/2</v>
          </cell>
          <cell r="C133" t="str">
            <v>DA+3</v>
          </cell>
        </row>
        <row r="135">
          <cell r="B135" t="str">
            <v>12/3</v>
          </cell>
          <cell r="C135" t="str">
            <v>DA+3</v>
          </cell>
        </row>
        <row r="137">
          <cell r="B137" t="str">
            <v>12/4</v>
          </cell>
          <cell r="C137" t="str">
            <v>DA+3</v>
          </cell>
        </row>
        <row r="139">
          <cell r="B139" t="str">
            <v>12/5</v>
          </cell>
          <cell r="C139" t="str">
            <v>DA+3</v>
          </cell>
        </row>
        <row r="141">
          <cell r="B141" t="str">
            <v>12/6</v>
          </cell>
          <cell r="C141" t="str">
            <v>DA-3</v>
          </cell>
        </row>
        <row r="143">
          <cell r="B143" t="str">
            <v>12/7</v>
          </cell>
          <cell r="C143" t="str">
            <v>DA-3</v>
          </cell>
        </row>
        <row r="145">
          <cell r="B145" t="str">
            <v>12/8</v>
          </cell>
          <cell r="C145" t="str">
            <v>DA-3</v>
          </cell>
        </row>
        <row r="147">
          <cell r="B147" t="str">
            <v>12/9</v>
          </cell>
          <cell r="C147" t="str">
            <v>DA+3</v>
          </cell>
        </row>
        <row r="149">
          <cell r="B149" t="str">
            <v>13/0</v>
          </cell>
          <cell r="C149" t="str">
            <v>DD60+30</v>
          </cell>
        </row>
        <row r="151">
          <cell r="B151" t="str">
            <v>14/0</v>
          </cell>
          <cell r="C151" t="str">
            <v>DD60+30</v>
          </cell>
        </row>
        <row r="153">
          <cell r="B153" t="str">
            <v>14/1</v>
          </cell>
          <cell r="C153" t="str">
            <v>DA+0</v>
          </cell>
        </row>
        <row r="155">
          <cell r="B155" t="str">
            <v>14/2</v>
          </cell>
          <cell r="C155" t="str">
            <v>DA+0</v>
          </cell>
        </row>
        <row r="157">
          <cell r="B157" t="str">
            <v>14/3</v>
          </cell>
          <cell r="C157" t="str">
            <v>DA+0</v>
          </cell>
        </row>
        <row r="159">
          <cell r="B159" t="str">
            <v>14/4</v>
          </cell>
          <cell r="C159" t="str">
            <v>DA+3</v>
          </cell>
        </row>
        <row r="161">
          <cell r="B161" t="str">
            <v>14/5</v>
          </cell>
          <cell r="C161" t="str">
            <v>DA+3</v>
          </cell>
        </row>
        <row r="163">
          <cell r="B163" t="str">
            <v>14/6</v>
          </cell>
          <cell r="C163" t="str">
            <v>DA+3</v>
          </cell>
        </row>
        <row r="165">
          <cell r="B165" t="str">
            <v>14/7</v>
          </cell>
          <cell r="C165" t="str">
            <v>DA+0</v>
          </cell>
        </row>
        <row r="167">
          <cell r="B167" t="str">
            <v>14/8</v>
          </cell>
          <cell r="C167" t="str">
            <v>DA+3</v>
          </cell>
        </row>
        <row r="169">
          <cell r="B169" t="str">
            <v>15/0</v>
          </cell>
          <cell r="C169" t="str">
            <v>DC2+3</v>
          </cell>
        </row>
        <row r="171">
          <cell r="B171" t="str">
            <v>16/0</v>
          </cell>
          <cell r="C171" t="str">
            <v>DB2+25</v>
          </cell>
        </row>
        <row r="173">
          <cell r="B173" t="str">
            <v>17/0</v>
          </cell>
          <cell r="C173" t="str">
            <v>DB2+6</v>
          </cell>
        </row>
        <row r="175">
          <cell r="B175" t="str">
            <v>17/1</v>
          </cell>
          <cell r="C175" t="str">
            <v>DA-3</v>
          </cell>
        </row>
        <row r="177">
          <cell r="B177" t="str">
            <v>17/2</v>
          </cell>
          <cell r="C177" t="str">
            <v>DA+0</v>
          </cell>
        </row>
        <row r="179">
          <cell r="B179" t="str">
            <v>17/3</v>
          </cell>
          <cell r="C179" t="str">
            <v>DA+0</v>
          </cell>
        </row>
        <row r="181">
          <cell r="B181" t="str">
            <v>17/4</v>
          </cell>
          <cell r="C181" t="str">
            <v>DA+3</v>
          </cell>
        </row>
        <row r="183">
          <cell r="B183" t="str">
            <v>17/5</v>
          </cell>
          <cell r="C183" t="str">
            <v>DA+3</v>
          </cell>
        </row>
        <row r="185">
          <cell r="B185" t="str">
            <v>17/6</v>
          </cell>
          <cell r="C185" t="str">
            <v>DA-3</v>
          </cell>
        </row>
        <row r="187">
          <cell r="B187" t="str">
            <v>17/7</v>
          </cell>
          <cell r="C187" t="str">
            <v>DA+3</v>
          </cell>
        </row>
        <row r="189">
          <cell r="B189" t="str">
            <v>17/8</v>
          </cell>
          <cell r="C189" t="str">
            <v>DA-3</v>
          </cell>
        </row>
        <row r="191">
          <cell r="B191" t="str">
            <v>18/0</v>
          </cell>
          <cell r="C191" t="str">
            <v>DB1+6</v>
          </cell>
        </row>
        <row r="193">
          <cell r="B193" t="str">
            <v>19/0</v>
          </cell>
          <cell r="C193" t="str">
            <v>DC2+6</v>
          </cell>
        </row>
        <row r="195">
          <cell r="B195" t="str">
            <v>19/1</v>
          </cell>
          <cell r="C195" t="str">
            <v>DA+0</v>
          </cell>
        </row>
        <row r="197">
          <cell r="B197" t="str">
            <v>19/2</v>
          </cell>
          <cell r="C197" t="str">
            <v>DA+0</v>
          </cell>
        </row>
        <row r="199">
          <cell r="B199" t="str">
            <v>19/3</v>
          </cell>
          <cell r="C199" t="str">
            <v>DA+3</v>
          </cell>
        </row>
        <row r="201">
          <cell r="B201" t="str">
            <v>19/4</v>
          </cell>
          <cell r="C201" t="str">
            <v>DA+0</v>
          </cell>
        </row>
        <row r="203">
          <cell r="B203" t="str">
            <v>19/5</v>
          </cell>
          <cell r="C203" t="str">
            <v>DA-3</v>
          </cell>
        </row>
        <row r="205">
          <cell r="B205" t="str">
            <v>19/6</v>
          </cell>
          <cell r="C205" t="str">
            <v>DA+0</v>
          </cell>
        </row>
        <row r="207">
          <cell r="B207" t="str">
            <v>19/7</v>
          </cell>
          <cell r="C207" t="str">
            <v>DA+3</v>
          </cell>
        </row>
        <row r="209">
          <cell r="B209" t="str">
            <v>19/8</v>
          </cell>
          <cell r="C209" t="str">
            <v>DA-3</v>
          </cell>
        </row>
        <row r="211">
          <cell r="B211" t="str">
            <v>19/9</v>
          </cell>
          <cell r="C211" t="str">
            <v>DA+3</v>
          </cell>
        </row>
        <row r="213">
          <cell r="B213" t="str">
            <v>19/10</v>
          </cell>
          <cell r="C213" t="str">
            <v>DA+3</v>
          </cell>
        </row>
        <row r="215">
          <cell r="B215" t="str">
            <v>19/11</v>
          </cell>
          <cell r="C215" t="str">
            <v>DA-3</v>
          </cell>
        </row>
        <row r="217">
          <cell r="B217" t="str">
            <v>19/12</v>
          </cell>
          <cell r="C217" t="str">
            <v>DA-3</v>
          </cell>
        </row>
        <row r="219">
          <cell r="B219" t="str">
            <v>20/0</v>
          </cell>
          <cell r="C219" t="str">
            <v>DB1+0</v>
          </cell>
        </row>
        <row r="221">
          <cell r="B221" t="str">
            <v>20/1</v>
          </cell>
          <cell r="C221" t="str">
            <v>DA+6</v>
          </cell>
        </row>
        <row r="223">
          <cell r="B223" t="str">
            <v>20/2</v>
          </cell>
          <cell r="C223" t="str">
            <v>DA+0</v>
          </cell>
        </row>
        <row r="225">
          <cell r="B225" t="str">
            <v>20/3</v>
          </cell>
          <cell r="C225" t="str">
            <v>DA+0</v>
          </cell>
        </row>
        <row r="227">
          <cell r="B227" t="str">
            <v>20/4</v>
          </cell>
          <cell r="C227" t="str">
            <v>DA-3</v>
          </cell>
        </row>
        <row r="229">
          <cell r="B229" t="str">
            <v>20/5</v>
          </cell>
          <cell r="C229" t="str">
            <v>DA+3</v>
          </cell>
        </row>
        <row r="231">
          <cell r="B231" t="str">
            <v>20/6</v>
          </cell>
          <cell r="C231" t="str">
            <v>DA+0</v>
          </cell>
        </row>
        <row r="233">
          <cell r="B233" t="str">
            <v>20/7</v>
          </cell>
          <cell r="C233" t="str">
            <v>DA-3</v>
          </cell>
        </row>
        <row r="235">
          <cell r="B235" t="str">
            <v>20/8</v>
          </cell>
          <cell r="C235" t="str">
            <v>DA+0</v>
          </cell>
        </row>
        <row r="237">
          <cell r="B237" t="str">
            <v>20/9</v>
          </cell>
          <cell r="C237" t="str">
            <v>DA+3</v>
          </cell>
        </row>
        <row r="239">
          <cell r="B239" t="str">
            <v>20/10</v>
          </cell>
          <cell r="C239" t="str">
            <v>DA+3</v>
          </cell>
        </row>
        <row r="241">
          <cell r="B241" t="str">
            <v>20/11</v>
          </cell>
          <cell r="C241" t="str">
            <v>DA-3</v>
          </cell>
        </row>
        <row r="243">
          <cell r="B243" t="str">
            <v>20/12</v>
          </cell>
          <cell r="C243" t="str">
            <v>DA-3</v>
          </cell>
        </row>
        <row r="245">
          <cell r="B245" t="str">
            <v>21/0</v>
          </cell>
          <cell r="C245" t="str">
            <v>DB1+0</v>
          </cell>
        </row>
        <row r="247">
          <cell r="B247" t="str">
            <v>21/1</v>
          </cell>
          <cell r="C247" t="str">
            <v>DA-3</v>
          </cell>
        </row>
        <row r="249">
          <cell r="B249" t="str">
            <v>21/2</v>
          </cell>
          <cell r="C249" t="str">
            <v>DA+3</v>
          </cell>
        </row>
        <row r="251">
          <cell r="B251" t="str">
            <v>21/3</v>
          </cell>
          <cell r="C251" t="str">
            <v>DA+3</v>
          </cell>
        </row>
        <row r="253">
          <cell r="B253" t="str">
            <v>22/0</v>
          </cell>
          <cell r="C253" t="str">
            <v>DB2+3</v>
          </cell>
        </row>
        <row r="255">
          <cell r="B255" t="str">
            <v>22A/0</v>
          </cell>
          <cell r="C255" t="str">
            <v>DB1+25</v>
          </cell>
        </row>
        <row r="257">
          <cell r="B257" t="str">
            <v>23/0</v>
          </cell>
          <cell r="C257" t="str">
            <v>DC2+18</v>
          </cell>
        </row>
        <row r="259">
          <cell r="B259" t="str">
            <v>23/1</v>
          </cell>
          <cell r="C259" t="str">
            <v>DA+9</v>
          </cell>
        </row>
        <row r="261">
          <cell r="B261" t="str">
            <v>23/2</v>
          </cell>
          <cell r="C261" t="str">
            <v>DA+0</v>
          </cell>
        </row>
        <row r="263">
          <cell r="B263" t="str">
            <v>23/3</v>
          </cell>
          <cell r="C263" t="str">
            <v>DA-3</v>
          </cell>
        </row>
        <row r="265">
          <cell r="B265" t="str">
            <v>23/4</v>
          </cell>
          <cell r="C265" t="str">
            <v>DA-3</v>
          </cell>
        </row>
        <row r="267">
          <cell r="B267" t="str">
            <v>23/5</v>
          </cell>
          <cell r="C267" t="str">
            <v>DA-3</v>
          </cell>
        </row>
        <row r="269">
          <cell r="B269" t="str">
            <v>24/0</v>
          </cell>
          <cell r="C269" t="str">
            <v>DD60+25</v>
          </cell>
        </row>
        <row r="271">
          <cell r="B271" t="str">
            <v>25/0</v>
          </cell>
          <cell r="C271" t="str">
            <v>DD60+25</v>
          </cell>
        </row>
        <row r="273">
          <cell r="B273" t="str">
            <v>25/1</v>
          </cell>
          <cell r="C273" t="str">
            <v>DA+9</v>
          </cell>
        </row>
        <row r="275">
          <cell r="B275" t="str">
            <v>25/2</v>
          </cell>
          <cell r="C275" t="str">
            <v>DA+0</v>
          </cell>
        </row>
        <row r="277">
          <cell r="B277" t="str">
            <v>25/3</v>
          </cell>
          <cell r="C277" t="str">
            <v>DA+3</v>
          </cell>
        </row>
        <row r="279">
          <cell r="B279" t="str">
            <v>26/0</v>
          </cell>
          <cell r="C279" t="str">
            <v>DB2+9</v>
          </cell>
        </row>
        <row r="281">
          <cell r="B281" t="str">
            <v>27/0</v>
          </cell>
          <cell r="C281" t="str">
            <v>DD60+3</v>
          </cell>
        </row>
        <row r="283">
          <cell r="B283" t="str">
            <v>28/0</v>
          </cell>
          <cell r="C283" t="str">
            <v>DD60+0</v>
          </cell>
        </row>
        <row r="285">
          <cell r="B285" t="str">
            <v>28/1</v>
          </cell>
          <cell r="C285" t="str">
            <v>DA+3</v>
          </cell>
        </row>
        <row r="287">
          <cell r="B287" t="str">
            <v>29/0</v>
          </cell>
          <cell r="C287" t="str">
            <v>DD60+25</v>
          </cell>
        </row>
        <row r="289">
          <cell r="B289" t="str">
            <v>30/0</v>
          </cell>
          <cell r="C289" t="str">
            <v>DD60+18</v>
          </cell>
        </row>
        <row r="291">
          <cell r="B291" t="str">
            <v>30/1</v>
          </cell>
          <cell r="C291" t="str">
            <v>DA-3</v>
          </cell>
        </row>
        <row r="293">
          <cell r="B293" t="str">
            <v>30/2</v>
          </cell>
          <cell r="C293" t="str">
            <v>DA-3</v>
          </cell>
        </row>
        <row r="295">
          <cell r="B295" t="str">
            <v>30/3</v>
          </cell>
          <cell r="C295" t="str">
            <v>DA+0</v>
          </cell>
        </row>
        <row r="297">
          <cell r="B297" t="str">
            <v>30/4</v>
          </cell>
          <cell r="C297" t="str">
            <v>DA+3</v>
          </cell>
        </row>
        <row r="299">
          <cell r="B299" t="str">
            <v>30/5</v>
          </cell>
          <cell r="C299" t="str">
            <v>DA+0</v>
          </cell>
        </row>
        <row r="301">
          <cell r="B301" t="str">
            <v>30/6</v>
          </cell>
          <cell r="C301" t="str">
            <v>DA-3</v>
          </cell>
        </row>
        <row r="303">
          <cell r="B303" t="str">
            <v>31/0</v>
          </cell>
          <cell r="C303" t="str">
            <v>DB2+0</v>
          </cell>
        </row>
        <row r="305">
          <cell r="B305" t="str">
            <v>31/1</v>
          </cell>
          <cell r="C305" t="str">
            <v>DA+0</v>
          </cell>
        </row>
        <row r="307">
          <cell r="B307" t="str">
            <v>31/2</v>
          </cell>
          <cell r="C307" t="str">
            <v>DA+0</v>
          </cell>
        </row>
        <row r="309">
          <cell r="B309" t="str">
            <v>31/3</v>
          </cell>
          <cell r="C309" t="str">
            <v>DA+3</v>
          </cell>
        </row>
        <row r="311">
          <cell r="B311" t="str">
            <v>31/4</v>
          </cell>
          <cell r="C311" t="str">
            <v>DA-3</v>
          </cell>
        </row>
        <row r="313">
          <cell r="B313" t="str">
            <v>31/5</v>
          </cell>
          <cell r="C313" t="str">
            <v>DA-3</v>
          </cell>
        </row>
        <row r="315">
          <cell r="B315" t="str">
            <v>31/6</v>
          </cell>
          <cell r="C315" t="str">
            <v>DA+3</v>
          </cell>
        </row>
        <row r="317">
          <cell r="B317" t="str">
            <v>31/7</v>
          </cell>
          <cell r="C317" t="str">
            <v>DA+0</v>
          </cell>
        </row>
        <row r="319">
          <cell r="B319" t="str">
            <v>31/8</v>
          </cell>
          <cell r="C319" t="str">
            <v>DA-3</v>
          </cell>
        </row>
        <row r="321">
          <cell r="B321" t="str">
            <v>31/9</v>
          </cell>
          <cell r="C321" t="str">
            <v>DA+3</v>
          </cell>
        </row>
        <row r="323">
          <cell r="B323" t="str">
            <v>31/10</v>
          </cell>
          <cell r="C323" t="str">
            <v>DA-3</v>
          </cell>
        </row>
        <row r="325">
          <cell r="B325" t="str">
            <v>32/0</v>
          </cell>
          <cell r="C325" t="str">
            <v>DC1+6</v>
          </cell>
        </row>
        <row r="327">
          <cell r="B327" t="str">
            <v>33/0</v>
          </cell>
          <cell r="C327" t="str">
            <v>DC2+6</v>
          </cell>
        </row>
        <row r="329">
          <cell r="B329" t="str">
            <v>33/1</v>
          </cell>
          <cell r="C329" t="str">
            <v>DA-3</v>
          </cell>
        </row>
        <row r="331">
          <cell r="B331" t="str">
            <v>33/2</v>
          </cell>
          <cell r="C331" t="str">
            <v>DA-3</v>
          </cell>
        </row>
        <row r="333">
          <cell r="B333" t="str">
            <v>33/3</v>
          </cell>
          <cell r="C333" t="str">
            <v>DA+3</v>
          </cell>
        </row>
        <row r="335">
          <cell r="B335" t="str">
            <v>33/4</v>
          </cell>
          <cell r="C335" t="str">
            <v>DA-3</v>
          </cell>
        </row>
        <row r="337">
          <cell r="B337" t="str">
            <v>33/5</v>
          </cell>
          <cell r="C337" t="str">
            <v>DA+3</v>
          </cell>
        </row>
        <row r="339">
          <cell r="B339" t="str">
            <v>33/6</v>
          </cell>
          <cell r="C339" t="str">
            <v>DA+3</v>
          </cell>
        </row>
        <row r="341">
          <cell r="B341" t="str">
            <v>33/7</v>
          </cell>
          <cell r="C341" t="str">
            <v>DA+3</v>
          </cell>
        </row>
        <row r="343">
          <cell r="B343" t="str">
            <v>33/8</v>
          </cell>
          <cell r="C343" t="str">
            <v>DA+3</v>
          </cell>
        </row>
        <row r="345">
          <cell r="B345" t="str">
            <v>33/9</v>
          </cell>
          <cell r="C345" t="str">
            <v>DA+0</v>
          </cell>
        </row>
        <row r="347">
          <cell r="B347" t="str">
            <v>33/10</v>
          </cell>
          <cell r="C347" t="str">
            <v>DA+3</v>
          </cell>
        </row>
        <row r="349">
          <cell r="B349" t="str">
            <v>33/11</v>
          </cell>
          <cell r="C349" t="str">
            <v>DA+3</v>
          </cell>
        </row>
        <row r="351">
          <cell r="B351" t="str">
            <v>34/0</v>
          </cell>
          <cell r="C351" t="str">
            <v>DB1+0</v>
          </cell>
        </row>
        <row r="353">
          <cell r="B353" t="str">
            <v>34/1</v>
          </cell>
          <cell r="C353" t="str">
            <v>DA+3</v>
          </cell>
        </row>
        <row r="355">
          <cell r="B355" t="str">
            <v>34/2</v>
          </cell>
          <cell r="C355" t="str">
            <v>DA+3</v>
          </cell>
        </row>
        <row r="357">
          <cell r="B357" t="str">
            <v>34/3</v>
          </cell>
          <cell r="C357" t="str">
            <v>DA+3</v>
          </cell>
        </row>
        <row r="359">
          <cell r="B359" t="str">
            <v>34/4</v>
          </cell>
          <cell r="C359" t="str">
            <v>DA-3</v>
          </cell>
        </row>
        <row r="361">
          <cell r="B361" t="str">
            <v>34/5</v>
          </cell>
          <cell r="C361" t="str">
            <v>DA+0</v>
          </cell>
        </row>
        <row r="363">
          <cell r="B363" t="str">
            <v>34/6</v>
          </cell>
          <cell r="C363" t="str">
            <v>DA+0</v>
          </cell>
        </row>
        <row r="365">
          <cell r="B365" t="str">
            <v>34/7</v>
          </cell>
          <cell r="C365" t="str">
            <v>DA+3</v>
          </cell>
        </row>
        <row r="367">
          <cell r="B367" t="str">
            <v>35/0</v>
          </cell>
          <cell r="C367" t="str">
            <v>DC1+0</v>
          </cell>
        </row>
        <row r="369">
          <cell r="B369" t="str">
            <v>35/1</v>
          </cell>
          <cell r="C369" t="str">
            <v>DA+3</v>
          </cell>
        </row>
        <row r="371">
          <cell r="B371" t="str">
            <v>35/2</v>
          </cell>
          <cell r="C371" t="str">
            <v>DA-3</v>
          </cell>
        </row>
        <row r="373">
          <cell r="B373" t="str">
            <v>35/3</v>
          </cell>
          <cell r="C373" t="str">
            <v>DA+0</v>
          </cell>
        </row>
        <row r="375">
          <cell r="B375" t="str">
            <v>35/4</v>
          </cell>
          <cell r="C375" t="str">
            <v>DA+0</v>
          </cell>
        </row>
        <row r="377">
          <cell r="B377" t="str">
            <v>35/5</v>
          </cell>
          <cell r="C377" t="str">
            <v>DA+3</v>
          </cell>
        </row>
        <row r="379">
          <cell r="B379" t="str">
            <v>35/6</v>
          </cell>
          <cell r="C379" t="str">
            <v>DA+0</v>
          </cell>
        </row>
        <row r="381">
          <cell r="B381" t="str">
            <v>35/7</v>
          </cell>
          <cell r="C381" t="str">
            <v>DA+3</v>
          </cell>
        </row>
        <row r="383">
          <cell r="B383" t="str">
            <v>35/8</v>
          </cell>
          <cell r="C383" t="str">
            <v>DA-3</v>
          </cell>
        </row>
        <row r="385">
          <cell r="B385" t="str">
            <v>35/9</v>
          </cell>
          <cell r="C385" t="str">
            <v>DA+3</v>
          </cell>
        </row>
        <row r="387">
          <cell r="B387" t="str">
            <v>36/0</v>
          </cell>
          <cell r="C387" t="str">
            <v>DB2+0</v>
          </cell>
        </row>
        <row r="389">
          <cell r="B389" t="str">
            <v>36/1</v>
          </cell>
          <cell r="C389" t="str">
            <v>DA+3</v>
          </cell>
        </row>
        <row r="391">
          <cell r="B391" t="str">
            <v>36/2</v>
          </cell>
          <cell r="C391" t="str">
            <v>DA+0</v>
          </cell>
        </row>
        <row r="393">
          <cell r="B393" t="str">
            <v>36/3</v>
          </cell>
          <cell r="C393" t="str">
            <v>DA+3</v>
          </cell>
        </row>
        <row r="395">
          <cell r="B395" t="str">
            <v>36/4</v>
          </cell>
          <cell r="C395" t="str">
            <v>DA+0</v>
          </cell>
        </row>
        <row r="397">
          <cell r="B397" t="str">
            <v>36/5</v>
          </cell>
          <cell r="C397" t="str">
            <v>DA+0</v>
          </cell>
        </row>
        <row r="399">
          <cell r="B399" t="str">
            <v>36/6</v>
          </cell>
          <cell r="C399" t="str">
            <v>DA+3</v>
          </cell>
        </row>
        <row r="401">
          <cell r="B401" t="str">
            <v>36/7</v>
          </cell>
          <cell r="C401" t="str">
            <v>DA+3</v>
          </cell>
        </row>
        <row r="403">
          <cell r="B403" t="str">
            <v>36/8</v>
          </cell>
          <cell r="C403" t="str">
            <v>DA-3</v>
          </cell>
        </row>
        <row r="405">
          <cell r="B405" t="str">
            <v>36/9</v>
          </cell>
          <cell r="C405" t="str">
            <v>DA-3</v>
          </cell>
        </row>
        <row r="407">
          <cell r="B407" t="str">
            <v>36/10</v>
          </cell>
          <cell r="C407" t="str">
            <v>DA-3</v>
          </cell>
        </row>
        <row r="409">
          <cell r="B409" t="str">
            <v>36/11</v>
          </cell>
          <cell r="C409" t="str">
            <v>DA-3</v>
          </cell>
        </row>
        <row r="411">
          <cell r="B411" t="str">
            <v>36/12</v>
          </cell>
          <cell r="C411" t="str">
            <v>DA+0</v>
          </cell>
        </row>
        <row r="413">
          <cell r="B413" t="str">
            <v>37/0</v>
          </cell>
          <cell r="C413" t="str">
            <v>DC2+18</v>
          </cell>
        </row>
        <row r="415">
          <cell r="B415" t="str">
            <v>38/0</v>
          </cell>
          <cell r="C415" t="str">
            <v>DC2+18</v>
          </cell>
        </row>
        <row r="417">
          <cell r="B417" t="str">
            <v>38/1</v>
          </cell>
          <cell r="C417" t="str">
            <v>DA+3</v>
          </cell>
        </row>
        <row r="419">
          <cell r="B419" t="str">
            <v>38/2</v>
          </cell>
          <cell r="C419" t="str">
            <v>DA+3</v>
          </cell>
        </row>
        <row r="421">
          <cell r="B421" t="str">
            <v>38/3</v>
          </cell>
          <cell r="C421" t="str">
            <v>DA+3</v>
          </cell>
        </row>
        <row r="423">
          <cell r="B423" t="str">
            <v>38/4</v>
          </cell>
          <cell r="C423" t="str">
            <v>DA+3</v>
          </cell>
        </row>
        <row r="425">
          <cell r="B425" t="str">
            <v>38/5</v>
          </cell>
          <cell r="C425" t="str">
            <v>DA+3</v>
          </cell>
        </row>
        <row r="427">
          <cell r="B427" t="str">
            <v>38/6</v>
          </cell>
          <cell r="C427" t="str">
            <v>DA+3</v>
          </cell>
        </row>
        <row r="429">
          <cell r="B429" t="str">
            <v>38/7</v>
          </cell>
          <cell r="C429" t="str">
            <v>DA-3</v>
          </cell>
        </row>
        <row r="431">
          <cell r="B431" t="str">
            <v>38/8</v>
          </cell>
          <cell r="C431" t="str">
            <v>DA+3</v>
          </cell>
        </row>
        <row r="433">
          <cell r="B433" t="str">
            <v>38/9</v>
          </cell>
          <cell r="C433" t="str">
            <v>DA-3</v>
          </cell>
        </row>
        <row r="435">
          <cell r="B435" t="str">
            <v>38/10</v>
          </cell>
          <cell r="C435" t="str">
            <v>DA-3</v>
          </cell>
        </row>
        <row r="437">
          <cell r="B437" t="str">
            <v>38/11</v>
          </cell>
          <cell r="C437" t="str">
            <v>DA+3</v>
          </cell>
        </row>
        <row r="439">
          <cell r="B439" t="str">
            <v>39/0</v>
          </cell>
          <cell r="C439" t="str">
            <v>DB2+0</v>
          </cell>
        </row>
        <row r="441">
          <cell r="B441" t="str">
            <v>39/1</v>
          </cell>
          <cell r="C441" t="str">
            <v>DA+3</v>
          </cell>
        </row>
        <row r="443">
          <cell r="B443" t="str">
            <v>39/2</v>
          </cell>
          <cell r="C443" t="str">
            <v>DA-3</v>
          </cell>
        </row>
        <row r="445">
          <cell r="B445" t="str">
            <v>39/3</v>
          </cell>
          <cell r="C445" t="str">
            <v>DA+3</v>
          </cell>
        </row>
        <row r="447">
          <cell r="B447" t="str">
            <v>39/4</v>
          </cell>
          <cell r="C447" t="str">
            <v>DA+3</v>
          </cell>
        </row>
        <row r="449">
          <cell r="B449" t="str">
            <v>39/5</v>
          </cell>
          <cell r="C449" t="str">
            <v>DA-3</v>
          </cell>
        </row>
        <row r="451">
          <cell r="B451" t="str">
            <v>39/6</v>
          </cell>
          <cell r="C451" t="str">
            <v>DA+3</v>
          </cell>
        </row>
        <row r="453">
          <cell r="B453" t="str">
            <v>39/7</v>
          </cell>
          <cell r="C453" t="str">
            <v>DA+3</v>
          </cell>
        </row>
        <row r="455">
          <cell r="B455" t="str">
            <v>39/8</v>
          </cell>
          <cell r="C455" t="str">
            <v>DA+0</v>
          </cell>
        </row>
        <row r="457">
          <cell r="B457" t="str">
            <v>39/9</v>
          </cell>
          <cell r="C457" t="str">
            <v>DA+3</v>
          </cell>
        </row>
        <row r="459">
          <cell r="B459" t="str">
            <v>39/10</v>
          </cell>
          <cell r="C459" t="str">
            <v>DA+0</v>
          </cell>
        </row>
        <row r="461">
          <cell r="B461" t="str">
            <v>40/0</v>
          </cell>
          <cell r="C461" t="str">
            <v>DD60+25</v>
          </cell>
        </row>
        <row r="463">
          <cell r="B463" t="str">
            <v>41/0</v>
          </cell>
          <cell r="C463" t="str">
            <v>DD60+18</v>
          </cell>
        </row>
        <row r="465">
          <cell r="B465" t="str">
            <v>41/1</v>
          </cell>
          <cell r="C465" t="str">
            <v>DA+0</v>
          </cell>
        </row>
        <row r="467">
          <cell r="B467" t="str">
            <v>41/2</v>
          </cell>
          <cell r="C467" t="str">
            <v>DA+3</v>
          </cell>
        </row>
        <row r="469">
          <cell r="B469" t="str">
            <v>42/0</v>
          </cell>
          <cell r="C469" t="str">
            <v>DD60+18</v>
          </cell>
        </row>
        <row r="471">
          <cell r="B471" t="str">
            <v>43/0</v>
          </cell>
          <cell r="C471" t="str">
            <v>DD60+9</v>
          </cell>
        </row>
        <row r="473">
          <cell r="B473" t="str">
            <v>44/0</v>
          </cell>
          <cell r="C473" t="str">
            <v>DD60+3</v>
          </cell>
        </row>
        <row r="475">
          <cell r="B475" t="str">
            <v>45/0</v>
          </cell>
          <cell r="C475" t="str">
            <v>DD60+0</v>
          </cell>
        </row>
        <row r="477">
          <cell r="B477" t="str">
            <v>45/1</v>
          </cell>
          <cell r="C477" t="str">
            <v>DA+3</v>
          </cell>
        </row>
        <row r="479">
          <cell r="B479" t="str">
            <v>45/2</v>
          </cell>
          <cell r="C479" t="str">
            <v>DA+3</v>
          </cell>
        </row>
        <row r="481">
          <cell r="B481" t="str">
            <v>45/3</v>
          </cell>
          <cell r="C481" t="str">
            <v>DA-3</v>
          </cell>
        </row>
        <row r="483">
          <cell r="B483" t="str">
            <v>46/0</v>
          </cell>
          <cell r="C483" t="str">
            <v>DB2+0</v>
          </cell>
        </row>
        <row r="485">
          <cell r="B485" t="str">
            <v>46/1</v>
          </cell>
          <cell r="C485" t="str">
            <v>DA+0</v>
          </cell>
        </row>
        <row r="487">
          <cell r="B487" t="str">
            <v>46/2</v>
          </cell>
          <cell r="C487" t="str">
            <v>DA+3</v>
          </cell>
        </row>
        <row r="489">
          <cell r="B489" t="str">
            <v>47/0</v>
          </cell>
          <cell r="C489" t="str">
            <v>DC2+9</v>
          </cell>
        </row>
        <row r="491">
          <cell r="B491" t="str">
            <v>48/0</v>
          </cell>
          <cell r="C491" t="str">
            <v>DD45+9</v>
          </cell>
        </row>
        <row r="493">
          <cell r="B493" t="str">
            <v>48/1</v>
          </cell>
          <cell r="C493" t="str">
            <v>DA-3</v>
          </cell>
        </row>
        <row r="495">
          <cell r="B495" t="str">
            <v>49/0</v>
          </cell>
          <cell r="C495" t="str">
            <v>DC2+9</v>
          </cell>
        </row>
        <row r="497">
          <cell r="B497" t="str">
            <v>50/0</v>
          </cell>
          <cell r="C497" t="str">
            <v>DC1+18</v>
          </cell>
        </row>
        <row r="499">
          <cell r="B499" t="str">
            <v>50/1</v>
          </cell>
          <cell r="C499" t="str">
            <v>DA+0</v>
          </cell>
        </row>
        <row r="501">
          <cell r="B501" t="str">
            <v>51/0</v>
          </cell>
          <cell r="C501" t="str">
            <v>DD60+0</v>
          </cell>
        </row>
        <row r="503">
          <cell r="B503" t="str">
            <v>52/0</v>
          </cell>
          <cell r="C503" t="str">
            <v>DC2+9</v>
          </cell>
        </row>
        <row r="505">
          <cell r="B505" t="str">
            <v>52/1</v>
          </cell>
          <cell r="C505" t="str">
            <v>DB1+6</v>
          </cell>
        </row>
        <row r="507">
          <cell r="B507" t="str">
            <v>52/2</v>
          </cell>
          <cell r="C507" t="str">
            <v>DA+3</v>
          </cell>
        </row>
        <row r="509">
          <cell r="B509" t="str">
            <v>52/3</v>
          </cell>
          <cell r="C509" t="str">
            <v>DA-3</v>
          </cell>
        </row>
        <row r="511">
          <cell r="B511" t="str">
            <v>52/4</v>
          </cell>
          <cell r="C511" t="str">
            <v>DA-3</v>
          </cell>
        </row>
        <row r="513">
          <cell r="B513" t="str">
            <v>52/5</v>
          </cell>
          <cell r="C513" t="str">
            <v>DA-3</v>
          </cell>
        </row>
        <row r="515">
          <cell r="B515" t="str">
            <v>52/6</v>
          </cell>
          <cell r="C515" t="str">
            <v>DA+3</v>
          </cell>
        </row>
        <row r="517">
          <cell r="B517" t="str">
            <v>52/7</v>
          </cell>
          <cell r="C517" t="str">
            <v>DA+6</v>
          </cell>
        </row>
        <row r="519">
          <cell r="B519" t="str">
            <v>52/8</v>
          </cell>
          <cell r="C519" t="str">
            <v>DA-3</v>
          </cell>
        </row>
        <row r="521">
          <cell r="B521" t="str">
            <v>52/9</v>
          </cell>
          <cell r="C521" t="str">
            <v>DA-3</v>
          </cell>
        </row>
        <row r="523">
          <cell r="B523" t="str">
            <v>52/10</v>
          </cell>
          <cell r="C523" t="str">
            <v>DA+3</v>
          </cell>
        </row>
        <row r="525">
          <cell r="B525" t="str">
            <v>53/0</v>
          </cell>
          <cell r="C525" t="str">
            <v>DC1+0</v>
          </cell>
        </row>
        <row r="527">
          <cell r="B527" t="str">
            <v>53/1</v>
          </cell>
          <cell r="C527" t="str">
            <v>DA+6</v>
          </cell>
        </row>
        <row r="529">
          <cell r="B529" t="str">
            <v>53A/0</v>
          </cell>
          <cell r="C529" t="str">
            <v>DB2+0</v>
          </cell>
        </row>
        <row r="531">
          <cell r="B531" t="str">
            <v>53A/1</v>
          </cell>
          <cell r="C531" t="str">
            <v>DA+6</v>
          </cell>
        </row>
        <row r="533">
          <cell r="B533" t="str">
            <v>53A/2</v>
          </cell>
          <cell r="C533" t="str">
            <v>DA+3</v>
          </cell>
        </row>
        <row r="535">
          <cell r="B535" t="str">
            <v>53A/3</v>
          </cell>
          <cell r="C535" t="str">
            <v>DA-3</v>
          </cell>
        </row>
        <row r="537">
          <cell r="B537" t="str">
            <v>53A/4</v>
          </cell>
          <cell r="C537" t="str">
            <v>DA+3</v>
          </cell>
        </row>
        <row r="539">
          <cell r="B539" t="str">
            <v>53A/5</v>
          </cell>
          <cell r="C539" t="str">
            <v>DA-3</v>
          </cell>
        </row>
        <row r="541">
          <cell r="B541" t="str">
            <v>53A/6</v>
          </cell>
          <cell r="C541" t="str">
            <v>DA+3</v>
          </cell>
        </row>
        <row r="543">
          <cell r="B543" t="str">
            <v>53A/7</v>
          </cell>
          <cell r="C543" t="str">
            <v>DA+0</v>
          </cell>
        </row>
        <row r="545">
          <cell r="B545" t="str">
            <v>54/0</v>
          </cell>
          <cell r="C545" t="str">
            <v>DB1+3</v>
          </cell>
        </row>
        <row r="547">
          <cell r="B547" t="str">
            <v>54/1</v>
          </cell>
          <cell r="C547" t="str">
            <v>DA+9</v>
          </cell>
        </row>
        <row r="549">
          <cell r="B549" t="str">
            <v>54/2</v>
          </cell>
          <cell r="C549" t="str">
            <v>DA-3</v>
          </cell>
        </row>
        <row r="551">
          <cell r="B551" t="str">
            <v>55/0</v>
          </cell>
          <cell r="C551" t="str">
            <v>DC1+0</v>
          </cell>
        </row>
        <row r="553">
          <cell r="B553" t="str">
            <v>55/1</v>
          </cell>
          <cell r="C553" t="str">
            <v>DA-3</v>
          </cell>
        </row>
        <row r="555">
          <cell r="B555" t="str">
            <v>56/0</v>
          </cell>
          <cell r="C555" t="str">
            <v>DD45+0</v>
          </cell>
        </row>
        <row r="557">
          <cell r="B557" t="str">
            <v>56/1</v>
          </cell>
          <cell r="C557" t="str">
            <v>DA+0</v>
          </cell>
        </row>
        <row r="559">
          <cell r="B559" t="str">
            <v>56/2</v>
          </cell>
          <cell r="C559" t="str">
            <v>DA+3</v>
          </cell>
        </row>
        <row r="561">
          <cell r="B561" t="str">
            <v>56/3</v>
          </cell>
          <cell r="C561" t="str">
            <v>DA-3</v>
          </cell>
        </row>
        <row r="563">
          <cell r="B563" t="str">
            <v>56/4</v>
          </cell>
          <cell r="C563" t="str">
            <v>DA-3</v>
          </cell>
        </row>
        <row r="565">
          <cell r="B565" t="str">
            <v>56/5</v>
          </cell>
          <cell r="C565" t="str">
            <v>DA-3</v>
          </cell>
        </row>
        <row r="567">
          <cell r="B567" t="str">
            <v>56/6</v>
          </cell>
          <cell r="C567" t="str">
            <v>DA+0</v>
          </cell>
        </row>
        <row r="569">
          <cell r="B569" t="str">
            <v>56/7</v>
          </cell>
          <cell r="C569" t="str">
            <v>DA+6</v>
          </cell>
        </row>
        <row r="571">
          <cell r="B571" t="str">
            <v>56/8</v>
          </cell>
          <cell r="C571" t="str">
            <v>DA-3</v>
          </cell>
        </row>
        <row r="573">
          <cell r="B573" t="str">
            <v>57/0</v>
          </cell>
          <cell r="C573" t="str">
            <v>DB2+0</v>
          </cell>
        </row>
        <row r="575">
          <cell r="B575" t="str">
            <v>57/1</v>
          </cell>
          <cell r="C575" t="str">
            <v>DA-3</v>
          </cell>
        </row>
        <row r="577">
          <cell r="B577" t="str">
            <v>58/0</v>
          </cell>
          <cell r="C577" t="str">
            <v>DD60+18</v>
          </cell>
        </row>
        <row r="579">
          <cell r="B579" t="str">
            <v>59/0</v>
          </cell>
          <cell r="C579" t="str">
            <v>DD60+6</v>
          </cell>
        </row>
        <row r="581">
          <cell r="B581" t="str">
            <v>60/0</v>
          </cell>
          <cell r="C581" t="str">
            <v>DD45+6</v>
          </cell>
        </row>
        <row r="583">
          <cell r="B583" t="str">
            <v>61/0</v>
          </cell>
          <cell r="C583" t="str">
            <v>DD60+30</v>
          </cell>
        </row>
        <row r="585">
          <cell r="B585" t="str">
            <v>62/0</v>
          </cell>
          <cell r="C585" t="str">
            <v>DC1+25</v>
          </cell>
        </row>
        <row r="587">
          <cell r="B587" t="str">
            <v>63/0</v>
          </cell>
          <cell r="C587" t="str">
            <v>DC1+3</v>
          </cell>
        </row>
        <row r="589">
          <cell r="B589" t="str">
            <v>64/0</v>
          </cell>
          <cell r="C589" t="str">
            <v>DC1+0</v>
          </cell>
        </row>
        <row r="591">
          <cell r="B591" t="str">
            <v>64/1</v>
          </cell>
          <cell r="C591" t="str">
            <v>DA+0</v>
          </cell>
        </row>
        <row r="593">
          <cell r="B593" t="str">
            <v>64/2</v>
          </cell>
          <cell r="C593" t="str">
            <v>DA+3</v>
          </cell>
        </row>
        <row r="595">
          <cell r="B595" t="str">
            <v>64/3</v>
          </cell>
          <cell r="C595" t="str">
            <v>DA-3</v>
          </cell>
        </row>
        <row r="597">
          <cell r="B597" t="str">
            <v>65/0</v>
          </cell>
          <cell r="C597" t="str">
            <v>DD60+0</v>
          </cell>
        </row>
        <row r="599">
          <cell r="B599" t="str">
            <v>66/0</v>
          </cell>
          <cell r="C599" t="str">
            <v>DD60+0</v>
          </cell>
        </row>
        <row r="601">
          <cell r="B601" t="str">
            <v>66/1</v>
          </cell>
          <cell r="C601" t="str">
            <v>DA+0</v>
          </cell>
        </row>
        <row r="603">
          <cell r="B603" t="str">
            <v>67/0</v>
          </cell>
          <cell r="C603" t="str">
            <v>DD60+30</v>
          </cell>
        </row>
        <row r="605">
          <cell r="B605" t="str">
            <v>68/0</v>
          </cell>
          <cell r="C605" t="str">
            <v>DD60+30</v>
          </cell>
        </row>
        <row r="607">
          <cell r="B607" t="str">
            <v>69/0</v>
          </cell>
          <cell r="C607" t="str">
            <v>DC2+0</v>
          </cell>
        </row>
        <row r="609">
          <cell r="B609" t="str">
            <v>69A/0</v>
          </cell>
          <cell r="C609" t="str">
            <v>DD60+0</v>
          </cell>
        </row>
        <row r="611">
          <cell r="B611" t="str">
            <v>70/0</v>
          </cell>
          <cell r="C611" t="str">
            <v>DD60+0</v>
          </cell>
        </row>
        <row r="613">
          <cell r="B613" t="str">
            <v>Gantry</v>
          </cell>
        </row>
      </sheetData>
      <sheetData sheetId="1"/>
      <sheetData sheetId="2"/>
      <sheetData sheetId="3">
        <row r="2">
          <cell r="J2">
            <v>302</v>
          </cell>
          <cell r="K2">
            <v>0</v>
          </cell>
          <cell r="L2">
            <v>302</v>
          </cell>
          <cell r="N2">
            <v>248</v>
          </cell>
          <cell r="O2">
            <v>14</v>
          </cell>
          <cell r="Q2">
            <v>151</v>
          </cell>
          <cell r="S2">
            <v>41.12222899999999</v>
          </cell>
          <cell r="T2">
            <v>32.563924</v>
          </cell>
        </row>
        <row r="9">
          <cell r="B9" t="str">
            <v>0/0</v>
          </cell>
          <cell r="C9" t="str">
            <v>TPT+0</v>
          </cell>
          <cell r="D9">
            <v>369</v>
          </cell>
        </row>
        <row r="10">
          <cell r="B10" t="str">
            <v>0/1</v>
          </cell>
          <cell r="C10" t="str">
            <v>DA-3</v>
          </cell>
          <cell r="D10">
            <v>367</v>
          </cell>
        </row>
        <row r="11">
          <cell r="B11" t="str">
            <v>0/2</v>
          </cell>
          <cell r="C11" t="str">
            <v>DA-3</v>
          </cell>
          <cell r="D11">
            <v>354</v>
          </cell>
        </row>
        <row r="12">
          <cell r="B12" t="str">
            <v>0/3</v>
          </cell>
          <cell r="C12" t="str">
            <v>DA-3</v>
          </cell>
          <cell r="D12">
            <v>381</v>
          </cell>
        </row>
        <row r="13">
          <cell r="B13" t="str">
            <v>0/4</v>
          </cell>
          <cell r="C13" t="str">
            <v>DA+9</v>
          </cell>
          <cell r="D13">
            <v>450.56299999999999</v>
          </cell>
        </row>
        <row r="14">
          <cell r="B14" t="str">
            <v>1/0</v>
          </cell>
          <cell r="C14" t="str">
            <v>DC1+3</v>
          </cell>
          <cell r="D14">
            <v>245.982</v>
          </cell>
        </row>
        <row r="15">
          <cell r="B15" t="str">
            <v>2/0</v>
          </cell>
          <cell r="C15" t="str">
            <v>DD45+3</v>
          </cell>
          <cell r="D15">
            <v>420</v>
          </cell>
        </row>
        <row r="16">
          <cell r="B16" t="str">
            <v>2/1</v>
          </cell>
          <cell r="C16" t="str">
            <v>DA+3</v>
          </cell>
          <cell r="D16">
            <v>412</v>
          </cell>
        </row>
        <row r="17">
          <cell r="B17" t="str">
            <v>2/2</v>
          </cell>
          <cell r="C17" t="str">
            <v>DA+0</v>
          </cell>
          <cell r="D17">
            <v>413</v>
          </cell>
        </row>
        <row r="18">
          <cell r="B18" t="str">
            <v>2/3</v>
          </cell>
          <cell r="C18" t="str">
            <v>DA+3</v>
          </cell>
          <cell r="D18">
            <v>415</v>
          </cell>
        </row>
        <row r="19">
          <cell r="B19" t="str">
            <v>2/4</v>
          </cell>
          <cell r="C19" t="str">
            <v>DA+0</v>
          </cell>
          <cell r="D19">
            <v>414</v>
          </cell>
        </row>
        <row r="20">
          <cell r="B20" t="str">
            <v>2/5</v>
          </cell>
          <cell r="C20" t="str">
            <v>DA+3</v>
          </cell>
          <cell r="D20">
            <v>410</v>
          </cell>
        </row>
        <row r="21">
          <cell r="B21" t="str">
            <v>2/6</v>
          </cell>
          <cell r="C21" t="str">
            <v>DA+0</v>
          </cell>
          <cell r="D21">
            <v>378</v>
          </cell>
        </row>
        <row r="22">
          <cell r="B22" t="str">
            <v>2/7</v>
          </cell>
          <cell r="C22" t="str">
            <v>DA+3</v>
          </cell>
          <cell r="D22">
            <v>420</v>
          </cell>
        </row>
        <row r="23">
          <cell r="B23" t="str">
            <v>2/8</v>
          </cell>
          <cell r="C23" t="str">
            <v>DA+0</v>
          </cell>
          <cell r="D23">
            <v>401.69499999999999</v>
          </cell>
        </row>
        <row r="24">
          <cell r="B24" t="str">
            <v>3/0</v>
          </cell>
          <cell r="C24" t="str">
            <v>DC2+0</v>
          </cell>
          <cell r="D24">
            <v>279.99700000000001</v>
          </cell>
        </row>
        <row r="25">
          <cell r="B25" t="str">
            <v>4/0</v>
          </cell>
          <cell r="C25" t="str">
            <v>DD45+0</v>
          </cell>
          <cell r="D25">
            <v>383.06400000000002</v>
          </cell>
        </row>
        <row r="26">
          <cell r="B26" t="str">
            <v>4/1</v>
          </cell>
          <cell r="C26" t="str">
            <v>DA+3</v>
          </cell>
          <cell r="D26">
            <v>400.00400000000002</v>
          </cell>
        </row>
        <row r="27">
          <cell r="B27" t="str">
            <v>4/2</v>
          </cell>
          <cell r="C27" t="str">
            <v>DA-3</v>
          </cell>
          <cell r="D27">
            <v>397.00200000000001</v>
          </cell>
        </row>
        <row r="28">
          <cell r="B28" t="str">
            <v>4/3</v>
          </cell>
          <cell r="C28" t="str">
            <v>DA+3</v>
          </cell>
          <cell r="D28">
            <v>414</v>
          </cell>
        </row>
        <row r="29">
          <cell r="B29" t="str">
            <v>4/4</v>
          </cell>
          <cell r="C29" t="str">
            <v>DA+0</v>
          </cell>
          <cell r="D29">
            <v>415</v>
          </cell>
        </row>
        <row r="30">
          <cell r="B30" t="str">
            <v>4/5</v>
          </cell>
          <cell r="C30" t="str">
            <v>DA+3</v>
          </cell>
          <cell r="D30">
            <v>411</v>
          </cell>
        </row>
        <row r="31">
          <cell r="B31" t="str">
            <v>4/6</v>
          </cell>
          <cell r="C31" t="str">
            <v>DA+0</v>
          </cell>
          <cell r="D31">
            <v>416</v>
          </cell>
        </row>
        <row r="32">
          <cell r="B32" t="str">
            <v>4/7</v>
          </cell>
          <cell r="C32" t="str">
            <v>DA+3</v>
          </cell>
          <cell r="D32">
            <v>409.23099999999999</v>
          </cell>
        </row>
        <row r="33">
          <cell r="B33" t="str">
            <v>4/8</v>
          </cell>
          <cell r="C33" t="str">
            <v>DA+0</v>
          </cell>
          <cell r="D33">
            <v>378.00099999999998</v>
          </cell>
        </row>
        <row r="34">
          <cell r="B34" t="str">
            <v>4/9</v>
          </cell>
          <cell r="C34" t="str">
            <v>DA-3</v>
          </cell>
          <cell r="D34">
            <v>391</v>
          </cell>
        </row>
        <row r="35">
          <cell r="B35" t="str">
            <v>4/10</v>
          </cell>
          <cell r="C35" t="str">
            <v>DA+3</v>
          </cell>
          <cell r="D35">
            <v>401.44299999999998</v>
          </cell>
        </row>
        <row r="36">
          <cell r="B36" t="str">
            <v>5/0</v>
          </cell>
          <cell r="C36" t="str">
            <v>DB1+0</v>
          </cell>
          <cell r="D36">
            <v>321</v>
          </cell>
        </row>
        <row r="37">
          <cell r="B37" t="str">
            <v>5/1</v>
          </cell>
          <cell r="C37" t="str">
            <v>DA+3</v>
          </cell>
          <cell r="D37">
            <v>402.56900000000002</v>
          </cell>
        </row>
        <row r="38">
          <cell r="B38" t="str">
            <v>6/0</v>
          </cell>
          <cell r="C38" t="str">
            <v>DB1+0</v>
          </cell>
          <cell r="D38">
            <v>408</v>
          </cell>
        </row>
        <row r="39">
          <cell r="B39" t="str">
            <v>6/1</v>
          </cell>
          <cell r="C39" t="str">
            <v>DA+3</v>
          </cell>
          <cell r="D39">
            <v>419</v>
          </cell>
        </row>
        <row r="40">
          <cell r="B40" t="str">
            <v>6/2</v>
          </cell>
          <cell r="C40" t="str">
            <v>DA+3</v>
          </cell>
          <cell r="D40">
            <v>407.27499999999998</v>
          </cell>
        </row>
        <row r="41">
          <cell r="B41" t="str">
            <v>7/0</v>
          </cell>
          <cell r="C41" t="str">
            <v>DB2+0</v>
          </cell>
          <cell r="D41">
            <v>414</v>
          </cell>
        </row>
        <row r="42">
          <cell r="B42" t="str">
            <v>7/1</v>
          </cell>
          <cell r="C42" t="str">
            <v>DA+0</v>
          </cell>
          <cell r="D42">
            <v>419</v>
          </cell>
        </row>
        <row r="43">
          <cell r="B43" t="str">
            <v>7/2</v>
          </cell>
          <cell r="C43" t="str">
            <v>DA+3</v>
          </cell>
          <cell r="D43">
            <v>361.09699999999998</v>
          </cell>
        </row>
        <row r="44">
          <cell r="B44" t="str">
            <v>7/3</v>
          </cell>
          <cell r="C44" t="str">
            <v>DA-3</v>
          </cell>
          <cell r="D44">
            <v>361</v>
          </cell>
        </row>
        <row r="45">
          <cell r="B45" t="str">
            <v>7/4</v>
          </cell>
          <cell r="C45" t="str">
            <v>DA+0</v>
          </cell>
          <cell r="D45">
            <v>404</v>
          </cell>
        </row>
        <row r="46">
          <cell r="B46" t="str">
            <v>7/5</v>
          </cell>
          <cell r="C46" t="str">
            <v>DA+3</v>
          </cell>
          <cell r="D46">
            <v>424</v>
          </cell>
        </row>
        <row r="47">
          <cell r="B47" t="str">
            <v>7/6</v>
          </cell>
          <cell r="C47" t="str">
            <v>DA+0</v>
          </cell>
          <cell r="D47">
            <v>406</v>
          </cell>
        </row>
        <row r="48">
          <cell r="B48" t="str">
            <v>7/7</v>
          </cell>
          <cell r="C48" t="str">
            <v>DA+0</v>
          </cell>
          <cell r="D48">
            <v>410</v>
          </cell>
        </row>
        <row r="49">
          <cell r="B49" t="str">
            <v>7/8</v>
          </cell>
          <cell r="C49" t="str">
            <v>DA+3</v>
          </cell>
          <cell r="D49">
            <v>423</v>
          </cell>
        </row>
        <row r="50">
          <cell r="B50" t="str">
            <v>7/9</v>
          </cell>
          <cell r="C50" t="str">
            <v>DA+0</v>
          </cell>
          <cell r="D50">
            <v>409</v>
          </cell>
        </row>
        <row r="51">
          <cell r="B51" t="str">
            <v>7/10</v>
          </cell>
          <cell r="C51" t="str">
            <v>DA+3</v>
          </cell>
          <cell r="D51">
            <v>425</v>
          </cell>
        </row>
        <row r="52">
          <cell r="B52" t="str">
            <v>7/11</v>
          </cell>
          <cell r="C52" t="str">
            <v>DA+0</v>
          </cell>
          <cell r="D52">
            <v>362.65</v>
          </cell>
        </row>
        <row r="53">
          <cell r="B53" t="str">
            <v>8/0</v>
          </cell>
          <cell r="C53" t="str">
            <v>DB2+0</v>
          </cell>
          <cell r="D53">
            <v>416</v>
          </cell>
        </row>
        <row r="54">
          <cell r="B54" t="str">
            <v>8/1</v>
          </cell>
          <cell r="C54" t="str">
            <v>DA+3</v>
          </cell>
          <cell r="D54">
            <v>400</v>
          </cell>
        </row>
        <row r="55">
          <cell r="B55" t="str">
            <v>8/2</v>
          </cell>
          <cell r="C55" t="str">
            <v>DA+0</v>
          </cell>
          <cell r="D55">
            <v>367</v>
          </cell>
        </row>
        <row r="56">
          <cell r="B56" t="str">
            <v>8/3</v>
          </cell>
          <cell r="C56" t="str">
            <v>DA-3</v>
          </cell>
          <cell r="D56">
            <v>420</v>
          </cell>
        </row>
        <row r="57">
          <cell r="B57" t="str">
            <v>8/4</v>
          </cell>
          <cell r="C57" t="str">
            <v>DA+9</v>
          </cell>
          <cell r="D57">
            <v>413.71600000000001</v>
          </cell>
        </row>
        <row r="58">
          <cell r="B58" t="str">
            <v>8A/0</v>
          </cell>
          <cell r="C58" t="str">
            <v>DD60+0</v>
          </cell>
          <cell r="D58">
            <v>223.61</v>
          </cell>
        </row>
        <row r="59">
          <cell r="B59" t="str">
            <v>8B/0</v>
          </cell>
          <cell r="C59" t="str">
            <v>DD60+0</v>
          </cell>
          <cell r="D59">
            <v>341</v>
          </cell>
        </row>
        <row r="60">
          <cell r="B60" t="str">
            <v>8B/1</v>
          </cell>
          <cell r="C60" t="str">
            <v>DA-3</v>
          </cell>
          <cell r="D60">
            <v>332</v>
          </cell>
        </row>
        <row r="61">
          <cell r="B61" t="str">
            <v>8B/2</v>
          </cell>
          <cell r="C61" t="str">
            <v>DA-3</v>
          </cell>
          <cell r="D61">
            <v>292.52600000000001</v>
          </cell>
        </row>
        <row r="62">
          <cell r="B62" t="str">
            <v>8B/3</v>
          </cell>
          <cell r="C62" t="str">
            <v>DA+3</v>
          </cell>
          <cell r="D62">
            <v>426.18599999999998</v>
          </cell>
        </row>
        <row r="63">
          <cell r="B63" t="str">
            <v>8B/4</v>
          </cell>
          <cell r="C63" t="str">
            <v>DA+6</v>
          </cell>
          <cell r="D63">
            <v>373</v>
          </cell>
        </row>
        <row r="64">
          <cell r="B64" t="str">
            <v>8B/5</v>
          </cell>
          <cell r="C64" t="str">
            <v>DA+6</v>
          </cell>
          <cell r="D64">
            <v>461.51</v>
          </cell>
        </row>
        <row r="65">
          <cell r="B65" t="str">
            <v>9/0</v>
          </cell>
          <cell r="C65" t="str">
            <v>DB2+6</v>
          </cell>
          <cell r="D65">
            <v>283.43099999999998</v>
          </cell>
        </row>
        <row r="66">
          <cell r="B66" t="str">
            <v>10/0</v>
          </cell>
          <cell r="C66" t="str">
            <v>DB1+9</v>
          </cell>
          <cell r="D66">
            <v>426</v>
          </cell>
        </row>
        <row r="67">
          <cell r="B67" t="str">
            <v>10/1</v>
          </cell>
          <cell r="C67" t="str">
            <v>DA-3</v>
          </cell>
          <cell r="D67">
            <v>396.09199999999998</v>
          </cell>
        </row>
        <row r="68">
          <cell r="B68" t="str">
            <v>11/0</v>
          </cell>
          <cell r="C68" t="str">
            <v>DB1+18</v>
          </cell>
          <cell r="D68">
            <v>312.87900000000002</v>
          </cell>
        </row>
        <row r="69">
          <cell r="B69" t="str">
            <v>12/0</v>
          </cell>
          <cell r="C69" t="str">
            <v>DB2+18</v>
          </cell>
          <cell r="D69">
            <v>418.99900000000002</v>
          </cell>
        </row>
        <row r="70">
          <cell r="B70" t="str">
            <v>12/1</v>
          </cell>
          <cell r="C70" t="str">
            <v>DA-3</v>
          </cell>
          <cell r="D70">
            <v>370.19900000000001</v>
          </cell>
        </row>
        <row r="71">
          <cell r="B71" t="str">
            <v>12/2</v>
          </cell>
          <cell r="C71" t="str">
            <v>DA+3</v>
          </cell>
          <cell r="D71">
            <v>424.99599999999998</v>
          </cell>
        </row>
        <row r="72">
          <cell r="B72" t="str">
            <v>12/3</v>
          </cell>
          <cell r="C72" t="str">
            <v>DA+3</v>
          </cell>
          <cell r="D72">
            <v>404</v>
          </cell>
        </row>
        <row r="73">
          <cell r="B73" t="str">
            <v>12/4</v>
          </cell>
          <cell r="C73" t="str">
            <v>DA+3</v>
          </cell>
          <cell r="D73">
            <v>428</v>
          </cell>
        </row>
        <row r="74">
          <cell r="B74" t="str">
            <v>12/5</v>
          </cell>
          <cell r="C74" t="str">
            <v>DA+3</v>
          </cell>
          <cell r="D74">
            <v>395</v>
          </cell>
        </row>
        <row r="75">
          <cell r="B75" t="str">
            <v>12/6</v>
          </cell>
          <cell r="C75" t="str">
            <v>DA-3</v>
          </cell>
          <cell r="D75">
            <v>318</v>
          </cell>
        </row>
        <row r="76">
          <cell r="B76" t="str">
            <v>12/7</v>
          </cell>
          <cell r="C76" t="str">
            <v>DA-3</v>
          </cell>
          <cell r="D76">
            <v>357</v>
          </cell>
        </row>
        <row r="77">
          <cell r="B77" t="str">
            <v>12/8</v>
          </cell>
          <cell r="C77" t="str">
            <v>DA-3</v>
          </cell>
          <cell r="D77">
            <v>385</v>
          </cell>
        </row>
        <row r="78">
          <cell r="B78" t="str">
            <v>12/9</v>
          </cell>
          <cell r="C78" t="str">
            <v>DA+3</v>
          </cell>
          <cell r="D78">
            <v>418.77600000000001</v>
          </cell>
        </row>
        <row r="79">
          <cell r="B79" t="str">
            <v>13/0</v>
          </cell>
          <cell r="C79" t="str">
            <v>DD60+30</v>
          </cell>
          <cell r="D79">
            <v>319.13299999999998</v>
          </cell>
        </row>
        <row r="80">
          <cell r="B80" t="str">
            <v>14/0</v>
          </cell>
          <cell r="C80" t="str">
            <v>DD60+30</v>
          </cell>
          <cell r="D80">
            <v>436</v>
          </cell>
        </row>
        <row r="81">
          <cell r="B81" t="str">
            <v>14/1</v>
          </cell>
          <cell r="C81" t="str">
            <v>DA+0</v>
          </cell>
          <cell r="D81">
            <v>395</v>
          </cell>
        </row>
        <row r="82">
          <cell r="B82" t="str">
            <v>14/2</v>
          </cell>
          <cell r="C82" t="str">
            <v>DA+0</v>
          </cell>
          <cell r="D82">
            <v>306</v>
          </cell>
        </row>
        <row r="83">
          <cell r="B83" t="str">
            <v>14/3</v>
          </cell>
          <cell r="C83" t="str">
            <v>DA+0</v>
          </cell>
          <cell r="D83">
            <v>412</v>
          </cell>
        </row>
        <row r="84">
          <cell r="B84" t="str">
            <v>14/4</v>
          </cell>
          <cell r="C84" t="str">
            <v>DA+3</v>
          </cell>
          <cell r="D84">
            <v>414</v>
          </cell>
        </row>
        <row r="85">
          <cell r="B85" t="str">
            <v>14/5</v>
          </cell>
          <cell r="C85" t="str">
            <v>DA+3</v>
          </cell>
          <cell r="D85">
            <v>420</v>
          </cell>
        </row>
        <row r="86">
          <cell r="B86" t="str">
            <v>14/6</v>
          </cell>
          <cell r="C86" t="str">
            <v>DA+3</v>
          </cell>
          <cell r="D86">
            <v>410</v>
          </cell>
        </row>
        <row r="87">
          <cell r="B87" t="str">
            <v>14/7</v>
          </cell>
          <cell r="C87" t="str">
            <v>DA+0</v>
          </cell>
          <cell r="D87">
            <v>410</v>
          </cell>
        </row>
        <row r="88">
          <cell r="B88" t="str">
            <v>14/8</v>
          </cell>
          <cell r="C88" t="str">
            <v>DA+3</v>
          </cell>
          <cell r="D88">
            <v>407.995</v>
          </cell>
        </row>
        <row r="89">
          <cell r="B89" t="str">
            <v>15/0</v>
          </cell>
          <cell r="C89" t="str">
            <v>DC2+3</v>
          </cell>
          <cell r="D89">
            <v>464.74200000000002</v>
          </cell>
        </row>
        <row r="90">
          <cell r="B90" t="str">
            <v>16/0</v>
          </cell>
          <cell r="C90" t="str">
            <v>DB2+25</v>
          </cell>
          <cell r="D90">
            <v>264.68700000000001</v>
          </cell>
        </row>
        <row r="91">
          <cell r="B91" t="str">
            <v>17/0</v>
          </cell>
          <cell r="C91" t="str">
            <v>DB2+6</v>
          </cell>
          <cell r="D91">
            <v>400</v>
          </cell>
        </row>
        <row r="92">
          <cell r="B92" t="str">
            <v>17/1</v>
          </cell>
          <cell r="C92" t="str">
            <v>DA-3</v>
          </cell>
          <cell r="D92">
            <v>310</v>
          </cell>
        </row>
        <row r="93">
          <cell r="B93" t="str">
            <v>17/2</v>
          </cell>
          <cell r="C93" t="str">
            <v>DA+0</v>
          </cell>
          <cell r="D93">
            <v>361.49700000000001</v>
          </cell>
        </row>
        <row r="94">
          <cell r="B94" t="str">
            <v>17/3</v>
          </cell>
          <cell r="C94" t="str">
            <v>DA+0</v>
          </cell>
          <cell r="D94">
            <v>366.00200000000001</v>
          </cell>
        </row>
        <row r="95">
          <cell r="B95" t="str">
            <v>17/4</v>
          </cell>
          <cell r="C95" t="str">
            <v>DA+3</v>
          </cell>
          <cell r="D95">
            <v>436.99900000000002</v>
          </cell>
        </row>
        <row r="96">
          <cell r="B96" t="str">
            <v>17/5</v>
          </cell>
          <cell r="C96" t="str">
            <v>DA+3</v>
          </cell>
          <cell r="D96">
            <v>389.99900000000002</v>
          </cell>
        </row>
        <row r="97">
          <cell r="B97" t="str">
            <v>17/6</v>
          </cell>
          <cell r="C97" t="str">
            <v>DA-3</v>
          </cell>
          <cell r="D97">
            <v>400.99900000000002</v>
          </cell>
        </row>
        <row r="98">
          <cell r="B98" t="str">
            <v>17/7</v>
          </cell>
          <cell r="C98" t="str">
            <v>DA+3</v>
          </cell>
          <cell r="D98">
            <v>391.99900000000002</v>
          </cell>
        </row>
        <row r="99">
          <cell r="B99" t="str">
            <v>17/8</v>
          </cell>
          <cell r="C99" t="str">
            <v>DA-3</v>
          </cell>
          <cell r="D99">
            <v>374.07</v>
          </cell>
        </row>
        <row r="100">
          <cell r="B100" t="str">
            <v>18/0</v>
          </cell>
          <cell r="C100" t="str">
            <v>DB1+6</v>
          </cell>
          <cell r="D100">
            <v>323.02999999999997</v>
          </cell>
        </row>
        <row r="101">
          <cell r="B101" t="str">
            <v>19/0</v>
          </cell>
          <cell r="C101" t="str">
            <v>DC2+6</v>
          </cell>
          <cell r="D101">
            <v>343.13</v>
          </cell>
        </row>
        <row r="102">
          <cell r="B102" t="str">
            <v>19/1</v>
          </cell>
          <cell r="C102" t="str">
            <v>DA+0</v>
          </cell>
          <cell r="D102">
            <v>392</v>
          </cell>
        </row>
        <row r="103">
          <cell r="B103" t="str">
            <v>19/2</v>
          </cell>
          <cell r="C103" t="str">
            <v>DA+0</v>
          </cell>
          <cell r="D103">
            <v>407</v>
          </cell>
        </row>
        <row r="104">
          <cell r="B104" t="str">
            <v>19/3</v>
          </cell>
          <cell r="C104" t="str">
            <v>DA+3</v>
          </cell>
          <cell r="D104">
            <v>412</v>
          </cell>
        </row>
        <row r="105">
          <cell r="B105" t="str">
            <v>19/4</v>
          </cell>
          <cell r="C105" t="str">
            <v>DA+0</v>
          </cell>
          <cell r="D105">
            <v>371</v>
          </cell>
        </row>
        <row r="106">
          <cell r="B106" t="str">
            <v>19/5</v>
          </cell>
          <cell r="C106" t="str">
            <v>DA-3</v>
          </cell>
          <cell r="D106">
            <v>376</v>
          </cell>
        </row>
        <row r="107">
          <cell r="B107" t="str">
            <v>19/6</v>
          </cell>
          <cell r="C107" t="str">
            <v>DA+0</v>
          </cell>
          <cell r="D107">
            <v>421</v>
          </cell>
        </row>
        <row r="108">
          <cell r="B108" t="str">
            <v>19/7</v>
          </cell>
          <cell r="C108" t="str">
            <v>DA+3</v>
          </cell>
          <cell r="D108">
            <v>387</v>
          </cell>
        </row>
        <row r="109">
          <cell r="B109" t="str">
            <v>19/8</v>
          </cell>
          <cell r="C109" t="str">
            <v>DA-3</v>
          </cell>
          <cell r="D109">
            <v>364</v>
          </cell>
        </row>
        <row r="110">
          <cell r="B110" t="str">
            <v>19/9</v>
          </cell>
          <cell r="C110" t="str">
            <v>DA+3</v>
          </cell>
          <cell r="D110">
            <v>423</v>
          </cell>
        </row>
        <row r="111">
          <cell r="B111" t="str">
            <v>19/10</v>
          </cell>
          <cell r="C111" t="str">
            <v>DA+3</v>
          </cell>
          <cell r="D111">
            <v>335</v>
          </cell>
        </row>
        <row r="112">
          <cell r="B112" t="str">
            <v>19/11</v>
          </cell>
          <cell r="C112" t="str">
            <v>DA-3</v>
          </cell>
          <cell r="D112">
            <v>343</v>
          </cell>
        </row>
        <row r="113">
          <cell r="B113" t="str">
            <v>19/12</v>
          </cell>
          <cell r="C113" t="str">
            <v>DA-3</v>
          </cell>
          <cell r="D113">
            <v>362.45299999999997</v>
          </cell>
        </row>
        <row r="114">
          <cell r="B114" t="str">
            <v>20/0</v>
          </cell>
          <cell r="C114" t="str">
            <v>DB1+0</v>
          </cell>
          <cell r="D114">
            <v>433</v>
          </cell>
        </row>
        <row r="115">
          <cell r="B115" t="str">
            <v>20/1</v>
          </cell>
          <cell r="C115" t="str">
            <v>DA+6</v>
          </cell>
          <cell r="D115">
            <v>393</v>
          </cell>
        </row>
        <row r="116">
          <cell r="B116" t="str">
            <v>20/2</v>
          </cell>
          <cell r="C116" t="str">
            <v>DA+0</v>
          </cell>
          <cell r="D116">
            <v>400</v>
          </cell>
        </row>
        <row r="117">
          <cell r="B117" t="str">
            <v>20/3</v>
          </cell>
          <cell r="C117" t="str">
            <v>DA+0</v>
          </cell>
          <cell r="D117">
            <v>375.65899999999999</v>
          </cell>
        </row>
        <row r="118">
          <cell r="B118" t="str">
            <v>20/4</v>
          </cell>
          <cell r="C118" t="str">
            <v>DA-3</v>
          </cell>
          <cell r="D118">
            <v>366.46600000000001</v>
          </cell>
        </row>
        <row r="119">
          <cell r="B119" t="str">
            <v>20/5</v>
          </cell>
          <cell r="C119" t="str">
            <v>DA+3</v>
          </cell>
          <cell r="D119">
            <v>408</v>
          </cell>
        </row>
        <row r="120">
          <cell r="B120" t="str">
            <v>20/6</v>
          </cell>
          <cell r="C120" t="str">
            <v>DA+0</v>
          </cell>
          <cell r="D120">
            <v>372</v>
          </cell>
        </row>
        <row r="121">
          <cell r="B121" t="str">
            <v>20/7</v>
          </cell>
          <cell r="C121" t="str">
            <v>DA-3</v>
          </cell>
          <cell r="D121">
            <v>370</v>
          </cell>
        </row>
        <row r="122">
          <cell r="B122" t="str">
            <v>20/8</v>
          </cell>
          <cell r="C122" t="str">
            <v>DA+0</v>
          </cell>
          <cell r="D122">
            <v>400</v>
          </cell>
        </row>
        <row r="123">
          <cell r="B123" t="str">
            <v>20/9</v>
          </cell>
          <cell r="C123" t="str">
            <v>DA+3</v>
          </cell>
          <cell r="D123">
            <v>426</v>
          </cell>
        </row>
        <row r="124">
          <cell r="B124" t="str">
            <v>20/10</v>
          </cell>
          <cell r="C124" t="str">
            <v>DA+3</v>
          </cell>
          <cell r="D124">
            <v>399</v>
          </cell>
        </row>
        <row r="125">
          <cell r="B125" t="str">
            <v>20/11</v>
          </cell>
          <cell r="C125" t="str">
            <v>DA-3</v>
          </cell>
          <cell r="D125">
            <v>358</v>
          </cell>
        </row>
        <row r="126">
          <cell r="B126" t="str">
            <v>20/12</v>
          </cell>
          <cell r="C126" t="str">
            <v>DA-3</v>
          </cell>
          <cell r="D126">
            <v>256.85700000000003</v>
          </cell>
        </row>
        <row r="127">
          <cell r="B127" t="str">
            <v>21/0</v>
          </cell>
          <cell r="C127" t="str">
            <v>DB1+0</v>
          </cell>
          <cell r="D127">
            <v>388</v>
          </cell>
        </row>
        <row r="128">
          <cell r="B128" t="str">
            <v>21/1</v>
          </cell>
          <cell r="C128" t="str">
            <v>DA-3</v>
          </cell>
          <cell r="D128">
            <v>391</v>
          </cell>
        </row>
        <row r="129">
          <cell r="B129" t="str">
            <v>21/2</v>
          </cell>
          <cell r="C129" t="str">
            <v>DA+3</v>
          </cell>
          <cell r="D129">
            <v>394</v>
          </cell>
        </row>
        <row r="130">
          <cell r="B130" t="str">
            <v>21/3</v>
          </cell>
          <cell r="C130" t="str">
            <v>DA+3</v>
          </cell>
          <cell r="D130">
            <v>432.89800000000002</v>
          </cell>
        </row>
        <row r="131">
          <cell r="B131" t="str">
            <v>22/0</v>
          </cell>
          <cell r="C131" t="str">
            <v>DB2+3</v>
          </cell>
          <cell r="D131">
            <v>190.94800000000001</v>
          </cell>
        </row>
        <row r="132">
          <cell r="B132" t="str">
            <v>22A/0</v>
          </cell>
          <cell r="C132" t="str">
            <v>DB1+25</v>
          </cell>
          <cell r="D132">
            <v>267.423</v>
          </cell>
        </row>
        <row r="133">
          <cell r="B133" t="str">
            <v>23/0</v>
          </cell>
          <cell r="C133" t="str">
            <v>DC2+18</v>
          </cell>
          <cell r="D133">
            <v>371</v>
          </cell>
        </row>
        <row r="134">
          <cell r="B134" t="str">
            <v>23/1</v>
          </cell>
          <cell r="C134" t="str">
            <v>DA+9</v>
          </cell>
          <cell r="D134">
            <v>438.91199999999998</v>
          </cell>
        </row>
        <row r="135">
          <cell r="B135" t="str">
            <v>23/2</v>
          </cell>
          <cell r="C135" t="str">
            <v>DA+0</v>
          </cell>
          <cell r="D135">
            <v>340.13200000000001</v>
          </cell>
        </row>
        <row r="136">
          <cell r="B136" t="str">
            <v>23/3</v>
          </cell>
          <cell r="C136" t="str">
            <v>DA-3</v>
          </cell>
          <cell r="D136">
            <v>283.99599999999998</v>
          </cell>
        </row>
        <row r="137">
          <cell r="B137" t="str">
            <v>23/4</v>
          </cell>
          <cell r="C137" t="str">
            <v>DA-3</v>
          </cell>
          <cell r="D137">
            <v>323</v>
          </cell>
        </row>
        <row r="138">
          <cell r="B138" t="str">
            <v>23/5</v>
          </cell>
          <cell r="C138" t="str">
            <v>DA-3</v>
          </cell>
          <cell r="D138">
            <v>470.22699999999998</v>
          </cell>
        </row>
        <row r="139">
          <cell r="B139" t="str">
            <v>24/0</v>
          </cell>
          <cell r="C139" t="str">
            <v>DD60+25</v>
          </cell>
          <cell r="D139">
            <v>231.53299999999999</v>
          </cell>
        </row>
        <row r="140">
          <cell r="B140" t="str">
            <v>25/0</v>
          </cell>
          <cell r="C140" t="str">
            <v>DD60+25</v>
          </cell>
          <cell r="D140">
            <v>386</v>
          </cell>
        </row>
        <row r="141">
          <cell r="B141" t="str">
            <v>25/1</v>
          </cell>
          <cell r="C141" t="str">
            <v>DA+9</v>
          </cell>
          <cell r="D141">
            <v>446</v>
          </cell>
        </row>
        <row r="142">
          <cell r="B142" t="str">
            <v>25/2</v>
          </cell>
          <cell r="C142" t="str">
            <v>DA+0</v>
          </cell>
          <cell r="D142">
            <v>368</v>
          </cell>
        </row>
        <row r="143">
          <cell r="B143" t="str">
            <v>25/3</v>
          </cell>
          <cell r="C143" t="str">
            <v>DA+3</v>
          </cell>
          <cell r="D143">
            <v>466.43099999999998</v>
          </cell>
        </row>
        <row r="144">
          <cell r="B144" t="str">
            <v>26/0</v>
          </cell>
          <cell r="C144" t="str">
            <v>DB2+9</v>
          </cell>
          <cell r="D144">
            <v>440.83600000000001</v>
          </cell>
        </row>
        <row r="145">
          <cell r="B145" t="str">
            <v>27/0</v>
          </cell>
          <cell r="C145" t="str">
            <v>DD60+3</v>
          </cell>
          <cell r="D145">
            <v>299.47300000000001</v>
          </cell>
        </row>
        <row r="146">
          <cell r="B146" t="str">
            <v>28/0</v>
          </cell>
          <cell r="C146" t="str">
            <v>DD60+0</v>
          </cell>
          <cell r="D146">
            <v>233</v>
          </cell>
        </row>
        <row r="147">
          <cell r="B147" t="str">
            <v>28/1</v>
          </cell>
          <cell r="C147" t="str">
            <v>DA+3</v>
          </cell>
          <cell r="D147">
            <v>454.66899999999998</v>
          </cell>
        </row>
        <row r="148">
          <cell r="B148" t="str">
            <v>29/0</v>
          </cell>
          <cell r="C148" t="str">
            <v>DD60+25</v>
          </cell>
          <cell r="D148">
            <v>270.08</v>
          </cell>
        </row>
        <row r="149">
          <cell r="B149" t="str">
            <v>30/0</v>
          </cell>
          <cell r="C149" t="str">
            <v>DD60+18</v>
          </cell>
          <cell r="D149">
            <v>435</v>
          </cell>
        </row>
        <row r="150">
          <cell r="B150" t="str">
            <v>30/1</v>
          </cell>
          <cell r="C150" t="str">
            <v>DA-3</v>
          </cell>
          <cell r="D150">
            <v>347</v>
          </cell>
        </row>
        <row r="151">
          <cell r="B151" t="str">
            <v>30/2</v>
          </cell>
          <cell r="C151" t="str">
            <v>DA-3</v>
          </cell>
          <cell r="D151">
            <v>396</v>
          </cell>
        </row>
        <row r="152">
          <cell r="B152" t="str">
            <v>30/3</v>
          </cell>
          <cell r="C152" t="str">
            <v>DA+0</v>
          </cell>
          <cell r="D152">
            <v>410</v>
          </cell>
        </row>
        <row r="153">
          <cell r="B153" t="str">
            <v>30/4</v>
          </cell>
          <cell r="C153" t="str">
            <v>DA+3</v>
          </cell>
          <cell r="D153">
            <v>424</v>
          </cell>
        </row>
        <row r="154">
          <cell r="B154" t="str">
            <v>30/5</v>
          </cell>
          <cell r="C154" t="str">
            <v>DA+0</v>
          </cell>
          <cell r="D154">
            <v>373</v>
          </cell>
        </row>
        <row r="155">
          <cell r="B155" t="str">
            <v>30/6</v>
          </cell>
          <cell r="C155" t="str">
            <v>DA-3</v>
          </cell>
          <cell r="D155">
            <v>365.46100000000001</v>
          </cell>
        </row>
        <row r="156">
          <cell r="B156" t="str">
            <v>31/0</v>
          </cell>
          <cell r="C156" t="str">
            <v>DB2+0</v>
          </cell>
          <cell r="D156">
            <v>376</v>
          </cell>
        </row>
        <row r="157">
          <cell r="B157" t="str">
            <v>31/1</v>
          </cell>
          <cell r="C157" t="str">
            <v>DA+0</v>
          </cell>
          <cell r="D157">
            <v>403</v>
          </cell>
        </row>
        <row r="158">
          <cell r="B158" t="str">
            <v>31/2</v>
          </cell>
          <cell r="C158" t="str">
            <v>DA+0</v>
          </cell>
          <cell r="D158">
            <v>399</v>
          </cell>
        </row>
        <row r="159">
          <cell r="B159" t="str">
            <v>31/3</v>
          </cell>
          <cell r="C159" t="str">
            <v>DA+3</v>
          </cell>
          <cell r="D159">
            <v>404</v>
          </cell>
        </row>
        <row r="160">
          <cell r="B160" t="str">
            <v>31/4</v>
          </cell>
          <cell r="C160" t="str">
            <v>DA-3</v>
          </cell>
          <cell r="D160">
            <v>358</v>
          </cell>
        </row>
        <row r="161">
          <cell r="B161" t="str">
            <v>31/5</v>
          </cell>
          <cell r="C161" t="str">
            <v>DA-3</v>
          </cell>
          <cell r="D161">
            <v>363</v>
          </cell>
        </row>
        <row r="162">
          <cell r="B162" t="str">
            <v>31/6</v>
          </cell>
          <cell r="C162" t="str">
            <v>DA+3</v>
          </cell>
          <cell r="D162">
            <v>407</v>
          </cell>
        </row>
        <row r="163">
          <cell r="B163" t="str">
            <v>31/7</v>
          </cell>
          <cell r="C163" t="str">
            <v>DA+0</v>
          </cell>
          <cell r="D163">
            <v>384</v>
          </cell>
        </row>
        <row r="164">
          <cell r="B164" t="str">
            <v>31/8</v>
          </cell>
          <cell r="C164" t="str">
            <v>DA-3</v>
          </cell>
          <cell r="D164">
            <v>386</v>
          </cell>
        </row>
        <row r="165">
          <cell r="B165" t="str">
            <v>31/9</v>
          </cell>
          <cell r="C165" t="str">
            <v>DA+3</v>
          </cell>
          <cell r="D165">
            <v>394</v>
          </cell>
        </row>
        <row r="166">
          <cell r="B166" t="str">
            <v>31/10</v>
          </cell>
          <cell r="C166" t="str">
            <v>DA-3</v>
          </cell>
          <cell r="D166">
            <v>409.666</v>
          </cell>
        </row>
        <row r="167">
          <cell r="B167" t="str">
            <v>32/0</v>
          </cell>
          <cell r="C167" t="str">
            <v>DC1+6</v>
          </cell>
          <cell r="D167">
            <v>407.17</v>
          </cell>
        </row>
        <row r="168">
          <cell r="B168" t="str">
            <v>33/0</v>
          </cell>
          <cell r="C168" t="str">
            <v>DC2+6</v>
          </cell>
          <cell r="D168">
            <v>365</v>
          </cell>
        </row>
        <row r="169">
          <cell r="B169" t="str">
            <v>33/1</v>
          </cell>
          <cell r="C169" t="str">
            <v>DA-3</v>
          </cell>
          <cell r="D169">
            <v>365</v>
          </cell>
        </row>
        <row r="170">
          <cell r="B170" t="str">
            <v>33/2</v>
          </cell>
          <cell r="C170" t="str">
            <v>DA-3</v>
          </cell>
          <cell r="D170">
            <v>406</v>
          </cell>
        </row>
        <row r="171">
          <cell r="B171" t="str">
            <v>33/3</v>
          </cell>
          <cell r="C171" t="str">
            <v>DA+3</v>
          </cell>
          <cell r="D171">
            <v>389</v>
          </cell>
        </row>
        <row r="172">
          <cell r="B172" t="str">
            <v>33/4</v>
          </cell>
          <cell r="C172" t="str">
            <v>DA-3</v>
          </cell>
          <cell r="D172">
            <v>395</v>
          </cell>
        </row>
        <row r="173">
          <cell r="B173" t="str">
            <v>33/5</v>
          </cell>
          <cell r="C173" t="str">
            <v>DA+3</v>
          </cell>
          <cell r="D173">
            <v>430</v>
          </cell>
        </row>
        <row r="174">
          <cell r="B174" t="str">
            <v>33/6</v>
          </cell>
          <cell r="C174" t="str">
            <v>DA+3</v>
          </cell>
          <cell r="D174">
            <v>394</v>
          </cell>
        </row>
        <row r="175">
          <cell r="B175" t="str">
            <v>33/7</v>
          </cell>
          <cell r="C175" t="str">
            <v>DA+3</v>
          </cell>
          <cell r="D175">
            <v>439.95</v>
          </cell>
        </row>
        <row r="176">
          <cell r="B176" t="str">
            <v>33/8</v>
          </cell>
          <cell r="C176" t="str">
            <v>DA+3</v>
          </cell>
          <cell r="D176">
            <v>355.05</v>
          </cell>
        </row>
        <row r="177">
          <cell r="B177" t="str">
            <v>33/9</v>
          </cell>
          <cell r="C177" t="str">
            <v>DA+0</v>
          </cell>
          <cell r="D177">
            <v>410</v>
          </cell>
        </row>
        <row r="178">
          <cell r="B178" t="str">
            <v>33/10</v>
          </cell>
          <cell r="C178" t="str">
            <v>DA+3</v>
          </cell>
          <cell r="D178">
            <v>410</v>
          </cell>
        </row>
        <row r="179">
          <cell r="B179" t="str">
            <v>33/11</v>
          </cell>
          <cell r="C179" t="str">
            <v>DA+3</v>
          </cell>
          <cell r="D179">
            <v>421.49599999999998</v>
          </cell>
        </row>
        <row r="180">
          <cell r="B180" t="str">
            <v>34/0</v>
          </cell>
          <cell r="C180" t="str">
            <v>DB1+0</v>
          </cell>
          <cell r="D180">
            <v>418</v>
          </cell>
        </row>
        <row r="181">
          <cell r="B181" t="str">
            <v>34/1</v>
          </cell>
          <cell r="C181" t="str">
            <v>DA+3</v>
          </cell>
          <cell r="D181">
            <v>378</v>
          </cell>
        </row>
        <row r="182">
          <cell r="B182" t="str">
            <v>34/2</v>
          </cell>
          <cell r="C182" t="str">
            <v>DA+3</v>
          </cell>
          <cell r="D182">
            <v>417</v>
          </cell>
        </row>
        <row r="183">
          <cell r="B183" t="str">
            <v>34/3</v>
          </cell>
          <cell r="C183" t="str">
            <v>DA+3</v>
          </cell>
          <cell r="D183">
            <v>395</v>
          </cell>
        </row>
        <row r="184">
          <cell r="B184" t="str">
            <v>34/4</v>
          </cell>
          <cell r="C184" t="str">
            <v>DA-3</v>
          </cell>
          <cell r="D184">
            <v>364</v>
          </cell>
        </row>
        <row r="185">
          <cell r="B185" t="str">
            <v>34/5</v>
          </cell>
          <cell r="C185" t="str">
            <v>DA+0</v>
          </cell>
          <cell r="D185">
            <v>397</v>
          </cell>
        </row>
        <row r="186">
          <cell r="B186" t="str">
            <v>34/6</v>
          </cell>
          <cell r="C186" t="str">
            <v>DA+0</v>
          </cell>
          <cell r="D186">
            <v>419</v>
          </cell>
        </row>
        <row r="187">
          <cell r="B187" t="str">
            <v>34/7</v>
          </cell>
          <cell r="C187" t="str">
            <v>DA+3</v>
          </cell>
          <cell r="D187">
            <v>405.22800000000001</v>
          </cell>
        </row>
        <row r="188">
          <cell r="B188" t="str">
            <v>35/0</v>
          </cell>
          <cell r="C188" t="str">
            <v>DC1+0</v>
          </cell>
          <cell r="D188">
            <v>383</v>
          </cell>
        </row>
        <row r="189">
          <cell r="B189" t="str">
            <v>35/1</v>
          </cell>
          <cell r="C189" t="str">
            <v>DA+3</v>
          </cell>
          <cell r="D189">
            <v>397</v>
          </cell>
        </row>
        <row r="190">
          <cell r="B190" t="str">
            <v>35/2</v>
          </cell>
          <cell r="C190" t="str">
            <v>DA-3</v>
          </cell>
          <cell r="D190">
            <v>345</v>
          </cell>
        </row>
        <row r="191">
          <cell r="B191" t="str">
            <v>35/3</v>
          </cell>
          <cell r="C191" t="str">
            <v>DA+0</v>
          </cell>
          <cell r="D191">
            <v>389</v>
          </cell>
        </row>
        <row r="192">
          <cell r="B192" t="str">
            <v>35/4</v>
          </cell>
          <cell r="C192" t="str">
            <v>DA+0</v>
          </cell>
          <cell r="D192">
            <v>416</v>
          </cell>
        </row>
        <row r="193">
          <cell r="B193" t="str">
            <v>35/5</v>
          </cell>
          <cell r="C193" t="str">
            <v>DA+3</v>
          </cell>
          <cell r="D193">
            <v>414</v>
          </cell>
        </row>
        <row r="194">
          <cell r="B194" t="str">
            <v>35/6</v>
          </cell>
          <cell r="C194" t="str">
            <v>DA+0</v>
          </cell>
          <cell r="D194">
            <v>415</v>
          </cell>
        </row>
        <row r="195">
          <cell r="B195" t="str">
            <v>35/7</v>
          </cell>
          <cell r="C195" t="str">
            <v>DA+3</v>
          </cell>
          <cell r="D195">
            <v>404</v>
          </cell>
        </row>
        <row r="196">
          <cell r="B196" t="str">
            <v>35/8</v>
          </cell>
          <cell r="C196" t="str">
            <v>DA-3</v>
          </cell>
          <cell r="D196">
            <v>373</v>
          </cell>
        </row>
        <row r="197">
          <cell r="B197" t="str">
            <v>35/9</v>
          </cell>
          <cell r="C197" t="str">
            <v>DA+3</v>
          </cell>
          <cell r="D197">
            <v>421.04899999999998</v>
          </cell>
        </row>
        <row r="198">
          <cell r="B198" t="str">
            <v>36/0</v>
          </cell>
          <cell r="C198" t="str">
            <v>DB2+0</v>
          </cell>
          <cell r="D198">
            <v>401</v>
          </cell>
        </row>
        <row r="199">
          <cell r="B199" t="str">
            <v>36/1</v>
          </cell>
          <cell r="C199" t="str">
            <v>DA+3</v>
          </cell>
          <cell r="D199">
            <v>412</v>
          </cell>
        </row>
        <row r="200">
          <cell r="B200" t="str">
            <v>36/2</v>
          </cell>
          <cell r="C200" t="str">
            <v>DA+0</v>
          </cell>
          <cell r="D200">
            <v>415</v>
          </cell>
        </row>
        <row r="201">
          <cell r="B201" t="str">
            <v>36/3</v>
          </cell>
          <cell r="C201" t="str">
            <v>DA+3</v>
          </cell>
          <cell r="D201">
            <v>411</v>
          </cell>
        </row>
        <row r="202">
          <cell r="B202" t="str">
            <v>36/4</v>
          </cell>
          <cell r="C202" t="str">
            <v>DA+0</v>
          </cell>
          <cell r="D202">
            <v>395</v>
          </cell>
        </row>
        <row r="203">
          <cell r="B203" t="str">
            <v>36/5</v>
          </cell>
          <cell r="C203" t="str">
            <v>DA+0</v>
          </cell>
          <cell r="D203">
            <v>402</v>
          </cell>
        </row>
        <row r="204">
          <cell r="B204" t="str">
            <v>36/6</v>
          </cell>
          <cell r="C204" t="str">
            <v>DA+3</v>
          </cell>
          <cell r="D204">
            <v>432</v>
          </cell>
        </row>
        <row r="205">
          <cell r="B205" t="str">
            <v>36/7</v>
          </cell>
          <cell r="C205" t="str">
            <v>DA+3</v>
          </cell>
          <cell r="D205">
            <v>392.01100000000002</v>
          </cell>
        </row>
        <row r="206">
          <cell r="B206" t="str">
            <v>36/8</v>
          </cell>
          <cell r="C206" t="str">
            <v>DA-3</v>
          </cell>
          <cell r="D206">
            <v>352.98899999999998</v>
          </cell>
        </row>
        <row r="207">
          <cell r="B207" t="str">
            <v>36/9</v>
          </cell>
          <cell r="C207" t="str">
            <v>DA-3</v>
          </cell>
          <cell r="D207">
            <v>361</v>
          </cell>
        </row>
        <row r="208">
          <cell r="B208" t="str">
            <v>36/10</v>
          </cell>
          <cell r="C208" t="str">
            <v>DA-3</v>
          </cell>
          <cell r="D208">
            <v>302</v>
          </cell>
        </row>
        <row r="209">
          <cell r="B209" t="str">
            <v>36/11</v>
          </cell>
          <cell r="C209" t="str">
            <v>DA-3</v>
          </cell>
          <cell r="D209">
            <v>310</v>
          </cell>
        </row>
        <row r="210">
          <cell r="B210" t="str">
            <v>36/12</v>
          </cell>
          <cell r="C210" t="str">
            <v>DA+0</v>
          </cell>
          <cell r="D210">
            <v>361.31</v>
          </cell>
        </row>
        <row r="211">
          <cell r="B211" t="str">
            <v>37/0</v>
          </cell>
          <cell r="C211" t="str">
            <v>DC2+18</v>
          </cell>
          <cell r="D211">
            <v>475.95100000000002</v>
          </cell>
        </row>
        <row r="212">
          <cell r="B212" t="str">
            <v>38/0</v>
          </cell>
          <cell r="C212" t="str">
            <v>DC2+18</v>
          </cell>
          <cell r="D212">
            <v>399</v>
          </cell>
        </row>
        <row r="213">
          <cell r="B213" t="str">
            <v>38/1</v>
          </cell>
          <cell r="C213" t="str">
            <v>DA+3</v>
          </cell>
          <cell r="D213">
            <v>426</v>
          </cell>
        </row>
        <row r="214">
          <cell r="B214" t="str">
            <v>38/2</v>
          </cell>
          <cell r="C214" t="str">
            <v>DA+3</v>
          </cell>
          <cell r="D214">
            <v>408</v>
          </cell>
        </row>
        <row r="215">
          <cell r="B215" t="str">
            <v>38/3</v>
          </cell>
          <cell r="C215" t="str">
            <v>DA+3</v>
          </cell>
          <cell r="D215">
            <v>419</v>
          </cell>
        </row>
        <row r="216">
          <cell r="B216" t="str">
            <v>38/4</v>
          </cell>
          <cell r="C216" t="str">
            <v>DA+3</v>
          </cell>
          <cell r="D216">
            <v>415</v>
          </cell>
        </row>
        <row r="217">
          <cell r="B217" t="str">
            <v>38/5</v>
          </cell>
          <cell r="C217" t="str">
            <v>DA+3</v>
          </cell>
          <cell r="D217">
            <v>415.11799999999999</v>
          </cell>
        </row>
        <row r="218">
          <cell r="B218" t="str">
            <v>38/6</v>
          </cell>
          <cell r="C218" t="str">
            <v>DA+3</v>
          </cell>
          <cell r="D218">
            <v>400</v>
          </cell>
        </row>
        <row r="219">
          <cell r="B219" t="str">
            <v>38/7</v>
          </cell>
          <cell r="C219" t="str">
            <v>DA-3</v>
          </cell>
          <cell r="D219">
            <v>408.00200000000001</v>
          </cell>
        </row>
        <row r="220">
          <cell r="B220" t="str">
            <v>38/8</v>
          </cell>
          <cell r="C220" t="str">
            <v>DA+3</v>
          </cell>
          <cell r="D220">
            <v>393</v>
          </cell>
        </row>
        <row r="221">
          <cell r="B221" t="str">
            <v>38/9</v>
          </cell>
          <cell r="C221" t="str">
            <v>DA-3</v>
          </cell>
          <cell r="D221">
            <v>353</v>
          </cell>
        </row>
        <row r="222">
          <cell r="B222" t="str">
            <v>38/10</v>
          </cell>
          <cell r="C222" t="str">
            <v>DA-3</v>
          </cell>
          <cell r="D222">
            <v>383</v>
          </cell>
        </row>
        <row r="223">
          <cell r="B223" t="str">
            <v>38/11</v>
          </cell>
          <cell r="C223" t="str">
            <v>DA+3</v>
          </cell>
          <cell r="D223">
            <v>403.72300000000001</v>
          </cell>
        </row>
        <row r="224">
          <cell r="B224" t="str">
            <v>39/0</v>
          </cell>
          <cell r="C224" t="str">
            <v>DB2+0</v>
          </cell>
          <cell r="D224">
            <v>398</v>
          </cell>
        </row>
        <row r="225">
          <cell r="B225" t="str">
            <v>39/1</v>
          </cell>
          <cell r="C225" t="str">
            <v>DA+3</v>
          </cell>
          <cell r="D225">
            <v>402</v>
          </cell>
        </row>
        <row r="226">
          <cell r="B226" t="str">
            <v>39/2</v>
          </cell>
          <cell r="C226" t="str">
            <v>DA-3</v>
          </cell>
          <cell r="D226">
            <v>393.00299999999999</v>
          </cell>
        </row>
        <row r="227">
          <cell r="B227" t="str">
            <v>39/3</v>
          </cell>
          <cell r="C227" t="str">
            <v>DA+3</v>
          </cell>
          <cell r="D227">
            <v>436.59699999999998</v>
          </cell>
        </row>
        <row r="228">
          <cell r="B228" t="str">
            <v>39/4</v>
          </cell>
          <cell r="C228" t="str">
            <v>DA+3</v>
          </cell>
          <cell r="D228">
            <v>376.01100000000002</v>
          </cell>
        </row>
        <row r="229">
          <cell r="B229" t="str">
            <v>39/5</v>
          </cell>
          <cell r="C229" t="str">
            <v>DA-3</v>
          </cell>
          <cell r="D229">
            <v>374.38900000000001</v>
          </cell>
        </row>
        <row r="230">
          <cell r="B230" t="str">
            <v>39/6</v>
          </cell>
          <cell r="C230" t="str">
            <v>DA+3</v>
          </cell>
          <cell r="D230">
            <v>420.39800000000002</v>
          </cell>
        </row>
        <row r="231">
          <cell r="B231" t="str">
            <v>39/7</v>
          </cell>
          <cell r="C231" t="str">
            <v>DA+3</v>
          </cell>
          <cell r="D231">
            <v>414.00200000000001</v>
          </cell>
        </row>
        <row r="232">
          <cell r="B232" t="str">
            <v>39/8</v>
          </cell>
          <cell r="C232" t="str">
            <v>DA+0</v>
          </cell>
          <cell r="D232">
            <v>416.00099999999998</v>
          </cell>
        </row>
        <row r="233">
          <cell r="B233" t="str">
            <v>39/9</v>
          </cell>
          <cell r="C233" t="str">
            <v>DA+3</v>
          </cell>
          <cell r="D233">
            <v>408.00200000000001</v>
          </cell>
        </row>
        <row r="234">
          <cell r="B234" t="str">
            <v>39/10</v>
          </cell>
          <cell r="C234" t="str">
            <v>DA+0</v>
          </cell>
          <cell r="D234">
            <v>422.12400000000002</v>
          </cell>
        </row>
        <row r="235">
          <cell r="B235" t="str">
            <v>40/0</v>
          </cell>
          <cell r="C235" t="str">
            <v>DD60+25</v>
          </cell>
          <cell r="D235">
            <v>239.30199999999999</v>
          </cell>
        </row>
        <row r="236">
          <cell r="B236" t="str">
            <v>41/0</v>
          </cell>
          <cell r="C236" t="str">
            <v>DD60+18</v>
          </cell>
          <cell r="D236">
            <v>425</v>
          </cell>
        </row>
        <row r="237">
          <cell r="B237" t="str">
            <v>41/1</v>
          </cell>
          <cell r="C237" t="str">
            <v>DA+0</v>
          </cell>
          <cell r="D237">
            <v>370</v>
          </cell>
        </row>
        <row r="238">
          <cell r="B238" t="str">
            <v>41/2</v>
          </cell>
          <cell r="C238" t="str">
            <v>DA+3</v>
          </cell>
          <cell r="D238">
            <v>346.55599999999998</v>
          </cell>
        </row>
        <row r="239">
          <cell r="B239" t="str">
            <v>42/0</v>
          </cell>
          <cell r="C239" t="str">
            <v>DD60+18</v>
          </cell>
          <cell r="D239">
            <v>309.23</v>
          </cell>
        </row>
        <row r="240">
          <cell r="B240" t="str">
            <v>43/0</v>
          </cell>
          <cell r="C240" t="str">
            <v>DD60+9</v>
          </cell>
          <cell r="D240">
            <v>459.66899999999998</v>
          </cell>
        </row>
        <row r="241">
          <cell r="B241" t="str">
            <v>44/0</v>
          </cell>
          <cell r="C241" t="str">
            <v>DD60+3</v>
          </cell>
          <cell r="D241">
            <v>300.00099999999998</v>
          </cell>
        </row>
        <row r="242">
          <cell r="B242" t="str">
            <v>45/0</v>
          </cell>
          <cell r="C242" t="str">
            <v>DD60+0</v>
          </cell>
          <cell r="D242">
            <v>331</v>
          </cell>
        </row>
        <row r="243">
          <cell r="B243" t="str">
            <v>45/1</v>
          </cell>
          <cell r="C243" t="str">
            <v>DA+3</v>
          </cell>
          <cell r="D243">
            <v>422</v>
          </cell>
        </row>
        <row r="244">
          <cell r="B244" t="str">
            <v>45/2</v>
          </cell>
          <cell r="C244" t="str">
            <v>DA+3</v>
          </cell>
          <cell r="D244">
            <v>395</v>
          </cell>
        </row>
        <row r="245">
          <cell r="B245" t="str">
            <v>45/3</v>
          </cell>
          <cell r="C245" t="str">
            <v>DA-3</v>
          </cell>
          <cell r="D245">
            <v>309.88099999999997</v>
          </cell>
        </row>
        <row r="246">
          <cell r="B246" t="str">
            <v>46/0</v>
          </cell>
          <cell r="C246" t="str">
            <v>DB2+0</v>
          </cell>
          <cell r="D246">
            <v>331</v>
          </cell>
        </row>
        <row r="247">
          <cell r="B247" t="str">
            <v>46/1</v>
          </cell>
          <cell r="C247" t="str">
            <v>DA+0</v>
          </cell>
          <cell r="D247">
            <v>421</v>
          </cell>
        </row>
        <row r="248">
          <cell r="B248" t="str">
            <v>46/2</v>
          </cell>
          <cell r="C248" t="str">
            <v>DA+3</v>
          </cell>
          <cell r="D248">
            <v>403.60599999999999</v>
          </cell>
        </row>
        <row r="249">
          <cell r="B249" t="str">
            <v>47/0</v>
          </cell>
          <cell r="C249" t="str">
            <v>DC2+9</v>
          </cell>
          <cell r="D249">
            <v>358.62599999999998</v>
          </cell>
        </row>
        <row r="250">
          <cell r="B250" t="str">
            <v>48/0</v>
          </cell>
          <cell r="C250" t="str">
            <v>DD45+9</v>
          </cell>
          <cell r="D250">
            <v>388</v>
          </cell>
        </row>
        <row r="251">
          <cell r="B251" t="str">
            <v>48/1</v>
          </cell>
          <cell r="C251" t="str">
            <v>DA-3</v>
          </cell>
          <cell r="D251">
            <v>387.94299999999998</v>
          </cell>
        </row>
        <row r="252">
          <cell r="B252" t="str">
            <v>49/0</v>
          </cell>
          <cell r="C252" t="str">
            <v>DC2+9</v>
          </cell>
          <cell r="D252">
            <v>372.02600000000001</v>
          </cell>
        </row>
        <row r="253">
          <cell r="B253" t="str">
            <v>50/0</v>
          </cell>
          <cell r="C253" t="str">
            <v>DC1+18</v>
          </cell>
          <cell r="D253">
            <v>435</v>
          </cell>
        </row>
        <row r="254">
          <cell r="B254" t="str">
            <v>50/1</v>
          </cell>
          <cell r="C254" t="str">
            <v>DA+0</v>
          </cell>
          <cell r="D254">
            <v>242.99600000000001</v>
          </cell>
        </row>
        <row r="255">
          <cell r="B255" t="str">
            <v>51/0</v>
          </cell>
          <cell r="C255" t="str">
            <v>DD60+0</v>
          </cell>
          <cell r="D255">
            <v>238.92599999999999</v>
          </cell>
        </row>
        <row r="256">
          <cell r="B256" t="str">
            <v>52/0</v>
          </cell>
          <cell r="C256" t="str">
            <v>DC2+9</v>
          </cell>
          <cell r="D256">
            <v>461</v>
          </cell>
        </row>
        <row r="257">
          <cell r="B257" t="str">
            <v>52/1</v>
          </cell>
          <cell r="C257" t="str">
            <v>DB1+6</v>
          </cell>
          <cell r="D257">
            <v>421</v>
          </cell>
        </row>
        <row r="258">
          <cell r="B258" t="str">
            <v>52/2</v>
          </cell>
          <cell r="C258" t="str">
            <v>DA+3</v>
          </cell>
          <cell r="D258">
            <v>375</v>
          </cell>
        </row>
        <row r="259">
          <cell r="B259" t="str">
            <v>52/3</v>
          </cell>
          <cell r="C259" t="str">
            <v>DA-3</v>
          </cell>
          <cell r="D259">
            <v>346</v>
          </cell>
        </row>
        <row r="260">
          <cell r="B260" t="str">
            <v>52/4</v>
          </cell>
          <cell r="C260" t="str">
            <v>DA-3</v>
          </cell>
          <cell r="D260">
            <v>348</v>
          </cell>
        </row>
        <row r="261">
          <cell r="B261" t="str">
            <v>52/5</v>
          </cell>
          <cell r="C261" t="str">
            <v>DA-3</v>
          </cell>
          <cell r="D261">
            <v>357</v>
          </cell>
        </row>
        <row r="262">
          <cell r="B262" t="str">
            <v>52/6</v>
          </cell>
          <cell r="C262" t="str">
            <v>DA+3</v>
          </cell>
          <cell r="D262">
            <v>439</v>
          </cell>
        </row>
        <row r="263">
          <cell r="B263" t="str">
            <v>52/7</v>
          </cell>
          <cell r="C263" t="str">
            <v>DA+6</v>
          </cell>
          <cell r="D263">
            <v>378</v>
          </cell>
        </row>
        <row r="264">
          <cell r="B264" t="str">
            <v>52/8</v>
          </cell>
          <cell r="C264" t="str">
            <v>DA-3</v>
          </cell>
          <cell r="D264">
            <v>349</v>
          </cell>
        </row>
        <row r="265">
          <cell r="B265" t="str">
            <v>52/9</v>
          </cell>
          <cell r="C265" t="str">
            <v>DA-3</v>
          </cell>
          <cell r="D265">
            <v>392</v>
          </cell>
        </row>
        <row r="266">
          <cell r="B266" t="str">
            <v>52/10</v>
          </cell>
          <cell r="C266" t="str">
            <v>DA+3</v>
          </cell>
          <cell r="D266">
            <v>409.43</v>
          </cell>
        </row>
        <row r="267">
          <cell r="B267" t="str">
            <v>53/0</v>
          </cell>
          <cell r="C267" t="str">
            <v>DC1+0</v>
          </cell>
          <cell r="D267">
            <v>428</v>
          </cell>
        </row>
        <row r="268">
          <cell r="B268" t="str">
            <v>53/1</v>
          </cell>
          <cell r="C268" t="str">
            <v>DA+6</v>
          </cell>
          <cell r="D268">
            <v>403.77800000000002</v>
          </cell>
        </row>
        <row r="269">
          <cell r="B269" t="str">
            <v>53A/0</v>
          </cell>
          <cell r="C269" t="str">
            <v>DB2+0</v>
          </cell>
          <cell r="D269">
            <v>370</v>
          </cell>
        </row>
        <row r="270">
          <cell r="B270" t="str">
            <v>53A/1</v>
          </cell>
          <cell r="C270" t="str">
            <v>DA+6</v>
          </cell>
          <cell r="D270">
            <v>441</v>
          </cell>
        </row>
        <row r="271">
          <cell r="B271" t="str">
            <v>53A/2</v>
          </cell>
          <cell r="C271" t="str">
            <v>DA+3</v>
          </cell>
          <cell r="D271">
            <v>375</v>
          </cell>
        </row>
        <row r="272">
          <cell r="B272" t="str">
            <v>53A/3</v>
          </cell>
          <cell r="C272" t="str">
            <v>DA-3</v>
          </cell>
          <cell r="D272">
            <v>399</v>
          </cell>
        </row>
        <row r="273">
          <cell r="B273" t="str">
            <v>53A/4</v>
          </cell>
          <cell r="C273" t="str">
            <v>DA+3</v>
          </cell>
          <cell r="D273">
            <v>391</v>
          </cell>
        </row>
        <row r="274">
          <cell r="B274" t="str">
            <v>53A/5</v>
          </cell>
          <cell r="C274" t="str">
            <v>DA-3</v>
          </cell>
          <cell r="D274">
            <v>392</v>
          </cell>
        </row>
        <row r="275">
          <cell r="B275" t="str">
            <v>53A/6</v>
          </cell>
          <cell r="C275" t="str">
            <v>DA+3</v>
          </cell>
          <cell r="D275">
            <v>412</v>
          </cell>
        </row>
        <row r="276">
          <cell r="B276" t="str">
            <v>53A/7</v>
          </cell>
          <cell r="C276" t="str">
            <v>DA+0</v>
          </cell>
          <cell r="D276">
            <v>385.995</v>
          </cell>
        </row>
        <row r="277">
          <cell r="B277" t="str">
            <v>54/0</v>
          </cell>
          <cell r="C277" t="str">
            <v>DB1+3</v>
          </cell>
          <cell r="D277">
            <v>460</v>
          </cell>
        </row>
        <row r="278">
          <cell r="B278" t="str">
            <v>54/1</v>
          </cell>
          <cell r="C278" t="str">
            <v>DA+9</v>
          </cell>
          <cell r="D278">
            <v>360</v>
          </cell>
        </row>
        <row r="279">
          <cell r="B279" t="str">
            <v>54/2</v>
          </cell>
          <cell r="C279" t="str">
            <v>DA-3</v>
          </cell>
          <cell r="D279">
            <v>366.15699999999998</v>
          </cell>
        </row>
        <row r="280">
          <cell r="B280" t="str">
            <v>55/0</v>
          </cell>
          <cell r="C280" t="str">
            <v>DC1+0</v>
          </cell>
          <cell r="D280">
            <v>300</v>
          </cell>
        </row>
        <row r="281">
          <cell r="B281" t="str">
            <v>55/1</v>
          </cell>
          <cell r="C281" t="str">
            <v>DA-3</v>
          </cell>
          <cell r="D281">
            <v>307.20499999999998</v>
          </cell>
        </row>
        <row r="282">
          <cell r="B282" t="str">
            <v>56/0</v>
          </cell>
          <cell r="C282" t="str">
            <v>DD45+0</v>
          </cell>
          <cell r="D282">
            <v>336</v>
          </cell>
        </row>
        <row r="283">
          <cell r="B283" t="str">
            <v>56/1</v>
          </cell>
          <cell r="C283" t="str">
            <v>DA+0</v>
          </cell>
          <cell r="D283">
            <v>409</v>
          </cell>
        </row>
        <row r="284">
          <cell r="B284" t="str">
            <v>56/2</v>
          </cell>
          <cell r="C284" t="str">
            <v>DA+3</v>
          </cell>
          <cell r="D284">
            <v>374</v>
          </cell>
        </row>
        <row r="285">
          <cell r="B285" t="str">
            <v>56/3</v>
          </cell>
          <cell r="C285" t="str">
            <v>DA-3</v>
          </cell>
          <cell r="D285">
            <v>351</v>
          </cell>
        </row>
        <row r="286">
          <cell r="B286" t="str">
            <v>56/4</v>
          </cell>
          <cell r="C286" t="str">
            <v>DA-3</v>
          </cell>
          <cell r="D286">
            <v>345</v>
          </cell>
        </row>
        <row r="287">
          <cell r="B287" t="str">
            <v>56/5</v>
          </cell>
          <cell r="C287" t="str">
            <v>DA-3</v>
          </cell>
          <cell r="D287">
            <v>380.05799999999999</v>
          </cell>
        </row>
        <row r="288">
          <cell r="B288" t="str">
            <v>56/6</v>
          </cell>
          <cell r="C288" t="str">
            <v>DA+0</v>
          </cell>
          <cell r="D288">
            <v>422</v>
          </cell>
        </row>
        <row r="289">
          <cell r="B289" t="str">
            <v>56/7</v>
          </cell>
          <cell r="C289" t="str">
            <v>DA+6</v>
          </cell>
          <cell r="D289">
            <v>387.54</v>
          </cell>
        </row>
        <row r="290">
          <cell r="B290" t="str">
            <v>56/8</v>
          </cell>
          <cell r="C290" t="str">
            <v>DA-3</v>
          </cell>
          <cell r="D290">
            <v>369</v>
          </cell>
        </row>
        <row r="291">
          <cell r="B291" t="str">
            <v>57/0</v>
          </cell>
          <cell r="C291" t="str">
            <v>DB2+0</v>
          </cell>
          <cell r="D291">
            <v>291</v>
          </cell>
        </row>
        <row r="292">
          <cell r="B292" t="str">
            <v>57/1</v>
          </cell>
          <cell r="C292" t="str">
            <v>DA-3</v>
          </cell>
          <cell r="D292">
            <v>386.28</v>
          </cell>
        </row>
        <row r="293">
          <cell r="B293" t="str">
            <v>58/0</v>
          </cell>
          <cell r="C293" t="str">
            <v>DD60+18</v>
          </cell>
          <cell r="D293">
            <v>281.56099999999998</v>
          </cell>
        </row>
        <row r="294">
          <cell r="B294" t="str">
            <v>59/0</v>
          </cell>
          <cell r="C294" t="str">
            <v>DD60+6</v>
          </cell>
          <cell r="D294">
            <v>418.00099999999998</v>
          </cell>
        </row>
        <row r="295">
          <cell r="B295" t="str">
            <v>60/0</v>
          </cell>
          <cell r="C295" t="str">
            <v>DD45+6</v>
          </cell>
          <cell r="D295">
            <v>467.85700000000003</v>
          </cell>
        </row>
        <row r="296">
          <cell r="B296" t="str">
            <v>61/0</v>
          </cell>
          <cell r="C296" t="str">
            <v>DD60+30</v>
          </cell>
          <cell r="D296">
            <v>478.06700000000001</v>
          </cell>
        </row>
        <row r="297">
          <cell r="B297" t="str">
            <v>62/0</v>
          </cell>
          <cell r="C297" t="str">
            <v>DC1+25</v>
          </cell>
          <cell r="D297">
            <v>349.18900000000002</v>
          </cell>
        </row>
        <row r="298">
          <cell r="B298" t="str">
            <v>63/0</v>
          </cell>
          <cell r="C298" t="str">
            <v>DC1+3</v>
          </cell>
          <cell r="D298">
            <v>285.97800000000001</v>
          </cell>
        </row>
        <row r="299">
          <cell r="B299" t="str">
            <v>64/0</v>
          </cell>
          <cell r="C299" t="str">
            <v>DC1+0</v>
          </cell>
          <cell r="D299">
            <v>395</v>
          </cell>
        </row>
        <row r="300">
          <cell r="B300" t="str">
            <v>64/1</v>
          </cell>
          <cell r="C300" t="str">
            <v>DA+0</v>
          </cell>
          <cell r="D300">
            <v>384</v>
          </cell>
        </row>
        <row r="301">
          <cell r="B301" t="str">
            <v>64/2</v>
          </cell>
          <cell r="C301" t="str">
            <v>DA+3</v>
          </cell>
          <cell r="D301">
            <v>409</v>
          </cell>
        </row>
        <row r="302">
          <cell r="B302" t="str">
            <v>64/3</v>
          </cell>
          <cell r="C302" t="str">
            <v>DA-3</v>
          </cell>
          <cell r="D302">
            <v>363.017</v>
          </cell>
        </row>
        <row r="303">
          <cell r="B303" t="str">
            <v>65/0</v>
          </cell>
          <cell r="C303" t="str">
            <v>DD60+0</v>
          </cell>
          <cell r="D303">
            <v>298.04199999999997</v>
          </cell>
        </row>
        <row r="304">
          <cell r="B304" t="str">
            <v>66/0</v>
          </cell>
          <cell r="C304" t="str">
            <v>DD60+0</v>
          </cell>
          <cell r="D304">
            <v>387</v>
          </cell>
        </row>
        <row r="305">
          <cell r="B305" t="str">
            <v>66/1</v>
          </cell>
          <cell r="C305" t="str">
            <v>DA+0</v>
          </cell>
          <cell r="D305">
            <v>425.35899999999998</v>
          </cell>
        </row>
        <row r="306">
          <cell r="B306" t="str">
            <v>67/0</v>
          </cell>
          <cell r="C306" t="str">
            <v>DD60+30</v>
          </cell>
          <cell r="D306">
            <v>318.40499999999997</v>
          </cell>
        </row>
        <row r="307">
          <cell r="B307" t="str">
            <v>68/0</v>
          </cell>
          <cell r="C307" t="str">
            <v>DD60+30</v>
          </cell>
          <cell r="D307">
            <v>303.77</v>
          </cell>
        </row>
        <row r="308">
          <cell r="B308" t="str">
            <v>69/0</v>
          </cell>
          <cell r="C308" t="str">
            <v>DC2+0</v>
          </cell>
          <cell r="D308">
            <v>232.6</v>
          </cell>
        </row>
        <row r="309">
          <cell r="B309" t="str">
            <v>69A/0</v>
          </cell>
          <cell r="C309" t="str">
            <v>DD60+0</v>
          </cell>
          <cell r="D309">
            <v>202.46</v>
          </cell>
        </row>
        <row r="310">
          <cell r="B310" t="str">
            <v>70/0</v>
          </cell>
          <cell r="C310" t="str">
            <v>DD60+0</v>
          </cell>
          <cell r="D310">
            <v>127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6"/>
  <sheetViews>
    <sheetView zoomScale="78" zoomScaleNormal="85" workbookViewId="0">
      <pane xSplit="3" ySplit="8" topLeftCell="D601" activePane="bottomRight" state="frozen"/>
      <selection pane="topRight" activeCell="D1" sqref="D1"/>
      <selection pane="bottomLeft" activeCell="A9" sqref="A9"/>
      <selection pane="bottomRight" activeCell="A338" sqref="A338:O598"/>
    </sheetView>
  </sheetViews>
  <sheetFormatPr defaultRowHeight="13" x14ac:dyDescent="0.3"/>
  <cols>
    <col min="1" max="1" width="10.3984375" customWidth="1"/>
    <col min="2" max="2" width="15.19921875" bestFit="1" customWidth="1"/>
    <col min="3" max="3" width="12.09765625" customWidth="1"/>
    <col min="4" max="4" width="11.796875" customWidth="1"/>
    <col min="5" max="5" width="12" customWidth="1"/>
    <col min="6" max="6" width="12.796875" customWidth="1"/>
    <col min="7" max="7" width="21.59765625" customWidth="1"/>
    <col min="8" max="8" width="16.09765625" customWidth="1"/>
    <col min="9" max="10" width="13.296875" customWidth="1"/>
    <col min="11" max="11" width="15.09765625" customWidth="1"/>
    <col min="12" max="12" width="18" customWidth="1"/>
    <col min="13" max="13" width="15.09765625" customWidth="1"/>
    <col min="14" max="14" width="43.296875" customWidth="1"/>
    <col min="15" max="15" width="24.796875" customWidth="1"/>
    <col min="16" max="16" width="11.3984375" bestFit="1" customWidth="1"/>
  </cols>
  <sheetData>
    <row r="1" spans="1:19" ht="8.25" customHeight="1" x14ac:dyDescent="0.3">
      <c r="A1" s="342" t="s">
        <v>515</v>
      </c>
      <c r="B1" s="343"/>
      <c r="C1" s="344"/>
      <c r="D1" s="345"/>
      <c r="E1" s="345"/>
      <c r="F1" s="345"/>
      <c r="G1" s="345"/>
      <c r="H1" s="345"/>
      <c r="I1" s="345"/>
      <c r="J1" s="345"/>
      <c r="K1" s="345"/>
      <c r="L1" s="345"/>
      <c r="M1" s="346"/>
      <c r="N1" s="347" t="s">
        <v>45</v>
      </c>
      <c r="O1" s="348"/>
    </row>
    <row r="2" spans="1:19" ht="28.5" customHeight="1" x14ac:dyDescent="0.3">
      <c r="A2" s="343"/>
      <c r="B2" s="343"/>
      <c r="C2" s="1" t="s">
        <v>0</v>
      </c>
      <c r="D2" s="353" t="s">
        <v>46</v>
      </c>
      <c r="E2" s="354"/>
      <c r="F2" s="354"/>
      <c r="G2" s="354"/>
      <c r="H2" s="354"/>
      <c r="I2" s="355"/>
      <c r="J2" s="1" t="s">
        <v>1</v>
      </c>
      <c r="K2" s="29">
        <v>45914</v>
      </c>
      <c r="L2" s="13" t="s">
        <v>121</v>
      </c>
      <c r="M2" s="1" t="s">
        <v>4</v>
      </c>
      <c r="N2" s="349"/>
      <c r="O2" s="350"/>
    </row>
    <row r="3" spans="1:19" ht="26.25" customHeight="1" x14ac:dyDescent="0.3">
      <c r="A3" s="343"/>
      <c r="B3" s="343"/>
      <c r="C3" s="1" t="s">
        <v>2</v>
      </c>
      <c r="D3" s="353" t="s">
        <v>74</v>
      </c>
      <c r="E3" s="354"/>
      <c r="F3" s="354"/>
      <c r="G3" s="354"/>
      <c r="H3" s="354"/>
      <c r="I3" s="355"/>
      <c r="J3" s="13" t="s">
        <v>47</v>
      </c>
      <c r="K3" s="27">
        <v>45329</v>
      </c>
      <c r="L3" s="1" t="s">
        <v>3</v>
      </c>
      <c r="M3" s="13" t="s">
        <v>53</v>
      </c>
      <c r="N3" s="349"/>
      <c r="O3" s="350"/>
    </row>
    <row r="4" spans="1:19" ht="13.5" customHeight="1" x14ac:dyDescent="0.3">
      <c r="A4" s="343"/>
      <c r="B4" s="343"/>
      <c r="C4" s="1" t="s">
        <v>5</v>
      </c>
      <c r="D4" s="353" t="s">
        <v>79</v>
      </c>
      <c r="E4" s="354"/>
      <c r="F4" s="354"/>
      <c r="G4" s="354"/>
      <c r="H4" s="354"/>
      <c r="I4" s="355"/>
      <c r="J4" s="1" t="s">
        <v>6</v>
      </c>
      <c r="K4" s="27">
        <v>45967</v>
      </c>
      <c r="L4" s="13" t="s">
        <v>36</v>
      </c>
      <c r="M4" s="13" t="s">
        <v>536</v>
      </c>
      <c r="N4" s="349"/>
      <c r="O4" s="350"/>
    </row>
    <row r="5" spans="1:19" ht="21.75" customHeight="1" x14ac:dyDescent="0.3">
      <c r="A5" s="343"/>
      <c r="B5" s="343"/>
      <c r="C5" s="13" t="s">
        <v>50</v>
      </c>
      <c r="D5" s="353" t="s">
        <v>51</v>
      </c>
      <c r="E5" s="354"/>
      <c r="F5" s="354"/>
      <c r="G5" s="354"/>
      <c r="H5" s="354"/>
      <c r="I5" s="355"/>
      <c r="J5" s="1" t="s">
        <v>8</v>
      </c>
      <c r="K5" s="13" t="s">
        <v>49</v>
      </c>
      <c r="L5" s="13"/>
      <c r="M5" s="1"/>
      <c r="N5" s="351"/>
      <c r="O5" s="352"/>
    </row>
    <row r="6" spans="1:19" ht="14.4" customHeight="1" x14ac:dyDescent="0.3">
      <c r="A6" s="358" t="s">
        <v>73</v>
      </c>
      <c r="B6" s="359"/>
      <c r="C6" s="360"/>
      <c r="D6" s="360"/>
      <c r="E6" s="360"/>
      <c r="F6" s="360"/>
      <c r="G6" s="360"/>
      <c r="H6" s="360"/>
      <c r="I6" s="361"/>
      <c r="J6" s="362" t="s">
        <v>461</v>
      </c>
      <c r="K6" s="361"/>
      <c r="L6" s="356" t="s">
        <v>399</v>
      </c>
      <c r="M6" s="357"/>
      <c r="N6" s="243" t="s">
        <v>42</v>
      </c>
      <c r="O6" s="242"/>
    </row>
    <row r="7" spans="1:19" s="9" customFormat="1" ht="46.75" customHeight="1" x14ac:dyDescent="0.3">
      <c r="A7" s="56" t="s">
        <v>9</v>
      </c>
      <c r="B7" s="10" t="s">
        <v>10</v>
      </c>
      <c r="C7" s="10" t="s">
        <v>11</v>
      </c>
      <c r="D7" s="10" t="s">
        <v>12</v>
      </c>
      <c r="E7" s="10" t="s">
        <v>13</v>
      </c>
      <c r="F7" s="10" t="s">
        <v>14</v>
      </c>
      <c r="G7" s="10" t="str">
        <f ca="1">"Plan for " &amp; TEXT(TODAY()-1, "mmm yyyy")</f>
        <v>Plan for Sep 2025</v>
      </c>
      <c r="H7" s="10" t="str">
        <f ca="1">"Progress for " &amp; TEXT(TODAY()-1, "mmm yyyy")</f>
        <v>Progress for Sep 2025</v>
      </c>
      <c r="I7" s="10" t="s">
        <v>35</v>
      </c>
      <c r="J7" s="10" t="s">
        <v>253</v>
      </c>
      <c r="K7" s="10" t="s">
        <v>15</v>
      </c>
      <c r="L7" s="10" t="s">
        <v>78</v>
      </c>
      <c r="M7" s="10" t="s">
        <v>77</v>
      </c>
      <c r="N7" s="241"/>
      <c r="O7" s="240" t="s">
        <v>516</v>
      </c>
      <c r="R7"/>
      <c r="S7"/>
    </row>
    <row r="8" spans="1:19" ht="33" hidden="1" customHeight="1" x14ac:dyDescent="0.3">
      <c r="A8" s="57" t="s">
        <v>16</v>
      </c>
      <c r="B8" s="17">
        <v>143.48599999999999</v>
      </c>
      <c r="C8" s="17">
        <v>144</v>
      </c>
      <c r="D8" s="17">
        <v>143.49</v>
      </c>
      <c r="E8" s="17">
        <v>144</v>
      </c>
      <c r="F8" s="18" t="s">
        <v>17</v>
      </c>
      <c r="G8" s="18" t="s">
        <v>17</v>
      </c>
      <c r="H8" s="19" t="s">
        <v>17</v>
      </c>
      <c r="I8" s="11" t="s">
        <v>17</v>
      </c>
      <c r="J8" s="20">
        <f>E8</f>
        <v>144</v>
      </c>
      <c r="K8" s="18" t="s">
        <v>17</v>
      </c>
      <c r="L8" s="18"/>
      <c r="M8" s="18"/>
      <c r="N8" s="325" t="s">
        <v>17</v>
      </c>
      <c r="O8" s="58" t="s">
        <v>7</v>
      </c>
      <c r="R8" s="15" t="s">
        <v>40</v>
      </c>
    </row>
    <row r="9" spans="1:19" ht="29.4" hidden="1" customHeight="1" x14ac:dyDescent="0.3">
      <c r="A9" s="57" t="s">
        <v>16</v>
      </c>
      <c r="B9" s="28">
        <v>115.512</v>
      </c>
      <c r="C9" s="23">
        <v>114.985</v>
      </c>
      <c r="D9" s="17">
        <v>115.51</v>
      </c>
      <c r="E9" s="21">
        <v>114.985</v>
      </c>
      <c r="F9" s="48" t="s">
        <v>17</v>
      </c>
      <c r="G9" s="48" t="s">
        <v>17</v>
      </c>
      <c r="H9" s="48"/>
      <c r="I9" s="51"/>
      <c r="J9" s="49">
        <f>E9+H9+I9</f>
        <v>114.985</v>
      </c>
      <c r="K9" s="48">
        <f t="shared" ref="K9:K19" si="0">C9-J9</f>
        <v>0</v>
      </c>
      <c r="L9" s="50" t="s">
        <v>17</v>
      </c>
      <c r="M9" s="50" t="s">
        <v>17</v>
      </c>
      <c r="N9" s="327"/>
      <c r="O9" s="322"/>
    </row>
    <row r="10" spans="1:19" ht="35.25" hidden="1" customHeight="1" x14ac:dyDescent="0.3">
      <c r="A10" s="57" t="s">
        <v>18</v>
      </c>
      <c r="B10" s="28">
        <f>+B9</f>
        <v>115.512</v>
      </c>
      <c r="C10" s="23">
        <f>+C9</f>
        <v>114.985</v>
      </c>
      <c r="D10" s="17">
        <v>116</v>
      </c>
      <c r="E10" s="21">
        <v>115</v>
      </c>
      <c r="F10" s="18"/>
      <c r="G10" s="18"/>
      <c r="H10" s="30"/>
      <c r="I10" s="14"/>
      <c r="J10" s="49">
        <f>E10+H10+I10</f>
        <v>115</v>
      </c>
      <c r="K10" s="48">
        <f t="shared" si="0"/>
        <v>-1.5000000000000568E-2</v>
      </c>
      <c r="L10" s="43">
        <f>(I10*7286.02)/10000000</f>
        <v>0</v>
      </c>
      <c r="M10" s="39">
        <f>(H10*7286.02)/10000000</f>
        <v>0</v>
      </c>
      <c r="N10" s="239" t="s">
        <v>668</v>
      </c>
      <c r="O10" s="322"/>
    </row>
    <row r="11" spans="1:19" ht="30.65" hidden="1" customHeight="1" x14ac:dyDescent="0.3">
      <c r="A11" s="57" t="s">
        <v>52</v>
      </c>
      <c r="B11" s="21">
        <v>12</v>
      </c>
      <c r="C11" s="21">
        <v>19</v>
      </c>
      <c r="D11" s="17"/>
      <c r="E11" s="21">
        <v>19</v>
      </c>
      <c r="F11" s="18"/>
      <c r="G11" s="18"/>
      <c r="H11" s="30"/>
      <c r="I11" s="11"/>
      <c r="J11" s="49">
        <f>E11+H11+I11</f>
        <v>19</v>
      </c>
      <c r="K11" s="48">
        <f t="shared" si="0"/>
        <v>0</v>
      </c>
      <c r="L11" s="39">
        <v>0</v>
      </c>
      <c r="M11" s="43">
        <f>(J11*7286.02)/10000000</f>
        <v>1.3843438000000001E-2</v>
      </c>
      <c r="N11" s="326"/>
      <c r="O11" s="322"/>
    </row>
    <row r="12" spans="1:19" ht="19.75" customHeight="1" x14ac:dyDescent="0.3">
      <c r="A12" s="57" t="s">
        <v>19</v>
      </c>
      <c r="B12" s="17">
        <v>303</v>
      </c>
      <c r="C12" s="17">
        <v>302</v>
      </c>
      <c r="D12" s="17">
        <v>303</v>
      </c>
      <c r="E12" s="17">
        <v>302</v>
      </c>
      <c r="F12" s="18">
        <v>0</v>
      </c>
      <c r="G12" s="18">
        <v>0</v>
      </c>
      <c r="H12" s="22"/>
      <c r="I12" s="12"/>
      <c r="J12" s="49">
        <f t="shared" ref="J12:J17" si="1">E12+H12</f>
        <v>302</v>
      </c>
      <c r="K12" s="48">
        <f t="shared" si="0"/>
        <v>0</v>
      </c>
      <c r="L12" s="50"/>
      <c r="M12" s="50"/>
      <c r="N12" s="239" t="s">
        <v>519</v>
      </c>
      <c r="O12" s="378"/>
    </row>
    <row r="13" spans="1:19" ht="16.25" customHeight="1" x14ac:dyDescent="0.3">
      <c r="A13" s="57" t="s">
        <v>20</v>
      </c>
      <c r="B13" s="17">
        <f t="shared" ref="B13:C15" si="2">+B12</f>
        <v>303</v>
      </c>
      <c r="C13" s="17">
        <f t="shared" si="2"/>
        <v>302</v>
      </c>
      <c r="D13" s="17">
        <v>303</v>
      </c>
      <c r="E13" s="17">
        <v>302</v>
      </c>
      <c r="F13" s="18">
        <v>0</v>
      </c>
      <c r="G13" s="17">
        <v>0</v>
      </c>
      <c r="H13" s="22"/>
      <c r="I13" s="11"/>
      <c r="J13" s="49">
        <f t="shared" si="1"/>
        <v>302</v>
      </c>
      <c r="K13" s="48">
        <f t="shared" si="0"/>
        <v>0</v>
      </c>
      <c r="L13" s="237"/>
      <c r="M13" s="50"/>
      <c r="N13" s="239" t="s">
        <v>524</v>
      </c>
      <c r="O13" s="379"/>
    </row>
    <row r="14" spans="1:19" ht="31.5" x14ac:dyDescent="0.3">
      <c r="A14" s="57" t="s">
        <v>21</v>
      </c>
      <c r="B14" s="17">
        <f t="shared" si="2"/>
        <v>303</v>
      </c>
      <c r="C14" s="17">
        <f t="shared" si="2"/>
        <v>302</v>
      </c>
      <c r="D14" s="17">
        <v>302</v>
      </c>
      <c r="E14" s="17">
        <v>243</v>
      </c>
      <c r="F14" s="18">
        <v>0</v>
      </c>
      <c r="G14" s="18">
        <v>30</v>
      </c>
      <c r="H14" s="22">
        <v>5</v>
      </c>
      <c r="I14" s="12">
        <v>2</v>
      </c>
      <c r="J14" s="49">
        <f t="shared" si="1"/>
        <v>248</v>
      </c>
      <c r="K14" s="48">
        <f t="shared" si="0"/>
        <v>54</v>
      </c>
      <c r="L14" s="50">
        <f>(974538+861022)/10000000</f>
        <v>0.183556</v>
      </c>
      <c r="M14" s="50">
        <f>(861022+470947+1062230+861022+974538)/10000000</f>
        <v>0.42297590000000002</v>
      </c>
      <c r="N14" s="234" t="s">
        <v>677</v>
      </c>
      <c r="O14" s="233" t="s">
        <v>662</v>
      </c>
    </row>
    <row r="15" spans="1:19" ht="21.65" customHeight="1" x14ac:dyDescent="0.3">
      <c r="A15" s="57" t="s">
        <v>22</v>
      </c>
      <c r="B15" s="17">
        <f t="shared" si="2"/>
        <v>303</v>
      </c>
      <c r="C15" s="17">
        <f t="shared" si="2"/>
        <v>302</v>
      </c>
      <c r="D15" s="17">
        <v>302</v>
      </c>
      <c r="E15" s="17">
        <v>150</v>
      </c>
      <c r="F15" s="18">
        <v>0</v>
      </c>
      <c r="G15" s="18">
        <v>50</v>
      </c>
      <c r="H15" s="22">
        <v>1</v>
      </c>
      <c r="I15" s="11"/>
      <c r="J15" s="49">
        <f t="shared" si="1"/>
        <v>151</v>
      </c>
      <c r="K15" s="17">
        <f t="shared" si="0"/>
        <v>151</v>
      </c>
      <c r="L15" s="18"/>
      <c r="M15" s="197"/>
      <c r="N15" s="66"/>
      <c r="O15" s="235">
        <v>2</v>
      </c>
    </row>
    <row r="16" spans="1:19" ht="30" customHeight="1" x14ac:dyDescent="0.3">
      <c r="A16" s="57" t="s">
        <v>37</v>
      </c>
      <c r="B16" s="17">
        <v>115.51</v>
      </c>
      <c r="C16" s="23">
        <f>+C9</f>
        <v>114.985</v>
      </c>
      <c r="D16" s="17">
        <v>110</v>
      </c>
      <c r="E16" s="21">
        <v>32.549999999999997</v>
      </c>
      <c r="F16" s="18">
        <v>6</v>
      </c>
      <c r="G16" s="23">
        <v>24</v>
      </c>
      <c r="H16" s="26">
        <v>8.5</v>
      </c>
      <c r="I16" s="14"/>
      <c r="J16" s="280">
        <f t="shared" si="1"/>
        <v>41.05</v>
      </c>
      <c r="K16" s="21">
        <f t="shared" si="0"/>
        <v>73.935000000000002</v>
      </c>
      <c r="L16" s="37"/>
      <c r="M16" s="229"/>
      <c r="N16" s="378" t="s">
        <v>678</v>
      </c>
      <c r="O16" s="378">
        <v>3</v>
      </c>
    </row>
    <row r="17" spans="1:15" ht="30" customHeight="1" x14ac:dyDescent="0.3">
      <c r="A17" s="57" t="s">
        <v>38</v>
      </c>
      <c r="B17" s="17">
        <v>115.51</v>
      </c>
      <c r="C17" s="23">
        <v>115</v>
      </c>
      <c r="D17" s="17">
        <v>110</v>
      </c>
      <c r="E17" s="21">
        <v>28.14</v>
      </c>
      <c r="F17" s="18">
        <v>6</v>
      </c>
      <c r="G17" s="23">
        <v>24</v>
      </c>
      <c r="H17" s="26">
        <v>4.4000000000000004</v>
      </c>
      <c r="I17" s="14"/>
      <c r="J17" s="280">
        <f t="shared" si="1"/>
        <v>32.54</v>
      </c>
      <c r="K17" s="21">
        <f t="shared" si="0"/>
        <v>82.460000000000008</v>
      </c>
      <c r="L17" s="50"/>
      <c r="M17" s="231">
        <f>3985572/10000000</f>
        <v>0.3985572</v>
      </c>
      <c r="N17" s="379"/>
      <c r="O17" s="379"/>
    </row>
    <row r="18" spans="1:15" ht="30" hidden="1" customHeight="1" x14ac:dyDescent="0.3">
      <c r="A18" s="57" t="s">
        <v>39</v>
      </c>
      <c r="B18" s="17">
        <f>+B17</f>
        <v>115.51</v>
      </c>
      <c r="C18" s="23">
        <f>+C10</f>
        <v>114.985</v>
      </c>
      <c r="D18" s="17"/>
      <c r="E18" s="21"/>
      <c r="F18" s="18" t="s">
        <v>17</v>
      </c>
      <c r="G18" s="17"/>
      <c r="H18" s="24"/>
      <c r="I18" s="25"/>
      <c r="J18" s="16">
        <f>+I18+H18+E18</f>
        <v>0</v>
      </c>
      <c r="K18" s="23">
        <f t="shared" si="0"/>
        <v>114.985</v>
      </c>
      <c r="L18" s="38" t="s">
        <v>17</v>
      </c>
      <c r="M18" s="230">
        <f>SUM(M12:M17)</f>
        <v>0.82153310000000002</v>
      </c>
      <c r="N18" s="66"/>
      <c r="O18" s="66"/>
    </row>
    <row r="19" spans="1:15" ht="30" hidden="1" customHeight="1" x14ac:dyDescent="0.3">
      <c r="A19" s="59" t="s">
        <v>41</v>
      </c>
      <c r="B19" s="17">
        <f>+B18</f>
        <v>115.51</v>
      </c>
      <c r="C19" s="17">
        <f>+C13</f>
        <v>302</v>
      </c>
      <c r="D19" s="18"/>
      <c r="E19" s="18"/>
      <c r="F19" s="18" t="s">
        <v>17</v>
      </c>
      <c r="G19" s="17"/>
      <c r="H19" s="22"/>
      <c r="I19" s="12"/>
      <c r="J19" s="16">
        <f>+I19+H19+E19</f>
        <v>0</v>
      </c>
      <c r="K19" s="17">
        <f t="shared" si="0"/>
        <v>302</v>
      </c>
      <c r="L19" s="37"/>
      <c r="M19" s="18">
        <v>0</v>
      </c>
      <c r="N19" s="18"/>
      <c r="O19" s="18"/>
    </row>
    <row r="20" spans="1:15" ht="11.25" customHeight="1" x14ac:dyDescent="0.3">
      <c r="A20" s="59"/>
      <c r="B20" s="17"/>
      <c r="C20" s="17"/>
      <c r="D20" s="18"/>
      <c r="E20" s="18"/>
      <c r="F20" s="18"/>
      <c r="G20" s="321"/>
      <c r="H20" s="22"/>
      <c r="I20" s="196"/>
      <c r="J20" s="16"/>
      <c r="K20" s="17"/>
      <c r="L20" s="38"/>
      <c r="M20" s="149">
        <f>SUM(M12:M17)</f>
        <v>0.82153310000000002</v>
      </c>
      <c r="N20" s="384"/>
      <c r="O20" s="385"/>
    </row>
    <row r="21" spans="1:15" ht="14.4" customHeight="1" x14ac:dyDescent="0.3">
      <c r="A21" s="366" t="s">
        <v>43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8"/>
    </row>
    <row r="22" spans="1:15" ht="27.75" customHeight="1" x14ac:dyDescent="0.3">
      <c r="A22" s="60" t="s">
        <v>23</v>
      </c>
      <c r="B22" s="2" t="s">
        <v>24</v>
      </c>
      <c r="C22" s="2" t="s">
        <v>25</v>
      </c>
      <c r="D22" s="2" t="s">
        <v>48</v>
      </c>
      <c r="E22" s="2" t="s">
        <v>26</v>
      </c>
      <c r="F22" s="2" t="s">
        <v>110</v>
      </c>
      <c r="G22" s="2" t="s">
        <v>27</v>
      </c>
      <c r="H22" s="2" t="s">
        <v>28</v>
      </c>
      <c r="I22" s="2" t="s">
        <v>29</v>
      </c>
      <c r="J22" s="363" t="s">
        <v>30</v>
      </c>
      <c r="K22" s="364"/>
      <c r="L22" s="364"/>
      <c r="M22" s="364"/>
      <c r="N22" s="364"/>
      <c r="O22" s="365"/>
    </row>
    <row r="23" spans="1:15" ht="15" customHeight="1" x14ac:dyDescent="0.3">
      <c r="A23" s="61" t="s">
        <v>31</v>
      </c>
      <c r="B23" s="3"/>
      <c r="C23" s="3"/>
      <c r="D23" s="4" t="s">
        <v>7</v>
      </c>
      <c r="E23" s="4" t="s">
        <v>7</v>
      </c>
      <c r="F23" s="4" t="s">
        <v>7</v>
      </c>
      <c r="G23" s="4" t="s">
        <v>7</v>
      </c>
      <c r="H23" s="337"/>
      <c r="I23" s="337"/>
      <c r="J23" s="386"/>
      <c r="K23" s="387"/>
      <c r="L23" s="387"/>
      <c r="M23" s="387"/>
      <c r="N23" s="387"/>
      <c r="O23" s="388"/>
    </row>
    <row r="24" spans="1:15" ht="17.899999999999999" customHeight="1" x14ac:dyDescent="0.3">
      <c r="A24" s="61" t="s">
        <v>32</v>
      </c>
      <c r="B24" s="5" t="s">
        <v>7</v>
      </c>
      <c r="C24" s="5" t="s">
        <v>7</v>
      </c>
      <c r="D24" s="6">
        <v>21</v>
      </c>
      <c r="E24" s="4" t="s">
        <v>7</v>
      </c>
      <c r="F24" s="6">
        <v>21</v>
      </c>
      <c r="G24" s="7" t="s">
        <v>7</v>
      </c>
      <c r="H24" s="337"/>
      <c r="I24" s="337"/>
      <c r="J24" s="369" t="s">
        <v>394</v>
      </c>
      <c r="K24" s="370"/>
      <c r="L24" s="370"/>
      <c r="M24" s="370"/>
      <c r="N24" s="370"/>
      <c r="O24" s="371"/>
    </row>
    <row r="25" spans="1:15" ht="15" customHeight="1" x14ac:dyDescent="0.3">
      <c r="A25" s="61" t="s">
        <v>114</v>
      </c>
      <c r="B25" s="5" t="s">
        <v>7</v>
      </c>
      <c r="C25" s="5" t="s">
        <v>7</v>
      </c>
      <c r="D25" s="6">
        <v>7</v>
      </c>
      <c r="E25" s="4" t="s">
        <v>7</v>
      </c>
      <c r="F25" s="6">
        <v>7</v>
      </c>
      <c r="G25" s="4" t="s">
        <v>7</v>
      </c>
      <c r="H25" s="337"/>
      <c r="I25" s="337"/>
      <c r="J25" s="369" t="s">
        <v>447</v>
      </c>
      <c r="K25" s="370"/>
      <c r="L25" s="370"/>
      <c r="M25" s="370"/>
      <c r="N25" s="370"/>
      <c r="O25" s="371"/>
    </row>
    <row r="26" spans="1:15" ht="14.4" customHeight="1" x14ac:dyDescent="0.3">
      <c r="A26" s="61" t="s">
        <v>33</v>
      </c>
      <c r="B26" s="5" t="s">
        <v>7</v>
      </c>
      <c r="C26" s="5" t="s">
        <v>7</v>
      </c>
      <c r="D26" s="6">
        <v>3</v>
      </c>
      <c r="E26" s="4" t="s">
        <v>7</v>
      </c>
      <c r="F26" s="6">
        <v>3</v>
      </c>
      <c r="G26" s="4" t="s">
        <v>7</v>
      </c>
      <c r="H26" s="337"/>
      <c r="I26" s="337"/>
      <c r="J26" s="369" t="s">
        <v>395</v>
      </c>
      <c r="K26" s="370"/>
      <c r="L26" s="370"/>
      <c r="M26" s="370"/>
      <c r="N26" s="370"/>
      <c r="O26" s="371"/>
    </row>
    <row r="27" spans="1:15" ht="22.5" customHeight="1" x14ac:dyDescent="0.3">
      <c r="A27" s="61" t="s">
        <v>44</v>
      </c>
      <c r="B27" s="8" t="s">
        <v>7</v>
      </c>
      <c r="C27" s="8" t="s">
        <v>7</v>
      </c>
      <c r="D27" s="44">
        <v>1</v>
      </c>
      <c r="E27" s="4" t="s">
        <v>7</v>
      </c>
      <c r="F27" s="199">
        <v>1</v>
      </c>
      <c r="G27" s="4" t="s">
        <v>7</v>
      </c>
      <c r="H27" s="337"/>
      <c r="I27" s="337"/>
      <c r="J27" s="372" t="s">
        <v>458</v>
      </c>
      <c r="K27" s="373"/>
      <c r="L27" s="373"/>
      <c r="M27" s="373"/>
      <c r="N27" s="373"/>
      <c r="O27" s="374"/>
    </row>
    <row r="28" spans="1:15" ht="8.25" customHeight="1" thickBot="1" x14ac:dyDescent="0.35">
      <c r="A28" s="62" t="s">
        <v>34</v>
      </c>
      <c r="B28" s="63" t="s">
        <v>7</v>
      </c>
      <c r="C28" s="63" t="s">
        <v>7</v>
      </c>
      <c r="D28" s="64" t="s">
        <v>7</v>
      </c>
      <c r="E28" s="64" t="s">
        <v>7</v>
      </c>
      <c r="F28" s="64" t="s">
        <v>7</v>
      </c>
      <c r="G28" s="64" t="s">
        <v>7</v>
      </c>
      <c r="H28" s="338"/>
      <c r="I28" s="338"/>
      <c r="J28" s="375" t="s">
        <v>7</v>
      </c>
      <c r="K28" s="376"/>
      <c r="L28" s="376"/>
      <c r="M28" s="376"/>
      <c r="N28" s="376"/>
      <c r="O28" s="377"/>
    </row>
    <row r="29" spans="1:15" ht="14.5" thickBot="1" x14ac:dyDescent="0.35">
      <c r="A29" s="339" t="s">
        <v>19</v>
      </c>
      <c r="B29" s="340"/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0"/>
      <c r="N29" s="340"/>
      <c r="O29" s="341"/>
    </row>
    <row r="30" spans="1:15" s="15" customFormat="1" ht="34.5" customHeight="1" thickBot="1" x14ac:dyDescent="0.35">
      <c r="A30" s="34" t="s">
        <v>54</v>
      </c>
      <c r="B30" s="35" t="s">
        <v>55</v>
      </c>
      <c r="C30" s="36" t="s">
        <v>56</v>
      </c>
      <c r="D30" s="35" t="s">
        <v>57</v>
      </c>
      <c r="E30" s="36" t="s">
        <v>58</v>
      </c>
      <c r="F30" s="35" t="s">
        <v>59</v>
      </c>
      <c r="G30" s="35" t="s">
        <v>60</v>
      </c>
      <c r="H30" s="36" t="s">
        <v>61</v>
      </c>
      <c r="I30" s="36" t="s">
        <v>62</v>
      </c>
      <c r="J30" s="389" t="s">
        <v>63</v>
      </c>
      <c r="K30" s="390"/>
      <c r="L30" s="35" t="s">
        <v>64</v>
      </c>
      <c r="M30" s="36" t="s">
        <v>65</v>
      </c>
      <c r="N30" s="389" t="s">
        <v>42</v>
      </c>
      <c r="O30" s="393"/>
    </row>
    <row r="31" spans="1:15" ht="13.5" hidden="1" thickBot="1" x14ac:dyDescent="0.35">
      <c r="A31" s="33">
        <v>1</v>
      </c>
      <c r="B31" s="83" t="s">
        <v>66</v>
      </c>
      <c r="C31" s="103" t="s">
        <v>70</v>
      </c>
      <c r="D31" s="109" t="s">
        <v>72</v>
      </c>
      <c r="E31" s="111">
        <v>45406</v>
      </c>
      <c r="F31" s="112">
        <v>45418</v>
      </c>
      <c r="G31" s="118">
        <v>248.14</v>
      </c>
      <c r="H31" s="118">
        <v>3.06</v>
      </c>
      <c r="I31" s="118">
        <v>34.58</v>
      </c>
      <c r="J31" s="332" t="s">
        <v>271</v>
      </c>
      <c r="K31" s="333"/>
      <c r="L31" s="120" t="s">
        <v>348</v>
      </c>
      <c r="M31" s="33"/>
      <c r="N31" s="391"/>
      <c r="O31" s="392"/>
    </row>
    <row r="32" spans="1:15" ht="13.5" hidden="1" thickBot="1" x14ac:dyDescent="0.35">
      <c r="A32" s="31">
        <v>2</v>
      </c>
      <c r="B32" s="203" t="s">
        <v>67</v>
      </c>
      <c r="C32" s="104" t="s">
        <v>71</v>
      </c>
      <c r="D32" s="109" t="s">
        <v>72</v>
      </c>
      <c r="E32" s="113">
        <v>45413</v>
      </c>
      <c r="F32" s="114">
        <v>45422</v>
      </c>
      <c r="G32" s="118">
        <v>278.48</v>
      </c>
      <c r="H32" s="118">
        <v>3.46</v>
      </c>
      <c r="I32" s="118">
        <v>37.909999999999997</v>
      </c>
      <c r="J32" s="332" t="s">
        <v>271</v>
      </c>
      <c r="K32" s="333"/>
      <c r="L32" s="120" t="s">
        <v>348</v>
      </c>
      <c r="M32" s="31"/>
      <c r="N32" s="380"/>
      <c r="O32" s="381"/>
    </row>
    <row r="33" spans="1:15" ht="13.5" hidden="1" thickBot="1" x14ac:dyDescent="0.35">
      <c r="A33" s="33">
        <v>3</v>
      </c>
      <c r="B33" s="84" t="s">
        <v>68</v>
      </c>
      <c r="C33" s="104" t="s">
        <v>70</v>
      </c>
      <c r="D33" s="109" t="s">
        <v>72</v>
      </c>
      <c r="E33" s="113">
        <v>45421</v>
      </c>
      <c r="F33" s="114">
        <v>45426</v>
      </c>
      <c r="G33" s="118">
        <v>248.14</v>
      </c>
      <c r="H33" s="118">
        <v>3.06</v>
      </c>
      <c r="I33" s="118">
        <v>34.58</v>
      </c>
      <c r="J33" s="332" t="s">
        <v>271</v>
      </c>
      <c r="K33" s="333"/>
      <c r="L33" s="120" t="s">
        <v>348</v>
      </c>
      <c r="M33" s="31"/>
      <c r="N33" s="380"/>
      <c r="O33" s="381"/>
    </row>
    <row r="34" spans="1:15" ht="13.5" hidden="1" thickBot="1" x14ac:dyDescent="0.35">
      <c r="A34" s="31">
        <v>4</v>
      </c>
      <c r="B34" s="203" t="s">
        <v>69</v>
      </c>
      <c r="C34" s="104" t="s">
        <v>71</v>
      </c>
      <c r="D34" s="109" t="s">
        <v>72</v>
      </c>
      <c r="E34" s="113">
        <v>45425</v>
      </c>
      <c r="F34" s="114">
        <v>45430</v>
      </c>
      <c r="G34" s="118">
        <v>278.48</v>
      </c>
      <c r="H34" s="118">
        <v>3.46</v>
      </c>
      <c r="I34" s="118">
        <v>37.909999999999997</v>
      </c>
      <c r="J34" s="332" t="s">
        <v>271</v>
      </c>
      <c r="K34" s="333"/>
      <c r="L34" s="120" t="s">
        <v>348</v>
      </c>
      <c r="M34" s="31"/>
      <c r="N34" s="380"/>
      <c r="O34" s="381"/>
    </row>
    <row r="35" spans="1:15" ht="13.5" hidden="1" thickBot="1" x14ac:dyDescent="0.35">
      <c r="A35" s="33">
        <v>5</v>
      </c>
      <c r="B35" s="84" t="s">
        <v>75</v>
      </c>
      <c r="C35" s="104" t="s">
        <v>70</v>
      </c>
      <c r="D35" s="109" t="s">
        <v>72</v>
      </c>
      <c r="E35" s="113">
        <v>45428</v>
      </c>
      <c r="F35" s="114">
        <v>45433</v>
      </c>
      <c r="G35" s="118">
        <v>248.14</v>
      </c>
      <c r="H35" s="118">
        <v>3.06</v>
      </c>
      <c r="I35" s="118">
        <v>34.58</v>
      </c>
      <c r="J35" s="332" t="s">
        <v>271</v>
      </c>
      <c r="K35" s="333"/>
      <c r="L35" s="120" t="s">
        <v>348</v>
      </c>
      <c r="M35" s="31"/>
      <c r="N35" s="380"/>
      <c r="O35" s="381"/>
    </row>
    <row r="36" spans="1:15" ht="12.75" hidden="1" customHeight="1" thickBot="1" x14ac:dyDescent="0.35">
      <c r="A36" s="31">
        <v>6</v>
      </c>
      <c r="B36" s="203" t="s">
        <v>76</v>
      </c>
      <c r="C36" s="104" t="s">
        <v>71</v>
      </c>
      <c r="D36" s="109" t="s">
        <v>72</v>
      </c>
      <c r="E36" s="113">
        <v>45434</v>
      </c>
      <c r="F36" s="114">
        <v>45440</v>
      </c>
      <c r="G36" s="118">
        <v>278.48</v>
      </c>
      <c r="H36" s="118">
        <v>3.46</v>
      </c>
      <c r="I36" s="118">
        <v>37.909999999999997</v>
      </c>
      <c r="J36" s="332" t="s">
        <v>271</v>
      </c>
      <c r="K36" s="333"/>
      <c r="L36" s="120" t="s">
        <v>348</v>
      </c>
      <c r="M36" s="31"/>
      <c r="N36" s="380"/>
      <c r="O36" s="381"/>
    </row>
    <row r="37" spans="1:15" ht="25.5" hidden="1" thickBot="1" x14ac:dyDescent="0.35">
      <c r="A37" s="33">
        <v>7</v>
      </c>
      <c r="B37" s="84" t="s">
        <v>80</v>
      </c>
      <c r="C37" s="104" t="s">
        <v>70</v>
      </c>
      <c r="D37" s="109" t="s">
        <v>72</v>
      </c>
      <c r="E37" s="113">
        <v>45440</v>
      </c>
      <c r="F37" s="114">
        <v>45447</v>
      </c>
      <c r="G37" s="118">
        <v>248.14</v>
      </c>
      <c r="H37" s="118">
        <v>3.06</v>
      </c>
      <c r="I37" s="118">
        <v>34.58</v>
      </c>
      <c r="J37" s="332" t="s">
        <v>271</v>
      </c>
      <c r="K37" s="333"/>
      <c r="L37" s="121" t="s">
        <v>205</v>
      </c>
      <c r="M37" s="31"/>
      <c r="N37" s="380"/>
      <c r="O37" s="381"/>
    </row>
    <row r="38" spans="1:15" ht="13.5" hidden="1" thickBot="1" x14ac:dyDescent="0.35">
      <c r="A38" s="31">
        <v>8</v>
      </c>
      <c r="B38" s="84" t="s">
        <v>81</v>
      </c>
      <c r="C38" s="104" t="s">
        <v>71</v>
      </c>
      <c r="D38" s="109" t="s">
        <v>72</v>
      </c>
      <c r="E38" s="113">
        <v>45443</v>
      </c>
      <c r="F38" s="114">
        <v>45446</v>
      </c>
      <c r="G38" s="118">
        <v>278.48</v>
      </c>
      <c r="H38" s="118">
        <v>3.46</v>
      </c>
      <c r="I38" s="118">
        <v>37.909999999999997</v>
      </c>
      <c r="J38" s="332" t="s">
        <v>271</v>
      </c>
      <c r="K38" s="333"/>
      <c r="L38" s="120" t="s">
        <v>348</v>
      </c>
      <c r="M38" s="31"/>
      <c r="N38" s="380"/>
      <c r="O38" s="381"/>
    </row>
    <row r="39" spans="1:15" ht="13.5" hidden="1" thickBot="1" x14ac:dyDescent="0.35">
      <c r="A39" s="33">
        <v>9</v>
      </c>
      <c r="B39" s="84" t="s">
        <v>82</v>
      </c>
      <c r="C39" s="104" t="s">
        <v>71</v>
      </c>
      <c r="D39" s="109" t="s">
        <v>72</v>
      </c>
      <c r="E39" s="113">
        <v>45443</v>
      </c>
      <c r="F39" s="114">
        <v>45449</v>
      </c>
      <c r="G39" s="118">
        <v>278.48</v>
      </c>
      <c r="H39" s="118">
        <v>3.46</v>
      </c>
      <c r="I39" s="118">
        <v>37.909999999999997</v>
      </c>
      <c r="J39" s="332" t="s">
        <v>271</v>
      </c>
      <c r="K39" s="333"/>
      <c r="L39" s="120" t="s">
        <v>348</v>
      </c>
      <c r="M39" s="31"/>
      <c r="N39" s="40"/>
      <c r="O39" s="41"/>
    </row>
    <row r="40" spans="1:15" ht="13.5" hidden="1" thickBot="1" x14ac:dyDescent="0.35">
      <c r="A40" s="31">
        <v>10</v>
      </c>
      <c r="B40" s="84" t="s">
        <v>83</v>
      </c>
      <c r="C40" s="104" t="s">
        <v>70</v>
      </c>
      <c r="D40" s="109" t="s">
        <v>72</v>
      </c>
      <c r="E40" s="113">
        <v>45447</v>
      </c>
      <c r="F40" s="114">
        <v>45452</v>
      </c>
      <c r="G40" s="118">
        <v>248.14</v>
      </c>
      <c r="H40" s="118">
        <v>3.06</v>
      </c>
      <c r="I40" s="118">
        <v>34.58</v>
      </c>
      <c r="J40" s="332" t="s">
        <v>271</v>
      </c>
      <c r="K40" s="333"/>
      <c r="L40" s="120" t="s">
        <v>348</v>
      </c>
      <c r="M40" s="31"/>
      <c r="N40" s="40"/>
      <c r="O40" s="41"/>
    </row>
    <row r="41" spans="1:15" ht="25.5" hidden="1" customHeight="1" thickBot="1" x14ac:dyDescent="0.35">
      <c r="A41" s="33">
        <v>11</v>
      </c>
      <c r="B41" s="84" t="s">
        <v>84</v>
      </c>
      <c r="C41" s="104" t="s">
        <v>70</v>
      </c>
      <c r="D41" s="109" t="s">
        <v>72</v>
      </c>
      <c r="E41" s="113">
        <v>45447</v>
      </c>
      <c r="F41" s="114">
        <v>45451</v>
      </c>
      <c r="G41" s="118">
        <v>248.14</v>
      </c>
      <c r="H41" s="118">
        <v>3.06</v>
      </c>
      <c r="I41" s="118">
        <v>34.58</v>
      </c>
      <c r="J41" s="332" t="s">
        <v>271</v>
      </c>
      <c r="K41" s="333"/>
      <c r="L41" s="121" t="s">
        <v>205</v>
      </c>
      <c r="M41" s="31"/>
      <c r="N41" s="40"/>
      <c r="O41" s="41"/>
    </row>
    <row r="42" spans="1:15" ht="13.5" hidden="1" thickBot="1" x14ac:dyDescent="0.35">
      <c r="A42" s="31">
        <v>12</v>
      </c>
      <c r="B42" s="84" t="s">
        <v>85</v>
      </c>
      <c r="C42" s="104" t="s">
        <v>71</v>
      </c>
      <c r="D42" s="110" t="s">
        <v>86</v>
      </c>
      <c r="E42" s="113">
        <v>45449</v>
      </c>
      <c r="F42" s="114">
        <v>45455</v>
      </c>
      <c r="G42" s="118">
        <v>340.27</v>
      </c>
      <c r="H42" s="118">
        <v>4.29</v>
      </c>
      <c r="I42" s="118">
        <v>44.74</v>
      </c>
      <c r="J42" s="332" t="s">
        <v>271</v>
      </c>
      <c r="K42" s="333"/>
      <c r="L42" s="121" t="s">
        <v>87</v>
      </c>
      <c r="M42" s="31"/>
      <c r="N42" s="40"/>
      <c r="O42" s="41"/>
    </row>
    <row r="43" spans="1:15" ht="13.5" hidden="1" thickBot="1" x14ac:dyDescent="0.35">
      <c r="A43" s="33">
        <v>13</v>
      </c>
      <c r="B43" s="85" t="s">
        <v>89</v>
      </c>
      <c r="C43" s="104" t="s">
        <v>90</v>
      </c>
      <c r="D43" s="109" t="s">
        <v>72</v>
      </c>
      <c r="E43" s="113">
        <v>45450</v>
      </c>
      <c r="F43" s="113">
        <v>45454</v>
      </c>
      <c r="G43" s="118">
        <v>248.14</v>
      </c>
      <c r="H43" s="118">
        <v>3.06</v>
      </c>
      <c r="I43" s="118">
        <v>34.58</v>
      </c>
      <c r="J43" s="332" t="s">
        <v>271</v>
      </c>
      <c r="K43" s="333"/>
      <c r="L43" s="120" t="s">
        <v>348</v>
      </c>
      <c r="M43" s="31"/>
      <c r="N43" s="40"/>
      <c r="O43" s="41"/>
    </row>
    <row r="44" spans="1:15" ht="25.5" hidden="1" thickBot="1" x14ac:dyDescent="0.35">
      <c r="A44" s="31">
        <v>14</v>
      </c>
      <c r="B44" s="85" t="s">
        <v>88</v>
      </c>
      <c r="C44" s="104" t="s">
        <v>71</v>
      </c>
      <c r="D44" s="109" t="s">
        <v>72</v>
      </c>
      <c r="E44" s="113">
        <v>45451</v>
      </c>
      <c r="F44" s="114">
        <v>45456</v>
      </c>
      <c r="G44" s="118">
        <v>278.48</v>
      </c>
      <c r="H44" s="118">
        <v>3.46</v>
      </c>
      <c r="I44" s="118">
        <v>37.909999999999997</v>
      </c>
      <c r="J44" s="332" t="s">
        <v>271</v>
      </c>
      <c r="K44" s="333"/>
      <c r="L44" s="121" t="s">
        <v>205</v>
      </c>
      <c r="M44" s="31"/>
      <c r="N44" s="40"/>
      <c r="O44" s="41"/>
    </row>
    <row r="45" spans="1:15" ht="13.5" hidden="1" thickBot="1" x14ac:dyDescent="0.35">
      <c r="A45" s="33">
        <v>15</v>
      </c>
      <c r="B45" s="85" t="s">
        <v>91</v>
      </c>
      <c r="C45" s="104" t="s">
        <v>71</v>
      </c>
      <c r="D45" s="109" t="s">
        <v>72</v>
      </c>
      <c r="E45" s="113">
        <v>45453</v>
      </c>
      <c r="F45" s="114">
        <v>45457</v>
      </c>
      <c r="G45" s="118">
        <v>278.48</v>
      </c>
      <c r="H45" s="118">
        <v>3.46</v>
      </c>
      <c r="I45" s="118">
        <v>37.909999999999997</v>
      </c>
      <c r="J45" s="332" t="s">
        <v>271</v>
      </c>
      <c r="K45" s="333"/>
      <c r="L45" s="120" t="s">
        <v>348</v>
      </c>
      <c r="M45" s="31"/>
      <c r="N45" s="40"/>
      <c r="O45" s="41"/>
    </row>
    <row r="46" spans="1:15" ht="25.5" hidden="1" thickBot="1" x14ac:dyDescent="0.35">
      <c r="A46" s="31">
        <v>16</v>
      </c>
      <c r="B46" s="85" t="s">
        <v>92</v>
      </c>
      <c r="C46" s="104" t="s">
        <v>71</v>
      </c>
      <c r="D46" s="109" t="s">
        <v>72</v>
      </c>
      <c r="E46" s="113">
        <v>45455</v>
      </c>
      <c r="F46" s="114">
        <v>45462</v>
      </c>
      <c r="G46" s="118">
        <v>278.48</v>
      </c>
      <c r="H46" s="118">
        <v>3.46</v>
      </c>
      <c r="I46" s="118">
        <v>37.909999999999997</v>
      </c>
      <c r="J46" s="332" t="s">
        <v>271</v>
      </c>
      <c r="K46" s="333"/>
      <c r="L46" s="121" t="s">
        <v>205</v>
      </c>
      <c r="M46" s="31"/>
      <c r="N46" s="40"/>
      <c r="O46" s="41"/>
    </row>
    <row r="47" spans="1:15" ht="13.5" hidden="1" thickBot="1" x14ac:dyDescent="0.35">
      <c r="A47" s="33">
        <v>17</v>
      </c>
      <c r="B47" s="85" t="s">
        <v>93</v>
      </c>
      <c r="C47" s="104" t="s">
        <v>71</v>
      </c>
      <c r="D47" s="109" t="s">
        <v>72</v>
      </c>
      <c r="E47" s="113">
        <v>45456</v>
      </c>
      <c r="F47" s="114">
        <v>45466</v>
      </c>
      <c r="G47" s="118">
        <v>278.48</v>
      </c>
      <c r="H47" s="118">
        <v>3.46</v>
      </c>
      <c r="I47" s="118">
        <v>37.909999999999997</v>
      </c>
      <c r="J47" s="332" t="s">
        <v>271</v>
      </c>
      <c r="K47" s="333"/>
      <c r="L47" s="121" t="s">
        <v>349</v>
      </c>
      <c r="M47" s="31"/>
      <c r="N47" s="40"/>
      <c r="O47" s="41"/>
    </row>
    <row r="48" spans="1:15" ht="13.5" hidden="1" thickBot="1" x14ac:dyDescent="0.35">
      <c r="A48" s="31">
        <v>18</v>
      </c>
      <c r="B48" s="85" t="s">
        <v>94</v>
      </c>
      <c r="C48" s="104" t="s">
        <v>70</v>
      </c>
      <c r="D48" s="109" t="s">
        <v>72</v>
      </c>
      <c r="E48" s="113">
        <v>45456</v>
      </c>
      <c r="F48" s="114">
        <v>45465</v>
      </c>
      <c r="G48" s="118">
        <v>248.14</v>
      </c>
      <c r="H48" s="118">
        <v>3.06</v>
      </c>
      <c r="I48" s="118">
        <v>34.58</v>
      </c>
      <c r="J48" s="332" t="s">
        <v>271</v>
      </c>
      <c r="K48" s="333"/>
      <c r="L48" s="65" t="s">
        <v>87</v>
      </c>
      <c r="M48" s="31"/>
      <c r="N48" s="40"/>
      <c r="O48" s="41"/>
    </row>
    <row r="49" spans="1:15" ht="13.5" hidden="1" thickBot="1" x14ac:dyDescent="0.35">
      <c r="A49" s="33">
        <v>19</v>
      </c>
      <c r="B49" s="85" t="s">
        <v>95</v>
      </c>
      <c r="C49" s="104" t="s">
        <v>90</v>
      </c>
      <c r="D49" s="109" t="s">
        <v>72</v>
      </c>
      <c r="E49" s="113">
        <v>45456</v>
      </c>
      <c r="F49" s="114">
        <v>45460</v>
      </c>
      <c r="G49" s="118">
        <v>248.14</v>
      </c>
      <c r="H49" s="118">
        <v>3.06</v>
      </c>
      <c r="I49" s="118">
        <v>34.58</v>
      </c>
      <c r="J49" s="332" t="s">
        <v>271</v>
      </c>
      <c r="K49" s="333"/>
      <c r="L49" s="120" t="s">
        <v>348</v>
      </c>
      <c r="M49" s="31"/>
      <c r="N49" s="40"/>
      <c r="O49" s="41"/>
    </row>
    <row r="50" spans="1:15" ht="13.5" hidden="1" thickBot="1" x14ac:dyDescent="0.35">
      <c r="A50" s="31">
        <v>20</v>
      </c>
      <c r="B50" s="85" t="s">
        <v>96</v>
      </c>
      <c r="C50" s="104" t="s">
        <v>90</v>
      </c>
      <c r="D50" s="109" t="s">
        <v>72</v>
      </c>
      <c r="E50" s="113">
        <v>45456</v>
      </c>
      <c r="F50" s="114">
        <v>45463</v>
      </c>
      <c r="G50" s="118">
        <v>248.14</v>
      </c>
      <c r="H50" s="118">
        <v>3.06</v>
      </c>
      <c r="I50" s="118">
        <v>34.58</v>
      </c>
      <c r="J50" s="332" t="s">
        <v>271</v>
      </c>
      <c r="K50" s="333"/>
      <c r="L50" s="120" t="s">
        <v>348</v>
      </c>
      <c r="M50" s="31"/>
      <c r="N50" s="40"/>
      <c r="O50" s="41"/>
    </row>
    <row r="51" spans="1:15" ht="26.5" hidden="1" thickBot="1" x14ac:dyDescent="0.35">
      <c r="A51" s="33">
        <v>21</v>
      </c>
      <c r="B51" s="85" t="s">
        <v>97</v>
      </c>
      <c r="C51" s="104" t="s">
        <v>71</v>
      </c>
      <c r="D51" s="109" t="s">
        <v>72</v>
      </c>
      <c r="E51" s="113">
        <v>45463</v>
      </c>
      <c r="F51" s="114">
        <v>45468</v>
      </c>
      <c r="G51" s="118">
        <v>278.48</v>
      </c>
      <c r="H51" s="118">
        <v>3.46</v>
      </c>
      <c r="I51" s="118">
        <v>37.909999999999997</v>
      </c>
      <c r="J51" s="332" t="s">
        <v>271</v>
      </c>
      <c r="K51" s="333"/>
      <c r="L51" s="65" t="s">
        <v>205</v>
      </c>
      <c r="M51" s="31"/>
      <c r="N51" s="40"/>
      <c r="O51" s="41"/>
    </row>
    <row r="52" spans="1:15" ht="13.5" hidden="1" thickBot="1" x14ac:dyDescent="0.35">
      <c r="A52" s="31">
        <v>22</v>
      </c>
      <c r="B52" s="85" t="s">
        <v>99</v>
      </c>
      <c r="C52" s="104" t="s">
        <v>90</v>
      </c>
      <c r="D52" s="109" t="s">
        <v>72</v>
      </c>
      <c r="E52" s="113">
        <v>45464</v>
      </c>
      <c r="F52" s="114">
        <v>45470</v>
      </c>
      <c r="G52" s="118">
        <v>248.14</v>
      </c>
      <c r="H52" s="118">
        <v>3.06</v>
      </c>
      <c r="I52" s="118">
        <v>34.58</v>
      </c>
      <c r="J52" s="332" t="s">
        <v>271</v>
      </c>
      <c r="K52" s="333"/>
      <c r="L52" s="121" t="s">
        <v>87</v>
      </c>
      <c r="M52" s="31"/>
      <c r="N52" s="334"/>
      <c r="O52" s="381"/>
    </row>
    <row r="53" spans="1:15" ht="13.5" hidden="1" thickBot="1" x14ac:dyDescent="0.35">
      <c r="A53" s="33">
        <v>23</v>
      </c>
      <c r="B53" s="85" t="s">
        <v>98</v>
      </c>
      <c r="C53" s="104" t="s">
        <v>71</v>
      </c>
      <c r="D53" s="110" t="s">
        <v>86</v>
      </c>
      <c r="E53" s="113">
        <v>45465</v>
      </c>
      <c r="F53" s="114">
        <v>45473</v>
      </c>
      <c r="G53" s="118">
        <v>340.27</v>
      </c>
      <c r="H53" s="118">
        <v>4.29</v>
      </c>
      <c r="I53" s="118">
        <v>44.74</v>
      </c>
      <c r="J53" s="332" t="s">
        <v>271</v>
      </c>
      <c r="K53" s="333"/>
      <c r="L53" s="65" t="s">
        <v>349</v>
      </c>
      <c r="M53" s="31"/>
      <c r="N53" s="334"/>
      <c r="O53" s="381"/>
    </row>
    <row r="54" spans="1:15" ht="13.5" hidden="1" thickBot="1" x14ac:dyDescent="0.35">
      <c r="A54" s="31">
        <v>24</v>
      </c>
      <c r="B54" s="85" t="s">
        <v>101</v>
      </c>
      <c r="C54" s="104" t="s">
        <v>71</v>
      </c>
      <c r="D54" s="110" t="s">
        <v>86</v>
      </c>
      <c r="E54" s="113">
        <v>45474</v>
      </c>
      <c r="F54" s="114">
        <v>45484</v>
      </c>
      <c r="G54" s="118">
        <v>340.27</v>
      </c>
      <c r="H54" s="118">
        <v>4.29</v>
      </c>
      <c r="I54" s="118">
        <v>44.74</v>
      </c>
      <c r="J54" s="332" t="s">
        <v>271</v>
      </c>
      <c r="K54" s="333"/>
      <c r="L54" s="65" t="s">
        <v>349</v>
      </c>
      <c r="M54" s="31"/>
      <c r="N54" s="334"/>
      <c r="O54" s="335"/>
    </row>
    <row r="55" spans="1:15" ht="13.5" hidden="1" thickBot="1" x14ac:dyDescent="0.35">
      <c r="A55" s="33">
        <v>25</v>
      </c>
      <c r="B55" s="85" t="s">
        <v>100</v>
      </c>
      <c r="C55" s="104" t="s">
        <v>90</v>
      </c>
      <c r="D55" s="109" t="s">
        <v>72</v>
      </c>
      <c r="E55" s="113">
        <v>45481</v>
      </c>
      <c r="F55" s="67">
        <v>45488</v>
      </c>
      <c r="G55" s="118">
        <v>248.14</v>
      </c>
      <c r="H55" s="118">
        <v>3.06</v>
      </c>
      <c r="I55" s="118">
        <v>34.58</v>
      </c>
      <c r="J55" s="332" t="s">
        <v>271</v>
      </c>
      <c r="K55" s="333"/>
      <c r="L55" s="65" t="s">
        <v>103</v>
      </c>
      <c r="M55" s="31"/>
      <c r="N55" s="382"/>
      <c r="O55" s="383"/>
    </row>
    <row r="56" spans="1:15" ht="12.75" hidden="1" customHeight="1" thickBot="1" x14ac:dyDescent="0.35">
      <c r="A56" s="31">
        <v>26</v>
      </c>
      <c r="B56" s="85" t="s">
        <v>104</v>
      </c>
      <c r="C56" s="104" t="s">
        <v>71</v>
      </c>
      <c r="D56" s="110" t="s">
        <v>86</v>
      </c>
      <c r="E56" s="113">
        <v>45484</v>
      </c>
      <c r="F56" s="114">
        <v>45491</v>
      </c>
      <c r="G56" s="118">
        <v>340.27</v>
      </c>
      <c r="H56" s="118">
        <v>4.29</v>
      </c>
      <c r="I56" s="118">
        <v>44.74</v>
      </c>
      <c r="J56" s="332" t="s">
        <v>271</v>
      </c>
      <c r="K56" s="333"/>
      <c r="L56" s="65" t="s">
        <v>349</v>
      </c>
      <c r="M56" s="31"/>
      <c r="N56" s="382"/>
      <c r="O56" s="383"/>
    </row>
    <row r="57" spans="1:15" ht="12.75" hidden="1" customHeight="1" thickBot="1" x14ac:dyDescent="0.35">
      <c r="A57" s="33">
        <v>27</v>
      </c>
      <c r="B57" s="85" t="s">
        <v>102</v>
      </c>
      <c r="C57" s="104" t="s">
        <v>90</v>
      </c>
      <c r="D57" s="109" t="s">
        <v>72</v>
      </c>
      <c r="E57" s="113">
        <v>45485</v>
      </c>
      <c r="F57" s="67">
        <v>45496</v>
      </c>
      <c r="G57" s="118">
        <v>248.14</v>
      </c>
      <c r="H57" s="118">
        <v>3.06</v>
      </c>
      <c r="I57" s="118">
        <v>34.58</v>
      </c>
      <c r="J57" s="332" t="s">
        <v>271</v>
      </c>
      <c r="K57" s="333"/>
      <c r="L57" s="65" t="s">
        <v>202</v>
      </c>
      <c r="M57" s="31"/>
      <c r="N57" s="334"/>
      <c r="O57" s="381"/>
    </row>
    <row r="58" spans="1:15" ht="12.75" hidden="1" customHeight="1" thickBot="1" x14ac:dyDescent="0.35">
      <c r="A58" s="31">
        <v>28</v>
      </c>
      <c r="B58" s="85" t="s">
        <v>105</v>
      </c>
      <c r="C58" s="104" t="s">
        <v>71</v>
      </c>
      <c r="D58" s="109" t="s">
        <v>72</v>
      </c>
      <c r="E58" s="113">
        <v>45486</v>
      </c>
      <c r="F58" s="114">
        <v>45493</v>
      </c>
      <c r="G58" s="118">
        <v>278.48</v>
      </c>
      <c r="H58" s="118">
        <v>3.46</v>
      </c>
      <c r="I58" s="118">
        <v>37.909999999999997</v>
      </c>
      <c r="J58" s="332" t="s">
        <v>271</v>
      </c>
      <c r="K58" s="333"/>
      <c r="L58" s="65" t="s">
        <v>197</v>
      </c>
      <c r="M58" s="31"/>
      <c r="N58" s="334"/>
      <c r="O58" s="381"/>
    </row>
    <row r="59" spans="1:15" ht="18.75" hidden="1" customHeight="1" thickBot="1" x14ac:dyDescent="0.35">
      <c r="A59" s="33">
        <v>29</v>
      </c>
      <c r="B59" s="85" t="s">
        <v>106</v>
      </c>
      <c r="C59" s="104" t="s">
        <v>71</v>
      </c>
      <c r="D59" s="110" t="s">
        <v>86</v>
      </c>
      <c r="E59" s="113">
        <v>45488</v>
      </c>
      <c r="F59" s="114">
        <v>45498</v>
      </c>
      <c r="G59" s="118">
        <v>340.27</v>
      </c>
      <c r="H59" s="118">
        <v>4.29</v>
      </c>
      <c r="I59" s="118">
        <v>44.74</v>
      </c>
      <c r="J59" s="332" t="s">
        <v>271</v>
      </c>
      <c r="K59" s="333"/>
      <c r="L59" s="65" t="s">
        <v>349</v>
      </c>
      <c r="M59" s="31"/>
      <c r="N59" s="380"/>
      <c r="O59" s="381"/>
    </row>
    <row r="60" spans="1:15" ht="12.75" hidden="1" customHeight="1" thickBot="1" x14ac:dyDescent="0.35">
      <c r="A60" s="31">
        <v>30</v>
      </c>
      <c r="B60" s="85" t="s">
        <v>108</v>
      </c>
      <c r="C60" s="104" t="s">
        <v>71</v>
      </c>
      <c r="D60" s="110" t="s">
        <v>143</v>
      </c>
      <c r="E60" s="115">
        <v>45493</v>
      </c>
      <c r="F60" s="67">
        <v>45504</v>
      </c>
      <c r="G60" s="119">
        <v>435.91</v>
      </c>
      <c r="H60" s="118">
        <v>5.58</v>
      </c>
      <c r="I60" s="118">
        <v>55.48</v>
      </c>
      <c r="J60" s="332" t="s">
        <v>271</v>
      </c>
      <c r="K60" s="333"/>
      <c r="L60" s="65" t="s">
        <v>349</v>
      </c>
      <c r="M60" s="31"/>
      <c r="N60" s="382"/>
      <c r="O60" s="394"/>
    </row>
    <row r="61" spans="1:15" ht="18" hidden="1" customHeight="1" thickBot="1" x14ac:dyDescent="0.35">
      <c r="A61" s="33">
        <v>31</v>
      </c>
      <c r="B61" s="85" t="s">
        <v>107</v>
      </c>
      <c r="C61" s="104" t="s">
        <v>90</v>
      </c>
      <c r="D61" s="109" t="s">
        <v>72</v>
      </c>
      <c r="E61" s="115">
        <v>45493</v>
      </c>
      <c r="F61" s="67">
        <v>45503</v>
      </c>
      <c r="G61" s="118">
        <v>248.14</v>
      </c>
      <c r="H61" s="118">
        <v>3.06</v>
      </c>
      <c r="I61" s="118">
        <v>34.58</v>
      </c>
      <c r="J61" s="332" t="s">
        <v>271</v>
      </c>
      <c r="K61" s="333"/>
      <c r="L61" s="65" t="s">
        <v>103</v>
      </c>
      <c r="M61" s="31"/>
      <c r="N61" s="382"/>
      <c r="O61" s="394"/>
    </row>
    <row r="62" spans="1:15" ht="13.5" hidden="1" thickBot="1" x14ac:dyDescent="0.35">
      <c r="A62" s="31">
        <v>32</v>
      </c>
      <c r="B62" s="85" t="s">
        <v>109</v>
      </c>
      <c r="C62" s="104" t="s">
        <v>70</v>
      </c>
      <c r="D62" s="109" t="s">
        <v>72</v>
      </c>
      <c r="E62" s="115">
        <v>45493</v>
      </c>
      <c r="F62" s="67">
        <v>45502</v>
      </c>
      <c r="G62" s="118">
        <v>248.14</v>
      </c>
      <c r="H62" s="118">
        <v>3.06</v>
      </c>
      <c r="I62" s="118">
        <v>34.58</v>
      </c>
      <c r="J62" s="332" t="s">
        <v>271</v>
      </c>
      <c r="K62" s="333"/>
      <c r="L62" s="65" t="s">
        <v>199</v>
      </c>
      <c r="M62" s="31"/>
      <c r="N62" s="382"/>
      <c r="O62" s="394"/>
    </row>
    <row r="63" spans="1:15" ht="13.5" hidden="1" thickBot="1" x14ac:dyDescent="0.35">
      <c r="A63" s="33">
        <v>33</v>
      </c>
      <c r="B63" s="85" t="s">
        <v>111</v>
      </c>
      <c r="C63" s="104" t="s">
        <v>71</v>
      </c>
      <c r="D63" s="109" t="s">
        <v>72</v>
      </c>
      <c r="E63" s="113">
        <v>45495</v>
      </c>
      <c r="F63" s="114">
        <v>45501</v>
      </c>
      <c r="G63" s="118">
        <v>278.48</v>
      </c>
      <c r="H63" s="118">
        <v>3.46</v>
      </c>
      <c r="I63" s="118">
        <v>37.909999999999997</v>
      </c>
      <c r="J63" s="332" t="s">
        <v>271</v>
      </c>
      <c r="K63" s="333"/>
      <c r="L63" s="65" t="s">
        <v>197</v>
      </c>
      <c r="M63" s="31"/>
      <c r="N63" s="382"/>
      <c r="O63" s="394"/>
    </row>
    <row r="64" spans="1:15" ht="13.5" hidden="1" thickBot="1" x14ac:dyDescent="0.35">
      <c r="A64" s="31">
        <v>34</v>
      </c>
      <c r="B64" s="85" t="s">
        <v>112</v>
      </c>
      <c r="C64" s="104" t="s">
        <v>71</v>
      </c>
      <c r="D64" s="109" t="s">
        <v>72</v>
      </c>
      <c r="E64" s="113">
        <v>45501</v>
      </c>
      <c r="F64" s="67">
        <v>45508</v>
      </c>
      <c r="G64" s="118">
        <v>278.48</v>
      </c>
      <c r="H64" s="118">
        <v>3.46</v>
      </c>
      <c r="I64" s="118">
        <v>37.909999999999997</v>
      </c>
      <c r="J64" s="332" t="s">
        <v>271</v>
      </c>
      <c r="K64" s="333"/>
      <c r="L64" s="65" t="s">
        <v>202</v>
      </c>
      <c r="M64" s="31"/>
      <c r="N64" s="382"/>
      <c r="O64" s="394"/>
    </row>
    <row r="65" spans="1:15" ht="15" hidden="1" customHeight="1" thickBot="1" x14ac:dyDescent="0.35">
      <c r="A65" s="33">
        <v>35</v>
      </c>
      <c r="B65" s="85" t="s">
        <v>113</v>
      </c>
      <c r="C65" s="104" t="s">
        <v>71</v>
      </c>
      <c r="D65" s="109" t="s">
        <v>72</v>
      </c>
      <c r="E65" s="113">
        <v>45501</v>
      </c>
      <c r="F65" s="67">
        <v>45513</v>
      </c>
      <c r="G65" s="118">
        <v>278.48</v>
      </c>
      <c r="H65" s="118">
        <v>3.46</v>
      </c>
      <c r="I65" s="118">
        <v>37.909999999999997</v>
      </c>
      <c r="J65" s="332" t="s">
        <v>271</v>
      </c>
      <c r="K65" s="333"/>
      <c r="L65" s="65" t="s">
        <v>197</v>
      </c>
      <c r="M65" s="31"/>
      <c r="N65" s="334"/>
      <c r="O65" s="381"/>
    </row>
    <row r="66" spans="1:15" ht="15" hidden="1" customHeight="1" thickBot="1" x14ac:dyDescent="0.35">
      <c r="A66" s="31">
        <v>36</v>
      </c>
      <c r="B66" s="85" t="s">
        <v>115</v>
      </c>
      <c r="C66" s="104" t="s">
        <v>71</v>
      </c>
      <c r="D66" s="109" t="s">
        <v>72</v>
      </c>
      <c r="E66" s="113">
        <v>45503</v>
      </c>
      <c r="F66" s="67">
        <v>45507</v>
      </c>
      <c r="G66" s="118">
        <v>278.48</v>
      </c>
      <c r="H66" s="118">
        <v>3.46</v>
      </c>
      <c r="I66" s="118">
        <v>37.909999999999997</v>
      </c>
      <c r="J66" s="332" t="s">
        <v>271</v>
      </c>
      <c r="K66" s="333"/>
      <c r="L66" s="65" t="s">
        <v>199</v>
      </c>
      <c r="M66" s="31"/>
      <c r="N66" s="380"/>
      <c r="O66" s="381"/>
    </row>
    <row r="67" spans="1:15" ht="15" hidden="1" customHeight="1" thickBot="1" x14ac:dyDescent="0.35">
      <c r="A67" s="33">
        <v>37</v>
      </c>
      <c r="B67" s="85" t="s">
        <v>116</v>
      </c>
      <c r="C67" s="104" t="s">
        <v>70</v>
      </c>
      <c r="D67" s="110" t="s">
        <v>86</v>
      </c>
      <c r="E67" s="115">
        <v>45870</v>
      </c>
      <c r="F67" s="67">
        <v>45512</v>
      </c>
      <c r="G67" s="119">
        <v>317.20999999999998</v>
      </c>
      <c r="H67" s="118">
        <v>3.98</v>
      </c>
      <c r="I67" s="118">
        <v>42.18</v>
      </c>
      <c r="J67" s="332" t="s">
        <v>271</v>
      </c>
      <c r="K67" s="333"/>
      <c r="L67" s="65" t="s">
        <v>349</v>
      </c>
      <c r="M67" s="31"/>
      <c r="N67" s="380"/>
      <c r="O67" s="381"/>
    </row>
    <row r="68" spans="1:15" ht="13.5" hidden="1" thickBot="1" x14ac:dyDescent="0.35">
      <c r="A68" s="31">
        <v>38</v>
      </c>
      <c r="B68" s="85" t="s">
        <v>117</v>
      </c>
      <c r="C68" s="104" t="s">
        <v>71</v>
      </c>
      <c r="D68" s="109" t="s">
        <v>72</v>
      </c>
      <c r="E68" s="115">
        <v>45509</v>
      </c>
      <c r="F68" s="67">
        <v>45514</v>
      </c>
      <c r="G68" s="118">
        <v>278.48</v>
      </c>
      <c r="H68" s="118">
        <v>3.46</v>
      </c>
      <c r="I68" s="118">
        <v>37.909999999999997</v>
      </c>
      <c r="J68" s="332" t="s">
        <v>271</v>
      </c>
      <c r="K68" s="333"/>
      <c r="L68" s="65" t="s">
        <v>199</v>
      </c>
      <c r="M68" s="31"/>
      <c r="N68" s="334"/>
      <c r="O68" s="381"/>
    </row>
    <row r="69" spans="1:15" ht="21" hidden="1" customHeight="1" thickBot="1" x14ac:dyDescent="0.35">
      <c r="A69" s="33">
        <v>39</v>
      </c>
      <c r="B69" s="85" t="s">
        <v>119</v>
      </c>
      <c r="C69" s="104" t="s">
        <v>90</v>
      </c>
      <c r="D69" s="109" t="s">
        <v>72</v>
      </c>
      <c r="E69" s="115">
        <v>45512</v>
      </c>
      <c r="F69" s="67">
        <v>45518</v>
      </c>
      <c r="G69" s="118">
        <v>248.14</v>
      </c>
      <c r="H69" s="118">
        <v>3.06</v>
      </c>
      <c r="I69" s="118">
        <v>34.58</v>
      </c>
      <c r="J69" s="332" t="s">
        <v>271</v>
      </c>
      <c r="K69" s="333"/>
      <c r="L69" s="65" t="s">
        <v>349</v>
      </c>
      <c r="M69" s="31"/>
      <c r="N69" s="329"/>
      <c r="O69" s="328"/>
    </row>
    <row r="70" spans="1:15" ht="14.5" hidden="1" thickBot="1" x14ac:dyDescent="0.35">
      <c r="A70" s="31">
        <v>40</v>
      </c>
      <c r="B70" s="86" t="s">
        <v>120</v>
      </c>
      <c r="C70" s="105" t="s">
        <v>70</v>
      </c>
      <c r="D70" s="109" t="s">
        <v>72</v>
      </c>
      <c r="E70" s="115">
        <v>45514</v>
      </c>
      <c r="F70" s="67">
        <v>45525</v>
      </c>
      <c r="G70" s="118">
        <v>248.14</v>
      </c>
      <c r="H70" s="118">
        <v>3.06</v>
      </c>
      <c r="I70" s="118">
        <v>34.58</v>
      </c>
      <c r="J70" s="332" t="s">
        <v>271</v>
      </c>
      <c r="K70" s="333"/>
      <c r="L70" s="65" t="s">
        <v>197</v>
      </c>
      <c r="M70" s="31"/>
      <c r="N70" s="329"/>
      <c r="O70" s="328"/>
    </row>
    <row r="71" spans="1:15" ht="15" hidden="1" customHeight="1" thickBot="1" x14ac:dyDescent="0.35">
      <c r="A71" s="33">
        <v>41</v>
      </c>
      <c r="B71" s="87" t="s">
        <v>122</v>
      </c>
      <c r="C71" s="105" t="s">
        <v>90</v>
      </c>
      <c r="D71" s="109" t="s">
        <v>72</v>
      </c>
      <c r="E71" s="115">
        <v>45516</v>
      </c>
      <c r="F71" s="67">
        <v>45522</v>
      </c>
      <c r="G71" s="118">
        <v>248.14</v>
      </c>
      <c r="H71" s="118">
        <v>3.06</v>
      </c>
      <c r="I71" s="118">
        <v>34.58</v>
      </c>
      <c r="J71" s="332" t="s">
        <v>271</v>
      </c>
      <c r="K71" s="333"/>
      <c r="L71" s="65" t="s">
        <v>199</v>
      </c>
      <c r="M71" s="31"/>
      <c r="N71" s="329"/>
      <c r="O71" s="328"/>
    </row>
    <row r="72" spans="1:15" ht="14.5" hidden="1" thickBot="1" x14ac:dyDescent="0.35">
      <c r="A72" s="31">
        <v>42</v>
      </c>
      <c r="B72" s="87" t="s">
        <v>118</v>
      </c>
      <c r="C72" s="105" t="s">
        <v>90</v>
      </c>
      <c r="D72" s="109" t="s">
        <v>72</v>
      </c>
      <c r="E72" s="115">
        <v>45516</v>
      </c>
      <c r="F72" s="67">
        <v>45528</v>
      </c>
      <c r="G72" s="118">
        <v>248.14</v>
      </c>
      <c r="H72" s="118">
        <v>3.06</v>
      </c>
      <c r="I72" s="118">
        <v>34.58</v>
      </c>
      <c r="J72" s="332" t="s">
        <v>271</v>
      </c>
      <c r="K72" s="333"/>
      <c r="L72" s="65" t="s">
        <v>202</v>
      </c>
      <c r="M72" s="31"/>
      <c r="N72" s="334"/>
      <c r="O72" s="335"/>
    </row>
    <row r="73" spans="1:15" ht="26.5" hidden="1" thickBot="1" x14ac:dyDescent="0.35">
      <c r="A73" s="33">
        <v>43</v>
      </c>
      <c r="B73" s="88" t="s">
        <v>125</v>
      </c>
      <c r="C73" s="105" t="s">
        <v>71</v>
      </c>
      <c r="D73" s="109" t="s">
        <v>72</v>
      </c>
      <c r="E73" s="115">
        <v>45520</v>
      </c>
      <c r="F73" s="67">
        <v>45535</v>
      </c>
      <c r="G73" s="118">
        <v>278.48</v>
      </c>
      <c r="H73" s="118">
        <v>3.46</v>
      </c>
      <c r="I73" s="118">
        <v>37.909999999999997</v>
      </c>
      <c r="J73" s="332" t="s">
        <v>271</v>
      </c>
      <c r="K73" s="333"/>
      <c r="L73" s="65" t="s">
        <v>198</v>
      </c>
      <c r="M73" s="31"/>
      <c r="N73" s="46"/>
      <c r="O73" s="47"/>
    </row>
    <row r="74" spans="1:15" ht="13.5" hidden="1" thickBot="1" x14ac:dyDescent="0.35">
      <c r="A74" s="31">
        <v>44</v>
      </c>
      <c r="B74" s="85" t="s">
        <v>128</v>
      </c>
      <c r="C74" s="104" t="s">
        <v>90</v>
      </c>
      <c r="D74" s="109" t="s">
        <v>72</v>
      </c>
      <c r="E74" s="115">
        <v>45527</v>
      </c>
      <c r="F74" s="67">
        <v>45535</v>
      </c>
      <c r="G74" s="118">
        <v>248.14</v>
      </c>
      <c r="H74" s="118">
        <v>3.06</v>
      </c>
      <c r="I74" s="118">
        <v>34.58</v>
      </c>
      <c r="J74" s="332" t="s">
        <v>271</v>
      </c>
      <c r="K74" s="333"/>
      <c r="L74" s="65" t="s">
        <v>199</v>
      </c>
      <c r="M74" s="31"/>
      <c r="N74" s="46"/>
      <c r="O74" s="47"/>
    </row>
    <row r="75" spans="1:15" ht="14.5" hidden="1" thickBot="1" x14ac:dyDescent="0.35">
      <c r="A75" s="33">
        <v>45</v>
      </c>
      <c r="B75" s="85" t="s">
        <v>129</v>
      </c>
      <c r="C75" s="105" t="s">
        <v>71</v>
      </c>
      <c r="D75" s="109" t="s">
        <v>72</v>
      </c>
      <c r="E75" s="115">
        <v>45527</v>
      </c>
      <c r="F75" s="67">
        <v>45535</v>
      </c>
      <c r="G75" s="118">
        <v>278.48</v>
      </c>
      <c r="H75" s="118">
        <v>3.46</v>
      </c>
      <c r="I75" s="118">
        <v>37.909999999999997</v>
      </c>
      <c r="J75" s="332" t="s">
        <v>271</v>
      </c>
      <c r="K75" s="333"/>
      <c r="L75" s="65" t="s">
        <v>130</v>
      </c>
      <c r="M75" s="31"/>
      <c r="N75" s="46"/>
      <c r="O75" s="47"/>
    </row>
    <row r="76" spans="1:15" ht="14.5" hidden="1" thickBot="1" x14ac:dyDescent="0.35">
      <c r="A76" s="31">
        <v>46</v>
      </c>
      <c r="B76" s="85" t="s">
        <v>132</v>
      </c>
      <c r="C76" s="105" t="s">
        <v>70</v>
      </c>
      <c r="D76" s="109" t="s">
        <v>72</v>
      </c>
      <c r="E76" s="115">
        <v>45528</v>
      </c>
      <c r="F76" s="67">
        <v>45534</v>
      </c>
      <c r="G76" s="118">
        <v>248.14</v>
      </c>
      <c r="H76" s="118">
        <v>3.06</v>
      </c>
      <c r="I76" s="118">
        <v>34.58</v>
      </c>
      <c r="J76" s="332" t="s">
        <v>271</v>
      </c>
      <c r="K76" s="333"/>
      <c r="L76" s="65" t="s">
        <v>197</v>
      </c>
      <c r="M76" s="31"/>
      <c r="N76" s="46"/>
      <c r="O76" s="47"/>
    </row>
    <row r="77" spans="1:15" ht="13.5" hidden="1" thickBot="1" x14ac:dyDescent="0.35">
      <c r="A77" s="33">
        <v>47</v>
      </c>
      <c r="B77" s="89" t="s">
        <v>126</v>
      </c>
      <c r="C77" s="106" t="s">
        <v>71</v>
      </c>
      <c r="D77" s="109" t="s">
        <v>72</v>
      </c>
      <c r="E77" s="115">
        <v>45528</v>
      </c>
      <c r="F77" s="67">
        <v>45544</v>
      </c>
      <c r="G77" s="118">
        <v>278.48</v>
      </c>
      <c r="H77" s="118">
        <v>3.46</v>
      </c>
      <c r="I77" s="118">
        <v>37.909999999999997</v>
      </c>
      <c r="J77" s="332" t="s">
        <v>271</v>
      </c>
      <c r="K77" s="333"/>
      <c r="L77" s="65" t="s">
        <v>203</v>
      </c>
      <c r="M77" s="31"/>
      <c r="N77" s="329"/>
      <c r="O77" s="328"/>
    </row>
    <row r="78" spans="1:15" ht="12.75" hidden="1" customHeight="1" thickBot="1" x14ac:dyDescent="0.35">
      <c r="A78" s="31">
        <v>48</v>
      </c>
      <c r="B78" s="77" t="s">
        <v>123</v>
      </c>
      <c r="C78" s="75" t="s">
        <v>71</v>
      </c>
      <c r="D78" s="110" t="s">
        <v>143</v>
      </c>
      <c r="E78" s="115">
        <v>45528</v>
      </c>
      <c r="F78" s="67">
        <v>45543</v>
      </c>
      <c r="G78" s="119">
        <v>435.91</v>
      </c>
      <c r="H78" s="118">
        <v>5.58</v>
      </c>
      <c r="I78" s="118">
        <v>55.48</v>
      </c>
      <c r="J78" s="332" t="s">
        <v>271</v>
      </c>
      <c r="K78" s="333"/>
      <c r="L78" s="65" t="s">
        <v>204</v>
      </c>
      <c r="M78" s="31"/>
      <c r="N78" s="329"/>
      <c r="O78" s="328"/>
    </row>
    <row r="79" spans="1:15" ht="12.75" hidden="1" customHeight="1" thickBot="1" x14ac:dyDescent="0.35">
      <c r="A79" s="33">
        <v>49</v>
      </c>
      <c r="B79" s="88" t="s">
        <v>124</v>
      </c>
      <c r="C79" s="105" t="s">
        <v>70</v>
      </c>
      <c r="D79" s="109" t="s">
        <v>72</v>
      </c>
      <c r="E79" s="115">
        <v>45528</v>
      </c>
      <c r="F79" s="67">
        <v>45565</v>
      </c>
      <c r="G79" s="118">
        <v>248.14</v>
      </c>
      <c r="H79" s="118">
        <v>3.06</v>
      </c>
      <c r="I79" s="118">
        <v>34.58</v>
      </c>
      <c r="J79" s="332" t="s">
        <v>271</v>
      </c>
      <c r="K79" s="333"/>
      <c r="L79" s="65" t="s">
        <v>350</v>
      </c>
      <c r="M79" s="31"/>
      <c r="N79" s="329"/>
      <c r="O79" s="328"/>
    </row>
    <row r="80" spans="1:15" ht="14.5" hidden="1" thickBot="1" x14ac:dyDescent="0.35">
      <c r="A80" s="31">
        <v>50</v>
      </c>
      <c r="B80" s="88" t="s">
        <v>127</v>
      </c>
      <c r="C80" s="105" t="s">
        <v>71</v>
      </c>
      <c r="D80" s="109" t="s">
        <v>72</v>
      </c>
      <c r="E80" s="115">
        <v>45528</v>
      </c>
      <c r="F80" s="67">
        <v>45540</v>
      </c>
      <c r="G80" s="118">
        <v>278.48</v>
      </c>
      <c r="H80" s="118">
        <v>3.46</v>
      </c>
      <c r="I80" s="118">
        <v>37.909999999999997</v>
      </c>
      <c r="J80" s="332" t="s">
        <v>271</v>
      </c>
      <c r="K80" s="333"/>
      <c r="L80" s="65" t="s">
        <v>200</v>
      </c>
      <c r="M80" s="31"/>
      <c r="N80" s="329"/>
      <c r="O80" s="328"/>
    </row>
    <row r="81" spans="1:15" ht="14.5" hidden="1" thickBot="1" x14ac:dyDescent="0.35">
      <c r="A81" s="33">
        <v>51</v>
      </c>
      <c r="B81" s="85" t="s">
        <v>131</v>
      </c>
      <c r="C81" s="105" t="s">
        <v>70</v>
      </c>
      <c r="D81" s="109" t="s">
        <v>72</v>
      </c>
      <c r="E81" s="115">
        <v>45528</v>
      </c>
      <c r="F81" s="67">
        <v>45557</v>
      </c>
      <c r="G81" s="118">
        <v>248.14</v>
      </c>
      <c r="H81" s="118">
        <v>3.06</v>
      </c>
      <c r="I81" s="118">
        <v>34.58</v>
      </c>
      <c r="J81" s="332" t="s">
        <v>271</v>
      </c>
      <c r="K81" s="333"/>
      <c r="L81" s="65" t="s">
        <v>351</v>
      </c>
      <c r="M81" s="31"/>
      <c r="N81" s="329"/>
      <c r="O81" s="328"/>
    </row>
    <row r="82" spans="1:15" ht="12.75" hidden="1" customHeight="1" thickBot="1" x14ac:dyDescent="0.35">
      <c r="A82" s="31">
        <v>52</v>
      </c>
      <c r="B82" s="85" t="s">
        <v>137</v>
      </c>
      <c r="C82" s="105" t="s">
        <v>71</v>
      </c>
      <c r="D82" s="109" t="s">
        <v>72</v>
      </c>
      <c r="E82" s="115">
        <v>45528</v>
      </c>
      <c r="F82" s="67">
        <v>45555</v>
      </c>
      <c r="G82" s="118">
        <v>278.48</v>
      </c>
      <c r="H82" s="118">
        <v>3.46</v>
      </c>
      <c r="I82" s="118">
        <v>37.909999999999997</v>
      </c>
      <c r="J82" s="332" t="s">
        <v>271</v>
      </c>
      <c r="K82" s="333"/>
      <c r="L82" s="65" t="s">
        <v>203</v>
      </c>
      <c r="M82" s="31"/>
      <c r="N82" s="329"/>
      <c r="O82" s="328"/>
    </row>
    <row r="83" spans="1:15" ht="14.5" hidden="1" thickBot="1" x14ac:dyDescent="0.35">
      <c r="A83" s="33">
        <v>53</v>
      </c>
      <c r="B83" s="85" t="s">
        <v>133</v>
      </c>
      <c r="C83" s="105" t="s">
        <v>90</v>
      </c>
      <c r="D83" s="110" t="s">
        <v>143</v>
      </c>
      <c r="E83" s="115">
        <v>45528</v>
      </c>
      <c r="F83" s="67">
        <v>45543</v>
      </c>
      <c r="G83" s="118">
        <v>415.84</v>
      </c>
      <c r="H83" s="118">
        <v>5.3</v>
      </c>
      <c r="I83" s="118">
        <v>53.21</v>
      </c>
      <c r="J83" s="332" t="s">
        <v>271</v>
      </c>
      <c r="K83" s="333"/>
      <c r="L83" s="65" t="s">
        <v>206</v>
      </c>
      <c r="M83" s="31"/>
      <c r="N83" s="329"/>
      <c r="O83" s="328"/>
    </row>
    <row r="84" spans="1:15" ht="14.5" hidden="1" thickBot="1" x14ac:dyDescent="0.35">
      <c r="A84" s="31">
        <v>54</v>
      </c>
      <c r="B84" s="85" t="s">
        <v>141</v>
      </c>
      <c r="C84" s="105" t="s">
        <v>70</v>
      </c>
      <c r="D84" s="109" t="s">
        <v>72</v>
      </c>
      <c r="E84" s="115">
        <v>45528</v>
      </c>
      <c r="F84" s="67">
        <v>45546</v>
      </c>
      <c r="G84" s="118">
        <v>248.14</v>
      </c>
      <c r="H84" s="118">
        <v>3.06</v>
      </c>
      <c r="I84" s="118">
        <v>34.58</v>
      </c>
      <c r="J84" s="332" t="s">
        <v>271</v>
      </c>
      <c r="K84" s="333"/>
      <c r="L84" s="65" t="s">
        <v>352</v>
      </c>
      <c r="M84" s="31"/>
      <c r="N84" s="329"/>
      <c r="O84" s="328"/>
    </row>
    <row r="85" spans="1:15" ht="26.5" hidden="1" thickBot="1" x14ac:dyDescent="0.35">
      <c r="A85" s="33">
        <v>55</v>
      </c>
      <c r="B85" s="85" t="s">
        <v>134</v>
      </c>
      <c r="C85" s="105" t="s">
        <v>71</v>
      </c>
      <c r="D85" s="110" t="s">
        <v>143</v>
      </c>
      <c r="E85" s="115">
        <v>45533</v>
      </c>
      <c r="F85" s="67">
        <v>45543</v>
      </c>
      <c r="G85" s="119">
        <v>435.91</v>
      </c>
      <c r="H85" s="118">
        <v>5.58</v>
      </c>
      <c r="I85" s="118">
        <v>55.48</v>
      </c>
      <c r="J85" s="332" t="s">
        <v>271</v>
      </c>
      <c r="K85" s="333"/>
      <c r="L85" s="65" t="s">
        <v>205</v>
      </c>
      <c r="M85" s="31"/>
      <c r="N85" s="382"/>
      <c r="O85" s="383"/>
    </row>
    <row r="86" spans="1:15" ht="13.5" hidden="1" thickBot="1" x14ac:dyDescent="0.35">
      <c r="A86" s="31">
        <v>56</v>
      </c>
      <c r="B86" s="85" t="s">
        <v>135</v>
      </c>
      <c r="C86" s="104" t="s">
        <v>136</v>
      </c>
      <c r="D86" s="109" t="s">
        <v>72</v>
      </c>
      <c r="E86" s="115">
        <v>45534</v>
      </c>
      <c r="F86" s="67">
        <v>45557</v>
      </c>
      <c r="G86" s="118">
        <v>278.48</v>
      </c>
      <c r="H86" s="118">
        <v>3.46</v>
      </c>
      <c r="I86" s="118">
        <v>37.909999999999997</v>
      </c>
      <c r="J86" s="332" t="s">
        <v>271</v>
      </c>
      <c r="K86" s="333"/>
      <c r="L86" s="65" t="s">
        <v>202</v>
      </c>
      <c r="M86" s="31"/>
      <c r="N86" s="46"/>
      <c r="O86" s="41"/>
    </row>
    <row r="87" spans="1:15" ht="26.5" hidden="1" thickBot="1" x14ac:dyDescent="0.35">
      <c r="A87" s="33">
        <v>57</v>
      </c>
      <c r="B87" s="85" t="s">
        <v>138</v>
      </c>
      <c r="C87" s="105" t="s">
        <v>90</v>
      </c>
      <c r="D87" s="109" t="s">
        <v>72</v>
      </c>
      <c r="E87" s="115">
        <v>45536</v>
      </c>
      <c r="F87" s="67">
        <v>45544</v>
      </c>
      <c r="G87" s="118">
        <v>248.14</v>
      </c>
      <c r="H87" s="118">
        <v>3.06</v>
      </c>
      <c r="I87" s="118">
        <v>34.58</v>
      </c>
      <c r="J87" s="332" t="s">
        <v>271</v>
      </c>
      <c r="K87" s="333"/>
      <c r="L87" s="65" t="s">
        <v>198</v>
      </c>
      <c r="M87" s="31"/>
      <c r="N87" s="329"/>
      <c r="O87" s="328"/>
    </row>
    <row r="88" spans="1:15" ht="23.25" hidden="1" customHeight="1" thickBot="1" x14ac:dyDescent="0.35">
      <c r="A88" s="31">
        <v>58</v>
      </c>
      <c r="B88" s="85" t="s">
        <v>140</v>
      </c>
      <c r="C88" s="105" t="s">
        <v>71</v>
      </c>
      <c r="D88" s="109" t="s">
        <v>72</v>
      </c>
      <c r="E88" s="115">
        <v>45536</v>
      </c>
      <c r="F88" s="67">
        <v>45543</v>
      </c>
      <c r="G88" s="118">
        <v>278.48</v>
      </c>
      <c r="H88" s="118">
        <v>3.46</v>
      </c>
      <c r="I88" s="118">
        <v>37.909999999999997</v>
      </c>
      <c r="J88" s="332" t="s">
        <v>271</v>
      </c>
      <c r="K88" s="333"/>
      <c r="L88" s="65" t="s">
        <v>197</v>
      </c>
      <c r="M88" s="31"/>
      <c r="N88" s="46"/>
      <c r="O88" s="41"/>
    </row>
    <row r="89" spans="1:15" ht="19.5" hidden="1" customHeight="1" thickBot="1" x14ac:dyDescent="0.35">
      <c r="A89" s="33">
        <v>59</v>
      </c>
      <c r="B89" s="85" t="s">
        <v>148</v>
      </c>
      <c r="C89" s="105" t="s">
        <v>71</v>
      </c>
      <c r="D89" s="109" t="s">
        <v>72</v>
      </c>
      <c r="E89" s="67">
        <v>45543</v>
      </c>
      <c r="F89" s="67">
        <v>45559</v>
      </c>
      <c r="G89" s="118">
        <v>278.48</v>
      </c>
      <c r="H89" s="118">
        <v>3.46</v>
      </c>
      <c r="I89" s="118">
        <v>37.909999999999997</v>
      </c>
      <c r="J89" s="332" t="s">
        <v>271</v>
      </c>
      <c r="K89" s="333"/>
      <c r="L89" s="65" t="s">
        <v>197</v>
      </c>
      <c r="M89" s="31"/>
      <c r="N89" s="46"/>
      <c r="O89" s="41"/>
    </row>
    <row r="90" spans="1:15" ht="23.25" hidden="1" customHeight="1" thickBot="1" x14ac:dyDescent="0.35">
      <c r="A90" s="31">
        <v>60</v>
      </c>
      <c r="B90" s="85" t="s">
        <v>139</v>
      </c>
      <c r="C90" s="105" t="s">
        <v>90</v>
      </c>
      <c r="D90" s="109" t="s">
        <v>72</v>
      </c>
      <c r="E90" s="67">
        <v>45543</v>
      </c>
      <c r="F90" s="67">
        <v>45546</v>
      </c>
      <c r="G90" s="118">
        <v>248.14</v>
      </c>
      <c r="H90" s="118">
        <v>3.06</v>
      </c>
      <c r="I90" s="118">
        <v>34.58</v>
      </c>
      <c r="J90" s="332" t="s">
        <v>271</v>
      </c>
      <c r="K90" s="333"/>
      <c r="L90" s="65" t="s">
        <v>199</v>
      </c>
      <c r="M90" s="31"/>
      <c r="N90" s="329"/>
      <c r="O90" s="328"/>
    </row>
    <row r="91" spans="1:15" ht="23.25" hidden="1" customHeight="1" thickBot="1" x14ac:dyDescent="0.35">
      <c r="A91" s="33">
        <v>61</v>
      </c>
      <c r="B91" s="85" t="s">
        <v>144</v>
      </c>
      <c r="C91" s="105" t="s">
        <v>70</v>
      </c>
      <c r="D91" s="109" t="s">
        <v>72</v>
      </c>
      <c r="E91" s="67">
        <v>45543</v>
      </c>
      <c r="F91" s="67">
        <v>45557</v>
      </c>
      <c r="G91" s="118">
        <v>248.14</v>
      </c>
      <c r="H91" s="118">
        <v>3.06</v>
      </c>
      <c r="I91" s="118">
        <v>34.58</v>
      </c>
      <c r="J91" s="332" t="s">
        <v>271</v>
      </c>
      <c r="K91" s="333"/>
      <c r="L91" s="65" t="s">
        <v>200</v>
      </c>
      <c r="M91" s="31"/>
      <c r="N91" s="334"/>
      <c r="O91" s="335"/>
    </row>
    <row r="92" spans="1:15" ht="23.25" hidden="1" customHeight="1" thickBot="1" x14ac:dyDescent="0.35">
      <c r="A92" s="31">
        <v>62</v>
      </c>
      <c r="B92" s="85" t="s">
        <v>145</v>
      </c>
      <c r="C92" s="105" t="s">
        <v>70</v>
      </c>
      <c r="D92" s="109" t="s">
        <v>72</v>
      </c>
      <c r="E92" s="67">
        <v>45544</v>
      </c>
      <c r="F92" s="67">
        <v>45555</v>
      </c>
      <c r="G92" s="118">
        <v>248.14</v>
      </c>
      <c r="H92" s="118">
        <v>3.06</v>
      </c>
      <c r="I92" s="118">
        <v>34.58</v>
      </c>
      <c r="J92" s="332" t="s">
        <v>271</v>
      </c>
      <c r="K92" s="333"/>
      <c r="L92" s="65" t="s">
        <v>205</v>
      </c>
      <c r="M92" s="31"/>
      <c r="N92" s="334"/>
      <c r="O92" s="335"/>
    </row>
    <row r="93" spans="1:15" ht="14.5" hidden="1" thickBot="1" x14ac:dyDescent="0.35">
      <c r="A93" s="33">
        <v>63</v>
      </c>
      <c r="B93" s="85" t="s">
        <v>142</v>
      </c>
      <c r="C93" s="105" t="s">
        <v>90</v>
      </c>
      <c r="D93" s="109" t="s">
        <v>72</v>
      </c>
      <c r="E93" s="67">
        <v>45544</v>
      </c>
      <c r="F93" s="67">
        <v>45565</v>
      </c>
      <c r="G93" s="118">
        <v>248.14</v>
      </c>
      <c r="H93" s="118">
        <v>3.06</v>
      </c>
      <c r="I93" s="118">
        <v>34.58</v>
      </c>
      <c r="J93" s="332" t="s">
        <v>271</v>
      </c>
      <c r="K93" s="333"/>
      <c r="L93" s="65" t="s">
        <v>130</v>
      </c>
      <c r="M93" s="31"/>
      <c r="N93" s="329"/>
      <c r="O93" s="328"/>
    </row>
    <row r="94" spans="1:15" ht="14.5" hidden="1" thickBot="1" x14ac:dyDescent="0.35">
      <c r="A94" s="31">
        <v>64</v>
      </c>
      <c r="B94" s="85" t="s">
        <v>146</v>
      </c>
      <c r="C94" s="105" t="s">
        <v>71</v>
      </c>
      <c r="D94" s="109" t="s">
        <v>72</v>
      </c>
      <c r="E94" s="67">
        <v>45544</v>
      </c>
      <c r="F94" s="67">
        <v>45564</v>
      </c>
      <c r="G94" s="118">
        <v>278.48</v>
      </c>
      <c r="H94" s="118">
        <v>3.46</v>
      </c>
      <c r="I94" s="118">
        <v>37.909999999999997</v>
      </c>
      <c r="J94" s="332" t="s">
        <v>271</v>
      </c>
      <c r="K94" s="333"/>
      <c r="L94" s="65" t="s">
        <v>206</v>
      </c>
      <c r="M94" s="31"/>
      <c r="N94" s="329"/>
      <c r="O94" s="328"/>
    </row>
    <row r="95" spans="1:15" ht="23.25" hidden="1" customHeight="1" thickBot="1" x14ac:dyDescent="0.35">
      <c r="A95" s="33">
        <v>65</v>
      </c>
      <c r="B95" s="85" t="s">
        <v>147</v>
      </c>
      <c r="C95" s="105" t="s">
        <v>70</v>
      </c>
      <c r="D95" s="109" t="s">
        <v>72</v>
      </c>
      <c r="E95" s="67">
        <v>45546</v>
      </c>
      <c r="F95" s="67">
        <v>45555</v>
      </c>
      <c r="G95" s="118">
        <v>248.14</v>
      </c>
      <c r="H95" s="118">
        <v>3.06</v>
      </c>
      <c r="I95" s="118">
        <v>34.58</v>
      </c>
      <c r="J95" s="332" t="s">
        <v>271</v>
      </c>
      <c r="K95" s="333"/>
      <c r="L95" s="65" t="s">
        <v>199</v>
      </c>
      <c r="M95" s="31"/>
      <c r="N95" s="329"/>
      <c r="O95" s="328"/>
    </row>
    <row r="96" spans="1:15" ht="23.25" hidden="1" customHeight="1" thickBot="1" x14ac:dyDescent="0.35">
      <c r="A96" s="31">
        <v>66</v>
      </c>
      <c r="B96" s="85" t="s">
        <v>153</v>
      </c>
      <c r="C96" s="105" t="s">
        <v>90</v>
      </c>
      <c r="D96" s="109" t="s">
        <v>72</v>
      </c>
      <c r="E96" s="67">
        <v>45554</v>
      </c>
      <c r="F96" s="67">
        <v>45559</v>
      </c>
      <c r="G96" s="118">
        <v>248.14</v>
      </c>
      <c r="H96" s="118">
        <v>3.06</v>
      </c>
      <c r="I96" s="118">
        <v>34.58</v>
      </c>
      <c r="J96" s="332" t="s">
        <v>271</v>
      </c>
      <c r="K96" s="333"/>
      <c r="L96" s="65" t="s">
        <v>201</v>
      </c>
      <c r="M96" s="31"/>
      <c r="N96" s="329"/>
      <c r="O96" s="328"/>
    </row>
    <row r="97" spans="1:15" ht="13.5" hidden="1" thickBot="1" x14ac:dyDescent="0.35">
      <c r="A97" s="33">
        <v>67</v>
      </c>
      <c r="B97" s="85" t="s">
        <v>154</v>
      </c>
      <c r="C97" s="104" t="s">
        <v>90</v>
      </c>
      <c r="D97" s="109" t="s">
        <v>72</v>
      </c>
      <c r="E97" s="116">
        <v>45554</v>
      </c>
      <c r="F97" s="67">
        <v>45561</v>
      </c>
      <c r="G97" s="118">
        <v>248.14</v>
      </c>
      <c r="H97" s="118">
        <v>3.06</v>
      </c>
      <c r="I97" s="118">
        <v>34.58</v>
      </c>
      <c r="J97" s="332" t="s">
        <v>271</v>
      </c>
      <c r="K97" s="333"/>
      <c r="L97" s="65" t="s">
        <v>204</v>
      </c>
      <c r="M97" s="31"/>
      <c r="N97" s="329"/>
      <c r="O97" s="328"/>
    </row>
    <row r="98" spans="1:15" ht="23.25" hidden="1" customHeight="1" thickBot="1" x14ac:dyDescent="0.35">
      <c r="A98" s="31">
        <v>68</v>
      </c>
      <c r="B98" s="85" t="s">
        <v>155</v>
      </c>
      <c r="C98" s="104" t="s">
        <v>71</v>
      </c>
      <c r="D98" s="109" t="s">
        <v>72</v>
      </c>
      <c r="E98" s="116">
        <v>45554</v>
      </c>
      <c r="F98" s="67">
        <v>45561</v>
      </c>
      <c r="G98" s="118">
        <v>278.48</v>
      </c>
      <c r="H98" s="118">
        <v>3.46</v>
      </c>
      <c r="I98" s="118">
        <v>37.909999999999997</v>
      </c>
      <c r="J98" s="332" t="s">
        <v>271</v>
      </c>
      <c r="K98" s="333"/>
      <c r="L98" s="65" t="s">
        <v>205</v>
      </c>
      <c r="M98" s="31"/>
      <c r="N98" s="329"/>
      <c r="O98" s="328"/>
    </row>
    <row r="99" spans="1:15" ht="23.25" hidden="1" customHeight="1" thickBot="1" x14ac:dyDescent="0.35">
      <c r="A99" s="33">
        <v>69</v>
      </c>
      <c r="B99" s="85" t="s">
        <v>156</v>
      </c>
      <c r="C99" s="104" t="s">
        <v>90</v>
      </c>
      <c r="D99" s="109" t="s">
        <v>72</v>
      </c>
      <c r="E99" s="116">
        <v>45554</v>
      </c>
      <c r="F99" s="67">
        <v>45559</v>
      </c>
      <c r="G99" s="118">
        <v>248.14</v>
      </c>
      <c r="H99" s="118">
        <v>3.06</v>
      </c>
      <c r="I99" s="118">
        <v>34.58</v>
      </c>
      <c r="J99" s="332" t="s">
        <v>271</v>
      </c>
      <c r="K99" s="333"/>
      <c r="L99" s="65" t="s">
        <v>203</v>
      </c>
      <c r="M99" s="52"/>
      <c r="N99" s="54"/>
      <c r="O99" s="55"/>
    </row>
    <row r="100" spans="1:15" ht="12.75" hidden="1" customHeight="1" thickBot="1" x14ac:dyDescent="0.35">
      <c r="A100" s="31">
        <v>70</v>
      </c>
      <c r="B100" s="85" t="s">
        <v>158</v>
      </c>
      <c r="C100" s="104" t="s">
        <v>70</v>
      </c>
      <c r="D100" s="109" t="s">
        <v>72</v>
      </c>
      <c r="E100" s="116">
        <v>45555</v>
      </c>
      <c r="F100" s="67">
        <v>45561</v>
      </c>
      <c r="G100" s="118">
        <v>248.14</v>
      </c>
      <c r="H100" s="118">
        <v>3.06</v>
      </c>
      <c r="I100" s="118">
        <v>34.58</v>
      </c>
      <c r="J100" s="332" t="s">
        <v>271</v>
      </c>
      <c r="K100" s="333"/>
      <c r="L100" s="65" t="s">
        <v>130</v>
      </c>
      <c r="M100" s="52"/>
      <c r="N100" s="54"/>
      <c r="O100" s="55"/>
    </row>
    <row r="101" spans="1:15" ht="21" hidden="1" customHeight="1" thickBot="1" x14ac:dyDescent="0.35">
      <c r="A101" s="33">
        <v>71</v>
      </c>
      <c r="B101" s="85" t="s">
        <v>159</v>
      </c>
      <c r="C101" s="104" t="s">
        <v>162</v>
      </c>
      <c r="D101" s="109" t="s">
        <v>72</v>
      </c>
      <c r="E101" s="116">
        <v>45557</v>
      </c>
      <c r="F101" s="67">
        <v>45561</v>
      </c>
      <c r="G101" s="118">
        <v>278.48</v>
      </c>
      <c r="H101" s="118">
        <v>3.46</v>
      </c>
      <c r="I101" s="118">
        <v>37.909999999999997</v>
      </c>
      <c r="J101" s="332" t="s">
        <v>271</v>
      </c>
      <c r="K101" s="333"/>
      <c r="L101" s="65" t="s">
        <v>199</v>
      </c>
      <c r="M101" s="52"/>
      <c r="N101" s="54"/>
      <c r="O101" s="55"/>
    </row>
    <row r="102" spans="1:15" ht="23.25" hidden="1" customHeight="1" thickBot="1" x14ac:dyDescent="0.35">
      <c r="A102" s="31">
        <v>72</v>
      </c>
      <c r="B102" s="85" t="s">
        <v>160</v>
      </c>
      <c r="C102" s="104" t="s">
        <v>71</v>
      </c>
      <c r="D102" s="109" t="s">
        <v>72</v>
      </c>
      <c r="E102" s="116">
        <v>45557</v>
      </c>
      <c r="F102" s="67">
        <v>45565</v>
      </c>
      <c r="G102" s="118">
        <v>278.48</v>
      </c>
      <c r="H102" s="118">
        <v>3.46</v>
      </c>
      <c r="I102" s="118">
        <v>37.909999999999997</v>
      </c>
      <c r="J102" s="332" t="s">
        <v>271</v>
      </c>
      <c r="K102" s="333"/>
      <c r="L102" s="65" t="s">
        <v>200</v>
      </c>
      <c r="M102" s="52"/>
      <c r="N102" s="54"/>
      <c r="O102" s="55"/>
    </row>
    <row r="103" spans="1:15" ht="23.25" hidden="1" customHeight="1" thickBot="1" x14ac:dyDescent="0.35">
      <c r="A103" s="33">
        <v>73</v>
      </c>
      <c r="B103" s="85" t="s">
        <v>161</v>
      </c>
      <c r="C103" s="104" t="s">
        <v>90</v>
      </c>
      <c r="D103" s="109" t="s">
        <v>72</v>
      </c>
      <c r="E103" s="116">
        <v>45558</v>
      </c>
      <c r="F103" s="67">
        <v>45565</v>
      </c>
      <c r="G103" s="118">
        <v>248.14</v>
      </c>
      <c r="H103" s="118">
        <v>3.06</v>
      </c>
      <c r="I103" s="118">
        <v>34.58</v>
      </c>
      <c r="J103" s="332" t="s">
        <v>271</v>
      </c>
      <c r="K103" s="333"/>
      <c r="L103" s="65" t="s">
        <v>198</v>
      </c>
      <c r="M103" s="52"/>
      <c r="N103" s="54"/>
      <c r="O103" s="55"/>
    </row>
    <row r="104" spans="1:15" ht="14.25" hidden="1" customHeight="1" thickBot="1" x14ac:dyDescent="0.35">
      <c r="A104" s="31">
        <v>74</v>
      </c>
      <c r="B104" s="85" t="s">
        <v>165</v>
      </c>
      <c r="C104" s="104" t="s">
        <v>90</v>
      </c>
      <c r="D104" s="109" t="s">
        <v>72</v>
      </c>
      <c r="E104" s="116">
        <v>45560</v>
      </c>
      <c r="F104" s="67">
        <v>45565</v>
      </c>
      <c r="G104" s="118">
        <v>248.14</v>
      </c>
      <c r="H104" s="118">
        <v>3.06</v>
      </c>
      <c r="I104" s="118">
        <v>34.58</v>
      </c>
      <c r="J104" s="332" t="s">
        <v>271</v>
      </c>
      <c r="K104" s="333"/>
      <c r="L104" s="65" t="s">
        <v>197</v>
      </c>
      <c r="M104" s="52"/>
      <c r="N104" s="54"/>
      <c r="O104" s="55"/>
    </row>
    <row r="105" spans="1:15" ht="19.5" hidden="1" customHeight="1" thickBot="1" x14ac:dyDescent="0.35">
      <c r="A105" s="33">
        <v>75</v>
      </c>
      <c r="B105" s="85" t="s">
        <v>168</v>
      </c>
      <c r="C105" s="105" t="s">
        <v>162</v>
      </c>
      <c r="D105" s="109" t="s">
        <v>72</v>
      </c>
      <c r="E105" s="116">
        <v>45561</v>
      </c>
      <c r="F105" s="67">
        <v>45565</v>
      </c>
      <c r="G105" s="118">
        <v>278.48</v>
      </c>
      <c r="H105" s="118">
        <v>3.46</v>
      </c>
      <c r="I105" s="118">
        <v>37.909999999999997</v>
      </c>
      <c r="J105" s="332" t="s">
        <v>271</v>
      </c>
      <c r="K105" s="333"/>
      <c r="L105" s="65" t="s">
        <v>199</v>
      </c>
      <c r="M105" s="52"/>
      <c r="N105" s="54"/>
      <c r="O105" s="55"/>
    </row>
    <row r="106" spans="1:15" ht="23.25" hidden="1" customHeight="1" thickBot="1" x14ac:dyDescent="0.35">
      <c r="A106" s="31">
        <v>76</v>
      </c>
      <c r="B106" s="85" t="s">
        <v>172</v>
      </c>
      <c r="C106" s="105" t="s">
        <v>90</v>
      </c>
      <c r="D106" s="109" t="s">
        <v>72</v>
      </c>
      <c r="E106" s="116">
        <v>45562</v>
      </c>
      <c r="F106" s="67">
        <v>45571</v>
      </c>
      <c r="G106" s="118">
        <v>248.14</v>
      </c>
      <c r="H106" s="118">
        <v>3.06</v>
      </c>
      <c r="I106" s="118">
        <v>34.58</v>
      </c>
      <c r="J106" s="332" t="s">
        <v>271</v>
      </c>
      <c r="K106" s="333"/>
      <c r="L106" s="65" t="s">
        <v>198</v>
      </c>
      <c r="M106" s="52"/>
      <c r="N106" s="54"/>
      <c r="O106" s="55"/>
    </row>
    <row r="107" spans="1:15" ht="23.25" hidden="1" customHeight="1" thickBot="1" x14ac:dyDescent="0.35">
      <c r="A107" s="33">
        <v>77</v>
      </c>
      <c r="B107" s="85" t="s">
        <v>179</v>
      </c>
      <c r="C107" s="105" t="s">
        <v>70</v>
      </c>
      <c r="D107" s="109" t="s">
        <v>72</v>
      </c>
      <c r="E107" s="67">
        <v>45544</v>
      </c>
      <c r="F107" s="67">
        <v>45575</v>
      </c>
      <c r="G107" s="118">
        <v>248.14</v>
      </c>
      <c r="H107" s="118">
        <v>3.06</v>
      </c>
      <c r="I107" s="118">
        <v>34.58</v>
      </c>
      <c r="J107" s="332" t="s">
        <v>271</v>
      </c>
      <c r="K107" s="333"/>
      <c r="L107" s="65" t="s">
        <v>206</v>
      </c>
      <c r="M107" s="52"/>
      <c r="N107" s="54"/>
      <c r="O107" s="55"/>
    </row>
    <row r="108" spans="1:15" ht="23.25" hidden="1" customHeight="1" thickBot="1" x14ac:dyDescent="0.35">
      <c r="A108" s="31">
        <v>78</v>
      </c>
      <c r="B108" s="85" t="s">
        <v>157</v>
      </c>
      <c r="C108" s="104" t="s">
        <v>71</v>
      </c>
      <c r="D108" s="109" t="s">
        <v>72</v>
      </c>
      <c r="E108" s="116">
        <v>45555</v>
      </c>
      <c r="F108" s="67">
        <v>45566</v>
      </c>
      <c r="G108" s="118">
        <v>278.48</v>
      </c>
      <c r="H108" s="118">
        <v>3.46</v>
      </c>
      <c r="I108" s="118">
        <v>37.909999999999997</v>
      </c>
      <c r="J108" s="332" t="s">
        <v>271</v>
      </c>
      <c r="K108" s="333"/>
      <c r="L108" s="65" t="s">
        <v>163</v>
      </c>
      <c r="M108" s="52"/>
      <c r="N108" s="54"/>
      <c r="O108" s="55"/>
    </row>
    <row r="109" spans="1:15" ht="23.25" hidden="1" customHeight="1" thickBot="1" x14ac:dyDescent="0.35">
      <c r="A109" s="33">
        <v>79</v>
      </c>
      <c r="B109" s="85" t="s">
        <v>164</v>
      </c>
      <c r="C109" s="104" t="s">
        <v>71</v>
      </c>
      <c r="D109" s="109" t="s">
        <v>72</v>
      </c>
      <c r="E109" s="116">
        <v>45560</v>
      </c>
      <c r="F109" s="67">
        <v>45568</v>
      </c>
      <c r="G109" s="118">
        <v>278.48</v>
      </c>
      <c r="H109" s="118">
        <v>3.46</v>
      </c>
      <c r="I109" s="118">
        <v>37.909999999999997</v>
      </c>
      <c r="J109" s="332" t="s">
        <v>271</v>
      </c>
      <c r="K109" s="333"/>
      <c r="L109" s="65" t="s">
        <v>352</v>
      </c>
      <c r="M109" s="52"/>
      <c r="N109" s="54"/>
      <c r="O109" s="55"/>
    </row>
    <row r="110" spans="1:15" ht="23.25" hidden="1" customHeight="1" thickBot="1" x14ac:dyDescent="0.35">
      <c r="A110" s="31">
        <v>80</v>
      </c>
      <c r="B110" s="85" t="s">
        <v>166</v>
      </c>
      <c r="C110" s="104" t="s">
        <v>90</v>
      </c>
      <c r="D110" s="109" t="s">
        <v>72</v>
      </c>
      <c r="E110" s="116">
        <v>45561</v>
      </c>
      <c r="F110" s="67">
        <v>45571</v>
      </c>
      <c r="G110" s="118">
        <v>248.14</v>
      </c>
      <c r="H110" s="118">
        <v>3.06</v>
      </c>
      <c r="I110" s="118">
        <v>34.58</v>
      </c>
      <c r="J110" s="332" t="s">
        <v>271</v>
      </c>
      <c r="K110" s="333"/>
      <c r="L110" s="65" t="s">
        <v>203</v>
      </c>
      <c r="M110" s="52"/>
      <c r="N110" s="54"/>
      <c r="O110" s="55"/>
    </row>
    <row r="111" spans="1:15" ht="23.25" hidden="1" customHeight="1" thickBot="1" x14ac:dyDescent="0.35">
      <c r="A111" s="33">
        <v>81</v>
      </c>
      <c r="B111" s="85" t="s">
        <v>167</v>
      </c>
      <c r="C111" s="104" t="s">
        <v>71</v>
      </c>
      <c r="D111" s="109" t="s">
        <v>72</v>
      </c>
      <c r="E111" s="116">
        <v>45561</v>
      </c>
      <c r="F111" s="67">
        <v>45568</v>
      </c>
      <c r="G111" s="118">
        <v>278.48</v>
      </c>
      <c r="H111" s="118">
        <v>3.46</v>
      </c>
      <c r="I111" s="118">
        <v>37.909999999999997</v>
      </c>
      <c r="J111" s="332" t="s">
        <v>271</v>
      </c>
      <c r="K111" s="333"/>
      <c r="L111" s="65" t="s">
        <v>207</v>
      </c>
      <c r="M111" s="52"/>
      <c r="N111" s="54"/>
      <c r="O111" s="55"/>
    </row>
    <row r="112" spans="1:15" ht="23.25" hidden="1" customHeight="1" thickBot="1" x14ac:dyDescent="0.35">
      <c r="A112" s="31">
        <v>82</v>
      </c>
      <c r="B112" s="85" t="s">
        <v>169</v>
      </c>
      <c r="C112" s="104" t="s">
        <v>70</v>
      </c>
      <c r="D112" s="109" t="s">
        <v>72</v>
      </c>
      <c r="E112" s="116">
        <v>45562</v>
      </c>
      <c r="F112" s="67">
        <v>45566</v>
      </c>
      <c r="G112" s="118">
        <v>248.14</v>
      </c>
      <c r="H112" s="118">
        <v>3.06</v>
      </c>
      <c r="I112" s="118">
        <v>34.58</v>
      </c>
      <c r="J112" s="332" t="s">
        <v>271</v>
      </c>
      <c r="K112" s="333"/>
      <c r="L112" s="65" t="s">
        <v>204</v>
      </c>
      <c r="M112" s="52"/>
      <c r="N112" s="54"/>
      <c r="O112" s="55"/>
    </row>
    <row r="113" spans="1:15" ht="23.25" hidden="1" customHeight="1" thickBot="1" x14ac:dyDescent="0.35">
      <c r="A113" s="33">
        <v>83</v>
      </c>
      <c r="B113" s="68" t="s">
        <v>173</v>
      </c>
      <c r="C113" s="105" t="s">
        <v>70</v>
      </c>
      <c r="D113" s="109" t="s">
        <v>72</v>
      </c>
      <c r="E113" s="116">
        <v>45566</v>
      </c>
      <c r="F113" s="67">
        <v>45569</v>
      </c>
      <c r="G113" s="118">
        <v>248.14</v>
      </c>
      <c r="H113" s="118">
        <v>3.06</v>
      </c>
      <c r="I113" s="118">
        <v>34.58</v>
      </c>
      <c r="J113" s="332" t="s">
        <v>271</v>
      </c>
      <c r="K113" s="333"/>
      <c r="L113" s="65" t="s">
        <v>199</v>
      </c>
      <c r="M113" s="52"/>
      <c r="N113" s="54"/>
      <c r="O113" s="55"/>
    </row>
    <row r="114" spans="1:15" ht="23.25" hidden="1" customHeight="1" thickBot="1" x14ac:dyDescent="0.35">
      <c r="A114" s="31">
        <v>84</v>
      </c>
      <c r="B114" s="90" t="s">
        <v>170</v>
      </c>
      <c r="C114" s="105" t="s">
        <v>71</v>
      </c>
      <c r="D114" s="109" t="s">
        <v>72</v>
      </c>
      <c r="E114" s="67">
        <v>45566</v>
      </c>
      <c r="F114" s="67">
        <v>45572</v>
      </c>
      <c r="G114" s="118">
        <v>278.48</v>
      </c>
      <c r="H114" s="118">
        <v>3.46</v>
      </c>
      <c r="I114" s="118">
        <v>37.909999999999997</v>
      </c>
      <c r="J114" s="332" t="s">
        <v>271</v>
      </c>
      <c r="K114" s="333"/>
      <c r="L114" s="65" t="s">
        <v>197</v>
      </c>
      <c r="M114" s="52"/>
      <c r="N114" s="54"/>
      <c r="O114" s="55"/>
    </row>
    <row r="115" spans="1:15" ht="23.25" hidden="1" customHeight="1" thickBot="1" x14ac:dyDescent="0.3">
      <c r="A115" s="33">
        <v>85</v>
      </c>
      <c r="B115" s="91" t="s">
        <v>174</v>
      </c>
      <c r="C115" s="104" t="s">
        <v>90</v>
      </c>
      <c r="D115" s="109" t="s">
        <v>72</v>
      </c>
      <c r="E115" s="67">
        <v>45566</v>
      </c>
      <c r="F115" s="67">
        <v>45572</v>
      </c>
      <c r="G115" s="118">
        <v>248.14</v>
      </c>
      <c r="H115" s="118">
        <v>3.06</v>
      </c>
      <c r="I115" s="118">
        <v>34.58</v>
      </c>
      <c r="J115" s="332" t="s">
        <v>271</v>
      </c>
      <c r="K115" s="333"/>
      <c r="L115" s="42" t="s">
        <v>200</v>
      </c>
      <c r="M115" s="52"/>
      <c r="N115" s="54"/>
      <c r="O115" s="55"/>
    </row>
    <row r="116" spans="1:15" ht="23.25" hidden="1" customHeight="1" thickBot="1" x14ac:dyDescent="0.3">
      <c r="A116" s="31">
        <v>86</v>
      </c>
      <c r="B116" s="91" t="s">
        <v>175</v>
      </c>
      <c r="C116" s="104" t="s">
        <v>70</v>
      </c>
      <c r="D116" s="109" t="s">
        <v>72</v>
      </c>
      <c r="E116" s="67">
        <v>45568</v>
      </c>
      <c r="F116" s="67">
        <v>45572</v>
      </c>
      <c r="G116" s="118">
        <v>248.14</v>
      </c>
      <c r="H116" s="118">
        <v>3.06</v>
      </c>
      <c r="I116" s="118">
        <v>34.58</v>
      </c>
      <c r="J116" s="332" t="s">
        <v>271</v>
      </c>
      <c r="K116" s="333"/>
      <c r="L116" s="42" t="s">
        <v>201</v>
      </c>
      <c r="M116" s="52"/>
      <c r="N116" s="54"/>
      <c r="O116" s="55"/>
    </row>
    <row r="117" spans="1:15" ht="23.25" hidden="1" customHeight="1" thickBot="1" x14ac:dyDescent="0.3">
      <c r="A117" s="33">
        <v>87</v>
      </c>
      <c r="B117" s="91" t="s">
        <v>178</v>
      </c>
      <c r="C117" s="105" t="s">
        <v>71</v>
      </c>
      <c r="D117" s="109" t="s">
        <v>72</v>
      </c>
      <c r="E117" s="67">
        <v>45569</v>
      </c>
      <c r="F117" s="67">
        <v>45573</v>
      </c>
      <c r="G117" s="118">
        <v>278.48</v>
      </c>
      <c r="H117" s="118">
        <v>3.46</v>
      </c>
      <c r="I117" s="118">
        <v>37.909999999999997</v>
      </c>
      <c r="J117" s="332" t="s">
        <v>271</v>
      </c>
      <c r="K117" s="333"/>
      <c r="L117" s="42" t="s">
        <v>199</v>
      </c>
      <c r="M117" s="52"/>
      <c r="N117" s="54"/>
      <c r="O117" s="55"/>
    </row>
    <row r="118" spans="1:15" ht="23.25" hidden="1" customHeight="1" thickBot="1" x14ac:dyDescent="0.35">
      <c r="A118" s="31">
        <v>88</v>
      </c>
      <c r="B118" s="92" t="s">
        <v>177</v>
      </c>
      <c r="C118" s="104" t="s">
        <v>71</v>
      </c>
      <c r="D118" s="109" t="s">
        <v>72</v>
      </c>
      <c r="E118" s="67">
        <v>45569</v>
      </c>
      <c r="F118" s="67">
        <v>45575</v>
      </c>
      <c r="G118" s="118">
        <v>278.48</v>
      </c>
      <c r="H118" s="118">
        <v>3.46</v>
      </c>
      <c r="I118" s="118">
        <v>37.909999999999997</v>
      </c>
      <c r="J118" s="332" t="s">
        <v>271</v>
      </c>
      <c r="K118" s="333"/>
      <c r="L118" s="65" t="s">
        <v>204</v>
      </c>
      <c r="M118" s="52"/>
      <c r="N118" s="54"/>
      <c r="O118" s="55"/>
    </row>
    <row r="119" spans="1:15" ht="23.25" hidden="1" customHeight="1" thickBot="1" x14ac:dyDescent="0.35">
      <c r="A119" s="33">
        <v>89</v>
      </c>
      <c r="B119" s="93" t="s">
        <v>171</v>
      </c>
      <c r="C119" s="104" t="s">
        <v>90</v>
      </c>
      <c r="D119" s="109" t="s">
        <v>72</v>
      </c>
      <c r="E119" s="67">
        <v>45569</v>
      </c>
      <c r="F119" s="67">
        <v>45573</v>
      </c>
      <c r="G119" s="118">
        <v>248.14</v>
      </c>
      <c r="H119" s="118">
        <v>3.06</v>
      </c>
      <c r="I119" s="118">
        <v>34.58</v>
      </c>
      <c r="J119" s="332" t="s">
        <v>271</v>
      </c>
      <c r="K119" s="333"/>
      <c r="L119" s="65" t="s">
        <v>205</v>
      </c>
      <c r="M119" s="52"/>
      <c r="N119" s="54"/>
      <c r="O119" s="55"/>
    </row>
    <row r="120" spans="1:15" ht="23.25" hidden="1" customHeight="1" thickBot="1" x14ac:dyDescent="0.35">
      <c r="A120" s="31">
        <v>90</v>
      </c>
      <c r="B120" s="85" t="s">
        <v>176</v>
      </c>
      <c r="C120" s="104" t="s">
        <v>70</v>
      </c>
      <c r="D120" s="109" t="s">
        <v>72</v>
      </c>
      <c r="E120" s="67">
        <v>45569</v>
      </c>
      <c r="F120" s="67">
        <v>45573</v>
      </c>
      <c r="G120" s="118">
        <v>248.14</v>
      </c>
      <c r="H120" s="118">
        <v>3.06</v>
      </c>
      <c r="I120" s="118">
        <v>34.58</v>
      </c>
      <c r="J120" s="332" t="s">
        <v>271</v>
      </c>
      <c r="K120" s="333"/>
      <c r="L120" s="65" t="s">
        <v>207</v>
      </c>
      <c r="M120" s="52"/>
      <c r="N120" s="54"/>
      <c r="O120" s="55"/>
    </row>
    <row r="121" spans="1:15" ht="23.25" hidden="1" customHeight="1" thickBot="1" x14ac:dyDescent="0.35">
      <c r="A121" s="33">
        <v>91</v>
      </c>
      <c r="B121" s="85" t="s">
        <v>181</v>
      </c>
      <c r="C121" s="105" t="s">
        <v>71</v>
      </c>
      <c r="D121" s="109" t="s">
        <v>72</v>
      </c>
      <c r="E121" s="67">
        <v>45569</v>
      </c>
      <c r="F121" s="67">
        <v>45575</v>
      </c>
      <c r="G121" s="118">
        <v>278.48</v>
      </c>
      <c r="H121" s="118">
        <v>3.46</v>
      </c>
      <c r="I121" s="118">
        <v>37.909999999999997</v>
      </c>
      <c r="J121" s="332" t="s">
        <v>271</v>
      </c>
      <c r="K121" s="333"/>
      <c r="L121" s="65" t="s">
        <v>163</v>
      </c>
      <c r="M121" s="52"/>
      <c r="N121" s="54"/>
      <c r="O121" s="55"/>
    </row>
    <row r="122" spans="1:15" ht="23.25" hidden="1" customHeight="1" thickBot="1" x14ac:dyDescent="0.35">
      <c r="A122" s="31">
        <v>92</v>
      </c>
      <c r="B122" s="85" t="s">
        <v>182</v>
      </c>
      <c r="C122" s="104" t="s">
        <v>90</v>
      </c>
      <c r="D122" s="109" t="s">
        <v>72</v>
      </c>
      <c r="E122" s="67">
        <v>45569</v>
      </c>
      <c r="F122" s="67">
        <v>45575</v>
      </c>
      <c r="G122" s="118">
        <v>248.14</v>
      </c>
      <c r="H122" s="118">
        <v>3.06</v>
      </c>
      <c r="I122" s="118">
        <v>34.58</v>
      </c>
      <c r="J122" s="332" t="s">
        <v>271</v>
      </c>
      <c r="K122" s="333"/>
      <c r="L122" s="65" t="s">
        <v>183</v>
      </c>
      <c r="M122" s="52"/>
      <c r="N122" s="54"/>
      <c r="O122" s="55"/>
    </row>
    <row r="123" spans="1:15" ht="23.25" hidden="1" customHeight="1" thickBot="1" x14ac:dyDescent="0.35">
      <c r="A123" s="33">
        <v>93</v>
      </c>
      <c r="B123" s="85" t="s">
        <v>180</v>
      </c>
      <c r="C123" s="104" t="s">
        <v>70</v>
      </c>
      <c r="D123" s="109" t="s">
        <v>72</v>
      </c>
      <c r="E123" s="67">
        <v>45573</v>
      </c>
      <c r="F123" s="67">
        <v>45575</v>
      </c>
      <c r="G123" s="118">
        <v>248.14</v>
      </c>
      <c r="H123" s="118">
        <v>3.06</v>
      </c>
      <c r="I123" s="118">
        <v>34.58</v>
      </c>
      <c r="J123" s="332" t="s">
        <v>271</v>
      </c>
      <c r="K123" s="333"/>
      <c r="L123" s="65" t="s">
        <v>201</v>
      </c>
      <c r="M123" s="52"/>
      <c r="N123" s="54"/>
      <c r="O123" s="55"/>
    </row>
    <row r="124" spans="1:15" ht="23.25" hidden="1" customHeight="1" thickBot="1" x14ac:dyDescent="0.35">
      <c r="A124" s="31">
        <v>94</v>
      </c>
      <c r="B124" s="85" t="s">
        <v>184</v>
      </c>
      <c r="C124" s="105" t="s">
        <v>71</v>
      </c>
      <c r="D124" s="109" t="s">
        <v>72</v>
      </c>
      <c r="E124" s="67">
        <v>45573</v>
      </c>
      <c r="F124" s="67">
        <v>45578</v>
      </c>
      <c r="G124" s="118">
        <v>278.48</v>
      </c>
      <c r="H124" s="118">
        <v>3.46</v>
      </c>
      <c r="I124" s="118">
        <v>37.909999999999997</v>
      </c>
      <c r="J124" s="332" t="s">
        <v>271</v>
      </c>
      <c r="K124" s="333"/>
      <c r="L124" s="65" t="s">
        <v>207</v>
      </c>
      <c r="M124" s="52"/>
      <c r="N124" s="54"/>
      <c r="O124" s="55"/>
    </row>
    <row r="125" spans="1:15" ht="23.25" hidden="1" customHeight="1" thickBot="1" x14ac:dyDescent="0.35">
      <c r="A125" s="33">
        <v>95</v>
      </c>
      <c r="B125" s="85" t="s">
        <v>185</v>
      </c>
      <c r="C125" s="105" t="s">
        <v>71</v>
      </c>
      <c r="D125" s="109" t="s">
        <v>72</v>
      </c>
      <c r="E125" s="67">
        <v>45575</v>
      </c>
      <c r="F125" s="67">
        <v>45578</v>
      </c>
      <c r="G125" s="118">
        <v>278.48</v>
      </c>
      <c r="H125" s="118">
        <v>3.46</v>
      </c>
      <c r="I125" s="118">
        <v>37.909999999999997</v>
      </c>
      <c r="J125" s="332" t="s">
        <v>271</v>
      </c>
      <c r="K125" s="333"/>
      <c r="L125" s="65" t="s">
        <v>197</v>
      </c>
      <c r="M125" s="52"/>
      <c r="N125" s="54"/>
      <c r="O125" s="55"/>
    </row>
    <row r="126" spans="1:15" ht="23.25" hidden="1" customHeight="1" thickBot="1" x14ac:dyDescent="0.35">
      <c r="A126" s="31">
        <v>96</v>
      </c>
      <c r="B126" s="85" t="s">
        <v>186</v>
      </c>
      <c r="C126" s="104" t="s">
        <v>90</v>
      </c>
      <c r="D126" s="109" t="s">
        <v>72</v>
      </c>
      <c r="E126" s="67">
        <v>45575</v>
      </c>
      <c r="F126" s="67">
        <v>45579</v>
      </c>
      <c r="G126" s="118">
        <v>248.14</v>
      </c>
      <c r="H126" s="118">
        <v>3.06</v>
      </c>
      <c r="I126" s="118">
        <v>34.58</v>
      </c>
      <c r="J126" s="332" t="s">
        <v>271</v>
      </c>
      <c r="K126" s="333"/>
      <c r="L126" s="65" t="s">
        <v>198</v>
      </c>
      <c r="M126" s="52"/>
      <c r="N126" s="54"/>
      <c r="O126" s="55"/>
    </row>
    <row r="127" spans="1:15" ht="23.25" hidden="1" customHeight="1" thickBot="1" x14ac:dyDescent="0.35">
      <c r="A127" s="33">
        <v>97</v>
      </c>
      <c r="B127" s="85" t="s">
        <v>187</v>
      </c>
      <c r="C127" s="104" t="s">
        <v>90</v>
      </c>
      <c r="D127" s="109" t="s">
        <v>72</v>
      </c>
      <c r="E127" s="67">
        <v>45575</v>
      </c>
      <c r="F127" s="67">
        <v>45579</v>
      </c>
      <c r="G127" s="118">
        <v>248.14</v>
      </c>
      <c r="H127" s="118">
        <v>3.06</v>
      </c>
      <c r="I127" s="118">
        <v>34.58</v>
      </c>
      <c r="J127" s="332" t="s">
        <v>271</v>
      </c>
      <c r="K127" s="333"/>
      <c r="L127" s="42" t="s">
        <v>199</v>
      </c>
      <c r="M127" s="52"/>
      <c r="N127" s="54"/>
      <c r="O127" s="55"/>
    </row>
    <row r="128" spans="1:15" ht="23.25" hidden="1" customHeight="1" thickBot="1" x14ac:dyDescent="0.35">
      <c r="A128" s="31">
        <v>98</v>
      </c>
      <c r="B128" s="85" t="s">
        <v>188</v>
      </c>
      <c r="C128" s="104" t="s">
        <v>90</v>
      </c>
      <c r="D128" s="109" t="s">
        <v>72</v>
      </c>
      <c r="E128" s="67">
        <v>45575</v>
      </c>
      <c r="F128" s="67">
        <v>45579</v>
      </c>
      <c r="G128" s="118">
        <v>248.14</v>
      </c>
      <c r="H128" s="118">
        <v>3.06</v>
      </c>
      <c r="I128" s="118">
        <v>34.58</v>
      </c>
      <c r="J128" s="332" t="s">
        <v>271</v>
      </c>
      <c r="K128" s="333"/>
      <c r="L128" s="65" t="s">
        <v>200</v>
      </c>
      <c r="M128" s="52"/>
      <c r="N128" s="54"/>
      <c r="O128" s="55"/>
    </row>
    <row r="129" spans="1:15" ht="23.25" hidden="1" customHeight="1" thickBot="1" x14ac:dyDescent="0.35">
      <c r="A129" s="33">
        <v>99</v>
      </c>
      <c r="B129" s="85" t="s">
        <v>189</v>
      </c>
      <c r="C129" s="104" t="s">
        <v>70</v>
      </c>
      <c r="D129" s="109" t="s">
        <v>72</v>
      </c>
      <c r="E129" s="67">
        <v>45575</v>
      </c>
      <c r="F129" s="67">
        <v>45581</v>
      </c>
      <c r="G129" s="118">
        <v>248.14</v>
      </c>
      <c r="H129" s="118">
        <v>3.06</v>
      </c>
      <c r="I129" s="118">
        <v>34.58</v>
      </c>
      <c r="J129" s="332" t="s">
        <v>271</v>
      </c>
      <c r="K129" s="333"/>
      <c r="L129" s="65" t="s">
        <v>201</v>
      </c>
      <c r="M129" s="52"/>
      <c r="N129" s="54"/>
      <c r="O129" s="55"/>
    </row>
    <row r="130" spans="1:15" ht="23.25" hidden="1" customHeight="1" thickBot="1" x14ac:dyDescent="0.35">
      <c r="A130" s="31">
        <v>100</v>
      </c>
      <c r="B130" s="85" t="s">
        <v>190</v>
      </c>
      <c r="C130" s="104" t="s">
        <v>70</v>
      </c>
      <c r="D130" s="109" t="s">
        <v>72</v>
      </c>
      <c r="E130" s="67">
        <v>45577</v>
      </c>
      <c r="F130" s="67">
        <v>45586</v>
      </c>
      <c r="G130" s="118">
        <v>248.14</v>
      </c>
      <c r="H130" s="118">
        <v>3.06</v>
      </c>
      <c r="I130" s="118">
        <v>34.58</v>
      </c>
      <c r="J130" s="332" t="s">
        <v>271</v>
      </c>
      <c r="K130" s="333"/>
      <c r="L130" s="65" t="s">
        <v>202</v>
      </c>
      <c r="M130" s="52"/>
      <c r="N130" s="54"/>
      <c r="O130" s="55"/>
    </row>
    <row r="131" spans="1:15" ht="23.25" hidden="1" customHeight="1" thickBot="1" x14ac:dyDescent="0.35">
      <c r="A131" s="33">
        <v>101</v>
      </c>
      <c r="B131" s="85" t="s">
        <v>191</v>
      </c>
      <c r="C131" s="104" t="s">
        <v>70</v>
      </c>
      <c r="D131" s="109" t="s">
        <v>72</v>
      </c>
      <c r="E131" s="67">
        <v>45577</v>
      </c>
      <c r="F131" s="67">
        <v>45581</v>
      </c>
      <c r="G131" s="118">
        <v>248.14</v>
      </c>
      <c r="H131" s="118">
        <v>3.06</v>
      </c>
      <c r="I131" s="118">
        <v>34.58</v>
      </c>
      <c r="J131" s="332" t="s">
        <v>271</v>
      </c>
      <c r="K131" s="333"/>
      <c r="L131" s="65" t="s">
        <v>203</v>
      </c>
      <c r="M131" s="52"/>
      <c r="N131" s="54"/>
      <c r="O131" s="55"/>
    </row>
    <row r="132" spans="1:15" ht="23.25" hidden="1" customHeight="1" thickBot="1" x14ac:dyDescent="0.35">
      <c r="A132" s="31">
        <v>102</v>
      </c>
      <c r="B132" s="85" t="s">
        <v>192</v>
      </c>
      <c r="C132" s="104" t="s">
        <v>90</v>
      </c>
      <c r="D132" s="109" t="s">
        <v>72</v>
      </c>
      <c r="E132" s="67">
        <v>45577</v>
      </c>
      <c r="F132" s="67">
        <v>45586</v>
      </c>
      <c r="G132" s="118">
        <v>248.14</v>
      </c>
      <c r="H132" s="118">
        <v>3.06</v>
      </c>
      <c r="I132" s="118">
        <v>34.58</v>
      </c>
      <c r="J132" s="332" t="s">
        <v>271</v>
      </c>
      <c r="K132" s="333"/>
      <c r="L132" s="65" t="s">
        <v>204</v>
      </c>
      <c r="M132" s="52"/>
      <c r="N132" s="54"/>
      <c r="O132" s="55"/>
    </row>
    <row r="133" spans="1:15" ht="23.25" hidden="1" customHeight="1" thickBot="1" x14ac:dyDescent="0.35">
      <c r="A133" s="33">
        <v>103</v>
      </c>
      <c r="B133" s="85" t="s">
        <v>193</v>
      </c>
      <c r="C133" s="104" t="s">
        <v>90</v>
      </c>
      <c r="D133" s="110" t="s">
        <v>143</v>
      </c>
      <c r="E133" s="67">
        <v>45578</v>
      </c>
      <c r="F133" s="67">
        <v>45587</v>
      </c>
      <c r="G133" s="118">
        <v>415.84</v>
      </c>
      <c r="H133" s="118">
        <v>5.3</v>
      </c>
      <c r="I133" s="118">
        <v>53.21</v>
      </c>
      <c r="J133" s="332" t="s">
        <v>271</v>
      </c>
      <c r="K133" s="333"/>
      <c r="L133" s="65" t="s">
        <v>205</v>
      </c>
      <c r="M133" s="52"/>
      <c r="N133" s="54"/>
      <c r="O133" s="55"/>
    </row>
    <row r="134" spans="1:15" ht="23.25" hidden="1" customHeight="1" thickBot="1" x14ac:dyDescent="0.35">
      <c r="A134" s="31">
        <v>104</v>
      </c>
      <c r="B134" s="85" t="s">
        <v>210</v>
      </c>
      <c r="C134" s="104" t="s">
        <v>70</v>
      </c>
      <c r="D134" s="109" t="s">
        <v>72</v>
      </c>
      <c r="E134" s="67">
        <v>45578</v>
      </c>
      <c r="F134" s="67">
        <v>45585</v>
      </c>
      <c r="G134" s="118">
        <v>248.14</v>
      </c>
      <c r="H134" s="118">
        <v>3.06</v>
      </c>
      <c r="I134" s="118">
        <v>34.58</v>
      </c>
      <c r="J134" s="332" t="s">
        <v>271</v>
      </c>
      <c r="K134" s="333"/>
      <c r="L134" s="65" t="s">
        <v>197</v>
      </c>
      <c r="M134" s="52"/>
      <c r="N134" s="54"/>
      <c r="O134" s="55"/>
    </row>
    <row r="135" spans="1:15" ht="23.25" hidden="1" customHeight="1" thickBot="1" x14ac:dyDescent="0.35">
      <c r="A135" s="33">
        <v>105</v>
      </c>
      <c r="B135" s="85" t="s">
        <v>194</v>
      </c>
      <c r="C135" s="105" t="s">
        <v>71</v>
      </c>
      <c r="D135" s="109" t="s">
        <v>72</v>
      </c>
      <c r="E135" s="67">
        <v>45578</v>
      </c>
      <c r="F135" s="67">
        <v>45583</v>
      </c>
      <c r="G135" s="118">
        <v>278.48</v>
      </c>
      <c r="H135" s="118">
        <v>3.46</v>
      </c>
      <c r="I135" s="118">
        <v>37.909999999999997</v>
      </c>
      <c r="J135" s="332" t="s">
        <v>271</v>
      </c>
      <c r="K135" s="333"/>
      <c r="L135" s="65" t="s">
        <v>207</v>
      </c>
      <c r="M135" s="52"/>
      <c r="N135" s="54"/>
      <c r="O135" s="55"/>
    </row>
    <row r="136" spans="1:15" ht="23.25" hidden="1" customHeight="1" thickBot="1" x14ac:dyDescent="0.35">
      <c r="A136" s="31">
        <v>106</v>
      </c>
      <c r="B136" s="85" t="s">
        <v>195</v>
      </c>
      <c r="C136" s="104" t="s">
        <v>90</v>
      </c>
      <c r="D136" s="109" t="s">
        <v>72</v>
      </c>
      <c r="E136" s="67">
        <v>45578</v>
      </c>
      <c r="F136" s="67">
        <v>45581</v>
      </c>
      <c r="G136" s="118">
        <v>248.14</v>
      </c>
      <c r="H136" s="118">
        <v>3.06</v>
      </c>
      <c r="I136" s="118">
        <v>34.58</v>
      </c>
      <c r="J136" s="332" t="s">
        <v>271</v>
      </c>
      <c r="K136" s="333"/>
      <c r="L136" s="65" t="s">
        <v>183</v>
      </c>
      <c r="M136" s="52"/>
      <c r="N136" s="54"/>
      <c r="O136" s="55"/>
    </row>
    <row r="137" spans="1:15" ht="23.25" hidden="1" customHeight="1" thickBot="1" x14ac:dyDescent="0.35">
      <c r="A137" s="33">
        <v>107</v>
      </c>
      <c r="B137" s="85" t="s">
        <v>196</v>
      </c>
      <c r="C137" s="105" t="s">
        <v>71</v>
      </c>
      <c r="D137" s="109" t="s">
        <v>72</v>
      </c>
      <c r="E137" s="67">
        <v>45578</v>
      </c>
      <c r="F137" s="67">
        <v>45586</v>
      </c>
      <c r="G137" s="118">
        <v>278.48</v>
      </c>
      <c r="H137" s="118">
        <v>3.46</v>
      </c>
      <c r="I137" s="118">
        <v>37.909999999999997</v>
      </c>
      <c r="J137" s="332" t="s">
        <v>271</v>
      </c>
      <c r="K137" s="333"/>
      <c r="L137" s="65" t="s">
        <v>163</v>
      </c>
      <c r="M137" s="52"/>
      <c r="N137" s="54"/>
      <c r="O137" s="55"/>
    </row>
    <row r="138" spans="1:15" ht="23.25" hidden="1" customHeight="1" thickBot="1" x14ac:dyDescent="0.35">
      <c r="A138" s="31">
        <v>108</v>
      </c>
      <c r="B138" s="85" t="s">
        <v>208</v>
      </c>
      <c r="C138" s="104" t="s">
        <v>90</v>
      </c>
      <c r="D138" s="109" t="s">
        <v>72</v>
      </c>
      <c r="E138" s="67">
        <v>45578</v>
      </c>
      <c r="F138" s="67">
        <v>45583</v>
      </c>
      <c r="G138" s="118">
        <v>248.14</v>
      </c>
      <c r="H138" s="118">
        <v>3.06</v>
      </c>
      <c r="I138" s="118">
        <v>34.58</v>
      </c>
      <c r="J138" s="332" t="s">
        <v>271</v>
      </c>
      <c r="K138" s="333"/>
      <c r="L138" s="65" t="s">
        <v>199</v>
      </c>
      <c r="M138" s="52"/>
      <c r="N138" s="54"/>
      <c r="O138" s="55"/>
    </row>
    <row r="139" spans="1:15" ht="23.25" hidden="1" customHeight="1" thickBot="1" x14ac:dyDescent="0.35">
      <c r="A139" s="33">
        <v>109</v>
      </c>
      <c r="B139" s="85" t="s">
        <v>211</v>
      </c>
      <c r="C139" s="105" t="s">
        <v>71</v>
      </c>
      <c r="D139" s="109" t="s">
        <v>72</v>
      </c>
      <c r="E139" s="67">
        <v>45581</v>
      </c>
      <c r="F139" s="67">
        <v>45585</v>
      </c>
      <c r="G139" s="118">
        <v>278.48</v>
      </c>
      <c r="H139" s="118">
        <v>3.46</v>
      </c>
      <c r="I139" s="118">
        <v>37.909999999999997</v>
      </c>
      <c r="J139" s="332" t="s">
        <v>271</v>
      </c>
      <c r="K139" s="333"/>
      <c r="L139" s="65" t="s">
        <v>201</v>
      </c>
      <c r="M139" s="52"/>
      <c r="N139" s="54"/>
      <c r="O139" s="55"/>
    </row>
    <row r="140" spans="1:15" ht="23.25" hidden="1" customHeight="1" thickBot="1" x14ac:dyDescent="0.35">
      <c r="A140" s="31">
        <v>110</v>
      </c>
      <c r="B140" s="85" t="s">
        <v>212</v>
      </c>
      <c r="C140" s="104" t="s">
        <v>90</v>
      </c>
      <c r="D140" s="109" t="s">
        <v>72</v>
      </c>
      <c r="E140" s="67">
        <v>45581</v>
      </c>
      <c r="F140" s="67">
        <v>45585</v>
      </c>
      <c r="G140" s="118">
        <v>248.14</v>
      </c>
      <c r="H140" s="118">
        <v>3.06</v>
      </c>
      <c r="I140" s="118">
        <v>34.58</v>
      </c>
      <c r="J140" s="332" t="s">
        <v>271</v>
      </c>
      <c r="K140" s="333"/>
      <c r="L140" s="65" t="s">
        <v>183</v>
      </c>
      <c r="M140" s="52"/>
      <c r="N140" s="54"/>
      <c r="O140" s="55"/>
    </row>
    <row r="141" spans="1:15" ht="23.25" hidden="1" customHeight="1" thickBot="1" x14ac:dyDescent="0.35">
      <c r="A141" s="33">
        <v>111</v>
      </c>
      <c r="B141" s="85" t="s">
        <v>213</v>
      </c>
      <c r="C141" s="105" t="s">
        <v>71</v>
      </c>
      <c r="D141" s="109" t="s">
        <v>72</v>
      </c>
      <c r="E141" s="67">
        <v>45582</v>
      </c>
      <c r="F141" s="67">
        <v>45588</v>
      </c>
      <c r="G141" s="118">
        <v>278.48</v>
      </c>
      <c r="H141" s="118">
        <v>3.46</v>
      </c>
      <c r="I141" s="118">
        <v>37.909999999999997</v>
      </c>
      <c r="J141" s="332" t="s">
        <v>271</v>
      </c>
      <c r="K141" s="333"/>
      <c r="L141" s="65" t="s">
        <v>198</v>
      </c>
      <c r="M141" s="52"/>
      <c r="N141" s="54"/>
      <c r="O141" s="55"/>
    </row>
    <row r="142" spans="1:15" ht="23.25" hidden="1" customHeight="1" thickBot="1" x14ac:dyDescent="0.35">
      <c r="A142" s="31">
        <v>112</v>
      </c>
      <c r="B142" s="85" t="s">
        <v>214</v>
      </c>
      <c r="C142" s="105" t="s">
        <v>71</v>
      </c>
      <c r="D142" s="109" t="s">
        <v>72</v>
      </c>
      <c r="E142" s="67">
        <v>45582</v>
      </c>
      <c r="F142" s="67">
        <v>45591</v>
      </c>
      <c r="G142" s="118">
        <v>278.48</v>
      </c>
      <c r="H142" s="118">
        <v>3.46</v>
      </c>
      <c r="I142" s="118">
        <v>37.909999999999997</v>
      </c>
      <c r="J142" s="332" t="s">
        <v>271</v>
      </c>
      <c r="K142" s="333"/>
      <c r="L142" s="65" t="s">
        <v>200</v>
      </c>
      <c r="M142" s="52"/>
      <c r="N142" s="54"/>
      <c r="O142" s="55"/>
    </row>
    <row r="143" spans="1:15" ht="23.25" hidden="1" customHeight="1" thickBot="1" x14ac:dyDescent="0.35">
      <c r="A143" s="33">
        <v>113</v>
      </c>
      <c r="B143" s="85" t="s">
        <v>215</v>
      </c>
      <c r="C143" s="105" t="s">
        <v>71</v>
      </c>
      <c r="D143" s="109" t="s">
        <v>72</v>
      </c>
      <c r="E143" s="67">
        <v>45582</v>
      </c>
      <c r="F143" s="67">
        <v>45589</v>
      </c>
      <c r="G143" s="118">
        <v>278.48</v>
      </c>
      <c r="H143" s="118">
        <v>3.46</v>
      </c>
      <c r="I143" s="118">
        <v>37.909999999999997</v>
      </c>
      <c r="J143" s="332" t="s">
        <v>271</v>
      </c>
      <c r="K143" s="333"/>
      <c r="L143" s="65" t="s">
        <v>130</v>
      </c>
      <c r="M143" s="52"/>
      <c r="N143" s="54"/>
      <c r="O143" s="55"/>
    </row>
    <row r="144" spans="1:15" ht="23.25" hidden="1" customHeight="1" thickBot="1" x14ac:dyDescent="0.35">
      <c r="A144" s="31">
        <v>114</v>
      </c>
      <c r="B144" s="85" t="s">
        <v>216</v>
      </c>
      <c r="C144" s="105" t="s">
        <v>71</v>
      </c>
      <c r="D144" s="109" t="s">
        <v>72</v>
      </c>
      <c r="E144" s="67">
        <v>45582</v>
      </c>
      <c r="F144" s="67">
        <v>45589</v>
      </c>
      <c r="G144" s="118">
        <v>278.48</v>
      </c>
      <c r="H144" s="118">
        <v>3.46</v>
      </c>
      <c r="I144" s="118">
        <v>37.909999999999997</v>
      </c>
      <c r="J144" s="332" t="s">
        <v>271</v>
      </c>
      <c r="K144" s="333"/>
      <c r="L144" s="65" t="s">
        <v>199</v>
      </c>
      <c r="M144" s="52"/>
      <c r="N144" s="54"/>
      <c r="O144" s="55"/>
    </row>
    <row r="145" spans="1:15" ht="23.25" hidden="1" customHeight="1" thickBot="1" x14ac:dyDescent="0.35">
      <c r="A145" s="33">
        <v>115</v>
      </c>
      <c r="B145" s="94" t="s">
        <v>209</v>
      </c>
      <c r="C145" s="105" t="s">
        <v>71</v>
      </c>
      <c r="D145" s="109" t="s">
        <v>72</v>
      </c>
      <c r="E145" s="67">
        <v>45582</v>
      </c>
      <c r="F145" s="67">
        <v>45589</v>
      </c>
      <c r="G145" s="118">
        <v>278.48</v>
      </c>
      <c r="H145" s="118">
        <v>3.46</v>
      </c>
      <c r="I145" s="118">
        <v>37.909999999999997</v>
      </c>
      <c r="J145" s="332" t="s">
        <v>271</v>
      </c>
      <c r="K145" s="333"/>
      <c r="L145" s="65" t="s">
        <v>206</v>
      </c>
      <c r="M145" s="52"/>
      <c r="N145" s="54"/>
      <c r="O145" s="55"/>
    </row>
    <row r="146" spans="1:15" ht="23.25" hidden="1" customHeight="1" thickBot="1" x14ac:dyDescent="0.35">
      <c r="A146" s="31">
        <v>116</v>
      </c>
      <c r="B146" s="90" t="s">
        <v>217</v>
      </c>
      <c r="C146" s="105" t="s">
        <v>71</v>
      </c>
      <c r="D146" s="109" t="s">
        <v>72</v>
      </c>
      <c r="E146" s="67">
        <v>45582</v>
      </c>
      <c r="F146" s="67">
        <v>45588</v>
      </c>
      <c r="G146" s="118">
        <v>278.48</v>
      </c>
      <c r="H146" s="118">
        <v>3.46</v>
      </c>
      <c r="I146" s="118">
        <v>37.909999999999997</v>
      </c>
      <c r="J146" s="332" t="s">
        <v>271</v>
      </c>
      <c r="K146" s="333"/>
      <c r="L146" s="65" t="s">
        <v>207</v>
      </c>
      <c r="M146" s="52"/>
      <c r="N146" s="54"/>
      <c r="O146" s="55"/>
    </row>
    <row r="147" spans="1:15" ht="23.25" hidden="1" customHeight="1" thickBot="1" x14ac:dyDescent="0.35">
      <c r="A147" s="33">
        <v>117</v>
      </c>
      <c r="B147" s="90" t="s">
        <v>218</v>
      </c>
      <c r="C147" s="105" t="s">
        <v>71</v>
      </c>
      <c r="D147" s="109" t="s">
        <v>72</v>
      </c>
      <c r="E147" s="67">
        <v>45582</v>
      </c>
      <c r="F147" s="67">
        <v>45589</v>
      </c>
      <c r="G147" s="118">
        <v>278.48</v>
      </c>
      <c r="H147" s="118">
        <v>3.46</v>
      </c>
      <c r="I147" s="118">
        <v>37.909999999999997</v>
      </c>
      <c r="J147" s="332" t="s">
        <v>271</v>
      </c>
      <c r="K147" s="333"/>
      <c r="L147" s="65" t="s">
        <v>203</v>
      </c>
      <c r="M147" s="52"/>
      <c r="N147" s="54"/>
      <c r="O147" s="55"/>
    </row>
    <row r="148" spans="1:15" ht="23.25" hidden="1" customHeight="1" thickBot="1" x14ac:dyDescent="0.35">
      <c r="A148" s="31">
        <v>118</v>
      </c>
      <c r="B148" s="90" t="s">
        <v>219</v>
      </c>
      <c r="C148" s="68" t="s">
        <v>71</v>
      </c>
      <c r="D148" s="109" t="s">
        <v>72</v>
      </c>
      <c r="E148" s="67">
        <v>45584</v>
      </c>
      <c r="F148" s="67">
        <v>45590</v>
      </c>
      <c r="G148" s="118">
        <v>278.48</v>
      </c>
      <c r="H148" s="118">
        <v>3.46</v>
      </c>
      <c r="I148" s="118">
        <v>37.909999999999997</v>
      </c>
      <c r="J148" s="332" t="s">
        <v>271</v>
      </c>
      <c r="K148" s="333"/>
      <c r="L148" s="65" t="s">
        <v>223</v>
      </c>
      <c r="M148" s="52"/>
      <c r="N148" s="54"/>
      <c r="O148" s="55"/>
    </row>
    <row r="149" spans="1:15" ht="23.25" hidden="1" customHeight="1" thickBot="1" x14ac:dyDescent="0.35">
      <c r="A149" s="33">
        <v>119</v>
      </c>
      <c r="B149" s="94" t="s">
        <v>220</v>
      </c>
      <c r="C149" s="104" t="s">
        <v>70</v>
      </c>
      <c r="D149" s="109" t="s">
        <v>72</v>
      </c>
      <c r="E149" s="67">
        <v>45586</v>
      </c>
      <c r="F149" s="67">
        <v>45589</v>
      </c>
      <c r="G149" s="118">
        <v>248.14</v>
      </c>
      <c r="H149" s="118">
        <v>3.06</v>
      </c>
      <c r="I149" s="118">
        <v>34.58</v>
      </c>
      <c r="J149" s="332" t="s">
        <v>271</v>
      </c>
      <c r="K149" s="333"/>
      <c r="L149" s="65" t="s">
        <v>197</v>
      </c>
      <c r="M149" s="52"/>
      <c r="N149" s="54"/>
      <c r="O149" s="55"/>
    </row>
    <row r="150" spans="1:15" ht="23.25" hidden="1" customHeight="1" thickBot="1" x14ac:dyDescent="0.35">
      <c r="A150" s="31">
        <v>120</v>
      </c>
      <c r="B150" s="94" t="s">
        <v>221</v>
      </c>
      <c r="C150" s="104" t="s">
        <v>90</v>
      </c>
      <c r="D150" s="109" t="s">
        <v>72</v>
      </c>
      <c r="E150" s="67">
        <v>45587</v>
      </c>
      <c r="F150" s="67">
        <v>45590</v>
      </c>
      <c r="G150" s="118">
        <v>248.14</v>
      </c>
      <c r="H150" s="118">
        <v>3.06</v>
      </c>
      <c r="I150" s="118">
        <v>34.58</v>
      </c>
      <c r="J150" s="332" t="s">
        <v>271</v>
      </c>
      <c r="K150" s="333"/>
      <c r="L150" s="65" t="s">
        <v>201</v>
      </c>
      <c r="M150" s="52"/>
      <c r="N150" s="54"/>
      <c r="O150" s="55"/>
    </row>
    <row r="151" spans="1:15" ht="23.25" hidden="1" customHeight="1" thickBot="1" x14ac:dyDescent="0.35">
      <c r="A151" s="33">
        <v>121</v>
      </c>
      <c r="B151" s="95" t="s">
        <v>222</v>
      </c>
      <c r="C151" s="68" t="s">
        <v>71</v>
      </c>
      <c r="D151" s="109" t="s">
        <v>72</v>
      </c>
      <c r="E151" s="67">
        <v>45587</v>
      </c>
      <c r="F151" s="67">
        <v>45591</v>
      </c>
      <c r="G151" s="118">
        <v>278.48</v>
      </c>
      <c r="H151" s="118">
        <v>3.46</v>
      </c>
      <c r="I151" s="118">
        <v>37.909999999999997</v>
      </c>
      <c r="J151" s="332" t="s">
        <v>271</v>
      </c>
      <c r="K151" s="333"/>
      <c r="L151" s="65" t="s">
        <v>183</v>
      </c>
      <c r="M151" s="52"/>
      <c r="N151" s="54"/>
      <c r="O151" s="55"/>
    </row>
    <row r="152" spans="1:15" ht="23.25" hidden="1" customHeight="1" thickBot="1" x14ac:dyDescent="0.35">
      <c r="A152" s="31">
        <v>122</v>
      </c>
      <c r="B152" s="90" t="s">
        <v>234</v>
      </c>
      <c r="C152" s="104" t="s">
        <v>70</v>
      </c>
      <c r="D152" s="109" t="s">
        <v>72</v>
      </c>
      <c r="E152" s="67">
        <v>45589</v>
      </c>
      <c r="F152" s="67">
        <v>45591</v>
      </c>
      <c r="G152" s="118">
        <v>248.14</v>
      </c>
      <c r="H152" s="118">
        <v>3.06</v>
      </c>
      <c r="I152" s="118">
        <v>34.58</v>
      </c>
      <c r="J152" s="332" t="s">
        <v>271</v>
      </c>
      <c r="K152" s="333"/>
      <c r="L152" s="65" t="s">
        <v>207</v>
      </c>
      <c r="M152" s="52"/>
      <c r="N152" s="54"/>
      <c r="O152" s="55"/>
    </row>
    <row r="153" spans="1:15" ht="23.25" hidden="1" customHeight="1" thickBot="1" x14ac:dyDescent="0.35">
      <c r="A153" s="33">
        <v>123</v>
      </c>
      <c r="B153" s="90" t="s">
        <v>235</v>
      </c>
      <c r="C153" s="68" t="s">
        <v>71</v>
      </c>
      <c r="D153" s="109" t="s">
        <v>72</v>
      </c>
      <c r="E153" s="67">
        <v>45589</v>
      </c>
      <c r="F153" s="67">
        <v>45591</v>
      </c>
      <c r="G153" s="118">
        <v>278.48</v>
      </c>
      <c r="H153" s="118">
        <v>3.46</v>
      </c>
      <c r="I153" s="118">
        <v>37.909999999999997</v>
      </c>
      <c r="J153" s="332" t="s">
        <v>271</v>
      </c>
      <c r="K153" s="333"/>
      <c r="L153" s="65" t="s">
        <v>204</v>
      </c>
      <c r="M153" s="52"/>
      <c r="N153" s="54"/>
      <c r="O153" s="55"/>
    </row>
    <row r="154" spans="1:15" ht="23.25" hidden="1" customHeight="1" thickBot="1" x14ac:dyDescent="0.3">
      <c r="A154" s="31">
        <v>124</v>
      </c>
      <c r="B154" s="96" t="s">
        <v>224</v>
      </c>
      <c r="C154" s="104" t="s">
        <v>70</v>
      </c>
      <c r="D154" s="109" t="s">
        <v>72</v>
      </c>
      <c r="E154" s="67">
        <v>45589</v>
      </c>
      <c r="F154" s="67">
        <v>45592</v>
      </c>
      <c r="G154" s="118">
        <v>248.14</v>
      </c>
      <c r="H154" s="118">
        <v>3.06</v>
      </c>
      <c r="I154" s="118">
        <v>34.58</v>
      </c>
      <c r="J154" s="332" t="s">
        <v>271</v>
      </c>
      <c r="K154" s="333"/>
      <c r="L154" s="65" t="s">
        <v>198</v>
      </c>
      <c r="M154" s="52"/>
      <c r="N154" s="54"/>
      <c r="O154" s="55"/>
    </row>
    <row r="155" spans="1:15" ht="23.25" hidden="1" customHeight="1" thickBot="1" x14ac:dyDescent="0.3">
      <c r="A155" s="33">
        <v>125</v>
      </c>
      <c r="B155" s="96" t="s">
        <v>225</v>
      </c>
      <c r="C155" s="104" t="s">
        <v>70</v>
      </c>
      <c r="D155" s="109" t="s">
        <v>72</v>
      </c>
      <c r="E155" s="67">
        <v>45589</v>
      </c>
      <c r="F155" s="67">
        <v>45592</v>
      </c>
      <c r="G155" s="118">
        <v>248.14</v>
      </c>
      <c r="H155" s="118">
        <v>3.06</v>
      </c>
      <c r="I155" s="118">
        <v>34.58</v>
      </c>
      <c r="J155" s="332" t="s">
        <v>271</v>
      </c>
      <c r="K155" s="333"/>
      <c r="L155" s="65" t="s">
        <v>223</v>
      </c>
      <c r="M155" s="52"/>
      <c r="N155" s="54"/>
      <c r="O155" s="55"/>
    </row>
    <row r="156" spans="1:15" ht="23.25" hidden="1" customHeight="1" thickBot="1" x14ac:dyDescent="0.35">
      <c r="A156" s="31">
        <v>126</v>
      </c>
      <c r="B156" s="97" t="s">
        <v>226</v>
      </c>
      <c r="C156" s="68" t="s">
        <v>71</v>
      </c>
      <c r="D156" s="109" t="s">
        <v>72</v>
      </c>
      <c r="E156" s="67">
        <v>45589</v>
      </c>
      <c r="F156" s="67">
        <v>45597</v>
      </c>
      <c r="G156" s="118">
        <v>278.48</v>
      </c>
      <c r="H156" s="118">
        <v>3.46</v>
      </c>
      <c r="I156" s="118">
        <v>37.909999999999997</v>
      </c>
      <c r="J156" s="332" t="s">
        <v>271</v>
      </c>
      <c r="K156" s="333"/>
      <c r="L156" s="65" t="s">
        <v>197</v>
      </c>
      <c r="M156" s="52"/>
      <c r="N156" s="54"/>
      <c r="O156" s="55"/>
    </row>
    <row r="157" spans="1:15" ht="23.25" hidden="1" customHeight="1" thickBot="1" x14ac:dyDescent="0.35">
      <c r="A157" s="33">
        <v>127</v>
      </c>
      <c r="B157" s="98" t="s">
        <v>227</v>
      </c>
      <c r="C157" s="68" t="s">
        <v>71</v>
      </c>
      <c r="D157" s="109" t="s">
        <v>72</v>
      </c>
      <c r="E157" s="67">
        <v>45589</v>
      </c>
      <c r="F157" s="67">
        <v>45597</v>
      </c>
      <c r="G157" s="118">
        <v>278.48</v>
      </c>
      <c r="H157" s="118">
        <v>3.46</v>
      </c>
      <c r="I157" s="118">
        <v>37.909999999999997</v>
      </c>
      <c r="J157" s="332" t="s">
        <v>271</v>
      </c>
      <c r="K157" s="333"/>
      <c r="L157" s="65" t="s">
        <v>201</v>
      </c>
      <c r="M157" s="52"/>
      <c r="N157" s="54"/>
      <c r="O157" s="55"/>
    </row>
    <row r="158" spans="1:15" ht="23.25" hidden="1" customHeight="1" thickBot="1" x14ac:dyDescent="0.35">
      <c r="A158" s="31">
        <v>128</v>
      </c>
      <c r="B158" s="98" t="s">
        <v>228</v>
      </c>
      <c r="C158" s="104" t="s">
        <v>70</v>
      </c>
      <c r="D158" s="109" t="s">
        <v>72</v>
      </c>
      <c r="E158" s="67">
        <v>45589</v>
      </c>
      <c r="F158" s="67">
        <v>45597</v>
      </c>
      <c r="G158" s="118">
        <v>248.14</v>
      </c>
      <c r="H158" s="118">
        <v>3.06</v>
      </c>
      <c r="I158" s="118">
        <v>34.58</v>
      </c>
      <c r="J158" s="332" t="s">
        <v>271</v>
      </c>
      <c r="K158" s="333"/>
      <c r="L158" s="65" t="s">
        <v>199</v>
      </c>
      <c r="M158" s="52"/>
      <c r="N158" s="54"/>
      <c r="O158" s="55"/>
    </row>
    <row r="159" spans="1:15" ht="23.25" hidden="1" customHeight="1" thickBot="1" x14ac:dyDescent="0.35">
      <c r="A159" s="33">
        <v>129</v>
      </c>
      <c r="B159" s="97" t="s">
        <v>229</v>
      </c>
      <c r="C159" s="68" t="s">
        <v>71</v>
      </c>
      <c r="D159" s="110" t="s">
        <v>143</v>
      </c>
      <c r="E159" s="67">
        <v>45589</v>
      </c>
      <c r="F159" s="67">
        <v>45597</v>
      </c>
      <c r="G159" s="119">
        <v>435.91</v>
      </c>
      <c r="H159" s="118">
        <v>5.58</v>
      </c>
      <c r="I159" s="118">
        <v>55.48</v>
      </c>
      <c r="J159" s="332" t="s">
        <v>271</v>
      </c>
      <c r="K159" s="333"/>
      <c r="L159" s="65" t="s">
        <v>205</v>
      </c>
      <c r="M159" s="52"/>
      <c r="N159" s="54"/>
      <c r="O159" s="55"/>
    </row>
    <row r="160" spans="1:15" ht="23.25" hidden="1" customHeight="1" thickBot="1" x14ac:dyDescent="0.35">
      <c r="A160" s="31">
        <v>130</v>
      </c>
      <c r="B160" s="97" t="s">
        <v>232</v>
      </c>
      <c r="C160" s="104" t="s">
        <v>90</v>
      </c>
      <c r="D160" s="109" t="s">
        <v>72</v>
      </c>
      <c r="E160" s="67">
        <v>45589</v>
      </c>
      <c r="F160" s="67">
        <v>45597</v>
      </c>
      <c r="G160" s="118">
        <v>248.14</v>
      </c>
      <c r="H160" s="118">
        <v>3.06</v>
      </c>
      <c r="I160" s="118">
        <v>34.58</v>
      </c>
      <c r="J160" s="332" t="s">
        <v>271</v>
      </c>
      <c r="K160" s="333"/>
      <c r="L160" s="65" t="s">
        <v>202</v>
      </c>
      <c r="M160" s="52"/>
      <c r="N160" s="54"/>
      <c r="O160" s="55"/>
    </row>
    <row r="161" spans="1:15" ht="23.25" hidden="1" customHeight="1" thickBot="1" x14ac:dyDescent="0.35">
      <c r="A161" s="33">
        <v>131</v>
      </c>
      <c r="B161" s="97" t="s">
        <v>233</v>
      </c>
      <c r="C161" s="104" t="s">
        <v>70</v>
      </c>
      <c r="D161" s="109" t="s">
        <v>72</v>
      </c>
      <c r="E161" s="67">
        <v>45590</v>
      </c>
      <c r="F161" s="67">
        <v>45606</v>
      </c>
      <c r="G161" s="118">
        <v>248.14</v>
      </c>
      <c r="H161" s="118">
        <v>3.06</v>
      </c>
      <c r="I161" s="118">
        <v>34.58</v>
      </c>
      <c r="J161" s="332" t="s">
        <v>271</v>
      </c>
      <c r="K161" s="333"/>
      <c r="L161" s="65" t="s">
        <v>163</v>
      </c>
      <c r="M161" s="52"/>
      <c r="N161" s="54"/>
      <c r="O161" s="55"/>
    </row>
    <row r="162" spans="1:15" ht="23.25" hidden="1" customHeight="1" thickBot="1" x14ac:dyDescent="0.35">
      <c r="A162" s="31">
        <v>132</v>
      </c>
      <c r="B162" s="97" t="s">
        <v>236</v>
      </c>
      <c r="C162" s="104" t="s">
        <v>90</v>
      </c>
      <c r="D162" s="109" t="s">
        <v>72</v>
      </c>
      <c r="E162" s="67">
        <v>45590</v>
      </c>
      <c r="F162" s="67">
        <v>45598</v>
      </c>
      <c r="G162" s="118">
        <v>248.14</v>
      </c>
      <c r="H162" s="118">
        <v>3.06</v>
      </c>
      <c r="I162" s="118">
        <v>34.58</v>
      </c>
      <c r="J162" s="332" t="s">
        <v>271</v>
      </c>
      <c r="K162" s="333"/>
      <c r="L162" s="65" t="s">
        <v>183</v>
      </c>
      <c r="M162" s="52"/>
      <c r="N162" s="54"/>
      <c r="O162" s="55"/>
    </row>
    <row r="163" spans="1:15" ht="23.25" hidden="1" customHeight="1" thickBot="1" x14ac:dyDescent="0.35">
      <c r="A163" s="33">
        <v>133</v>
      </c>
      <c r="B163" s="97" t="s">
        <v>237</v>
      </c>
      <c r="C163" s="68" t="s">
        <v>71</v>
      </c>
      <c r="D163" s="109" t="s">
        <v>72</v>
      </c>
      <c r="E163" s="67">
        <v>45590</v>
      </c>
      <c r="F163" s="67">
        <v>45598</v>
      </c>
      <c r="G163" s="118">
        <v>278.48</v>
      </c>
      <c r="H163" s="118">
        <v>3.46</v>
      </c>
      <c r="I163" s="118">
        <v>37.909999999999997</v>
      </c>
      <c r="J163" s="332" t="s">
        <v>271</v>
      </c>
      <c r="K163" s="333"/>
      <c r="L163" s="65" t="s">
        <v>204</v>
      </c>
      <c r="M163" s="52"/>
      <c r="N163" s="54"/>
      <c r="O163" s="55"/>
    </row>
    <row r="164" spans="1:15" ht="23.25" hidden="1" customHeight="1" thickBot="1" x14ac:dyDescent="0.35">
      <c r="A164" s="31">
        <v>134</v>
      </c>
      <c r="B164" s="204" t="s">
        <v>239</v>
      </c>
      <c r="C164" s="104" t="s">
        <v>90</v>
      </c>
      <c r="D164" s="109" t="s">
        <v>72</v>
      </c>
      <c r="E164" s="67">
        <v>45599</v>
      </c>
      <c r="F164" s="67">
        <v>45601</v>
      </c>
      <c r="G164" s="118">
        <v>248.14</v>
      </c>
      <c r="H164" s="118">
        <v>3.06</v>
      </c>
      <c r="I164" s="118">
        <v>34.58</v>
      </c>
      <c r="J164" s="332" t="s">
        <v>271</v>
      </c>
      <c r="K164" s="333"/>
      <c r="L164" s="65" t="s">
        <v>200</v>
      </c>
      <c r="M164" s="52"/>
      <c r="N164" s="54"/>
      <c r="O164" s="55"/>
    </row>
    <row r="165" spans="1:15" ht="23.25" hidden="1" customHeight="1" thickBot="1" x14ac:dyDescent="0.35">
      <c r="A165" s="33">
        <v>135</v>
      </c>
      <c r="B165" s="97" t="s">
        <v>230</v>
      </c>
      <c r="C165" s="93" t="s">
        <v>231</v>
      </c>
      <c r="D165" s="109" t="s">
        <v>72</v>
      </c>
      <c r="E165" s="67">
        <v>45599</v>
      </c>
      <c r="F165" s="117">
        <v>45609</v>
      </c>
      <c r="G165" s="119">
        <v>362.71</v>
      </c>
      <c r="H165" s="118">
        <v>4.59</v>
      </c>
      <c r="I165" s="118">
        <v>53.66</v>
      </c>
      <c r="J165" s="332" t="s">
        <v>271</v>
      </c>
      <c r="K165" s="333"/>
      <c r="L165" s="65" t="s">
        <v>130</v>
      </c>
      <c r="M165" s="52"/>
      <c r="N165" s="54"/>
      <c r="O165" s="55"/>
    </row>
    <row r="166" spans="1:15" ht="23.25" hidden="1" customHeight="1" thickBot="1" x14ac:dyDescent="0.35">
      <c r="A166" s="31">
        <v>136</v>
      </c>
      <c r="B166" s="97" t="s">
        <v>238</v>
      </c>
      <c r="C166" s="104" t="s">
        <v>70</v>
      </c>
      <c r="D166" s="109" t="s">
        <v>72</v>
      </c>
      <c r="E166" s="67">
        <v>45599</v>
      </c>
      <c r="F166" s="67">
        <v>45607</v>
      </c>
      <c r="G166" s="118">
        <v>248.14</v>
      </c>
      <c r="H166" s="118">
        <v>3.06</v>
      </c>
      <c r="I166" s="118">
        <v>34.58</v>
      </c>
      <c r="J166" s="332" t="s">
        <v>271</v>
      </c>
      <c r="K166" s="333"/>
      <c r="L166" s="65" t="s">
        <v>223</v>
      </c>
      <c r="M166" s="52"/>
      <c r="N166" s="54"/>
      <c r="O166" s="55"/>
    </row>
    <row r="167" spans="1:15" ht="23.25" hidden="1" customHeight="1" thickBot="1" x14ac:dyDescent="0.35">
      <c r="A167" s="33">
        <v>137</v>
      </c>
      <c r="B167" s="99" t="s">
        <v>240</v>
      </c>
      <c r="C167" s="104" t="s">
        <v>70</v>
      </c>
      <c r="D167" s="109" t="s">
        <v>72</v>
      </c>
      <c r="E167" s="67">
        <v>45599</v>
      </c>
      <c r="F167" s="67">
        <v>45609</v>
      </c>
      <c r="G167" s="118">
        <v>248.14</v>
      </c>
      <c r="H167" s="118">
        <v>3.06</v>
      </c>
      <c r="I167" s="118">
        <v>34.58</v>
      </c>
      <c r="J167" s="332" t="s">
        <v>271</v>
      </c>
      <c r="K167" s="333"/>
      <c r="L167" s="65" t="s">
        <v>202</v>
      </c>
      <c r="M167" s="52"/>
      <c r="N167" s="54"/>
      <c r="O167" s="55"/>
    </row>
    <row r="168" spans="1:15" ht="23.25" hidden="1" customHeight="1" thickBot="1" x14ac:dyDescent="0.35">
      <c r="A168" s="31">
        <v>138</v>
      </c>
      <c r="B168" s="97" t="s">
        <v>241</v>
      </c>
      <c r="C168" s="104" t="s">
        <v>90</v>
      </c>
      <c r="D168" s="109" t="s">
        <v>72</v>
      </c>
      <c r="E168" s="67">
        <v>45599</v>
      </c>
      <c r="F168" s="67">
        <v>45605</v>
      </c>
      <c r="G168" s="118">
        <v>248.14</v>
      </c>
      <c r="H168" s="118">
        <v>3.06</v>
      </c>
      <c r="I168" s="118">
        <v>34.58</v>
      </c>
      <c r="J168" s="332" t="s">
        <v>271</v>
      </c>
      <c r="K168" s="333"/>
      <c r="L168" s="65" t="s">
        <v>201</v>
      </c>
      <c r="M168" s="52"/>
      <c r="N168" s="54"/>
      <c r="O168" s="55"/>
    </row>
    <row r="169" spans="1:15" ht="23.25" hidden="1" customHeight="1" thickBot="1" x14ac:dyDescent="0.35">
      <c r="A169" s="33">
        <v>139</v>
      </c>
      <c r="B169" s="90" t="s">
        <v>247</v>
      </c>
      <c r="C169" s="104" t="s">
        <v>90</v>
      </c>
      <c r="D169" s="109" t="s">
        <v>72</v>
      </c>
      <c r="E169" s="67">
        <v>45599</v>
      </c>
      <c r="F169" s="67">
        <v>45609</v>
      </c>
      <c r="G169" s="118">
        <v>248.14</v>
      </c>
      <c r="H169" s="118">
        <v>3.06</v>
      </c>
      <c r="I169" s="118">
        <v>34.58</v>
      </c>
      <c r="J169" s="332" t="s">
        <v>271</v>
      </c>
      <c r="K169" s="333"/>
      <c r="L169" s="65" t="s">
        <v>200</v>
      </c>
      <c r="M169" s="52"/>
      <c r="N169" s="54"/>
      <c r="O169" s="55"/>
    </row>
    <row r="170" spans="1:15" ht="23.25" hidden="1" customHeight="1" thickBot="1" x14ac:dyDescent="0.35">
      <c r="A170" s="31">
        <v>140</v>
      </c>
      <c r="B170" s="90" t="s">
        <v>242</v>
      </c>
      <c r="C170" s="68" t="s">
        <v>71</v>
      </c>
      <c r="D170" s="109" t="s">
        <v>72</v>
      </c>
      <c r="E170" s="67">
        <v>45599</v>
      </c>
      <c r="F170" s="67">
        <v>45607</v>
      </c>
      <c r="G170" s="118">
        <v>278.48</v>
      </c>
      <c r="H170" s="118">
        <v>3.46</v>
      </c>
      <c r="I170" s="118">
        <v>37.909999999999997</v>
      </c>
      <c r="J170" s="332" t="s">
        <v>271</v>
      </c>
      <c r="K170" s="333"/>
      <c r="L170" s="65" t="s">
        <v>207</v>
      </c>
      <c r="M170" s="52"/>
      <c r="N170" s="54"/>
      <c r="O170" s="55"/>
    </row>
    <row r="171" spans="1:15" ht="23.25" hidden="1" customHeight="1" thickBot="1" x14ac:dyDescent="0.35">
      <c r="A171" s="33">
        <v>141</v>
      </c>
      <c r="B171" s="97" t="s">
        <v>243</v>
      </c>
      <c r="C171" s="68" t="s">
        <v>71</v>
      </c>
      <c r="D171" s="109" t="s">
        <v>72</v>
      </c>
      <c r="E171" s="67">
        <v>45599</v>
      </c>
      <c r="F171" s="67">
        <v>45604</v>
      </c>
      <c r="G171" s="118">
        <v>278.48</v>
      </c>
      <c r="H171" s="118">
        <v>3.46</v>
      </c>
      <c r="I171" s="118">
        <v>37.909999999999997</v>
      </c>
      <c r="J171" s="332" t="s">
        <v>271</v>
      </c>
      <c r="K171" s="333"/>
      <c r="L171" s="65" t="s">
        <v>206</v>
      </c>
      <c r="M171" s="52"/>
      <c r="N171" s="54"/>
      <c r="O171" s="55"/>
    </row>
    <row r="172" spans="1:15" ht="23.25" hidden="1" customHeight="1" thickBot="1" x14ac:dyDescent="0.35">
      <c r="A172" s="31">
        <v>142</v>
      </c>
      <c r="B172" s="90" t="s">
        <v>244</v>
      </c>
      <c r="C172" s="93" t="s">
        <v>231</v>
      </c>
      <c r="D172" s="109" t="s">
        <v>72</v>
      </c>
      <c r="E172" s="67">
        <v>45599</v>
      </c>
      <c r="F172" s="117">
        <v>45605</v>
      </c>
      <c r="G172" s="119">
        <v>362.71</v>
      </c>
      <c r="H172" s="118">
        <v>4.59</v>
      </c>
      <c r="I172" s="118">
        <v>53.66</v>
      </c>
      <c r="J172" s="332" t="s">
        <v>271</v>
      </c>
      <c r="K172" s="333"/>
      <c r="L172" s="65" t="s">
        <v>183</v>
      </c>
      <c r="M172" s="52"/>
      <c r="N172" s="54"/>
      <c r="O172" s="55"/>
    </row>
    <row r="173" spans="1:15" ht="23.25" hidden="1" customHeight="1" thickBot="1" x14ac:dyDescent="0.35">
      <c r="A173" s="33">
        <v>143</v>
      </c>
      <c r="B173" s="90" t="s">
        <v>248</v>
      </c>
      <c r="C173" s="68" t="s">
        <v>71</v>
      </c>
      <c r="D173" s="109" t="s">
        <v>72</v>
      </c>
      <c r="E173" s="67">
        <v>45602</v>
      </c>
      <c r="F173" s="67">
        <v>45609</v>
      </c>
      <c r="G173" s="118">
        <v>278.48</v>
      </c>
      <c r="H173" s="118">
        <v>3.46</v>
      </c>
      <c r="I173" s="118">
        <v>37.909999999999997</v>
      </c>
      <c r="J173" s="332" t="s">
        <v>271</v>
      </c>
      <c r="K173" s="333"/>
      <c r="L173" s="65" t="s">
        <v>199</v>
      </c>
      <c r="M173" s="52"/>
      <c r="N173" s="54"/>
      <c r="O173" s="55"/>
    </row>
    <row r="174" spans="1:15" ht="23.25" hidden="1" customHeight="1" thickBot="1" x14ac:dyDescent="0.35">
      <c r="A174" s="31">
        <v>144</v>
      </c>
      <c r="B174" s="90" t="s">
        <v>245</v>
      </c>
      <c r="C174" s="104" t="s">
        <v>70</v>
      </c>
      <c r="D174" s="109" t="s">
        <v>72</v>
      </c>
      <c r="E174" s="67">
        <v>45602</v>
      </c>
      <c r="F174" s="67">
        <v>45606</v>
      </c>
      <c r="G174" s="118">
        <v>248.14</v>
      </c>
      <c r="H174" s="118">
        <v>3.06</v>
      </c>
      <c r="I174" s="118">
        <v>34.58</v>
      </c>
      <c r="J174" s="332" t="s">
        <v>271</v>
      </c>
      <c r="K174" s="333"/>
      <c r="L174" s="65" t="s">
        <v>197</v>
      </c>
      <c r="M174" s="52"/>
      <c r="N174" s="54"/>
      <c r="O174" s="55"/>
    </row>
    <row r="175" spans="1:15" ht="23.25" hidden="1" customHeight="1" thickBot="1" x14ac:dyDescent="0.35">
      <c r="A175" s="33">
        <v>145</v>
      </c>
      <c r="B175" s="90" t="s">
        <v>246</v>
      </c>
      <c r="C175" s="104" t="s">
        <v>70</v>
      </c>
      <c r="D175" s="109" t="s">
        <v>72</v>
      </c>
      <c r="E175" s="67">
        <v>45602</v>
      </c>
      <c r="F175" s="67">
        <v>45607</v>
      </c>
      <c r="G175" s="118">
        <v>248.14</v>
      </c>
      <c r="H175" s="118">
        <v>3.06</v>
      </c>
      <c r="I175" s="118">
        <v>34.58</v>
      </c>
      <c r="J175" s="332" t="s">
        <v>271</v>
      </c>
      <c r="K175" s="333"/>
      <c r="L175" s="65" t="s">
        <v>199</v>
      </c>
      <c r="M175" s="52"/>
      <c r="N175" s="54"/>
      <c r="O175" s="55"/>
    </row>
    <row r="176" spans="1:15" ht="23.25" hidden="1" customHeight="1" thickBot="1" x14ac:dyDescent="0.35">
      <c r="A176" s="31">
        <v>146</v>
      </c>
      <c r="B176" s="90" t="s">
        <v>249</v>
      </c>
      <c r="C176" s="68" t="s">
        <v>71</v>
      </c>
      <c r="D176" s="109" t="s">
        <v>72</v>
      </c>
      <c r="E176" s="67">
        <v>45602</v>
      </c>
      <c r="F176" s="67">
        <v>45611</v>
      </c>
      <c r="G176" s="118">
        <v>278.48</v>
      </c>
      <c r="H176" s="118">
        <v>3.46</v>
      </c>
      <c r="I176" s="118">
        <v>37.909999999999997</v>
      </c>
      <c r="J176" s="332" t="s">
        <v>271</v>
      </c>
      <c r="K176" s="333"/>
      <c r="L176" s="65" t="s">
        <v>223</v>
      </c>
      <c r="M176" s="52"/>
      <c r="N176" s="54"/>
      <c r="O176" s="55"/>
    </row>
    <row r="177" spans="1:15" ht="23.25" hidden="1" customHeight="1" thickBot="1" x14ac:dyDescent="0.35">
      <c r="A177" s="33">
        <v>147</v>
      </c>
      <c r="B177" s="68" t="s">
        <v>250</v>
      </c>
      <c r="C177" s="68" t="s">
        <v>71</v>
      </c>
      <c r="D177" s="109" t="s">
        <v>72</v>
      </c>
      <c r="E177" s="67">
        <v>45602</v>
      </c>
      <c r="F177" s="67">
        <v>45611</v>
      </c>
      <c r="G177" s="118">
        <v>278.48</v>
      </c>
      <c r="H177" s="118">
        <v>3.46</v>
      </c>
      <c r="I177" s="118">
        <v>37.909999999999997</v>
      </c>
      <c r="J177" s="332" t="s">
        <v>271</v>
      </c>
      <c r="K177" s="333"/>
      <c r="L177" s="65" t="s">
        <v>207</v>
      </c>
      <c r="M177" s="52"/>
      <c r="N177" s="54"/>
      <c r="O177" s="55"/>
    </row>
    <row r="178" spans="1:15" ht="23.25" hidden="1" customHeight="1" thickBot="1" x14ac:dyDescent="0.35">
      <c r="A178" s="31">
        <v>148</v>
      </c>
      <c r="B178" s="68" t="s">
        <v>251</v>
      </c>
      <c r="C178" s="68" t="s">
        <v>252</v>
      </c>
      <c r="D178" s="109" t="s">
        <v>72</v>
      </c>
      <c r="E178" s="67">
        <v>45604</v>
      </c>
      <c r="F178" s="67">
        <v>45612</v>
      </c>
      <c r="G178" s="118">
        <v>404.6</v>
      </c>
      <c r="H178" s="118">
        <v>5.16</v>
      </c>
      <c r="I178" s="118">
        <v>65.88</v>
      </c>
      <c r="J178" s="332" t="s">
        <v>271</v>
      </c>
      <c r="K178" s="333"/>
      <c r="L178" s="65" t="s">
        <v>201</v>
      </c>
      <c r="M178" s="52"/>
      <c r="N178" s="54"/>
      <c r="O178" s="55"/>
    </row>
    <row r="179" spans="1:15" ht="23.25" hidden="1" customHeight="1" thickBot="1" x14ac:dyDescent="0.35">
      <c r="A179" s="33">
        <v>149</v>
      </c>
      <c r="B179" s="90" t="s">
        <v>281</v>
      </c>
      <c r="C179" s="104" t="s">
        <v>90</v>
      </c>
      <c r="D179" s="109" t="s">
        <v>72</v>
      </c>
      <c r="E179" s="67">
        <v>45605</v>
      </c>
      <c r="F179" s="67">
        <v>45614</v>
      </c>
      <c r="G179" s="118">
        <v>248.14</v>
      </c>
      <c r="H179" s="118">
        <v>3.06</v>
      </c>
      <c r="I179" s="118">
        <v>34.58</v>
      </c>
      <c r="J179" s="332" t="s">
        <v>271</v>
      </c>
      <c r="K179" s="333"/>
      <c r="L179" s="65" t="s">
        <v>197</v>
      </c>
      <c r="M179" s="52"/>
      <c r="N179" s="54"/>
      <c r="O179" s="55"/>
    </row>
    <row r="180" spans="1:15" ht="23.25" hidden="1" customHeight="1" thickBot="1" x14ac:dyDescent="0.35">
      <c r="A180" s="31">
        <v>150</v>
      </c>
      <c r="B180" s="90" t="s">
        <v>268</v>
      </c>
      <c r="C180" s="104" t="s">
        <v>90</v>
      </c>
      <c r="D180" s="109" t="s">
        <v>72</v>
      </c>
      <c r="E180" s="67">
        <v>45606</v>
      </c>
      <c r="F180" s="67">
        <v>45614</v>
      </c>
      <c r="G180" s="118">
        <v>248.14</v>
      </c>
      <c r="H180" s="118">
        <v>3.06</v>
      </c>
      <c r="I180" s="118">
        <v>34.58</v>
      </c>
      <c r="J180" s="332" t="s">
        <v>271</v>
      </c>
      <c r="K180" s="333"/>
      <c r="L180" s="65" t="s">
        <v>199</v>
      </c>
      <c r="M180" s="52"/>
      <c r="N180" s="54"/>
      <c r="O180" s="55"/>
    </row>
    <row r="181" spans="1:15" ht="23.25" hidden="1" customHeight="1" thickBot="1" x14ac:dyDescent="0.35">
      <c r="A181" s="33">
        <v>151</v>
      </c>
      <c r="B181" s="205" t="s">
        <v>282</v>
      </c>
      <c r="C181" s="68" t="s">
        <v>71</v>
      </c>
      <c r="D181" s="214" t="s">
        <v>344</v>
      </c>
      <c r="E181" s="67">
        <v>45608</v>
      </c>
      <c r="F181" s="117">
        <v>45616</v>
      </c>
      <c r="G181" s="119">
        <v>517.53</v>
      </c>
      <c r="H181" s="118">
        <v>6.68</v>
      </c>
      <c r="I181" s="118">
        <v>64.75</v>
      </c>
      <c r="J181" s="332" t="s">
        <v>271</v>
      </c>
      <c r="K181" s="333"/>
      <c r="L181" s="65" t="s">
        <v>183</v>
      </c>
      <c r="M181" s="52"/>
      <c r="N181" s="54"/>
      <c r="O181" s="55"/>
    </row>
    <row r="182" spans="1:15" ht="23.25" hidden="1" customHeight="1" thickBot="1" x14ac:dyDescent="0.35">
      <c r="A182" s="31">
        <v>152</v>
      </c>
      <c r="B182" s="90" t="s">
        <v>283</v>
      </c>
      <c r="C182" s="68" t="s">
        <v>136</v>
      </c>
      <c r="D182" s="109" t="s">
        <v>72</v>
      </c>
      <c r="E182" s="67">
        <v>45610</v>
      </c>
      <c r="F182" s="67">
        <v>45617</v>
      </c>
      <c r="G182" s="118">
        <v>278.48</v>
      </c>
      <c r="H182" s="118">
        <v>3.46</v>
      </c>
      <c r="I182" s="118">
        <v>37.909999999999997</v>
      </c>
      <c r="J182" s="332" t="s">
        <v>271</v>
      </c>
      <c r="K182" s="333"/>
      <c r="L182" s="65" t="s">
        <v>200</v>
      </c>
      <c r="M182" s="52"/>
      <c r="N182" s="54"/>
      <c r="O182" s="55"/>
    </row>
    <row r="183" spans="1:15" ht="23.25" hidden="1" customHeight="1" thickBot="1" x14ac:dyDescent="0.35">
      <c r="A183" s="33">
        <v>153</v>
      </c>
      <c r="B183" s="101" t="s">
        <v>266</v>
      </c>
      <c r="C183" s="104" t="s">
        <v>70</v>
      </c>
      <c r="D183" s="109" t="s">
        <v>72</v>
      </c>
      <c r="E183" s="67">
        <v>45610</v>
      </c>
      <c r="F183" s="67">
        <v>45617</v>
      </c>
      <c r="G183" s="118">
        <v>248.14</v>
      </c>
      <c r="H183" s="118">
        <v>3.06</v>
      </c>
      <c r="I183" s="118">
        <v>34.58</v>
      </c>
      <c r="J183" s="332" t="s">
        <v>271</v>
      </c>
      <c r="K183" s="333"/>
      <c r="L183" s="65" t="s">
        <v>353</v>
      </c>
      <c r="M183" s="52"/>
      <c r="N183" s="54"/>
      <c r="O183" s="55"/>
    </row>
    <row r="184" spans="1:15" ht="23.25" hidden="1" customHeight="1" thickBot="1" x14ac:dyDescent="0.35">
      <c r="A184" s="31">
        <v>154</v>
      </c>
      <c r="B184" s="90" t="s">
        <v>284</v>
      </c>
      <c r="C184" s="104" t="s">
        <v>335</v>
      </c>
      <c r="D184" s="109" t="s">
        <v>72</v>
      </c>
      <c r="E184" s="67">
        <v>45610</v>
      </c>
      <c r="F184" s="67">
        <v>45617</v>
      </c>
      <c r="G184" s="118">
        <f>320.83+135.52</f>
        <v>456.35</v>
      </c>
      <c r="H184" s="118">
        <f>4.19+1.68</f>
        <v>5.87</v>
      </c>
      <c r="I184" s="118">
        <f>46.66+25.28</f>
        <v>71.94</v>
      </c>
      <c r="J184" s="332" t="s">
        <v>271</v>
      </c>
      <c r="K184" s="333"/>
      <c r="L184" s="65" t="s">
        <v>207</v>
      </c>
      <c r="M184" s="52"/>
      <c r="N184" s="54"/>
      <c r="O184" s="55"/>
    </row>
    <row r="185" spans="1:15" ht="23.25" hidden="1" customHeight="1" thickBot="1" x14ac:dyDescent="0.35">
      <c r="A185" s="33">
        <v>155</v>
      </c>
      <c r="B185" s="90" t="s">
        <v>265</v>
      </c>
      <c r="C185" s="104" t="s">
        <v>70</v>
      </c>
      <c r="D185" s="109" t="s">
        <v>72</v>
      </c>
      <c r="E185" s="67">
        <v>45614</v>
      </c>
      <c r="F185" s="67">
        <v>45617</v>
      </c>
      <c r="G185" s="118">
        <v>248.14</v>
      </c>
      <c r="H185" s="118">
        <v>3.06</v>
      </c>
      <c r="I185" s="118">
        <v>34.58</v>
      </c>
      <c r="J185" s="332" t="s">
        <v>271</v>
      </c>
      <c r="K185" s="333"/>
      <c r="L185" s="65" t="s">
        <v>199</v>
      </c>
      <c r="M185" s="52"/>
      <c r="N185" s="54"/>
      <c r="O185" s="55"/>
    </row>
    <row r="186" spans="1:15" ht="23.25" hidden="1" customHeight="1" thickBot="1" x14ac:dyDescent="0.35">
      <c r="A186" s="31">
        <v>156</v>
      </c>
      <c r="B186" s="90" t="s">
        <v>285</v>
      </c>
      <c r="C186" s="104" t="s">
        <v>70</v>
      </c>
      <c r="D186" s="109" t="s">
        <v>72</v>
      </c>
      <c r="E186" s="67">
        <v>45614</v>
      </c>
      <c r="F186" s="67">
        <v>45617</v>
      </c>
      <c r="G186" s="118">
        <v>248.14</v>
      </c>
      <c r="H186" s="118">
        <v>3.06</v>
      </c>
      <c r="I186" s="118">
        <v>34.58</v>
      </c>
      <c r="J186" s="332" t="s">
        <v>271</v>
      </c>
      <c r="K186" s="333"/>
      <c r="L186" s="65" t="s">
        <v>163</v>
      </c>
      <c r="M186" s="52"/>
      <c r="N186" s="54"/>
      <c r="O186" s="55"/>
    </row>
    <row r="187" spans="1:15" ht="23.25" hidden="1" customHeight="1" thickBot="1" x14ac:dyDescent="0.35">
      <c r="A187" s="33">
        <v>157</v>
      </c>
      <c r="B187" s="205" t="s">
        <v>286</v>
      </c>
      <c r="C187" s="104" t="s">
        <v>162</v>
      </c>
      <c r="D187" s="110" t="s">
        <v>344</v>
      </c>
      <c r="E187" s="67">
        <v>45612</v>
      </c>
      <c r="F187" s="117">
        <v>45619</v>
      </c>
      <c r="G187" s="119">
        <v>517.53</v>
      </c>
      <c r="H187" s="118">
        <v>6.68</v>
      </c>
      <c r="I187" s="118">
        <v>64.75</v>
      </c>
      <c r="J187" s="332" t="s">
        <v>271</v>
      </c>
      <c r="K187" s="333"/>
      <c r="L187" s="65" t="s">
        <v>205</v>
      </c>
      <c r="M187" s="52"/>
      <c r="N187" s="54"/>
      <c r="O187" s="55"/>
    </row>
    <row r="188" spans="1:15" ht="23.25" hidden="1" customHeight="1" thickBot="1" x14ac:dyDescent="0.35">
      <c r="A188" s="31">
        <v>158</v>
      </c>
      <c r="B188" s="90" t="s">
        <v>287</v>
      </c>
      <c r="C188" s="93" t="s">
        <v>231</v>
      </c>
      <c r="D188" s="109" t="s">
        <v>72</v>
      </c>
      <c r="E188" s="67">
        <v>45614</v>
      </c>
      <c r="F188" s="117">
        <v>45618</v>
      </c>
      <c r="G188" s="119">
        <v>362.71</v>
      </c>
      <c r="H188" s="118">
        <v>4.59</v>
      </c>
      <c r="I188" s="118">
        <v>53.66</v>
      </c>
      <c r="J188" s="332" t="s">
        <v>271</v>
      </c>
      <c r="K188" s="333"/>
      <c r="L188" s="65" t="s">
        <v>130</v>
      </c>
      <c r="M188" s="52"/>
      <c r="N188" s="54"/>
      <c r="O188" s="55"/>
    </row>
    <row r="189" spans="1:15" ht="23.25" hidden="1" customHeight="1" thickBot="1" x14ac:dyDescent="0.35">
      <c r="A189" s="33">
        <v>159</v>
      </c>
      <c r="B189" s="90" t="s">
        <v>288</v>
      </c>
      <c r="C189" s="104" t="s">
        <v>90</v>
      </c>
      <c r="D189" s="109" t="s">
        <v>72</v>
      </c>
      <c r="E189" s="67">
        <v>45614</v>
      </c>
      <c r="F189" s="117">
        <v>45618</v>
      </c>
      <c r="G189" s="118">
        <v>248.14</v>
      </c>
      <c r="H189" s="118">
        <v>3.06</v>
      </c>
      <c r="I189" s="118">
        <v>34.58</v>
      </c>
      <c r="J189" s="332" t="s">
        <v>271</v>
      </c>
      <c r="K189" s="333"/>
      <c r="L189" s="65" t="s">
        <v>204</v>
      </c>
      <c r="M189" s="52"/>
      <c r="N189" s="54"/>
      <c r="O189" s="55"/>
    </row>
    <row r="190" spans="1:15" ht="23.25" hidden="1" customHeight="1" thickBot="1" x14ac:dyDescent="0.35">
      <c r="A190" s="31">
        <v>160</v>
      </c>
      <c r="B190" s="90" t="s">
        <v>289</v>
      </c>
      <c r="C190" s="104" t="s">
        <v>90</v>
      </c>
      <c r="D190" s="109" t="s">
        <v>72</v>
      </c>
      <c r="E190" s="67">
        <v>45614</v>
      </c>
      <c r="F190" s="67">
        <v>45620</v>
      </c>
      <c r="G190" s="118">
        <v>248.14</v>
      </c>
      <c r="H190" s="118">
        <v>3.06</v>
      </c>
      <c r="I190" s="118">
        <v>34.58</v>
      </c>
      <c r="J190" s="332" t="s">
        <v>271</v>
      </c>
      <c r="K190" s="333"/>
      <c r="L190" s="65" t="s">
        <v>202</v>
      </c>
      <c r="M190" s="52"/>
      <c r="N190" s="54"/>
      <c r="O190" s="55"/>
    </row>
    <row r="191" spans="1:15" ht="23.25" hidden="1" customHeight="1" thickBot="1" x14ac:dyDescent="0.35">
      <c r="A191" s="33">
        <v>161</v>
      </c>
      <c r="B191" s="206" t="s">
        <v>290</v>
      </c>
      <c r="C191" s="107" t="s">
        <v>71</v>
      </c>
      <c r="D191" s="214" t="s">
        <v>344</v>
      </c>
      <c r="E191" s="67">
        <v>45616</v>
      </c>
      <c r="F191" s="67">
        <v>45625</v>
      </c>
      <c r="G191" s="119">
        <v>517.53</v>
      </c>
      <c r="H191" s="118">
        <v>6.68</v>
      </c>
      <c r="I191" s="118">
        <v>64.75</v>
      </c>
      <c r="J191" s="332" t="s">
        <v>271</v>
      </c>
      <c r="K191" s="333"/>
      <c r="L191" s="65" t="s">
        <v>206</v>
      </c>
      <c r="M191" s="52"/>
      <c r="N191" s="54"/>
      <c r="O191" s="55"/>
    </row>
    <row r="192" spans="1:15" ht="23.25" hidden="1" customHeight="1" thickBot="1" x14ac:dyDescent="0.35">
      <c r="A192" s="31">
        <v>162</v>
      </c>
      <c r="B192" s="85" t="s">
        <v>291</v>
      </c>
      <c r="C192" s="104" t="s">
        <v>90</v>
      </c>
      <c r="D192" s="109" t="s">
        <v>72</v>
      </c>
      <c r="E192" s="67">
        <v>45618</v>
      </c>
      <c r="F192" s="117">
        <v>45622</v>
      </c>
      <c r="G192" s="118">
        <v>248.14</v>
      </c>
      <c r="H192" s="118">
        <v>3.06</v>
      </c>
      <c r="I192" s="118">
        <v>34.58</v>
      </c>
      <c r="J192" s="332" t="s">
        <v>271</v>
      </c>
      <c r="K192" s="333"/>
      <c r="L192" s="65" t="s">
        <v>183</v>
      </c>
      <c r="M192" s="52"/>
      <c r="N192" s="54"/>
      <c r="O192" s="55"/>
    </row>
    <row r="193" spans="1:15" ht="23.25" hidden="1" customHeight="1" thickBot="1" x14ac:dyDescent="0.35">
      <c r="A193" s="33">
        <v>163</v>
      </c>
      <c r="B193" s="85" t="s">
        <v>292</v>
      </c>
      <c r="C193" s="68" t="s">
        <v>336</v>
      </c>
      <c r="D193" s="109" t="s">
        <v>72</v>
      </c>
      <c r="E193" s="67">
        <v>45618</v>
      </c>
      <c r="F193" s="67">
        <v>45625</v>
      </c>
      <c r="G193" s="119">
        <v>398.56</v>
      </c>
      <c r="H193" s="118">
        <v>5.08</v>
      </c>
      <c r="I193" s="118">
        <v>65.17</v>
      </c>
      <c r="J193" s="332" t="s">
        <v>271</v>
      </c>
      <c r="K193" s="333"/>
      <c r="L193" s="65" t="s">
        <v>207</v>
      </c>
      <c r="M193" s="52"/>
      <c r="N193" s="54"/>
      <c r="O193" s="55"/>
    </row>
    <row r="194" spans="1:15" ht="23.25" hidden="1" customHeight="1" thickBot="1" x14ac:dyDescent="0.3">
      <c r="A194" s="31">
        <v>164</v>
      </c>
      <c r="B194" s="85" t="s">
        <v>293</v>
      </c>
      <c r="C194" s="91" t="s">
        <v>263</v>
      </c>
      <c r="D194" s="109" t="s">
        <v>72</v>
      </c>
      <c r="E194" s="67">
        <v>45618</v>
      </c>
      <c r="F194" s="117">
        <v>45623</v>
      </c>
      <c r="G194" s="118">
        <v>372.59</v>
      </c>
      <c r="H194" s="118">
        <v>4.7240000000000002</v>
      </c>
      <c r="I194" s="118">
        <v>60.99</v>
      </c>
      <c r="J194" s="332" t="s">
        <v>271</v>
      </c>
      <c r="K194" s="333"/>
      <c r="L194" s="65" t="s">
        <v>203</v>
      </c>
      <c r="M194" s="52"/>
      <c r="N194" s="54"/>
      <c r="O194" s="55"/>
    </row>
    <row r="195" spans="1:15" ht="23.25" hidden="1" customHeight="1" thickBot="1" x14ac:dyDescent="0.35">
      <c r="A195" s="33">
        <v>165</v>
      </c>
      <c r="B195" s="85" t="s">
        <v>294</v>
      </c>
      <c r="C195" s="68" t="s">
        <v>162</v>
      </c>
      <c r="D195" s="109" t="s">
        <v>72</v>
      </c>
      <c r="E195" s="67">
        <v>45618</v>
      </c>
      <c r="F195" s="117">
        <v>45623</v>
      </c>
      <c r="G195" s="118">
        <v>278.48</v>
      </c>
      <c r="H195" s="118">
        <v>3.46</v>
      </c>
      <c r="I195" s="118">
        <v>37.909999999999997</v>
      </c>
      <c r="J195" s="332" t="s">
        <v>271</v>
      </c>
      <c r="K195" s="333"/>
      <c r="L195" s="65" t="s">
        <v>204</v>
      </c>
      <c r="M195" s="52"/>
      <c r="N195" s="54"/>
      <c r="O195" s="55"/>
    </row>
    <row r="196" spans="1:15" ht="23.25" hidden="1" customHeight="1" thickBot="1" x14ac:dyDescent="0.35">
      <c r="A196" s="31">
        <v>166</v>
      </c>
      <c r="B196" s="85" t="s">
        <v>267</v>
      </c>
      <c r="C196" s="93" t="s">
        <v>71</v>
      </c>
      <c r="D196" s="109" t="s">
        <v>72</v>
      </c>
      <c r="E196" s="67">
        <v>45618</v>
      </c>
      <c r="F196" s="117">
        <v>45625</v>
      </c>
      <c r="G196" s="118">
        <v>278.48</v>
      </c>
      <c r="H196" s="118">
        <v>3.46</v>
      </c>
      <c r="I196" s="118">
        <v>37.909999999999997</v>
      </c>
      <c r="J196" s="332" t="s">
        <v>271</v>
      </c>
      <c r="K196" s="333"/>
      <c r="L196" s="65" t="s">
        <v>353</v>
      </c>
      <c r="M196" s="52"/>
      <c r="N196" s="54"/>
      <c r="O196" s="55"/>
    </row>
    <row r="197" spans="1:15" ht="23.25" hidden="1" customHeight="1" thickBot="1" x14ac:dyDescent="0.35">
      <c r="A197" s="33">
        <v>167</v>
      </c>
      <c r="B197" s="85" t="s">
        <v>295</v>
      </c>
      <c r="C197" s="68" t="s">
        <v>136</v>
      </c>
      <c r="D197" s="109" t="s">
        <v>72</v>
      </c>
      <c r="E197" s="67">
        <v>45618</v>
      </c>
      <c r="F197" s="117">
        <v>45625</v>
      </c>
      <c r="G197" s="118">
        <v>278.48</v>
      </c>
      <c r="H197" s="118">
        <v>3.46</v>
      </c>
      <c r="I197" s="118">
        <v>37.909999999999997</v>
      </c>
      <c r="J197" s="332" t="s">
        <v>271</v>
      </c>
      <c r="K197" s="333"/>
      <c r="L197" s="65" t="s">
        <v>200</v>
      </c>
      <c r="M197" s="52"/>
      <c r="N197" s="54"/>
      <c r="O197" s="55"/>
    </row>
    <row r="198" spans="1:15" ht="23.25" hidden="1" customHeight="1" thickBot="1" x14ac:dyDescent="0.35">
      <c r="A198" s="31">
        <v>168</v>
      </c>
      <c r="B198" s="85" t="s">
        <v>296</v>
      </c>
      <c r="C198" s="68" t="s">
        <v>90</v>
      </c>
      <c r="D198" s="109" t="s">
        <v>72</v>
      </c>
      <c r="E198" s="67">
        <v>45618</v>
      </c>
      <c r="F198" s="117">
        <v>45622</v>
      </c>
      <c r="G198" s="118">
        <v>248.14</v>
      </c>
      <c r="H198" s="118">
        <v>3.06</v>
      </c>
      <c r="I198" s="118">
        <v>34.58</v>
      </c>
      <c r="J198" s="332" t="s">
        <v>271</v>
      </c>
      <c r="K198" s="333"/>
      <c r="L198" s="65" t="s">
        <v>201</v>
      </c>
      <c r="M198" s="52"/>
      <c r="N198" s="54"/>
      <c r="O198" s="55"/>
    </row>
    <row r="199" spans="1:15" ht="23.25" hidden="1" customHeight="1" thickBot="1" x14ac:dyDescent="0.35">
      <c r="A199" s="33">
        <v>169</v>
      </c>
      <c r="B199" s="85" t="s">
        <v>264</v>
      </c>
      <c r="C199" s="68" t="s">
        <v>71</v>
      </c>
      <c r="D199" s="109" t="s">
        <v>72</v>
      </c>
      <c r="E199" s="67">
        <v>45618</v>
      </c>
      <c r="F199" s="117">
        <v>45625</v>
      </c>
      <c r="G199" s="118">
        <v>278.48</v>
      </c>
      <c r="H199" s="118">
        <v>3.46</v>
      </c>
      <c r="I199" s="118">
        <v>37.909999999999997</v>
      </c>
      <c r="J199" s="332" t="s">
        <v>271</v>
      </c>
      <c r="K199" s="333"/>
      <c r="L199" s="65" t="s">
        <v>201</v>
      </c>
      <c r="M199" s="52"/>
      <c r="N199" s="54"/>
      <c r="O199" s="55"/>
    </row>
    <row r="200" spans="1:15" ht="23.25" hidden="1" customHeight="1" thickBot="1" x14ac:dyDescent="0.35">
      <c r="A200" s="31">
        <v>170</v>
      </c>
      <c r="B200" s="85" t="s">
        <v>297</v>
      </c>
      <c r="C200" s="68" t="s">
        <v>337</v>
      </c>
      <c r="D200" s="109" t="s">
        <v>72</v>
      </c>
      <c r="E200" s="67">
        <v>45618</v>
      </c>
      <c r="F200" s="117">
        <v>45626</v>
      </c>
      <c r="G200" s="119">
        <v>362.71</v>
      </c>
      <c r="H200" s="118">
        <v>4.59</v>
      </c>
      <c r="I200" s="118">
        <v>53.66</v>
      </c>
      <c r="J200" s="332" t="s">
        <v>271</v>
      </c>
      <c r="K200" s="333"/>
      <c r="L200" s="65" t="s">
        <v>197</v>
      </c>
      <c r="M200" s="52"/>
      <c r="N200" s="54"/>
      <c r="O200" s="55"/>
    </row>
    <row r="201" spans="1:15" ht="23.25" hidden="1" customHeight="1" thickBot="1" x14ac:dyDescent="0.35">
      <c r="A201" s="33">
        <v>171</v>
      </c>
      <c r="B201" s="85" t="s">
        <v>298</v>
      </c>
      <c r="C201" s="68" t="s">
        <v>263</v>
      </c>
      <c r="D201" s="109" t="s">
        <v>72</v>
      </c>
      <c r="E201" s="67">
        <v>45618</v>
      </c>
      <c r="F201" s="67">
        <v>45625</v>
      </c>
      <c r="G201" s="118">
        <v>372.59</v>
      </c>
      <c r="H201" s="118">
        <v>4.7240000000000002</v>
      </c>
      <c r="I201" s="118">
        <v>60.99</v>
      </c>
      <c r="J201" s="332" t="s">
        <v>271</v>
      </c>
      <c r="K201" s="333"/>
      <c r="L201" s="65" t="s">
        <v>199</v>
      </c>
      <c r="M201" s="52"/>
      <c r="N201" s="54"/>
      <c r="O201" s="55"/>
    </row>
    <row r="202" spans="1:15" ht="23.25" hidden="1" customHeight="1" thickBot="1" x14ac:dyDescent="0.35">
      <c r="A202" s="31">
        <v>172</v>
      </c>
      <c r="B202" s="102" t="s">
        <v>299</v>
      </c>
      <c r="C202" s="204" t="s">
        <v>90</v>
      </c>
      <c r="D202" s="214" t="s">
        <v>344</v>
      </c>
      <c r="E202" s="67">
        <v>45616</v>
      </c>
      <c r="F202" s="117">
        <v>45627</v>
      </c>
      <c r="G202" s="119">
        <v>497.3</v>
      </c>
      <c r="H202" s="118">
        <v>6.41</v>
      </c>
      <c r="I202" s="118">
        <v>62.44</v>
      </c>
      <c r="J202" s="332" t="s">
        <v>271</v>
      </c>
      <c r="K202" s="333"/>
      <c r="L202" s="65" t="s">
        <v>205</v>
      </c>
      <c r="M202" s="52"/>
      <c r="N202" s="54"/>
      <c r="O202" s="55"/>
    </row>
    <row r="203" spans="1:15" ht="23.25" hidden="1" customHeight="1" thickBot="1" x14ac:dyDescent="0.35">
      <c r="A203" s="33">
        <v>173</v>
      </c>
      <c r="B203" s="85" t="s">
        <v>300</v>
      </c>
      <c r="C203" s="68" t="s">
        <v>263</v>
      </c>
      <c r="D203" s="109" t="s">
        <v>72</v>
      </c>
      <c r="E203" s="67">
        <v>45618</v>
      </c>
      <c r="F203" s="117">
        <v>45628</v>
      </c>
      <c r="G203" s="118">
        <v>372.59</v>
      </c>
      <c r="H203" s="118">
        <v>4.7240000000000002</v>
      </c>
      <c r="I203" s="118">
        <v>60.99</v>
      </c>
      <c r="J203" s="332" t="s">
        <v>271</v>
      </c>
      <c r="K203" s="333"/>
      <c r="L203" s="65" t="s">
        <v>183</v>
      </c>
      <c r="M203" s="52"/>
      <c r="N203" s="54"/>
      <c r="O203" s="55"/>
    </row>
    <row r="204" spans="1:15" ht="23.25" hidden="1" customHeight="1" thickBot="1" x14ac:dyDescent="0.35">
      <c r="A204" s="31">
        <v>174</v>
      </c>
      <c r="B204" s="85" t="s">
        <v>301</v>
      </c>
      <c r="C204" s="68" t="s">
        <v>70</v>
      </c>
      <c r="D204" s="109" t="s">
        <v>72</v>
      </c>
      <c r="E204" s="67">
        <v>45621</v>
      </c>
      <c r="F204" s="117">
        <v>45629</v>
      </c>
      <c r="G204" s="118">
        <v>248.14</v>
      </c>
      <c r="H204" s="118">
        <v>3.06</v>
      </c>
      <c r="I204" s="118">
        <v>34.58</v>
      </c>
      <c r="J204" s="332" t="s">
        <v>271</v>
      </c>
      <c r="K204" s="333"/>
      <c r="L204" s="65" t="s">
        <v>204</v>
      </c>
      <c r="M204" s="52"/>
      <c r="N204" s="54"/>
      <c r="O204" s="55"/>
    </row>
    <row r="205" spans="1:15" ht="23.25" hidden="1" customHeight="1" thickBot="1" x14ac:dyDescent="0.35">
      <c r="A205" s="33">
        <v>175</v>
      </c>
      <c r="B205" s="100" t="s">
        <v>302</v>
      </c>
      <c r="C205" s="100" t="s">
        <v>338</v>
      </c>
      <c r="D205" s="109" t="s">
        <v>72</v>
      </c>
      <c r="E205" s="67">
        <v>45625</v>
      </c>
      <c r="F205" s="117">
        <v>45630</v>
      </c>
      <c r="G205" s="118">
        <f>222.67+151.36</f>
        <v>374.03</v>
      </c>
      <c r="H205" s="118">
        <f>1.892+2.85</f>
        <v>4.742</v>
      </c>
      <c r="I205" s="118">
        <f>34.66+26.51</f>
        <v>61.17</v>
      </c>
      <c r="J205" s="332" t="s">
        <v>271</v>
      </c>
      <c r="K205" s="333"/>
      <c r="L205" s="65" t="s">
        <v>199</v>
      </c>
      <c r="M205" s="52"/>
      <c r="N205" s="54"/>
      <c r="O205" s="55"/>
    </row>
    <row r="206" spans="1:15" ht="23.25" hidden="1" customHeight="1" thickBot="1" x14ac:dyDescent="0.35">
      <c r="A206" s="31">
        <v>176</v>
      </c>
      <c r="B206" s="85" t="s">
        <v>303</v>
      </c>
      <c r="C206" s="104" t="s">
        <v>70</v>
      </c>
      <c r="D206" s="109" t="s">
        <v>72</v>
      </c>
      <c r="E206" s="67">
        <v>45626</v>
      </c>
      <c r="F206" s="117">
        <v>45630</v>
      </c>
      <c r="G206" s="118">
        <v>248.14</v>
      </c>
      <c r="H206" s="118">
        <v>3.06</v>
      </c>
      <c r="I206" s="118">
        <v>34.58</v>
      </c>
      <c r="J206" s="332" t="s">
        <v>271</v>
      </c>
      <c r="K206" s="333"/>
      <c r="L206" s="65" t="s">
        <v>201</v>
      </c>
      <c r="M206" s="52"/>
      <c r="N206" s="54"/>
      <c r="O206" s="55"/>
    </row>
    <row r="207" spans="1:15" ht="23.25" hidden="1" customHeight="1" thickBot="1" x14ac:dyDescent="0.35">
      <c r="A207" s="33">
        <v>177</v>
      </c>
      <c r="B207" s="85" t="s">
        <v>269</v>
      </c>
      <c r="C207" s="68" t="s">
        <v>71</v>
      </c>
      <c r="D207" s="109" t="s">
        <v>72</v>
      </c>
      <c r="E207" s="67">
        <v>45626</v>
      </c>
      <c r="F207" s="117">
        <v>45632</v>
      </c>
      <c r="G207" s="118">
        <v>278.48</v>
      </c>
      <c r="H207" s="118">
        <v>3.46</v>
      </c>
      <c r="I207" s="118">
        <v>37.909999999999997</v>
      </c>
      <c r="J207" s="332" t="s">
        <v>271</v>
      </c>
      <c r="K207" s="333"/>
      <c r="L207" s="65" t="s">
        <v>353</v>
      </c>
      <c r="M207" s="52"/>
      <c r="N207" s="54"/>
      <c r="O207" s="55"/>
    </row>
    <row r="208" spans="1:15" ht="23.25" hidden="1" customHeight="1" thickBot="1" x14ac:dyDescent="0.35">
      <c r="A208" s="31">
        <v>178</v>
      </c>
      <c r="B208" s="85" t="s">
        <v>304</v>
      </c>
      <c r="C208" s="68" t="s">
        <v>71</v>
      </c>
      <c r="D208" s="109" t="s">
        <v>72</v>
      </c>
      <c r="E208" s="67">
        <v>45629</v>
      </c>
      <c r="F208" s="117">
        <v>45635</v>
      </c>
      <c r="G208" s="118">
        <v>278.48</v>
      </c>
      <c r="H208" s="118">
        <v>3.46</v>
      </c>
      <c r="I208" s="118">
        <v>37.909999999999997</v>
      </c>
      <c r="J208" s="332" t="s">
        <v>271</v>
      </c>
      <c r="K208" s="333"/>
      <c r="L208" s="65" t="s">
        <v>130</v>
      </c>
      <c r="M208" s="52"/>
      <c r="N208" s="54"/>
      <c r="O208" s="55"/>
    </row>
    <row r="209" spans="1:15" ht="23.25" hidden="1" customHeight="1" thickBot="1" x14ac:dyDescent="0.35">
      <c r="A209" s="33">
        <v>179</v>
      </c>
      <c r="B209" s="85" t="s">
        <v>305</v>
      </c>
      <c r="C209" s="104" t="s">
        <v>70</v>
      </c>
      <c r="D209" s="109" t="s">
        <v>72</v>
      </c>
      <c r="E209" s="67">
        <v>45629</v>
      </c>
      <c r="F209" s="117">
        <v>45635</v>
      </c>
      <c r="G209" s="118">
        <v>248.14</v>
      </c>
      <c r="H209" s="118">
        <v>3.06</v>
      </c>
      <c r="I209" s="118">
        <v>34.58</v>
      </c>
      <c r="J209" s="332" t="s">
        <v>271</v>
      </c>
      <c r="K209" s="333"/>
      <c r="L209" s="65" t="s">
        <v>201</v>
      </c>
      <c r="M209" s="52"/>
      <c r="N209" s="54"/>
      <c r="O209" s="55"/>
    </row>
    <row r="210" spans="1:15" ht="23.25" hidden="1" customHeight="1" thickBot="1" x14ac:dyDescent="0.35">
      <c r="A210" s="31">
        <v>180</v>
      </c>
      <c r="B210" s="85" t="s">
        <v>306</v>
      </c>
      <c r="C210" s="104" t="s">
        <v>70</v>
      </c>
      <c r="D210" s="109" t="s">
        <v>72</v>
      </c>
      <c r="E210" s="67">
        <v>45629</v>
      </c>
      <c r="F210" s="117">
        <v>45635</v>
      </c>
      <c r="G210" s="118">
        <v>248.14</v>
      </c>
      <c r="H210" s="118">
        <v>3.06</v>
      </c>
      <c r="I210" s="118">
        <v>34.58</v>
      </c>
      <c r="J210" s="332" t="s">
        <v>271</v>
      </c>
      <c r="K210" s="333"/>
      <c r="L210" s="65" t="s">
        <v>200</v>
      </c>
      <c r="M210" s="52"/>
      <c r="N210" s="54"/>
      <c r="O210" s="55"/>
    </row>
    <row r="211" spans="1:15" ht="23.25" hidden="1" customHeight="1" thickBot="1" x14ac:dyDescent="0.35">
      <c r="A211" s="33">
        <v>181</v>
      </c>
      <c r="B211" s="85" t="s">
        <v>307</v>
      </c>
      <c r="C211" s="68" t="s">
        <v>71</v>
      </c>
      <c r="D211" s="109" t="s">
        <v>72</v>
      </c>
      <c r="E211" s="67">
        <v>45629</v>
      </c>
      <c r="F211" s="117">
        <v>45635</v>
      </c>
      <c r="G211" s="118">
        <v>278.48</v>
      </c>
      <c r="H211" s="118">
        <v>3.46</v>
      </c>
      <c r="I211" s="118">
        <v>37.909999999999997</v>
      </c>
      <c r="J211" s="332" t="s">
        <v>271</v>
      </c>
      <c r="K211" s="333"/>
      <c r="L211" s="65" t="s">
        <v>204</v>
      </c>
      <c r="M211" s="52"/>
      <c r="N211" s="54"/>
      <c r="O211" s="55"/>
    </row>
    <row r="212" spans="1:15" ht="23.25" hidden="1" customHeight="1" thickBot="1" x14ac:dyDescent="0.35">
      <c r="A212" s="31">
        <v>182</v>
      </c>
      <c r="B212" s="85" t="s">
        <v>308</v>
      </c>
      <c r="C212" s="68" t="s">
        <v>339</v>
      </c>
      <c r="D212" s="109" t="s">
        <v>72</v>
      </c>
      <c r="E212" s="67">
        <v>45629</v>
      </c>
      <c r="F212" s="117">
        <v>45635</v>
      </c>
      <c r="G212" s="118">
        <f>222.67+151.36</f>
        <v>374.03</v>
      </c>
      <c r="H212" s="118">
        <f>1.892+2.85</f>
        <v>4.742</v>
      </c>
      <c r="I212" s="118">
        <f>34.66+26.51</f>
        <v>61.17</v>
      </c>
      <c r="J212" s="332" t="s">
        <v>271</v>
      </c>
      <c r="K212" s="333"/>
      <c r="L212" s="65" t="s">
        <v>197</v>
      </c>
      <c r="M212" s="52"/>
      <c r="N212" s="54"/>
      <c r="O212" s="55"/>
    </row>
    <row r="213" spans="1:15" ht="23.25" hidden="1" customHeight="1" thickBot="1" x14ac:dyDescent="0.35">
      <c r="A213" s="33">
        <v>183</v>
      </c>
      <c r="B213" s="85" t="s">
        <v>309</v>
      </c>
      <c r="C213" s="68" t="s">
        <v>340</v>
      </c>
      <c r="D213" s="109" t="s">
        <v>72</v>
      </c>
      <c r="E213" s="67">
        <v>45630</v>
      </c>
      <c r="F213" s="117">
        <v>45636</v>
      </c>
      <c r="G213" s="119">
        <f>315.17+135.52</f>
        <v>450.69000000000005</v>
      </c>
      <c r="H213" s="118">
        <f>4.11+1.68</f>
        <v>5.79</v>
      </c>
      <c r="I213" s="118">
        <f>46+25.28</f>
        <v>71.28</v>
      </c>
      <c r="J213" s="332" t="s">
        <v>271</v>
      </c>
      <c r="K213" s="333"/>
      <c r="L213" s="65" t="s">
        <v>199</v>
      </c>
      <c r="M213" s="52"/>
      <c r="N213" s="54"/>
      <c r="O213" s="55"/>
    </row>
    <row r="214" spans="1:15" ht="23.25" hidden="1" customHeight="1" thickBot="1" x14ac:dyDescent="0.35">
      <c r="A214" s="31">
        <v>184</v>
      </c>
      <c r="B214" s="85" t="s">
        <v>310</v>
      </c>
      <c r="C214" s="68" t="s">
        <v>90</v>
      </c>
      <c r="D214" s="214" t="s">
        <v>143</v>
      </c>
      <c r="E214" s="67">
        <v>45630</v>
      </c>
      <c r="F214" s="117">
        <v>45636</v>
      </c>
      <c r="G214" s="118">
        <v>415.84</v>
      </c>
      <c r="H214" s="118">
        <v>5.3</v>
      </c>
      <c r="I214" s="118">
        <v>53.21</v>
      </c>
      <c r="J214" s="332" t="s">
        <v>271</v>
      </c>
      <c r="K214" s="333"/>
      <c r="L214" s="65" t="s">
        <v>207</v>
      </c>
      <c r="M214" s="52"/>
      <c r="N214" s="54"/>
      <c r="O214" s="55"/>
    </row>
    <row r="215" spans="1:15" ht="23.25" hidden="1" customHeight="1" thickBot="1" x14ac:dyDescent="0.35">
      <c r="A215" s="33">
        <v>185</v>
      </c>
      <c r="B215" s="85" t="s">
        <v>311</v>
      </c>
      <c r="C215" s="68" t="s">
        <v>90</v>
      </c>
      <c r="D215" s="214" t="s">
        <v>143</v>
      </c>
      <c r="E215" s="67">
        <v>45627</v>
      </c>
      <c r="F215" s="117">
        <v>45637</v>
      </c>
      <c r="G215" s="118">
        <v>415.84</v>
      </c>
      <c r="H215" s="118">
        <v>5.3</v>
      </c>
      <c r="I215" s="118">
        <v>53.21</v>
      </c>
      <c r="J215" s="332" t="s">
        <v>271</v>
      </c>
      <c r="K215" s="333"/>
      <c r="L215" s="65" t="s">
        <v>163</v>
      </c>
      <c r="M215" s="52"/>
      <c r="N215" s="54"/>
      <c r="O215" s="55"/>
    </row>
    <row r="216" spans="1:15" ht="23.25" hidden="1" customHeight="1" thickBot="1" x14ac:dyDescent="0.35">
      <c r="A216" s="31">
        <v>186</v>
      </c>
      <c r="B216" s="85" t="s">
        <v>312</v>
      </c>
      <c r="C216" s="68" t="s">
        <v>90</v>
      </c>
      <c r="D216" s="214" t="s">
        <v>143</v>
      </c>
      <c r="E216" s="67">
        <v>45628</v>
      </c>
      <c r="F216" s="117">
        <v>45637</v>
      </c>
      <c r="G216" s="118">
        <v>415.84</v>
      </c>
      <c r="H216" s="118">
        <v>5.3</v>
      </c>
      <c r="I216" s="118">
        <v>53.21</v>
      </c>
      <c r="J216" s="332" t="s">
        <v>271</v>
      </c>
      <c r="K216" s="333"/>
      <c r="L216" s="122" t="s">
        <v>205</v>
      </c>
      <c r="M216" s="52"/>
      <c r="N216" s="54"/>
      <c r="O216" s="55"/>
    </row>
    <row r="217" spans="1:15" ht="23.25" hidden="1" customHeight="1" thickBot="1" x14ac:dyDescent="0.35">
      <c r="A217" s="33">
        <v>187</v>
      </c>
      <c r="B217" s="85" t="s">
        <v>313</v>
      </c>
      <c r="C217" s="68" t="s">
        <v>71</v>
      </c>
      <c r="D217" s="109" t="s">
        <v>72</v>
      </c>
      <c r="E217" s="67">
        <v>45635</v>
      </c>
      <c r="F217" s="117">
        <v>45639</v>
      </c>
      <c r="G217" s="118">
        <v>278.48</v>
      </c>
      <c r="H217" s="118">
        <v>3.46</v>
      </c>
      <c r="I217" s="118">
        <v>37.909999999999997</v>
      </c>
      <c r="J217" s="332" t="s">
        <v>271</v>
      </c>
      <c r="K217" s="333"/>
      <c r="L217" s="65" t="s">
        <v>201</v>
      </c>
      <c r="M217" s="52"/>
      <c r="N217" s="54"/>
      <c r="O217" s="55"/>
    </row>
    <row r="218" spans="1:15" ht="23.25" hidden="1" customHeight="1" thickBot="1" x14ac:dyDescent="0.35">
      <c r="A218" s="31">
        <v>188</v>
      </c>
      <c r="B218" s="85" t="s">
        <v>314</v>
      </c>
      <c r="C218" s="68" t="s">
        <v>341</v>
      </c>
      <c r="D218" s="214" t="s">
        <v>143</v>
      </c>
      <c r="E218" s="67">
        <v>45635</v>
      </c>
      <c r="F218" s="117">
        <v>45641</v>
      </c>
      <c r="G218" s="119">
        <v>727.51</v>
      </c>
      <c r="H218" s="118">
        <v>9.56</v>
      </c>
      <c r="I218" s="118">
        <v>103.7</v>
      </c>
      <c r="J218" s="332" t="s">
        <v>271</v>
      </c>
      <c r="K218" s="333"/>
      <c r="L218" s="65" t="s">
        <v>183</v>
      </c>
      <c r="M218" s="52"/>
      <c r="N218" s="54"/>
      <c r="O218" s="55"/>
    </row>
    <row r="219" spans="1:15" ht="23.25" hidden="1" customHeight="1" thickBot="1" x14ac:dyDescent="0.35">
      <c r="A219" s="33">
        <v>189</v>
      </c>
      <c r="B219" s="85" t="s">
        <v>315</v>
      </c>
      <c r="C219" s="68" t="s">
        <v>90</v>
      </c>
      <c r="D219" s="109" t="s">
        <v>72</v>
      </c>
      <c r="E219" s="67">
        <v>45635</v>
      </c>
      <c r="F219" s="117">
        <v>45642</v>
      </c>
      <c r="G219" s="118">
        <v>248.14</v>
      </c>
      <c r="H219" s="118">
        <v>3.06</v>
      </c>
      <c r="I219" s="118">
        <v>34.58</v>
      </c>
      <c r="J219" s="332" t="s">
        <v>271</v>
      </c>
      <c r="K219" s="333"/>
      <c r="L219" s="65" t="s">
        <v>353</v>
      </c>
      <c r="M219" s="52"/>
      <c r="N219" s="54"/>
      <c r="O219" s="55"/>
    </row>
    <row r="220" spans="1:15" ht="23.25" hidden="1" customHeight="1" thickBot="1" x14ac:dyDescent="0.35">
      <c r="A220" s="31">
        <v>190</v>
      </c>
      <c r="B220" s="85" t="s">
        <v>316</v>
      </c>
      <c r="C220" s="68" t="s">
        <v>70</v>
      </c>
      <c r="D220" s="109" t="s">
        <v>72</v>
      </c>
      <c r="E220" s="67">
        <v>45635</v>
      </c>
      <c r="F220" s="117">
        <v>45642</v>
      </c>
      <c r="G220" s="118">
        <v>248.14</v>
      </c>
      <c r="H220" s="118">
        <v>3.06</v>
      </c>
      <c r="I220" s="118">
        <v>34.58</v>
      </c>
      <c r="J220" s="332" t="s">
        <v>271</v>
      </c>
      <c r="K220" s="333"/>
      <c r="L220" s="65" t="s">
        <v>200</v>
      </c>
      <c r="M220" s="52"/>
      <c r="N220" s="54"/>
      <c r="O220" s="55"/>
    </row>
    <row r="221" spans="1:15" ht="23.25" hidden="1" customHeight="1" thickBot="1" x14ac:dyDescent="0.35">
      <c r="A221" s="33">
        <v>191</v>
      </c>
      <c r="B221" s="85" t="s">
        <v>317</v>
      </c>
      <c r="C221" s="68" t="s">
        <v>71</v>
      </c>
      <c r="D221" s="109" t="s">
        <v>72</v>
      </c>
      <c r="E221" s="67">
        <v>45635</v>
      </c>
      <c r="F221" s="117">
        <v>45642</v>
      </c>
      <c r="G221" s="118">
        <v>278.48</v>
      </c>
      <c r="H221" s="118">
        <v>3.46</v>
      </c>
      <c r="I221" s="118">
        <v>37.909999999999997</v>
      </c>
      <c r="J221" s="332" t="s">
        <v>271</v>
      </c>
      <c r="K221" s="333"/>
      <c r="L221" s="65" t="s">
        <v>130</v>
      </c>
      <c r="M221" s="52"/>
      <c r="N221" s="54"/>
      <c r="O221" s="55"/>
    </row>
    <row r="222" spans="1:15" ht="23.25" hidden="1" customHeight="1" thickBot="1" x14ac:dyDescent="0.35">
      <c r="A222" s="31">
        <v>192</v>
      </c>
      <c r="B222" s="85" t="s">
        <v>318</v>
      </c>
      <c r="C222" s="68" t="s">
        <v>342</v>
      </c>
      <c r="D222" s="109" t="s">
        <v>72</v>
      </c>
      <c r="E222" s="67">
        <v>45635</v>
      </c>
      <c r="F222" s="117">
        <v>45643</v>
      </c>
      <c r="G222" s="119">
        <v>524.99</v>
      </c>
      <c r="H222" s="118">
        <v>6.8</v>
      </c>
      <c r="I222" s="118">
        <v>87.75</v>
      </c>
      <c r="J222" s="332" t="s">
        <v>271</v>
      </c>
      <c r="K222" s="333"/>
      <c r="L222" s="65" t="s">
        <v>199</v>
      </c>
      <c r="M222" s="52"/>
      <c r="N222" s="54"/>
      <c r="O222" s="55"/>
    </row>
    <row r="223" spans="1:15" ht="23.25" hidden="1" customHeight="1" thickBot="1" x14ac:dyDescent="0.35">
      <c r="A223" s="33">
        <v>193</v>
      </c>
      <c r="B223" s="85" t="s">
        <v>319</v>
      </c>
      <c r="C223" s="68" t="s">
        <v>90</v>
      </c>
      <c r="D223" s="214" t="s">
        <v>344</v>
      </c>
      <c r="E223" s="67">
        <v>45635</v>
      </c>
      <c r="F223" s="117">
        <v>45643</v>
      </c>
      <c r="G223" s="119">
        <v>497.3</v>
      </c>
      <c r="H223" s="118">
        <v>6.41</v>
      </c>
      <c r="I223" s="118">
        <v>62.44</v>
      </c>
      <c r="J223" s="332" t="s">
        <v>271</v>
      </c>
      <c r="K223" s="333"/>
      <c r="L223" s="42" t="s">
        <v>207</v>
      </c>
      <c r="M223" s="52"/>
      <c r="N223" s="54"/>
      <c r="O223" s="55"/>
    </row>
    <row r="224" spans="1:15" ht="23.25" hidden="1" customHeight="1" thickBot="1" x14ac:dyDescent="0.35">
      <c r="A224" s="31">
        <v>194</v>
      </c>
      <c r="B224" s="85" t="s">
        <v>320</v>
      </c>
      <c r="C224" s="68" t="s">
        <v>90</v>
      </c>
      <c r="D224" s="214" t="s">
        <v>344</v>
      </c>
      <c r="E224" s="67">
        <v>45635</v>
      </c>
      <c r="F224" s="117">
        <v>45643</v>
      </c>
      <c r="G224" s="119">
        <v>497.3</v>
      </c>
      <c r="H224" s="118">
        <v>6.41</v>
      </c>
      <c r="I224" s="118">
        <v>62.44</v>
      </c>
      <c r="J224" s="332" t="s">
        <v>271</v>
      </c>
      <c r="K224" s="333"/>
      <c r="L224" s="123" t="s">
        <v>206</v>
      </c>
      <c r="M224" s="52"/>
      <c r="N224" s="54"/>
      <c r="O224" s="55"/>
    </row>
    <row r="225" spans="1:15" ht="23.25" hidden="1" customHeight="1" thickBot="1" x14ac:dyDescent="0.35">
      <c r="A225" s="33">
        <v>195</v>
      </c>
      <c r="B225" s="85" t="s">
        <v>321</v>
      </c>
      <c r="C225" s="68" t="s">
        <v>136</v>
      </c>
      <c r="D225" s="214" t="s">
        <v>344</v>
      </c>
      <c r="E225" s="67">
        <v>45635</v>
      </c>
      <c r="F225" s="117">
        <v>45644</v>
      </c>
      <c r="G225" s="119">
        <v>517.53</v>
      </c>
      <c r="H225" s="118">
        <v>6.68</v>
      </c>
      <c r="I225" s="118">
        <v>64.75</v>
      </c>
      <c r="J225" s="332" t="s">
        <v>271</v>
      </c>
      <c r="K225" s="333"/>
      <c r="L225" s="65" t="s">
        <v>203</v>
      </c>
      <c r="M225" s="52"/>
      <c r="N225" s="54"/>
      <c r="O225" s="55"/>
    </row>
    <row r="226" spans="1:15" ht="23.25" hidden="1" customHeight="1" thickBot="1" x14ac:dyDescent="0.35">
      <c r="A226" s="31">
        <v>196</v>
      </c>
      <c r="B226" s="85" t="s">
        <v>322</v>
      </c>
      <c r="C226" s="68" t="s">
        <v>263</v>
      </c>
      <c r="D226" s="109" t="s">
        <v>72</v>
      </c>
      <c r="E226" s="67">
        <v>45636</v>
      </c>
      <c r="F226" s="67">
        <v>45646</v>
      </c>
      <c r="G226" s="118">
        <v>372.59</v>
      </c>
      <c r="H226" s="118">
        <v>4.7240000000000002</v>
      </c>
      <c r="I226" s="118">
        <v>60.99</v>
      </c>
      <c r="J226" s="332" t="s">
        <v>271</v>
      </c>
      <c r="K226" s="333"/>
      <c r="L226" s="65" t="s">
        <v>201</v>
      </c>
      <c r="M226" s="52"/>
      <c r="N226" s="54"/>
      <c r="O226" s="55"/>
    </row>
    <row r="227" spans="1:15" ht="23.25" hidden="1" customHeight="1" thickBot="1" x14ac:dyDescent="0.35">
      <c r="A227" s="33">
        <v>197</v>
      </c>
      <c r="B227" s="85" t="s">
        <v>323</v>
      </c>
      <c r="C227" s="68" t="s">
        <v>263</v>
      </c>
      <c r="D227" s="109" t="s">
        <v>72</v>
      </c>
      <c r="E227" s="67">
        <v>45636</v>
      </c>
      <c r="F227" s="67">
        <v>45646</v>
      </c>
      <c r="G227" s="118">
        <v>372.59</v>
      </c>
      <c r="H227" s="118">
        <v>4.7240000000000002</v>
      </c>
      <c r="I227" s="118">
        <v>60.99</v>
      </c>
      <c r="J227" s="332" t="s">
        <v>271</v>
      </c>
      <c r="K227" s="333"/>
      <c r="L227" s="65" t="s">
        <v>204</v>
      </c>
      <c r="M227" s="52"/>
      <c r="N227" s="54"/>
      <c r="O227" s="55"/>
    </row>
    <row r="228" spans="1:15" ht="23.25" hidden="1" customHeight="1" thickBot="1" x14ac:dyDescent="0.35">
      <c r="A228" s="31">
        <v>198</v>
      </c>
      <c r="B228" s="85" t="s">
        <v>324</v>
      </c>
      <c r="C228" s="68" t="s">
        <v>90</v>
      </c>
      <c r="D228" s="109" t="s">
        <v>72</v>
      </c>
      <c r="E228" s="67">
        <v>45641</v>
      </c>
      <c r="F228" s="67">
        <v>45646</v>
      </c>
      <c r="G228" s="118">
        <v>248.14</v>
      </c>
      <c r="H228" s="118">
        <v>3.06</v>
      </c>
      <c r="I228" s="118">
        <v>34.58</v>
      </c>
      <c r="J228" s="332" t="s">
        <v>271</v>
      </c>
      <c r="K228" s="333"/>
      <c r="L228" s="65" t="s">
        <v>183</v>
      </c>
      <c r="M228" s="52"/>
      <c r="N228" s="54"/>
      <c r="O228" s="55"/>
    </row>
    <row r="229" spans="1:15" ht="23.25" hidden="1" customHeight="1" thickBot="1" x14ac:dyDescent="0.35">
      <c r="A229" s="33">
        <v>199</v>
      </c>
      <c r="B229" s="85" t="s">
        <v>325</v>
      </c>
      <c r="C229" s="104" t="s">
        <v>341</v>
      </c>
      <c r="D229" s="109" t="s">
        <v>72</v>
      </c>
      <c r="E229" s="67">
        <v>45636</v>
      </c>
      <c r="F229" s="67">
        <v>45647</v>
      </c>
      <c r="G229" s="118">
        <f>320.83+135.52</f>
        <v>456.35</v>
      </c>
      <c r="H229" s="118">
        <f>4.19+1.68</f>
        <v>5.87</v>
      </c>
      <c r="I229" s="118">
        <f>46.66+25.28</f>
        <v>71.94</v>
      </c>
      <c r="J229" s="332" t="s">
        <v>271</v>
      </c>
      <c r="K229" s="333"/>
      <c r="L229" s="65" t="s">
        <v>163</v>
      </c>
      <c r="M229" s="52"/>
      <c r="N229" s="54"/>
      <c r="O229" s="55"/>
    </row>
    <row r="230" spans="1:15" ht="23.25" hidden="1" customHeight="1" thickBot="1" x14ac:dyDescent="0.35">
      <c r="A230" s="31">
        <v>200</v>
      </c>
      <c r="B230" s="85" t="s">
        <v>326</v>
      </c>
      <c r="C230" s="68" t="s">
        <v>70</v>
      </c>
      <c r="D230" s="214" t="s">
        <v>143</v>
      </c>
      <c r="E230" s="67">
        <v>45636</v>
      </c>
      <c r="F230" s="67">
        <v>45648</v>
      </c>
      <c r="G230" s="118">
        <v>415.84</v>
      </c>
      <c r="H230" s="118">
        <v>5.3</v>
      </c>
      <c r="I230" s="118">
        <v>53.21</v>
      </c>
      <c r="J230" s="332" t="s">
        <v>271</v>
      </c>
      <c r="K230" s="333"/>
      <c r="L230" s="122" t="s">
        <v>205</v>
      </c>
      <c r="M230" s="52"/>
      <c r="N230" s="54"/>
      <c r="O230" s="55"/>
    </row>
    <row r="231" spans="1:15" ht="23.25" hidden="1" customHeight="1" thickBot="1" x14ac:dyDescent="0.35">
      <c r="A231" s="33">
        <v>201</v>
      </c>
      <c r="B231" s="85" t="s">
        <v>327</v>
      </c>
      <c r="C231" s="104" t="s">
        <v>339</v>
      </c>
      <c r="D231" s="109" t="s">
        <v>72</v>
      </c>
      <c r="E231" s="67">
        <v>45636</v>
      </c>
      <c r="F231" s="67">
        <v>45650</v>
      </c>
      <c r="G231" s="118">
        <f>222.67+151.36</f>
        <v>374.03</v>
      </c>
      <c r="H231" s="118">
        <f>1.892+2.85</f>
        <v>4.742</v>
      </c>
      <c r="I231" s="118">
        <f>34.66+26.51</f>
        <v>61.17</v>
      </c>
      <c r="J231" s="332" t="s">
        <v>271</v>
      </c>
      <c r="K231" s="333"/>
      <c r="L231" s="65" t="s">
        <v>199</v>
      </c>
      <c r="M231" s="52"/>
      <c r="N231" s="54"/>
      <c r="O231" s="55"/>
    </row>
    <row r="232" spans="1:15" ht="23.25" hidden="1" customHeight="1" thickBot="1" x14ac:dyDescent="0.35">
      <c r="A232" s="31">
        <v>202</v>
      </c>
      <c r="B232" s="85" t="s">
        <v>328</v>
      </c>
      <c r="C232" s="104" t="s">
        <v>71</v>
      </c>
      <c r="D232" s="109" t="s">
        <v>72</v>
      </c>
      <c r="E232" s="67">
        <v>45643</v>
      </c>
      <c r="F232" s="67">
        <v>45650</v>
      </c>
      <c r="G232" s="118">
        <v>278.48</v>
      </c>
      <c r="H232" s="118">
        <v>3.46</v>
      </c>
      <c r="I232" s="118">
        <v>37.909999999999997</v>
      </c>
      <c r="J232" s="332" t="s">
        <v>271</v>
      </c>
      <c r="K232" s="333"/>
      <c r="L232" s="65" t="s">
        <v>353</v>
      </c>
      <c r="M232" s="52"/>
      <c r="N232" s="54"/>
      <c r="O232" s="55"/>
    </row>
    <row r="233" spans="1:15" ht="23.25" hidden="1" customHeight="1" thickBot="1" x14ac:dyDescent="0.35">
      <c r="A233" s="33">
        <v>203</v>
      </c>
      <c r="B233" s="85" t="s">
        <v>329</v>
      </c>
      <c r="C233" s="104" t="s">
        <v>90</v>
      </c>
      <c r="D233" s="109" t="s">
        <v>72</v>
      </c>
      <c r="E233" s="67">
        <v>45645</v>
      </c>
      <c r="F233" s="67">
        <v>45653</v>
      </c>
      <c r="G233" s="118">
        <v>248.14</v>
      </c>
      <c r="H233" s="118">
        <v>3.06</v>
      </c>
      <c r="I233" s="118">
        <v>34.58</v>
      </c>
      <c r="J233" s="332" t="s">
        <v>271</v>
      </c>
      <c r="K233" s="333"/>
      <c r="L233" s="65" t="s">
        <v>203</v>
      </c>
      <c r="M233" s="52"/>
      <c r="N233" s="54"/>
      <c r="O233" s="55"/>
    </row>
    <row r="234" spans="1:15" ht="23.25" hidden="1" customHeight="1" thickBot="1" x14ac:dyDescent="0.35">
      <c r="A234" s="31">
        <v>204</v>
      </c>
      <c r="B234" s="85" t="s">
        <v>330</v>
      </c>
      <c r="C234" s="104" t="s">
        <v>231</v>
      </c>
      <c r="D234" s="109" t="s">
        <v>72</v>
      </c>
      <c r="E234" s="67">
        <v>45646</v>
      </c>
      <c r="F234" s="67">
        <v>45653</v>
      </c>
      <c r="G234" s="119">
        <v>362.71</v>
      </c>
      <c r="H234" s="118">
        <v>4.59</v>
      </c>
      <c r="I234" s="118">
        <v>53.66</v>
      </c>
      <c r="J234" s="332" t="s">
        <v>271</v>
      </c>
      <c r="K234" s="333"/>
      <c r="L234" s="65" t="s">
        <v>130</v>
      </c>
      <c r="M234" s="52"/>
      <c r="N234" s="54"/>
      <c r="O234" s="55"/>
    </row>
    <row r="235" spans="1:15" ht="23.25" hidden="1" customHeight="1" thickBot="1" x14ac:dyDescent="0.35">
      <c r="A235" s="33">
        <v>205</v>
      </c>
      <c r="B235" s="85" t="s">
        <v>331</v>
      </c>
      <c r="C235" s="104" t="s">
        <v>136</v>
      </c>
      <c r="D235" s="110" t="s">
        <v>344</v>
      </c>
      <c r="E235" s="67">
        <v>45616</v>
      </c>
      <c r="F235" s="67">
        <v>45653</v>
      </c>
      <c r="G235" s="119">
        <v>517.53</v>
      </c>
      <c r="H235" s="118">
        <v>6.68</v>
      </c>
      <c r="I235" s="118">
        <v>64.75</v>
      </c>
      <c r="J235" s="332" t="s">
        <v>271</v>
      </c>
      <c r="K235" s="333"/>
      <c r="L235" s="42" t="s">
        <v>207</v>
      </c>
      <c r="M235" s="52"/>
      <c r="N235" s="54"/>
      <c r="O235" s="55"/>
    </row>
    <row r="236" spans="1:15" ht="23.25" hidden="1" customHeight="1" thickBot="1" x14ac:dyDescent="0.35">
      <c r="A236" s="31">
        <v>206</v>
      </c>
      <c r="B236" s="85" t="s">
        <v>332</v>
      </c>
      <c r="C236" s="104" t="s">
        <v>263</v>
      </c>
      <c r="D236" s="109" t="s">
        <v>72</v>
      </c>
      <c r="E236" s="67">
        <v>45644</v>
      </c>
      <c r="F236" s="67">
        <v>45654</v>
      </c>
      <c r="G236" s="118">
        <v>372.59</v>
      </c>
      <c r="H236" s="118">
        <v>4.7240000000000002</v>
      </c>
      <c r="I236" s="118">
        <v>60.99</v>
      </c>
      <c r="J236" s="332" t="s">
        <v>271</v>
      </c>
      <c r="K236" s="333"/>
      <c r="L236" s="123" t="s">
        <v>206</v>
      </c>
      <c r="M236" s="52"/>
      <c r="N236" s="54"/>
      <c r="O236" s="55"/>
    </row>
    <row r="237" spans="1:15" ht="23.25" hidden="1" customHeight="1" thickBot="1" x14ac:dyDescent="0.35">
      <c r="A237" s="33">
        <v>207</v>
      </c>
      <c r="B237" s="85" t="s">
        <v>333</v>
      </c>
      <c r="C237" s="104" t="s">
        <v>70</v>
      </c>
      <c r="D237" s="109" t="s">
        <v>72</v>
      </c>
      <c r="E237" s="115">
        <v>45649</v>
      </c>
      <c r="F237" s="67">
        <v>45657</v>
      </c>
      <c r="G237" s="118">
        <v>248.14</v>
      </c>
      <c r="H237" s="118">
        <v>3.06</v>
      </c>
      <c r="I237" s="118">
        <v>34.58</v>
      </c>
      <c r="J237" s="332" t="s">
        <v>271</v>
      </c>
      <c r="K237" s="333"/>
      <c r="L237" s="65" t="s">
        <v>353</v>
      </c>
      <c r="M237" s="52"/>
      <c r="N237" s="54"/>
      <c r="O237" s="55"/>
    </row>
    <row r="238" spans="1:15" ht="23.25" hidden="1" customHeight="1" thickBot="1" x14ac:dyDescent="0.35">
      <c r="A238" s="31">
        <v>208</v>
      </c>
      <c r="B238" s="85" t="s">
        <v>334</v>
      </c>
      <c r="C238" s="104" t="s">
        <v>343</v>
      </c>
      <c r="D238" s="110" t="s">
        <v>143</v>
      </c>
      <c r="E238" s="115">
        <v>45649</v>
      </c>
      <c r="F238" s="67">
        <v>45657</v>
      </c>
      <c r="G238" s="119">
        <v>587.87</v>
      </c>
      <c r="H238" s="118">
        <v>7.64</v>
      </c>
      <c r="I238" s="118">
        <v>74.87</v>
      </c>
      <c r="J238" s="332" t="s">
        <v>271</v>
      </c>
      <c r="K238" s="333"/>
      <c r="L238" s="65" t="s">
        <v>205</v>
      </c>
      <c r="M238" s="52"/>
      <c r="N238" s="54"/>
      <c r="O238" s="55"/>
    </row>
    <row r="239" spans="1:15" ht="23.25" hidden="1" customHeight="1" thickBot="1" x14ac:dyDescent="0.35">
      <c r="A239" s="33">
        <v>209</v>
      </c>
      <c r="B239" s="85" t="s">
        <v>254</v>
      </c>
      <c r="C239" s="104" t="s">
        <v>90</v>
      </c>
      <c r="D239" s="110" t="s">
        <v>143</v>
      </c>
      <c r="E239" s="67">
        <v>45620</v>
      </c>
      <c r="F239" s="67">
        <v>45659</v>
      </c>
      <c r="G239" s="118">
        <v>415.84</v>
      </c>
      <c r="H239" s="118">
        <v>5.3</v>
      </c>
      <c r="I239" s="118">
        <v>53.21</v>
      </c>
      <c r="J239" s="332" t="s">
        <v>271</v>
      </c>
      <c r="K239" s="333"/>
      <c r="L239" s="65" t="s">
        <v>354</v>
      </c>
      <c r="M239" s="52"/>
      <c r="N239" s="54"/>
      <c r="O239" s="55"/>
    </row>
    <row r="240" spans="1:15" ht="23.25" hidden="1" customHeight="1" thickBot="1" x14ac:dyDescent="0.35">
      <c r="A240" s="31">
        <v>210</v>
      </c>
      <c r="B240" s="85" t="s">
        <v>255</v>
      </c>
      <c r="C240" s="104" t="s">
        <v>70</v>
      </c>
      <c r="D240" s="110" t="s">
        <v>143</v>
      </c>
      <c r="E240" s="67">
        <v>45620</v>
      </c>
      <c r="F240" s="67">
        <v>45659</v>
      </c>
      <c r="G240" s="118">
        <v>415.84</v>
      </c>
      <c r="H240" s="118">
        <v>5.3</v>
      </c>
      <c r="I240" s="118">
        <v>53.21</v>
      </c>
      <c r="J240" s="332" t="s">
        <v>271</v>
      </c>
      <c r="K240" s="333"/>
      <c r="L240" s="65" t="s">
        <v>183</v>
      </c>
      <c r="M240" s="52"/>
      <c r="N240" s="54"/>
      <c r="O240" s="55"/>
    </row>
    <row r="241" spans="1:15" ht="23.25" hidden="1" customHeight="1" thickBot="1" x14ac:dyDescent="0.35">
      <c r="A241" s="33">
        <v>211</v>
      </c>
      <c r="B241" s="85" t="s">
        <v>257</v>
      </c>
      <c r="C241" s="104" t="s">
        <v>258</v>
      </c>
      <c r="D241" s="109" t="s">
        <v>72</v>
      </c>
      <c r="E241" s="67">
        <v>45643</v>
      </c>
      <c r="F241" s="67">
        <v>45660</v>
      </c>
      <c r="G241" s="118">
        <f>320.83+135.52</f>
        <v>456.35</v>
      </c>
      <c r="H241" s="118">
        <f>4.19+1.68</f>
        <v>5.87</v>
      </c>
      <c r="I241" s="118">
        <f>46.66+25.28</f>
        <v>71.94</v>
      </c>
      <c r="J241" s="332" t="s">
        <v>271</v>
      </c>
      <c r="K241" s="333"/>
      <c r="L241" s="65" t="s">
        <v>197</v>
      </c>
      <c r="M241" s="52"/>
      <c r="N241" s="54"/>
      <c r="O241" s="55"/>
    </row>
    <row r="242" spans="1:15" ht="23.25" hidden="1" customHeight="1" thickBot="1" x14ac:dyDescent="0.35">
      <c r="A242" s="31">
        <v>212</v>
      </c>
      <c r="B242" s="85" t="s">
        <v>256</v>
      </c>
      <c r="C242" s="104" t="s">
        <v>90</v>
      </c>
      <c r="D242" s="110" t="s">
        <v>143</v>
      </c>
      <c r="E242" s="67">
        <v>45620</v>
      </c>
      <c r="F242" s="67">
        <v>45660</v>
      </c>
      <c r="G242" s="118">
        <v>415.84</v>
      </c>
      <c r="H242" s="118">
        <v>5.3</v>
      </c>
      <c r="I242" s="118">
        <v>53.21</v>
      </c>
      <c r="J242" s="332" t="s">
        <v>271</v>
      </c>
      <c r="K242" s="333"/>
      <c r="L242" s="65" t="s">
        <v>163</v>
      </c>
      <c r="M242" s="52"/>
      <c r="N242" s="54"/>
      <c r="O242" s="55"/>
    </row>
    <row r="243" spans="1:15" ht="23.25" hidden="1" customHeight="1" thickBot="1" x14ac:dyDescent="0.35">
      <c r="A243" s="33">
        <v>213</v>
      </c>
      <c r="B243" s="85" t="s">
        <v>259</v>
      </c>
      <c r="C243" s="104" t="s">
        <v>260</v>
      </c>
      <c r="D243" s="109" t="s">
        <v>72</v>
      </c>
      <c r="E243" s="67">
        <v>45616</v>
      </c>
      <c r="F243" s="67">
        <v>45666</v>
      </c>
      <c r="G243" s="119">
        <v>882.61</v>
      </c>
      <c r="H243" s="118">
        <v>11.67</v>
      </c>
      <c r="I243" s="118">
        <v>158.04</v>
      </c>
      <c r="J243" s="332" t="s">
        <v>271</v>
      </c>
      <c r="K243" s="333"/>
      <c r="L243" s="65" t="s">
        <v>200</v>
      </c>
      <c r="M243" s="52"/>
      <c r="N243" s="54"/>
      <c r="O243" s="55"/>
    </row>
    <row r="244" spans="1:15" ht="23.25" hidden="1" customHeight="1" thickBot="1" x14ac:dyDescent="0.35">
      <c r="A244" s="31">
        <v>214</v>
      </c>
      <c r="B244" s="85" t="s">
        <v>261</v>
      </c>
      <c r="C244" s="104" t="s">
        <v>231</v>
      </c>
      <c r="D244" s="109" t="s">
        <v>72</v>
      </c>
      <c r="E244" s="115">
        <v>45655</v>
      </c>
      <c r="F244" s="67">
        <v>45666</v>
      </c>
      <c r="G244" s="119">
        <v>362.71</v>
      </c>
      <c r="H244" s="118">
        <v>4.59</v>
      </c>
      <c r="I244" s="118">
        <v>53.66</v>
      </c>
      <c r="J244" s="332" t="s">
        <v>271</v>
      </c>
      <c r="K244" s="333"/>
      <c r="L244" s="65" t="s">
        <v>130</v>
      </c>
      <c r="M244" s="52">
        <v>14</v>
      </c>
      <c r="N244" s="54"/>
      <c r="O244" s="55"/>
    </row>
    <row r="245" spans="1:15" ht="23.25" hidden="1" customHeight="1" thickBot="1" x14ac:dyDescent="0.35">
      <c r="A245" s="33">
        <v>215</v>
      </c>
      <c r="B245" s="85" t="s">
        <v>262</v>
      </c>
      <c r="C245" s="104" t="s">
        <v>263</v>
      </c>
      <c r="D245" s="110" t="s">
        <v>143</v>
      </c>
      <c r="E245" s="115">
        <v>45660</v>
      </c>
      <c r="F245" s="67">
        <v>45667</v>
      </c>
      <c r="G245" s="119">
        <v>602.20000000000005</v>
      </c>
      <c r="H245" s="118">
        <v>7.84</v>
      </c>
      <c r="I245" s="118">
        <v>86.63</v>
      </c>
      <c r="J245" s="332" t="s">
        <v>271</v>
      </c>
      <c r="K245" s="333"/>
      <c r="L245" s="65" t="s">
        <v>201</v>
      </c>
      <c r="M245" s="52">
        <v>15</v>
      </c>
      <c r="N245" s="54"/>
      <c r="O245" s="55"/>
    </row>
    <row r="246" spans="1:15" ht="23.25" hidden="1" customHeight="1" thickBot="1" x14ac:dyDescent="0.35">
      <c r="A246" s="31">
        <v>216</v>
      </c>
      <c r="B246" s="85" t="s">
        <v>355</v>
      </c>
      <c r="C246" s="104" t="s">
        <v>71</v>
      </c>
      <c r="D246" s="110" t="s">
        <v>143</v>
      </c>
      <c r="E246" s="115">
        <v>45660</v>
      </c>
      <c r="F246" s="67">
        <v>45668</v>
      </c>
      <c r="G246" s="119">
        <v>435.91</v>
      </c>
      <c r="H246" s="118">
        <v>5.58</v>
      </c>
      <c r="I246" s="118">
        <v>55.48</v>
      </c>
      <c r="J246" s="332" t="s">
        <v>271</v>
      </c>
      <c r="K246" s="333"/>
      <c r="L246" s="65" t="s">
        <v>354</v>
      </c>
      <c r="M246" s="52">
        <v>15</v>
      </c>
      <c r="N246" s="54"/>
      <c r="O246" s="55"/>
    </row>
    <row r="247" spans="1:15" ht="23.25" hidden="1" customHeight="1" thickBot="1" x14ac:dyDescent="0.35">
      <c r="A247" s="33">
        <v>217</v>
      </c>
      <c r="B247" s="85" t="s">
        <v>356</v>
      </c>
      <c r="C247" s="104" t="s">
        <v>342</v>
      </c>
      <c r="D247" s="110" t="s">
        <v>143</v>
      </c>
      <c r="E247" s="115">
        <v>45660</v>
      </c>
      <c r="F247" s="67">
        <v>45668</v>
      </c>
      <c r="G247" s="119">
        <v>825.01</v>
      </c>
      <c r="H247" s="118">
        <v>10.9</v>
      </c>
      <c r="I247" s="118">
        <v>128.13</v>
      </c>
      <c r="J247" s="332" t="s">
        <v>271</v>
      </c>
      <c r="K247" s="333"/>
      <c r="L247" s="65" t="s">
        <v>207</v>
      </c>
      <c r="M247" s="52">
        <v>15</v>
      </c>
      <c r="N247" s="54"/>
      <c r="O247" s="55"/>
    </row>
    <row r="248" spans="1:15" ht="23.25" hidden="1" customHeight="1" thickBot="1" x14ac:dyDescent="0.35">
      <c r="A248" s="31">
        <v>218</v>
      </c>
      <c r="B248" s="85" t="s">
        <v>357</v>
      </c>
      <c r="C248" s="104" t="s">
        <v>71</v>
      </c>
      <c r="D248" s="214" t="s">
        <v>344</v>
      </c>
      <c r="E248" s="115">
        <v>45660</v>
      </c>
      <c r="F248" s="67">
        <v>45668</v>
      </c>
      <c r="G248" s="119">
        <v>517.53</v>
      </c>
      <c r="H248" s="118">
        <v>6.68</v>
      </c>
      <c r="I248" s="118">
        <v>64.75</v>
      </c>
      <c r="J248" s="332" t="s">
        <v>271</v>
      </c>
      <c r="K248" s="333"/>
      <c r="L248" s="65" t="s">
        <v>183</v>
      </c>
      <c r="M248" s="52">
        <v>12</v>
      </c>
      <c r="N248" s="54"/>
      <c r="O248" s="55"/>
    </row>
    <row r="249" spans="1:15" ht="23.25" hidden="1" customHeight="1" thickBot="1" x14ac:dyDescent="0.35">
      <c r="A249" s="33">
        <v>219</v>
      </c>
      <c r="B249" s="85" t="s">
        <v>358</v>
      </c>
      <c r="C249" s="104" t="s">
        <v>341</v>
      </c>
      <c r="D249" s="109" t="s">
        <v>72</v>
      </c>
      <c r="E249" s="115">
        <v>45660</v>
      </c>
      <c r="F249" s="67">
        <v>45668</v>
      </c>
      <c r="G249" s="118">
        <f>320.83+135.52</f>
        <v>456.35</v>
      </c>
      <c r="H249" s="118">
        <f>4.19+1.68</f>
        <v>5.87</v>
      </c>
      <c r="I249" s="118">
        <f>46.66+25.28</f>
        <v>71.94</v>
      </c>
      <c r="J249" s="332" t="s">
        <v>271</v>
      </c>
      <c r="K249" s="333"/>
      <c r="L249" s="65" t="s">
        <v>206</v>
      </c>
      <c r="M249" s="52">
        <v>15</v>
      </c>
      <c r="N249" s="54"/>
      <c r="O249" s="55"/>
    </row>
    <row r="250" spans="1:15" ht="23.25" hidden="1" customHeight="1" thickBot="1" x14ac:dyDescent="0.35">
      <c r="A250" s="31">
        <v>220</v>
      </c>
      <c r="B250" s="85" t="s">
        <v>360</v>
      </c>
      <c r="C250" s="104" t="s">
        <v>361</v>
      </c>
      <c r="D250" s="109" t="s">
        <v>72</v>
      </c>
      <c r="E250" s="115">
        <v>45661</v>
      </c>
      <c r="F250" s="67">
        <v>45669</v>
      </c>
      <c r="G250" s="119">
        <v>524.99</v>
      </c>
      <c r="H250" s="118">
        <v>6.8</v>
      </c>
      <c r="I250" s="118">
        <v>87.75</v>
      </c>
      <c r="J250" s="332" t="s">
        <v>271</v>
      </c>
      <c r="K250" s="333"/>
      <c r="L250" s="65" t="s">
        <v>163</v>
      </c>
      <c r="M250" s="52">
        <v>12</v>
      </c>
      <c r="N250" s="54"/>
      <c r="O250" s="55"/>
    </row>
    <row r="251" spans="1:15" ht="23.25" hidden="1" customHeight="1" thickBot="1" x14ac:dyDescent="0.35">
      <c r="A251" s="33">
        <v>221</v>
      </c>
      <c r="B251" s="85" t="s">
        <v>362</v>
      </c>
      <c r="C251" s="104" t="s">
        <v>260</v>
      </c>
      <c r="D251" s="109" t="s">
        <v>363</v>
      </c>
      <c r="E251" s="115">
        <v>45654</v>
      </c>
      <c r="F251" s="67">
        <v>45669</v>
      </c>
      <c r="G251" s="119">
        <v>1743.64</v>
      </c>
      <c r="H251" s="118">
        <v>23.59</v>
      </c>
      <c r="I251" s="118">
        <v>303.02999999999997</v>
      </c>
      <c r="J251" s="332" t="s">
        <v>271</v>
      </c>
      <c r="K251" s="333"/>
      <c r="L251" s="65" t="s">
        <v>199</v>
      </c>
      <c r="M251" s="52">
        <v>15</v>
      </c>
      <c r="N251" s="54"/>
      <c r="O251" s="55"/>
    </row>
    <row r="252" spans="1:15" ht="23.25" hidden="1" customHeight="1" thickBot="1" x14ac:dyDescent="0.35">
      <c r="A252" s="31">
        <v>222</v>
      </c>
      <c r="B252" s="85" t="s">
        <v>365</v>
      </c>
      <c r="C252" s="104" t="s">
        <v>260</v>
      </c>
      <c r="D252" s="109" t="s">
        <v>72</v>
      </c>
      <c r="E252" s="67">
        <v>45652</v>
      </c>
      <c r="F252" s="67">
        <v>45671</v>
      </c>
      <c r="G252" s="119">
        <v>882.61</v>
      </c>
      <c r="H252" s="118">
        <v>11.67</v>
      </c>
      <c r="I252" s="118">
        <v>158.04</v>
      </c>
      <c r="J252" s="332" t="s">
        <v>271</v>
      </c>
      <c r="K252" s="333"/>
      <c r="L252" s="65" t="s">
        <v>204</v>
      </c>
      <c r="M252" s="52">
        <v>15</v>
      </c>
      <c r="N252" s="54"/>
      <c r="O252" s="55"/>
    </row>
    <row r="253" spans="1:15" ht="23.25" hidden="1" customHeight="1" thickBot="1" x14ac:dyDescent="0.35">
      <c r="A253" s="33">
        <v>223</v>
      </c>
      <c r="B253" s="85" t="s">
        <v>367</v>
      </c>
      <c r="C253" s="104" t="s">
        <v>71</v>
      </c>
      <c r="D253" s="109" t="s">
        <v>72</v>
      </c>
      <c r="E253" s="67">
        <v>45667</v>
      </c>
      <c r="F253" s="67">
        <v>45671</v>
      </c>
      <c r="G253" s="118">
        <v>278.48</v>
      </c>
      <c r="H253" s="118">
        <v>3.46</v>
      </c>
      <c r="I253" s="118">
        <v>37.909999999999997</v>
      </c>
      <c r="J253" s="332" t="s">
        <v>271</v>
      </c>
      <c r="K253" s="333"/>
      <c r="L253" s="65" t="s">
        <v>197</v>
      </c>
      <c r="M253" s="52">
        <v>15</v>
      </c>
      <c r="N253" s="54"/>
      <c r="O253" s="55"/>
    </row>
    <row r="254" spans="1:15" ht="23.25" hidden="1" customHeight="1" thickBot="1" x14ac:dyDescent="0.35">
      <c r="A254" s="31">
        <v>224</v>
      </c>
      <c r="B254" s="85" t="s">
        <v>359</v>
      </c>
      <c r="C254" s="104" t="s">
        <v>336</v>
      </c>
      <c r="D254" s="110" t="s">
        <v>143</v>
      </c>
      <c r="E254" s="115">
        <v>45660</v>
      </c>
      <c r="F254" s="67">
        <v>45672</v>
      </c>
      <c r="G254" s="119">
        <v>616.36</v>
      </c>
      <c r="H254" s="118">
        <v>8.0299999999999994</v>
      </c>
      <c r="I254" s="118">
        <v>90.53</v>
      </c>
      <c r="J254" s="332" t="s">
        <v>271</v>
      </c>
      <c r="K254" s="333"/>
      <c r="L254" s="65" t="s">
        <v>203</v>
      </c>
      <c r="M254" s="52">
        <v>15</v>
      </c>
      <c r="N254" s="54"/>
      <c r="O254" s="55"/>
    </row>
    <row r="255" spans="1:15" ht="23.25" hidden="1" customHeight="1" thickBot="1" x14ac:dyDescent="0.35">
      <c r="A255" s="33">
        <v>225</v>
      </c>
      <c r="B255" s="85" t="s">
        <v>368</v>
      </c>
      <c r="C255" s="104" t="s">
        <v>71</v>
      </c>
      <c r="D255" s="110" t="s">
        <v>143</v>
      </c>
      <c r="E255" s="67">
        <v>45667</v>
      </c>
      <c r="F255" s="67">
        <v>45675</v>
      </c>
      <c r="G255" s="119">
        <v>435.91</v>
      </c>
      <c r="H255" s="118">
        <v>5.58</v>
      </c>
      <c r="I255" s="118">
        <v>55.48</v>
      </c>
      <c r="J255" s="332" t="s">
        <v>271</v>
      </c>
      <c r="K255" s="333"/>
      <c r="L255" s="65" t="s">
        <v>201</v>
      </c>
      <c r="M255" s="52">
        <v>12</v>
      </c>
      <c r="N255" s="54"/>
      <c r="O255" s="55"/>
    </row>
    <row r="256" spans="1:15" ht="23.25" hidden="1" customHeight="1" thickBot="1" x14ac:dyDescent="0.35">
      <c r="A256" s="31">
        <v>226</v>
      </c>
      <c r="B256" s="85" t="s">
        <v>372</v>
      </c>
      <c r="C256" s="104" t="s">
        <v>90</v>
      </c>
      <c r="D256" s="109" t="s">
        <v>72</v>
      </c>
      <c r="E256" s="67">
        <v>45669</v>
      </c>
      <c r="F256" s="67">
        <v>45677</v>
      </c>
      <c r="G256" s="118">
        <v>248.14</v>
      </c>
      <c r="H256" s="118">
        <v>3.06</v>
      </c>
      <c r="I256" s="118">
        <v>34.58</v>
      </c>
      <c r="J256" s="332" t="s">
        <v>271</v>
      </c>
      <c r="K256" s="333"/>
      <c r="L256" s="123" t="s">
        <v>206</v>
      </c>
      <c r="M256" s="52">
        <v>18</v>
      </c>
      <c r="N256" s="334"/>
      <c r="O256" s="335"/>
    </row>
    <row r="257" spans="1:15" ht="23.25" hidden="1" customHeight="1" thickBot="1" x14ac:dyDescent="0.35">
      <c r="A257" s="33">
        <v>227</v>
      </c>
      <c r="B257" s="85" t="s">
        <v>366</v>
      </c>
      <c r="C257" s="104" t="s">
        <v>71</v>
      </c>
      <c r="D257" s="109" t="s">
        <v>72</v>
      </c>
      <c r="E257" s="67">
        <v>45667</v>
      </c>
      <c r="F257" s="67">
        <v>45677</v>
      </c>
      <c r="G257" s="118">
        <v>278.48</v>
      </c>
      <c r="H257" s="118">
        <v>3.46</v>
      </c>
      <c r="I257" s="118">
        <v>37.909999999999997</v>
      </c>
      <c r="J257" s="332" t="s">
        <v>271</v>
      </c>
      <c r="K257" s="333"/>
      <c r="L257" s="65" t="s">
        <v>200</v>
      </c>
      <c r="M257" s="52">
        <v>15</v>
      </c>
      <c r="N257" s="334"/>
      <c r="O257" s="335"/>
    </row>
    <row r="258" spans="1:15" ht="23.25" hidden="1" customHeight="1" thickBot="1" x14ac:dyDescent="0.35">
      <c r="A258" s="31">
        <v>228</v>
      </c>
      <c r="B258" s="85" t="s">
        <v>364</v>
      </c>
      <c r="C258" s="104" t="s">
        <v>336</v>
      </c>
      <c r="D258" s="109" t="s">
        <v>344</v>
      </c>
      <c r="E258" s="115">
        <v>45661</v>
      </c>
      <c r="F258" s="67">
        <v>45679</v>
      </c>
      <c r="G258" s="119">
        <v>711.8</v>
      </c>
      <c r="H258" s="118">
        <v>9.34</v>
      </c>
      <c r="I258" s="118">
        <v>101.83</v>
      </c>
      <c r="J258" s="332" t="s">
        <v>271</v>
      </c>
      <c r="K258" s="333"/>
      <c r="L258" s="65" t="s">
        <v>205</v>
      </c>
      <c r="M258" s="52">
        <v>15</v>
      </c>
      <c r="N258" s="334"/>
      <c r="O258" s="335"/>
    </row>
    <row r="259" spans="1:15" ht="13.5" hidden="1" thickBot="1" x14ac:dyDescent="0.35">
      <c r="A259" s="33">
        <v>229</v>
      </c>
      <c r="B259" s="90" t="s">
        <v>374</v>
      </c>
      <c r="C259" s="68" t="s">
        <v>71</v>
      </c>
      <c r="D259" s="110" t="s">
        <v>143</v>
      </c>
      <c r="E259" s="67">
        <v>45669</v>
      </c>
      <c r="F259" s="67">
        <v>45680</v>
      </c>
      <c r="G259" s="119">
        <v>435.91</v>
      </c>
      <c r="H259" s="118">
        <v>5.58</v>
      </c>
      <c r="I259" s="118">
        <v>55.48</v>
      </c>
      <c r="J259" s="332" t="s">
        <v>271</v>
      </c>
      <c r="K259" s="333"/>
      <c r="L259" s="65" t="s">
        <v>354</v>
      </c>
      <c r="M259" s="52">
        <v>12</v>
      </c>
      <c r="N259" s="334"/>
      <c r="O259" s="335"/>
    </row>
    <row r="260" spans="1:15" ht="13.5" hidden="1" thickBot="1" x14ac:dyDescent="0.35">
      <c r="A260" s="31">
        <v>230</v>
      </c>
      <c r="B260" s="84" t="s">
        <v>371</v>
      </c>
      <c r="C260" s="68" t="s">
        <v>260</v>
      </c>
      <c r="D260" s="109" t="s">
        <v>345</v>
      </c>
      <c r="E260" s="67">
        <v>45669</v>
      </c>
      <c r="F260" s="67">
        <v>45681</v>
      </c>
      <c r="G260" s="119">
        <v>882.61</v>
      </c>
      <c r="H260" s="118">
        <v>11.67</v>
      </c>
      <c r="I260" s="118">
        <v>158.04</v>
      </c>
      <c r="J260" s="332" t="s">
        <v>271</v>
      </c>
      <c r="K260" s="333"/>
      <c r="L260" s="65" t="s">
        <v>183</v>
      </c>
      <c r="M260" s="52">
        <v>12</v>
      </c>
      <c r="N260" s="334"/>
      <c r="O260" s="335"/>
    </row>
    <row r="261" spans="1:15" ht="23.25" hidden="1" customHeight="1" thickBot="1" x14ac:dyDescent="0.35">
      <c r="A261" s="33">
        <v>231</v>
      </c>
      <c r="B261" s="85" t="s">
        <v>375</v>
      </c>
      <c r="C261" s="104" t="s">
        <v>90</v>
      </c>
      <c r="D261" s="110" t="s">
        <v>143</v>
      </c>
      <c r="E261" s="67">
        <v>45675</v>
      </c>
      <c r="F261" s="67">
        <v>45682</v>
      </c>
      <c r="G261" s="118">
        <v>415.84</v>
      </c>
      <c r="H261" s="118">
        <v>5.3</v>
      </c>
      <c r="I261" s="118">
        <v>53.21</v>
      </c>
      <c r="J261" s="332" t="s">
        <v>271</v>
      </c>
      <c r="K261" s="333"/>
      <c r="L261" s="65" t="s">
        <v>201</v>
      </c>
      <c r="M261" s="52">
        <v>10</v>
      </c>
      <c r="N261" s="334"/>
      <c r="O261" s="335"/>
    </row>
    <row r="262" spans="1:15" ht="23.25" hidden="1" customHeight="1" thickBot="1" x14ac:dyDescent="0.35">
      <c r="A262" s="31">
        <v>232</v>
      </c>
      <c r="B262" s="85" t="s">
        <v>377</v>
      </c>
      <c r="C262" s="104" t="s">
        <v>379</v>
      </c>
      <c r="D262" s="109" t="s">
        <v>363</v>
      </c>
      <c r="E262" s="115">
        <v>45671</v>
      </c>
      <c r="F262" s="67">
        <v>45686</v>
      </c>
      <c r="G262" s="119">
        <v>1771.88</v>
      </c>
      <c r="H262" s="118">
        <v>23.98</v>
      </c>
      <c r="I262" s="118">
        <v>307.83999999999997</v>
      </c>
      <c r="J262" s="332" t="s">
        <v>271</v>
      </c>
      <c r="K262" s="333"/>
      <c r="L262" s="65" t="s">
        <v>199</v>
      </c>
      <c r="M262" s="31">
        <v>15</v>
      </c>
      <c r="N262" s="334"/>
      <c r="O262" s="335"/>
    </row>
    <row r="263" spans="1:15" ht="23.25" hidden="1" customHeight="1" thickBot="1" x14ac:dyDescent="0.35">
      <c r="A263" s="33">
        <v>233</v>
      </c>
      <c r="B263" s="94" t="s">
        <v>385</v>
      </c>
      <c r="C263" s="68" t="s">
        <v>71</v>
      </c>
      <c r="D263" s="165" t="s">
        <v>72</v>
      </c>
      <c r="E263" s="67">
        <v>45678</v>
      </c>
      <c r="F263" s="67">
        <v>45687</v>
      </c>
      <c r="G263" s="118">
        <v>278.48</v>
      </c>
      <c r="H263" s="118">
        <v>3.46</v>
      </c>
      <c r="I263" s="118">
        <v>37.909999999999997</v>
      </c>
      <c r="J263" s="332" t="s">
        <v>271</v>
      </c>
      <c r="K263" s="333"/>
      <c r="L263" s="65" t="s">
        <v>163</v>
      </c>
      <c r="M263" s="52">
        <v>12</v>
      </c>
      <c r="N263" s="334"/>
      <c r="O263" s="335"/>
    </row>
    <row r="264" spans="1:15" ht="23.25" hidden="1" customHeight="1" thickBot="1" x14ac:dyDescent="0.35">
      <c r="A264" s="31">
        <v>234</v>
      </c>
      <c r="B264" s="90" t="s">
        <v>384</v>
      </c>
      <c r="C264" s="68" t="s">
        <v>71</v>
      </c>
      <c r="D264" s="165" t="s">
        <v>72</v>
      </c>
      <c r="E264" s="67">
        <v>45682</v>
      </c>
      <c r="F264" s="67">
        <v>45688</v>
      </c>
      <c r="G264" s="118">
        <v>278.48</v>
      </c>
      <c r="H264" s="118">
        <v>3.46</v>
      </c>
      <c r="I264" s="118">
        <v>37.909999999999997</v>
      </c>
      <c r="J264" s="332" t="s">
        <v>271</v>
      </c>
      <c r="K264" s="333"/>
      <c r="L264" s="65" t="s">
        <v>354</v>
      </c>
      <c r="M264" s="31">
        <v>12</v>
      </c>
      <c r="N264" s="334"/>
      <c r="O264" s="335"/>
    </row>
    <row r="265" spans="1:15" ht="23.25" hidden="1" customHeight="1" thickBot="1" x14ac:dyDescent="0.35">
      <c r="A265" s="33">
        <v>235</v>
      </c>
      <c r="B265" s="85" t="s">
        <v>373</v>
      </c>
      <c r="C265" s="104" t="s">
        <v>71</v>
      </c>
      <c r="D265" s="110" t="s">
        <v>143</v>
      </c>
      <c r="E265" s="67">
        <v>45678</v>
      </c>
      <c r="F265" s="67">
        <v>45688</v>
      </c>
      <c r="G265" s="119">
        <v>435.91</v>
      </c>
      <c r="H265" s="118">
        <v>5.58</v>
      </c>
      <c r="I265" s="118">
        <v>55.48</v>
      </c>
      <c r="J265" s="332" t="s">
        <v>271</v>
      </c>
      <c r="K265" s="333"/>
      <c r="L265" s="65" t="s">
        <v>203</v>
      </c>
      <c r="M265" s="52">
        <v>13</v>
      </c>
      <c r="N265" s="334"/>
      <c r="O265" s="335"/>
    </row>
    <row r="266" spans="1:15" ht="23.25" hidden="1" customHeight="1" thickBot="1" x14ac:dyDescent="0.35">
      <c r="A266" s="31">
        <v>236</v>
      </c>
      <c r="B266" s="90" t="s">
        <v>370</v>
      </c>
      <c r="C266" s="68" t="s">
        <v>263</v>
      </c>
      <c r="D266" s="165" t="s">
        <v>344</v>
      </c>
      <c r="E266" s="67">
        <v>45672</v>
      </c>
      <c r="F266" s="67">
        <v>45688</v>
      </c>
      <c r="G266" s="119">
        <v>785.90499999999997</v>
      </c>
      <c r="H266" s="118">
        <v>10.345000000000001</v>
      </c>
      <c r="I266" s="118">
        <v>109.29</v>
      </c>
      <c r="J266" s="332" t="s">
        <v>271</v>
      </c>
      <c r="K266" s="333"/>
      <c r="L266" s="65" t="s">
        <v>207</v>
      </c>
      <c r="M266" s="52">
        <v>18</v>
      </c>
      <c r="N266" s="334"/>
      <c r="O266" s="335"/>
    </row>
    <row r="267" spans="1:15" ht="23.25" hidden="1" customHeight="1" thickBot="1" x14ac:dyDescent="0.35">
      <c r="A267" s="33">
        <v>237</v>
      </c>
      <c r="B267" s="85" t="s">
        <v>386</v>
      </c>
      <c r="C267" s="104" t="s">
        <v>90</v>
      </c>
      <c r="D267" s="109" t="s">
        <v>72</v>
      </c>
      <c r="E267" s="67">
        <v>45680</v>
      </c>
      <c r="F267" s="67">
        <v>45688</v>
      </c>
      <c r="G267" s="118">
        <v>248.14</v>
      </c>
      <c r="H267" s="118">
        <v>3.06</v>
      </c>
      <c r="I267" s="118">
        <v>34.58</v>
      </c>
      <c r="J267" s="332" t="s">
        <v>271</v>
      </c>
      <c r="K267" s="333"/>
      <c r="L267" s="65" t="s">
        <v>197</v>
      </c>
      <c r="M267" s="52">
        <v>12</v>
      </c>
      <c r="N267" s="334"/>
      <c r="O267" s="335"/>
    </row>
    <row r="268" spans="1:15" ht="23.25" hidden="1" customHeight="1" thickBot="1" x14ac:dyDescent="0.35">
      <c r="A268" s="31">
        <v>238</v>
      </c>
      <c r="B268" s="85" t="s">
        <v>380</v>
      </c>
      <c r="C268" s="104" t="s">
        <v>90</v>
      </c>
      <c r="D268" s="109" t="s">
        <v>72</v>
      </c>
      <c r="E268" s="67">
        <v>45681</v>
      </c>
      <c r="F268" s="67">
        <v>45688</v>
      </c>
      <c r="G268" s="118">
        <v>248.14</v>
      </c>
      <c r="H268" s="118">
        <v>3.06</v>
      </c>
      <c r="I268" s="118">
        <v>34.58</v>
      </c>
      <c r="J268" s="332" t="s">
        <v>271</v>
      </c>
      <c r="K268" s="333"/>
      <c r="L268" s="65" t="s">
        <v>200</v>
      </c>
      <c r="M268" s="52">
        <v>15</v>
      </c>
      <c r="N268" s="334"/>
      <c r="O268" s="335"/>
    </row>
    <row r="269" spans="1:15" ht="23.25" hidden="1" customHeight="1" thickBot="1" x14ac:dyDescent="0.35">
      <c r="A269" s="33">
        <v>239</v>
      </c>
      <c r="B269" s="85" t="s">
        <v>388</v>
      </c>
      <c r="C269" s="104" t="s">
        <v>136</v>
      </c>
      <c r="D269" s="110" t="s">
        <v>143</v>
      </c>
      <c r="E269" s="67">
        <v>45683</v>
      </c>
      <c r="F269" s="67">
        <v>45691</v>
      </c>
      <c r="G269" s="119">
        <v>435.91</v>
      </c>
      <c r="H269" s="118">
        <v>5.58</v>
      </c>
      <c r="I269" s="118">
        <v>55.48</v>
      </c>
      <c r="J269" s="332" t="s">
        <v>271</v>
      </c>
      <c r="K269" s="333"/>
      <c r="L269" s="65" t="s">
        <v>201</v>
      </c>
      <c r="M269" s="31">
        <v>15</v>
      </c>
      <c r="N269" s="334"/>
      <c r="O269" s="335"/>
    </row>
    <row r="270" spans="1:15" ht="23.25" hidden="1" customHeight="1" thickBot="1" x14ac:dyDescent="0.35">
      <c r="A270" s="31">
        <v>240</v>
      </c>
      <c r="B270" s="85" t="s">
        <v>376</v>
      </c>
      <c r="C270" s="104" t="s">
        <v>378</v>
      </c>
      <c r="D270" s="109" t="s">
        <v>72</v>
      </c>
      <c r="E270" s="67">
        <v>45675</v>
      </c>
      <c r="F270" s="67">
        <v>45692</v>
      </c>
      <c r="G270" s="119">
        <v>858.32</v>
      </c>
      <c r="H270" s="118">
        <v>11.34</v>
      </c>
      <c r="I270" s="118">
        <v>154.02000000000001</v>
      </c>
      <c r="J270" s="332" t="s">
        <v>271</v>
      </c>
      <c r="K270" s="333"/>
      <c r="L270" s="65" t="s">
        <v>204</v>
      </c>
      <c r="M270" s="52">
        <v>10</v>
      </c>
      <c r="N270" s="334"/>
      <c r="O270" s="335"/>
    </row>
    <row r="271" spans="1:15" ht="23.25" hidden="1" customHeight="1" thickBot="1" x14ac:dyDescent="0.35">
      <c r="A271" s="33">
        <v>241</v>
      </c>
      <c r="B271" s="207" t="s">
        <v>382</v>
      </c>
      <c r="C271" s="68" t="s">
        <v>383</v>
      </c>
      <c r="D271" s="109" t="s">
        <v>72</v>
      </c>
      <c r="E271" s="67">
        <v>45680</v>
      </c>
      <c r="F271" s="67">
        <v>45693</v>
      </c>
      <c r="G271" s="119">
        <v>858.32</v>
      </c>
      <c r="H271" s="118">
        <v>11.34</v>
      </c>
      <c r="I271" s="118">
        <v>154.02000000000001</v>
      </c>
      <c r="J271" s="332" t="s">
        <v>271</v>
      </c>
      <c r="K271" s="333"/>
      <c r="L271" s="65" t="s">
        <v>205</v>
      </c>
      <c r="M271" s="147">
        <v>14</v>
      </c>
      <c r="N271" s="334"/>
      <c r="O271" s="335"/>
    </row>
    <row r="272" spans="1:15" ht="23.25" hidden="1" customHeight="1" thickBot="1" x14ac:dyDescent="0.35">
      <c r="A272" s="31">
        <v>242</v>
      </c>
      <c r="B272" s="207" t="s">
        <v>389</v>
      </c>
      <c r="C272" s="68" t="s">
        <v>70</v>
      </c>
      <c r="D272" s="109" t="s">
        <v>72</v>
      </c>
      <c r="E272" s="67">
        <v>45689</v>
      </c>
      <c r="F272" s="67">
        <v>45694</v>
      </c>
      <c r="G272" s="118">
        <v>248.14</v>
      </c>
      <c r="H272" s="118">
        <v>3.06</v>
      </c>
      <c r="I272" s="118">
        <v>34.58</v>
      </c>
      <c r="J272" s="332" t="s">
        <v>271</v>
      </c>
      <c r="K272" s="333"/>
      <c r="L272" s="65" t="s">
        <v>163</v>
      </c>
      <c r="M272" s="52">
        <v>12</v>
      </c>
      <c r="N272" s="334"/>
      <c r="O272" s="335"/>
    </row>
    <row r="273" spans="1:15" ht="23.25" hidden="1" customHeight="1" thickBot="1" x14ac:dyDescent="0.35">
      <c r="A273" s="33">
        <v>243</v>
      </c>
      <c r="B273" s="90" t="s">
        <v>390</v>
      </c>
      <c r="C273" s="68" t="s">
        <v>392</v>
      </c>
      <c r="D273" s="109" t="s">
        <v>72</v>
      </c>
      <c r="E273" s="67">
        <v>45689</v>
      </c>
      <c r="F273" s="67">
        <v>45695</v>
      </c>
      <c r="G273" s="118">
        <f>222.67+151.36</f>
        <v>374.03</v>
      </c>
      <c r="H273" s="118">
        <f>1.892+2.85</f>
        <v>4.742</v>
      </c>
      <c r="I273" s="118">
        <f>34.66+26.51</f>
        <v>61.17</v>
      </c>
      <c r="J273" s="332" t="s">
        <v>271</v>
      </c>
      <c r="K273" s="333"/>
      <c r="L273" s="65" t="s">
        <v>354</v>
      </c>
      <c r="M273" s="52">
        <v>12</v>
      </c>
      <c r="N273" s="334"/>
      <c r="O273" s="335"/>
    </row>
    <row r="274" spans="1:15" ht="23.25" hidden="1" customHeight="1" thickBot="1" x14ac:dyDescent="0.35">
      <c r="A274" s="31">
        <v>244</v>
      </c>
      <c r="B274" s="94" t="s">
        <v>369</v>
      </c>
      <c r="C274" s="104" t="s">
        <v>71</v>
      </c>
      <c r="D274" s="110" t="s">
        <v>143</v>
      </c>
      <c r="E274" s="67">
        <v>45689</v>
      </c>
      <c r="F274" s="67">
        <v>45695</v>
      </c>
      <c r="G274" s="119">
        <v>435.91</v>
      </c>
      <c r="H274" s="118">
        <v>5.58</v>
      </c>
      <c r="I274" s="118">
        <v>55.48</v>
      </c>
      <c r="J274" s="332" t="s">
        <v>271</v>
      </c>
      <c r="K274" s="333"/>
      <c r="L274" s="65" t="s">
        <v>353</v>
      </c>
      <c r="M274" s="52">
        <v>18</v>
      </c>
      <c r="N274" s="334"/>
      <c r="O274" s="335"/>
    </row>
    <row r="275" spans="1:15" ht="23.25" hidden="1" customHeight="1" thickBot="1" x14ac:dyDescent="0.35">
      <c r="A275" s="33">
        <v>245</v>
      </c>
      <c r="B275" s="85" t="s">
        <v>391</v>
      </c>
      <c r="C275" s="104" t="s">
        <v>162</v>
      </c>
      <c r="D275" s="109" t="s">
        <v>72</v>
      </c>
      <c r="E275" s="67">
        <v>45689</v>
      </c>
      <c r="F275" s="67">
        <v>45697</v>
      </c>
      <c r="G275" s="118">
        <v>278.48</v>
      </c>
      <c r="H275" s="118">
        <v>3.46</v>
      </c>
      <c r="I275" s="118">
        <v>37.909999999999997</v>
      </c>
      <c r="J275" s="332" t="s">
        <v>271</v>
      </c>
      <c r="K275" s="333"/>
      <c r="L275" s="65" t="s">
        <v>200</v>
      </c>
      <c r="M275" s="52"/>
      <c r="N275" s="334"/>
      <c r="O275" s="335"/>
    </row>
    <row r="276" spans="1:15" ht="23.25" hidden="1" customHeight="1" thickBot="1" x14ac:dyDescent="0.35">
      <c r="A276" s="31">
        <v>246</v>
      </c>
      <c r="B276" s="94" t="s">
        <v>485</v>
      </c>
      <c r="C276" s="68" t="s">
        <v>378</v>
      </c>
      <c r="D276" s="109" t="s">
        <v>72</v>
      </c>
      <c r="E276" s="67">
        <v>45687</v>
      </c>
      <c r="F276" s="67">
        <v>45697</v>
      </c>
      <c r="G276" s="119">
        <v>858.32</v>
      </c>
      <c r="H276" s="118">
        <v>11.34</v>
      </c>
      <c r="I276" s="118">
        <v>154.02000000000001</v>
      </c>
      <c r="J276" s="332" t="s">
        <v>271</v>
      </c>
      <c r="K276" s="333"/>
      <c r="L276" s="65" t="s">
        <v>199</v>
      </c>
      <c r="M276" s="52"/>
      <c r="N276" s="46"/>
      <c r="O276" s="47"/>
    </row>
    <row r="277" spans="1:15" ht="23.25" hidden="1" customHeight="1" thickBot="1" x14ac:dyDescent="0.35">
      <c r="A277" s="33">
        <v>247</v>
      </c>
      <c r="B277" s="95" t="s">
        <v>381</v>
      </c>
      <c r="C277" s="68" t="s">
        <v>90</v>
      </c>
      <c r="D277" s="110" t="s">
        <v>143</v>
      </c>
      <c r="E277" s="67">
        <v>45689</v>
      </c>
      <c r="F277" s="67">
        <v>45698</v>
      </c>
      <c r="G277" s="118">
        <v>415.84</v>
      </c>
      <c r="H277" s="118">
        <v>5.3</v>
      </c>
      <c r="I277" s="118">
        <v>53.21</v>
      </c>
      <c r="J277" s="332" t="s">
        <v>271</v>
      </c>
      <c r="K277" s="333"/>
      <c r="L277" s="123" t="s">
        <v>206</v>
      </c>
      <c r="N277" s="46"/>
      <c r="O277" s="47"/>
    </row>
    <row r="278" spans="1:15" ht="23.25" hidden="1" customHeight="1" thickBot="1" x14ac:dyDescent="0.35">
      <c r="A278" s="31">
        <v>248</v>
      </c>
      <c r="B278" s="95" t="s">
        <v>387</v>
      </c>
      <c r="C278" s="68" t="s">
        <v>90</v>
      </c>
      <c r="D278" s="110" t="s">
        <v>143</v>
      </c>
      <c r="E278" s="67">
        <v>45690</v>
      </c>
      <c r="F278" s="67">
        <v>45703</v>
      </c>
      <c r="G278" s="118">
        <v>415.84</v>
      </c>
      <c r="H278" s="118">
        <v>5.3</v>
      </c>
      <c r="I278" s="118">
        <v>53.21</v>
      </c>
      <c r="J278" s="332" t="s">
        <v>271</v>
      </c>
      <c r="K278" s="333"/>
      <c r="L278" s="65" t="s">
        <v>203</v>
      </c>
      <c r="M278" s="52"/>
      <c r="N278" s="46"/>
      <c r="O278" s="47"/>
    </row>
    <row r="279" spans="1:15" ht="23.25" hidden="1" customHeight="1" thickBot="1" x14ac:dyDescent="0.35">
      <c r="A279" s="33">
        <v>249</v>
      </c>
      <c r="B279" s="90" t="s">
        <v>486</v>
      </c>
      <c r="C279" s="104" t="s">
        <v>503</v>
      </c>
      <c r="D279" s="165" t="s">
        <v>72</v>
      </c>
      <c r="E279" s="67">
        <v>45690</v>
      </c>
      <c r="F279" s="67">
        <v>45703</v>
      </c>
      <c r="G279" s="119">
        <f>214.58*4</f>
        <v>858.32</v>
      </c>
      <c r="H279" s="118">
        <f>2.835*4</f>
        <v>11.34</v>
      </c>
      <c r="I279" s="118">
        <f>40.613*4</f>
        <v>162.452</v>
      </c>
      <c r="J279" s="332" t="s">
        <v>271</v>
      </c>
      <c r="K279" s="333"/>
      <c r="L279" s="65" t="s">
        <v>207</v>
      </c>
      <c r="M279" s="52"/>
      <c r="N279" s="46"/>
      <c r="O279" s="47"/>
    </row>
    <row r="280" spans="1:15" ht="23.25" hidden="1" customHeight="1" thickBot="1" x14ac:dyDescent="0.35">
      <c r="A280" s="31">
        <v>250</v>
      </c>
      <c r="B280" s="90" t="s">
        <v>487</v>
      </c>
      <c r="C280" s="68" t="s">
        <v>504</v>
      </c>
      <c r="D280" s="110" t="s">
        <v>143</v>
      </c>
      <c r="E280" s="67">
        <v>45690</v>
      </c>
      <c r="F280" s="67">
        <v>45703</v>
      </c>
      <c r="G280" s="119">
        <v>1344.56</v>
      </c>
      <c r="H280" s="118">
        <v>18.05</v>
      </c>
      <c r="I280" s="118">
        <v>235.32</v>
      </c>
      <c r="J280" s="332" t="s">
        <v>271</v>
      </c>
      <c r="K280" s="333"/>
      <c r="L280" s="65" t="s">
        <v>183</v>
      </c>
      <c r="M280" s="52"/>
      <c r="N280" s="46"/>
      <c r="O280" s="47"/>
    </row>
    <row r="281" spans="1:15" ht="23.25" hidden="1" customHeight="1" thickBot="1" x14ac:dyDescent="0.35">
      <c r="A281" s="33">
        <v>251</v>
      </c>
      <c r="B281" s="85" t="s">
        <v>488</v>
      </c>
      <c r="C281" s="104" t="s">
        <v>90</v>
      </c>
      <c r="D281" s="110" t="s">
        <v>143</v>
      </c>
      <c r="E281" s="67">
        <v>45690</v>
      </c>
      <c r="F281" s="67">
        <v>45703</v>
      </c>
      <c r="G281" s="118">
        <v>415.84</v>
      </c>
      <c r="H281" s="118">
        <v>5.3</v>
      </c>
      <c r="I281" s="118">
        <v>53.21</v>
      </c>
      <c r="J281" s="332" t="s">
        <v>271</v>
      </c>
      <c r="K281" s="333"/>
      <c r="L281" s="65" t="s">
        <v>197</v>
      </c>
      <c r="M281" s="52"/>
      <c r="N281" s="54"/>
      <c r="O281" s="136"/>
    </row>
    <row r="282" spans="1:15" ht="23.25" hidden="1" customHeight="1" thickBot="1" x14ac:dyDescent="0.35">
      <c r="A282" s="31">
        <v>252</v>
      </c>
      <c r="B282" s="90" t="s">
        <v>489</v>
      </c>
      <c r="C282" s="68" t="s">
        <v>505</v>
      </c>
      <c r="D282" s="165" t="s">
        <v>72</v>
      </c>
      <c r="E282" s="67">
        <v>45697</v>
      </c>
      <c r="F282" s="67">
        <v>45705</v>
      </c>
      <c r="G282" s="118">
        <v>338.89</v>
      </c>
      <c r="H282" s="118">
        <v>4.2699999999999996</v>
      </c>
      <c r="I282" s="118">
        <v>55.28</v>
      </c>
      <c r="J282" s="332" t="s">
        <v>271</v>
      </c>
      <c r="K282" s="333"/>
      <c r="L282" s="65" t="s">
        <v>354</v>
      </c>
      <c r="M282" s="45"/>
      <c r="N282" s="32"/>
      <c r="O282" s="32"/>
    </row>
    <row r="283" spans="1:15" ht="23.25" hidden="1" customHeight="1" thickBot="1" x14ac:dyDescent="0.35">
      <c r="A283" s="33">
        <v>253</v>
      </c>
      <c r="B283" s="90" t="s">
        <v>490</v>
      </c>
      <c r="C283" s="68" t="s">
        <v>378</v>
      </c>
      <c r="D283" s="109" t="s">
        <v>72</v>
      </c>
      <c r="E283" s="67">
        <v>45694</v>
      </c>
      <c r="F283" s="67">
        <v>45706</v>
      </c>
      <c r="G283" s="119">
        <v>858.32</v>
      </c>
      <c r="H283" s="118">
        <v>11.34</v>
      </c>
      <c r="I283" s="118">
        <v>154.02000000000001</v>
      </c>
      <c r="J283" s="332" t="s">
        <v>271</v>
      </c>
      <c r="K283" s="333"/>
      <c r="L283" s="65" t="s">
        <v>204</v>
      </c>
      <c r="M283" s="52"/>
      <c r="N283" s="46"/>
      <c r="O283" s="47"/>
    </row>
    <row r="284" spans="1:15" ht="23.25" hidden="1" customHeight="1" thickBot="1" x14ac:dyDescent="0.35">
      <c r="A284" s="31">
        <v>254</v>
      </c>
      <c r="B284" s="90" t="s">
        <v>491</v>
      </c>
      <c r="C284" s="68" t="s">
        <v>336</v>
      </c>
      <c r="D284" s="110" t="s">
        <v>143</v>
      </c>
      <c r="E284" s="67">
        <v>45694</v>
      </c>
      <c r="F284" s="67">
        <v>45706</v>
      </c>
      <c r="G284" s="119">
        <v>616.36</v>
      </c>
      <c r="H284" s="118">
        <v>8.0299999999999994</v>
      </c>
      <c r="I284" s="118">
        <v>90.53</v>
      </c>
      <c r="J284" s="332" t="s">
        <v>271</v>
      </c>
      <c r="K284" s="333"/>
      <c r="L284" s="65" t="s">
        <v>201</v>
      </c>
      <c r="M284" s="52"/>
      <c r="N284" s="46"/>
      <c r="O284" s="47"/>
    </row>
    <row r="285" spans="1:15" ht="23.25" hidden="1" customHeight="1" thickBot="1" x14ac:dyDescent="0.35">
      <c r="A285" s="33">
        <v>255</v>
      </c>
      <c r="B285" s="90" t="s">
        <v>492</v>
      </c>
      <c r="C285" s="68" t="s">
        <v>70</v>
      </c>
      <c r="D285" s="165" t="s">
        <v>72</v>
      </c>
      <c r="E285" s="67">
        <v>45698</v>
      </c>
      <c r="F285" s="67">
        <v>45708</v>
      </c>
      <c r="G285" s="118">
        <v>248.14</v>
      </c>
      <c r="H285" s="118">
        <v>3.06</v>
      </c>
      <c r="I285" s="118">
        <v>34.58</v>
      </c>
      <c r="J285" s="332" t="s">
        <v>271</v>
      </c>
      <c r="K285" s="333"/>
      <c r="L285" s="65" t="s">
        <v>163</v>
      </c>
      <c r="M285" s="52"/>
      <c r="N285" s="334"/>
      <c r="O285" s="335"/>
    </row>
    <row r="286" spans="1:15" ht="23.25" hidden="1" customHeight="1" thickBot="1" x14ac:dyDescent="0.35">
      <c r="A286" s="31">
        <v>256</v>
      </c>
      <c r="B286" s="90" t="s">
        <v>493</v>
      </c>
      <c r="C286" s="104" t="s">
        <v>383</v>
      </c>
      <c r="D286" s="109" t="s">
        <v>72</v>
      </c>
      <c r="E286" s="67">
        <v>45698</v>
      </c>
      <c r="F286" s="67">
        <v>45709</v>
      </c>
      <c r="G286" s="119">
        <v>858.32</v>
      </c>
      <c r="H286" s="118">
        <v>11.34</v>
      </c>
      <c r="I286" s="118">
        <v>154.02000000000001</v>
      </c>
      <c r="J286" s="332" t="s">
        <v>271</v>
      </c>
      <c r="K286" s="333"/>
      <c r="L286" s="65" t="s">
        <v>199</v>
      </c>
      <c r="M286" s="52"/>
      <c r="N286" s="46"/>
      <c r="O286" s="47"/>
    </row>
    <row r="287" spans="1:15" ht="23.25" hidden="1" customHeight="1" thickBot="1" x14ac:dyDescent="0.35">
      <c r="A287" s="33">
        <v>257</v>
      </c>
      <c r="B287" s="90" t="s">
        <v>463</v>
      </c>
      <c r="C287" s="68" t="s">
        <v>71</v>
      </c>
      <c r="D287" s="110" t="s">
        <v>143</v>
      </c>
      <c r="E287" s="67">
        <v>45699</v>
      </c>
      <c r="F287" s="67">
        <v>45709</v>
      </c>
      <c r="G287" s="119">
        <v>435.91</v>
      </c>
      <c r="H287" s="118">
        <v>5.58</v>
      </c>
      <c r="I287" s="118">
        <v>55.48</v>
      </c>
      <c r="J287" s="332" t="s">
        <v>271</v>
      </c>
      <c r="K287" s="333"/>
      <c r="L287" s="123" t="s">
        <v>206</v>
      </c>
      <c r="M287" s="52"/>
      <c r="N287" s="46"/>
      <c r="O287" s="47"/>
    </row>
    <row r="288" spans="1:15" ht="23.25" hidden="1" customHeight="1" thickBot="1" x14ac:dyDescent="0.35">
      <c r="A288" s="31">
        <v>258</v>
      </c>
      <c r="B288" s="90" t="s">
        <v>494</v>
      </c>
      <c r="C288" s="104" t="s">
        <v>506</v>
      </c>
      <c r="D288" s="165" t="s">
        <v>72</v>
      </c>
      <c r="E288" s="67">
        <v>45694</v>
      </c>
      <c r="F288" s="67">
        <v>45709</v>
      </c>
      <c r="G288" s="118">
        <v>898.24</v>
      </c>
      <c r="H288" s="118">
        <v>11.891999999999999</v>
      </c>
      <c r="I288" s="118">
        <v>165.36</v>
      </c>
      <c r="J288" s="332" t="s">
        <v>271</v>
      </c>
      <c r="K288" s="333"/>
      <c r="L288" s="65" t="s">
        <v>205</v>
      </c>
      <c r="M288" s="31"/>
      <c r="N288" s="46"/>
      <c r="O288" s="47"/>
    </row>
    <row r="289" spans="1:15" ht="23.25" hidden="1" customHeight="1" thickBot="1" x14ac:dyDescent="0.35">
      <c r="A289" s="402">
        <v>259</v>
      </c>
      <c r="B289" s="90" t="s">
        <v>426</v>
      </c>
      <c r="C289" s="104" t="s">
        <v>507</v>
      </c>
      <c r="D289" s="109" t="s">
        <v>72</v>
      </c>
      <c r="E289" s="67">
        <v>45698</v>
      </c>
      <c r="F289" s="67">
        <v>45710</v>
      </c>
      <c r="G289" s="118">
        <f>278.48/2</f>
        <v>139.24</v>
      </c>
      <c r="H289" s="118">
        <f>3.46/2</f>
        <v>1.73</v>
      </c>
      <c r="I289" s="118">
        <f>37.91/2</f>
        <v>18.954999999999998</v>
      </c>
      <c r="J289" s="332" t="s">
        <v>271</v>
      </c>
      <c r="K289" s="333"/>
      <c r="L289" s="65" t="s">
        <v>200</v>
      </c>
      <c r="M289" s="31"/>
      <c r="N289" s="46"/>
      <c r="O289" s="47"/>
    </row>
    <row r="290" spans="1:15" ht="23.25" hidden="1" customHeight="1" thickBot="1" x14ac:dyDescent="0.35">
      <c r="A290" s="403"/>
      <c r="B290" s="90" t="s">
        <v>426</v>
      </c>
      <c r="C290" s="104" t="s">
        <v>508</v>
      </c>
      <c r="D290" s="109" t="s">
        <v>72</v>
      </c>
      <c r="E290" s="67">
        <v>45698</v>
      </c>
      <c r="F290" s="67">
        <v>45710</v>
      </c>
      <c r="G290" s="118">
        <v>155.94999999999999</v>
      </c>
      <c r="H290" s="118">
        <f>0.9775*2</f>
        <v>1.9550000000000001</v>
      </c>
      <c r="I290" s="118">
        <f>12.605*2</f>
        <v>25.21</v>
      </c>
      <c r="J290" s="332" t="s">
        <v>271</v>
      </c>
      <c r="K290" s="333"/>
      <c r="L290" s="65" t="s">
        <v>200</v>
      </c>
      <c r="M290" s="31"/>
      <c r="N290" s="46"/>
      <c r="O290" s="47"/>
    </row>
    <row r="291" spans="1:15" ht="23.25" hidden="1" customHeight="1" thickBot="1" x14ac:dyDescent="0.35">
      <c r="A291" s="33">
        <v>260</v>
      </c>
      <c r="B291" s="166" t="s">
        <v>495</v>
      </c>
      <c r="C291" s="167" t="s">
        <v>90</v>
      </c>
      <c r="D291" s="215" t="s">
        <v>143</v>
      </c>
      <c r="E291" s="67">
        <v>45698</v>
      </c>
      <c r="F291" s="67">
        <v>45711</v>
      </c>
      <c r="G291" s="118">
        <v>415.84</v>
      </c>
      <c r="H291" s="118">
        <v>5.3</v>
      </c>
      <c r="I291" s="118">
        <v>53.21</v>
      </c>
      <c r="J291" s="332" t="s">
        <v>271</v>
      </c>
      <c r="K291" s="333"/>
      <c r="L291" s="123" t="s">
        <v>353</v>
      </c>
      <c r="M291" s="31"/>
      <c r="N291" s="46"/>
      <c r="O291" s="47"/>
    </row>
    <row r="292" spans="1:15" ht="23.25" hidden="1" customHeight="1" thickBot="1" x14ac:dyDescent="0.35">
      <c r="A292" s="31">
        <v>261</v>
      </c>
      <c r="B292" s="208" t="s">
        <v>397</v>
      </c>
      <c r="C292" s="125" t="s">
        <v>509</v>
      </c>
      <c r="D292" s="216" t="s">
        <v>72</v>
      </c>
      <c r="E292" s="126">
        <v>45704</v>
      </c>
      <c r="F292" s="126">
        <v>45713</v>
      </c>
      <c r="G292" s="221">
        <f>214.58*4</f>
        <v>858.32</v>
      </c>
      <c r="H292" s="222">
        <f>2.835*4</f>
        <v>11.34</v>
      </c>
      <c r="I292" s="222">
        <f>40.613*4</f>
        <v>162.452</v>
      </c>
      <c r="J292" s="332" t="s">
        <v>271</v>
      </c>
      <c r="K292" s="333"/>
      <c r="L292" s="127" t="s">
        <v>207</v>
      </c>
      <c r="M292" s="31"/>
      <c r="N292" s="46"/>
      <c r="O292" s="47"/>
    </row>
    <row r="293" spans="1:15" ht="23.25" hidden="1" customHeight="1" thickBot="1" x14ac:dyDescent="0.35">
      <c r="A293" s="33">
        <v>262</v>
      </c>
      <c r="B293" s="90" t="s">
        <v>496</v>
      </c>
      <c r="C293" s="104" t="s">
        <v>451</v>
      </c>
      <c r="D293" s="161" t="s">
        <v>143</v>
      </c>
      <c r="E293" s="67">
        <v>45707</v>
      </c>
      <c r="F293" s="67">
        <v>45715</v>
      </c>
      <c r="G293" s="119">
        <v>630.02</v>
      </c>
      <c r="H293" s="119">
        <v>8.2200000000000006</v>
      </c>
      <c r="I293" s="119">
        <v>92.15</v>
      </c>
      <c r="J293" s="332" t="s">
        <v>271</v>
      </c>
      <c r="K293" s="333"/>
      <c r="L293" s="42" t="s">
        <v>201</v>
      </c>
      <c r="M293" s="31"/>
      <c r="N293" s="46"/>
      <c r="O293" s="47"/>
    </row>
    <row r="294" spans="1:15" ht="23.25" hidden="1" customHeight="1" thickBot="1" x14ac:dyDescent="0.35">
      <c r="A294" s="31">
        <v>263</v>
      </c>
      <c r="B294" s="90" t="s">
        <v>497</v>
      </c>
      <c r="C294" s="68" t="s">
        <v>510</v>
      </c>
      <c r="D294" s="109" t="s">
        <v>72</v>
      </c>
      <c r="E294" s="67">
        <v>45707</v>
      </c>
      <c r="F294" s="67">
        <v>45716</v>
      </c>
      <c r="G294" s="118">
        <v>338.89</v>
      </c>
      <c r="H294" s="118">
        <v>4.2699999999999996</v>
      </c>
      <c r="I294" s="118">
        <v>55.28</v>
      </c>
      <c r="J294" s="332" t="s">
        <v>271</v>
      </c>
      <c r="K294" s="333"/>
      <c r="L294" s="65" t="s">
        <v>197</v>
      </c>
      <c r="M294" s="31"/>
      <c r="N294" s="46"/>
      <c r="O294" s="47"/>
    </row>
    <row r="295" spans="1:15" ht="23.25" hidden="1" customHeight="1" thickBot="1" x14ac:dyDescent="0.35">
      <c r="A295" s="33">
        <v>264</v>
      </c>
      <c r="B295" s="90" t="s">
        <v>498</v>
      </c>
      <c r="C295" s="104" t="s">
        <v>383</v>
      </c>
      <c r="D295" s="161" t="s">
        <v>143</v>
      </c>
      <c r="E295" s="67">
        <v>45707</v>
      </c>
      <c r="F295" s="67">
        <v>45716</v>
      </c>
      <c r="G295" s="118">
        <v>1290.24</v>
      </c>
      <c r="H295" s="118">
        <v>17.3</v>
      </c>
      <c r="I295" s="118">
        <v>226.16</v>
      </c>
      <c r="J295" s="332" t="s">
        <v>271</v>
      </c>
      <c r="K295" s="333"/>
      <c r="L295" s="65" t="s">
        <v>183</v>
      </c>
      <c r="M295" s="31"/>
      <c r="N295" s="46"/>
      <c r="O295" s="47"/>
    </row>
    <row r="296" spans="1:15" ht="23.25" hidden="1" customHeight="1" thickBot="1" x14ac:dyDescent="0.35">
      <c r="A296" s="31">
        <v>265</v>
      </c>
      <c r="B296" s="90" t="s">
        <v>499</v>
      </c>
      <c r="C296" s="68" t="s">
        <v>136</v>
      </c>
      <c r="D296" s="161" t="s">
        <v>143</v>
      </c>
      <c r="E296" s="67">
        <v>45708</v>
      </c>
      <c r="F296" s="67">
        <v>45716</v>
      </c>
      <c r="G296" s="119">
        <v>435.91</v>
      </c>
      <c r="H296" s="118">
        <v>5.58</v>
      </c>
      <c r="I296" s="118">
        <v>55.48</v>
      </c>
      <c r="J296" s="332" t="s">
        <v>271</v>
      </c>
      <c r="K296" s="333"/>
      <c r="L296" s="65" t="s">
        <v>203</v>
      </c>
      <c r="M296" s="31"/>
      <c r="N296" s="46"/>
      <c r="O296" s="47"/>
    </row>
    <row r="297" spans="1:15" ht="23.25" hidden="1" customHeight="1" thickBot="1" x14ac:dyDescent="0.35">
      <c r="A297" s="33">
        <v>266</v>
      </c>
      <c r="B297" s="209" t="s">
        <v>500</v>
      </c>
      <c r="C297" s="210" t="s">
        <v>71</v>
      </c>
      <c r="D297" s="165" t="s">
        <v>72</v>
      </c>
      <c r="E297" s="67">
        <v>45714</v>
      </c>
      <c r="F297" s="67">
        <v>45716</v>
      </c>
      <c r="G297" s="118">
        <v>278.48</v>
      </c>
      <c r="H297" s="118">
        <v>3.46</v>
      </c>
      <c r="I297" s="118">
        <v>37.909999999999997</v>
      </c>
      <c r="J297" s="332" t="s">
        <v>271</v>
      </c>
      <c r="K297" s="333"/>
      <c r="L297" s="42" t="s">
        <v>199</v>
      </c>
      <c r="M297" s="31"/>
      <c r="N297" s="46"/>
      <c r="O297" s="47"/>
    </row>
    <row r="298" spans="1:15" ht="23.25" hidden="1" customHeight="1" thickBot="1" x14ac:dyDescent="0.35">
      <c r="A298" s="31">
        <v>267</v>
      </c>
      <c r="B298" s="90" t="s">
        <v>404</v>
      </c>
      <c r="C298" s="68" t="s">
        <v>405</v>
      </c>
      <c r="D298" s="165" t="s">
        <v>72</v>
      </c>
      <c r="E298" s="67">
        <v>45714</v>
      </c>
      <c r="F298" s="67">
        <v>45719</v>
      </c>
      <c r="G298" s="119">
        <v>858.32</v>
      </c>
      <c r="H298" s="119">
        <v>11.34</v>
      </c>
      <c r="I298" s="119">
        <v>154.02000000000001</v>
      </c>
      <c r="J298" s="332" t="s">
        <v>271</v>
      </c>
      <c r="K298" s="333"/>
      <c r="L298" s="65" t="s">
        <v>354</v>
      </c>
      <c r="M298" s="31"/>
      <c r="N298" s="46"/>
      <c r="O298" s="47"/>
    </row>
    <row r="299" spans="1:15" ht="23.25" hidden="1" customHeight="1" thickBot="1" x14ac:dyDescent="0.35">
      <c r="A299" s="33">
        <v>268</v>
      </c>
      <c r="B299" s="90" t="s">
        <v>406</v>
      </c>
      <c r="C299" s="68" t="s">
        <v>407</v>
      </c>
      <c r="D299" s="165" t="s">
        <v>72</v>
      </c>
      <c r="E299" s="67">
        <v>45714</v>
      </c>
      <c r="F299" s="67">
        <v>45720</v>
      </c>
      <c r="G299" s="119">
        <v>517.53</v>
      </c>
      <c r="H299" s="119">
        <v>6.68</v>
      </c>
      <c r="I299" s="119">
        <v>83.76</v>
      </c>
      <c r="J299" s="332" t="s">
        <v>271</v>
      </c>
      <c r="K299" s="333"/>
      <c r="L299" s="42" t="s">
        <v>163</v>
      </c>
      <c r="M299" s="31"/>
      <c r="N299" s="46"/>
      <c r="O299" s="47"/>
    </row>
    <row r="300" spans="1:15" ht="23.25" hidden="1" customHeight="1" thickBot="1" x14ac:dyDescent="0.35">
      <c r="A300" s="31">
        <v>269</v>
      </c>
      <c r="B300" s="90" t="s">
        <v>408</v>
      </c>
      <c r="C300" s="68" t="s">
        <v>409</v>
      </c>
      <c r="D300" s="165" t="s">
        <v>72</v>
      </c>
      <c r="E300" s="67">
        <v>45717</v>
      </c>
      <c r="F300" s="67">
        <v>45724</v>
      </c>
      <c r="G300" s="119">
        <v>586.04999999999995</v>
      </c>
      <c r="H300" s="119">
        <v>7.61</v>
      </c>
      <c r="I300" s="119">
        <v>92.58</v>
      </c>
      <c r="J300" s="332" t="s">
        <v>271</v>
      </c>
      <c r="K300" s="333"/>
      <c r="L300" s="42" t="s">
        <v>199</v>
      </c>
      <c r="M300" s="31"/>
      <c r="N300" s="46"/>
      <c r="O300" s="47"/>
    </row>
    <row r="301" spans="1:15" ht="23.25" hidden="1" customHeight="1" thickBot="1" x14ac:dyDescent="0.35">
      <c r="A301" s="33">
        <v>270</v>
      </c>
      <c r="B301" s="90" t="s">
        <v>410</v>
      </c>
      <c r="C301" s="68" t="s">
        <v>411</v>
      </c>
      <c r="D301" s="161" t="s">
        <v>143</v>
      </c>
      <c r="E301" s="67">
        <v>45715</v>
      </c>
      <c r="F301" s="67">
        <v>45724</v>
      </c>
      <c r="G301" s="119">
        <v>813.35</v>
      </c>
      <c r="H301" s="118">
        <v>11.15</v>
      </c>
      <c r="I301" s="118">
        <v>130.6</v>
      </c>
      <c r="J301" s="332" t="s">
        <v>271</v>
      </c>
      <c r="K301" s="333"/>
      <c r="L301" s="65" t="s">
        <v>201</v>
      </c>
      <c r="M301" s="31"/>
      <c r="N301" s="46"/>
      <c r="O301" s="47"/>
    </row>
    <row r="302" spans="1:15" ht="23.25" hidden="1" customHeight="1" thickBot="1" x14ac:dyDescent="0.35">
      <c r="A302" s="31">
        <v>271</v>
      </c>
      <c r="B302" s="90" t="s">
        <v>412</v>
      </c>
      <c r="C302" s="68" t="s">
        <v>405</v>
      </c>
      <c r="D302" s="165" t="s">
        <v>72</v>
      </c>
      <c r="E302" s="67">
        <v>45720</v>
      </c>
      <c r="F302" s="67">
        <v>45725</v>
      </c>
      <c r="G302" s="119">
        <v>858.32</v>
      </c>
      <c r="H302" s="119">
        <v>11.34</v>
      </c>
      <c r="I302" s="119">
        <v>154.02000000000001</v>
      </c>
      <c r="J302" s="332" t="s">
        <v>271</v>
      </c>
      <c r="K302" s="333"/>
      <c r="L302" s="42" t="s">
        <v>354</v>
      </c>
      <c r="M302" s="31"/>
      <c r="N302" s="46"/>
      <c r="O302" s="47"/>
    </row>
    <row r="303" spans="1:15" ht="23.25" hidden="1" customHeight="1" thickBot="1" x14ac:dyDescent="0.35">
      <c r="A303" s="33">
        <v>272</v>
      </c>
      <c r="B303" s="90" t="s">
        <v>413</v>
      </c>
      <c r="C303" s="68" t="s">
        <v>70</v>
      </c>
      <c r="D303" s="165" t="s">
        <v>72</v>
      </c>
      <c r="E303" s="67">
        <v>45720</v>
      </c>
      <c r="F303" s="67">
        <v>45725</v>
      </c>
      <c r="G303" s="118">
        <v>248.14</v>
      </c>
      <c r="H303" s="118">
        <v>3.06</v>
      </c>
      <c r="I303" s="118">
        <v>34.58</v>
      </c>
      <c r="J303" s="332" t="s">
        <v>271</v>
      </c>
      <c r="K303" s="333"/>
      <c r="L303" s="42" t="s">
        <v>163</v>
      </c>
      <c r="M303" s="31"/>
      <c r="N303" s="46"/>
      <c r="O303" s="47"/>
    </row>
    <row r="304" spans="1:15" ht="31.25" hidden="1" customHeight="1" thickBot="1" x14ac:dyDescent="0.35">
      <c r="A304" s="31">
        <v>273</v>
      </c>
      <c r="B304" s="166" t="s">
        <v>414</v>
      </c>
      <c r="C304" s="167" t="s">
        <v>415</v>
      </c>
      <c r="D304" s="168" t="s">
        <v>72</v>
      </c>
      <c r="E304" s="67">
        <v>45717</v>
      </c>
      <c r="F304" s="67">
        <v>45726</v>
      </c>
      <c r="G304" s="118">
        <v>409.75</v>
      </c>
      <c r="H304" s="118">
        <v>5.22</v>
      </c>
      <c r="I304" s="118">
        <v>62.89</v>
      </c>
      <c r="J304" s="332" t="s">
        <v>271</v>
      </c>
      <c r="K304" s="333"/>
      <c r="L304" s="123" t="s">
        <v>200</v>
      </c>
      <c r="M304" s="31"/>
      <c r="N304" s="46"/>
      <c r="O304" s="47"/>
    </row>
    <row r="305" spans="1:15" ht="25.25" hidden="1" customHeight="1" thickBot="1" x14ac:dyDescent="0.35">
      <c r="A305" s="33">
        <v>274</v>
      </c>
      <c r="B305" s="90" t="s">
        <v>398</v>
      </c>
      <c r="C305" s="104" t="s">
        <v>90</v>
      </c>
      <c r="D305" s="161" t="s">
        <v>143</v>
      </c>
      <c r="E305" s="67">
        <v>45717</v>
      </c>
      <c r="F305" s="67">
        <v>45727</v>
      </c>
      <c r="G305" s="119">
        <v>415.84</v>
      </c>
      <c r="H305" s="119">
        <v>5.3</v>
      </c>
      <c r="I305" s="119">
        <v>53.21</v>
      </c>
      <c r="J305" s="332" t="s">
        <v>271</v>
      </c>
      <c r="K305" s="333"/>
      <c r="L305" s="123" t="s">
        <v>353</v>
      </c>
      <c r="M305" s="31"/>
      <c r="N305" s="46"/>
      <c r="O305" s="47"/>
    </row>
    <row r="306" spans="1:15" ht="32" hidden="1" customHeight="1" thickBot="1" x14ac:dyDescent="0.35">
      <c r="A306" s="31">
        <v>275</v>
      </c>
      <c r="B306" s="68" t="s">
        <v>416</v>
      </c>
      <c r="C306" s="68" t="s">
        <v>405</v>
      </c>
      <c r="D306" s="161" t="s">
        <v>143</v>
      </c>
      <c r="E306" s="67">
        <v>45717</v>
      </c>
      <c r="F306" s="67">
        <v>45736</v>
      </c>
      <c r="G306" s="119">
        <v>1290.24</v>
      </c>
      <c r="H306" s="119">
        <v>17.3</v>
      </c>
      <c r="I306" s="119">
        <v>225.16</v>
      </c>
      <c r="J306" s="332" t="s">
        <v>271</v>
      </c>
      <c r="K306" s="333"/>
      <c r="L306" s="42" t="s">
        <v>183</v>
      </c>
      <c r="M306" s="31"/>
      <c r="N306" s="46"/>
      <c r="O306" s="47"/>
    </row>
    <row r="307" spans="1:15" ht="29" hidden="1" customHeight="1" thickBot="1" x14ac:dyDescent="0.35">
      <c r="A307" s="33">
        <v>276</v>
      </c>
      <c r="B307" s="68" t="s">
        <v>417</v>
      </c>
      <c r="C307" s="68" t="s">
        <v>405</v>
      </c>
      <c r="D307" s="161" t="s">
        <v>143</v>
      </c>
      <c r="E307" s="67">
        <v>45717</v>
      </c>
      <c r="F307" s="67">
        <v>45736</v>
      </c>
      <c r="G307" s="119">
        <v>1290.24</v>
      </c>
      <c r="H307" s="119">
        <v>17.3</v>
      </c>
      <c r="I307" s="119">
        <v>225.16</v>
      </c>
      <c r="J307" s="332" t="s">
        <v>271</v>
      </c>
      <c r="K307" s="333"/>
      <c r="L307" s="42" t="s">
        <v>207</v>
      </c>
      <c r="M307" s="31"/>
      <c r="N307" s="46"/>
      <c r="O307" s="47"/>
    </row>
    <row r="308" spans="1:15" ht="23" hidden="1" customHeight="1" thickBot="1" x14ac:dyDescent="0.35">
      <c r="A308" s="31">
        <v>277</v>
      </c>
      <c r="B308" s="68" t="s">
        <v>400</v>
      </c>
      <c r="C308" s="68" t="s">
        <v>401</v>
      </c>
      <c r="D308" s="161" t="s">
        <v>143</v>
      </c>
      <c r="E308" s="67">
        <v>45717</v>
      </c>
      <c r="F308" s="67">
        <v>45738</v>
      </c>
      <c r="G308" s="119">
        <v>587.87</v>
      </c>
      <c r="H308" s="118">
        <v>7.64</v>
      </c>
      <c r="I308" s="118">
        <v>74.87</v>
      </c>
      <c r="J308" s="332" t="s">
        <v>271</v>
      </c>
      <c r="K308" s="333"/>
      <c r="L308" s="42" t="s">
        <v>206</v>
      </c>
      <c r="M308" s="31"/>
      <c r="N308" s="46"/>
      <c r="O308" s="47"/>
    </row>
    <row r="309" spans="1:15" ht="25.25" hidden="1" customHeight="1" thickBot="1" x14ac:dyDescent="0.35">
      <c r="A309" s="33">
        <v>278</v>
      </c>
      <c r="B309" s="68" t="s">
        <v>418</v>
      </c>
      <c r="C309" s="68" t="s">
        <v>401</v>
      </c>
      <c r="D309" s="165" t="s">
        <v>72</v>
      </c>
      <c r="E309" s="67">
        <v>45736</v>
      </c>
      <c r="F309" s="67">
        <v>45741</v>
      </c>
      <c r="G309" s="119">
        <v>362.71</v>
      </c>
      <c r="H309" s="118">
        <v>4.59</v>
      </c>
      <c r="I309" s="118">
        <v>53.66</v>
      </c>
      <c r="J309" s="332" t="s">
        <v>271</v>
      </c>
      <c r="K309" s="333"/>
      <c r="L309" s="42" t="s">
        <v>354</v>
      </c>
      <c r="M309" s="31"/>
      <c r="N309" s="46"/>
      <c r="O309" s="47"/>
    </row>
    <row r="310" spans="1:15" ht="21" hidden="1" customHeight="1" thickBot="1" x14ac:dyDescent="0.35">
      <c r="A310" s="31">
        <v>279</v>
      </c>
      <c r="B310" s="90" t="s">
        <v>422</v>
      </c>
      <c r="C310" s="68" t="s">
        <v>90</v>
      </c>
      <c r="D310" s="161" t="s">
        <v>143</v>
      </c>
      <c r="E310" s="67">
        <v>45736</v>
      </c>
      <c r="F310" s="67">
        <v>45742</v>
      </c>
      <c r="G310" s="118">
        <v>415.84</v>
      </c>
      <c r="H310" s="118">
        <v>5.3</v>
      </c>
      <c r="I310" s="118">
        <v>53.21</v>
      </c>
      <c r="J310" s="332" t="s">
        <v>271</v>
      </c>
      <c r="K310" s="333"/>
      <c r="L310" s="65" t="s">
        <v>201</v>
      </c>
      <c r="M310" s="31"/>
      <c r="N310" s="46"/>
      <c r="O310" s="47"/>
    </row>
    <row r="311" spans="1:15" ht="32" hidden="1" customHeight="1" thickBot="1" x14ac:dyDescent="0.35">
      <c r="A311" s="33">
        <v>280</v>
      </c>
      <c r="B311" s="166" t="s">
        <v>419</v>
      </c>
      <c r="C311" s="68" t="s">
        <v>70</v>
      </c>
      <c r="D311" s="161" t="s">
        <v>143</v>
      </c>
      <c r="E311" s="67">
        <v>45736</v>
      </c>
      <c r="F311" s="67">
        <v>45742</v>
      </c>
      <c r="G311" s="118">
        <v>415.84</v>
      </c>
      <c r="H311" s="118">
        <v>5.3</v>
      </c>
      <c r="I311" s="118">
        <v>53.21</v>
      </c>
      <c r="J311" s="332" t="s">
        <v>271</v>
      </c>
      <c r="K311" s="333"/>
      <c r="L311" s="65" t="s">
        <v>203</v>
      </c>
      <c r="M311" s="31"/>
      <c r="N311" s="46"/>
      <c r="O311" s="47"/>
    </row>
    <row r="312" spans="1:15" ht="27" hidden="1" customHeight="1" thickBot="1" x14ac:dyDescent="0.35">
      <c r="A312" s="31">
        <v>281</v>
      </c>
      <c r="B312" s="166" t="s">
        <v>420</v>
      </c>
      <c r="C312" s="68" t="s">
        <v>421</v>
      </c>
      <c r="D312" s="161" t="s">
        <v>143</v>
      </c>
      <c r="E312" s="67">
        <v>45736</v>
      </c>
      <c r="F312" s="67">
        <v>45743</v>
      </c>
      <c r="G312" s="118">
        <v>808.64</v>
      </c>
      <c r="H312" s="118">
        <v>10.66</v>
      </c>
      <c r="I312" s="118">
        <v>121.57</v>
      </c>
      <c r="J312" s="332" t="s">
        <v>271</v>
      </c>
      <c r="K312" s="333"/>
      <c r="L312" s="42" t="s">
        <v>183</v>
      </c>
      <c r="M312" s="31"/>
      <c r="N312" s="46"/>
      <c r="O312" s="47"/>
    </row>
    <row r="313" spans="1:15" ht="25.25" hidden="1" customHeight="1" thickBot="1" x14ac:dyDescent="0.35">
      <c r="A313" s="33">
        <v>282</v>
      </c>
      <c r="B313" s="210" t="s">
        <v>425</v>
      </c>
      <c r="C313" s="210" t="s">
        <v>335</v>
      </c>
      <c r="D313" s="217" t="s">
        <v>72</v>
      </c>
      <c r="E313" s="67">
        <v>45741</v>
      </c>
      <c r="F313" s="67">
        <v>45746</v>
      </c>
      <c r="G313" s="223">
        <v>456.35</v>
      </c>
      <c r="H313" s="223">
        <v>5.87</v>
      </c>
      <c r="I313" s="223">
        <v>71.94</v>
      </c>
      <c r="J313" s="332" t="s">
        <v>271</v>
      </c>
      <c r="K313" s="333"/>
      <c r="L313" s="42" t="s">
        <v>354</v>
      </c>
      <c r="M313" s="31"/>
      <c r="N313" s="46"/>
      <c r="O313" s="47"/>
    </row>
    <row r="314" spans="1:15" ht="25.25" hidden="1" customHeight="1" thickBot="1" x14ac:dyDescent="0.35">
      <c r="A314" s="31">
        <v>283</v>
      </c>
      <c r="B314" s="68" t="s">
        <v>423</v>
      </c>
      <c r="C314" s="68" t="s">
        <v>90</v>
      </c>
      <c r="D314" s="218" t="s">
        <v>143</v>
      </c>
      <c r="E314" s="67">
        <v>45741</v>
      </c>
      <c r="F314" s="67">
        <v>45749</v>
      </c>
      <c r="G314" s="223">
        <v>415.84</v>
      </c>
      <c r="H314" s="223">
        <v>5.3</v>
      </c>
      <c r="I314" s="223">
        <v>53.21</v>
      </c>
      <c r="J314" s="332" t="s">
        <v>271</v>
      </c>
      <c r="K314" s="333"/>
      <c r="L314" s="42" t="s">
        <v>163</v>
      </c>
      <c r="M314" s="31"/>
      <c r="N314" s="46"/>
      <c r="O314" s="47"/>
    </row>
    <row r="315" spans="1:15" ht="24.65" hidden="1" customHeight="1" thickBot="1" x14ac:dyDescent="0.35">
      <c r="A315" s="33">
        <v>284</v>
      </c>
      <c r="B315" s="90" t="s">
        <v>424</v>
      </c>
      <c r="C315" s="68" t="s">
        <v>70</v>
      </c>
      <c r="D315" s="218" t="s">
        <v>143</v>
      </c>
      <c r="E315" s="67">
        <v>45741</v>
      </c>
      <c r="F315" s="67">
        <v>45749</v>
      </c>
      <c r="G315" s="119">
        <v>415.84</v>
      </c>
      <c r="H315" s="119">
        <v>5.3</v>
      </c>
      <c r="I315" s="119">
        <v>53.21</v>
      </c>
      <c r="J315" s="332" t="s">
        <v>271</v>
      </c>
      <c r="K315" s="333"/>
      <c r="L315" s="42" t="s">
        <v>353</v>
      </c>
      <c r="M315" s="31"/>
      <c r="N315" s="46"/>
      <c r="O315" s="47"/>
    </row>
    <row r="316" spans="1:15" ht="17.399999999999999" hidden="1" customHeight="1" thickBot="1" x14ac:dyDescent="0.35">
      <c r="A316" s="31">
        <v>285</v>
      </c>
      <c r="B316" s="166" t="s">
        <v>440</v>
      </c>
      <c r="C316" s="167" t="s">
        <v>90</v>
      </c>
      <c r="D316" s="192" t="s">
        <v>72</v>
      </c>
      <c r="E316" s="193">
        <v>45747</v>
      </c>
      <c r="F316" s="67">
        <v>45750</v>
      </c>
      <c r="G316" s="119">
        <v>248.14</v>
      </c>
      <c r="H316" s="118">
        <v>3.06</v>
      </c>
      <c r="I316" s="118">
        <v>34.58</v>
      </c>
      <c r="J316" s="332" t="s">
        <v>271</v>
      </c>
      <c r="K316" s="333"/>
      <c r="L316" s="42" t="s">
        <v>354</v>
      </c>
      <c r="M316" s="31"/>
      <c r="N316" s="46"/>
      <c r="O316" s="47"/>
    </row>
    <row r="317" spans="1:15" ht="23.25" hidden="1" customHeight="1" thickBot="1" x14ac:dyDescent="0.35">
      <c r="A317" s="402">
        <v>286</v>
      </c>
      <c r="B317" s="211" t="s">
        <v>501</v>
      </c>
      <c r="C317" s="219" t="s">
        <v>260</v>
      </c>
      <c r="D317" s="109" t="s">
        <v>363</v>
      </c>
      <c r="E317" s="67">
        <v>45741</v>
      </c>
      <c r="F317" s="67">
        <v>45757</v>
      </c>
      <c r="G317" s="119">
        <f>G324/2</f>
        <v>871.82</v>
      </c>
      <c r="H317" s="118">
        <f>H324/2</f>
        <v>11.795</v>
      </c>
      <c r="I317" s="118">
        <f>I324/2</f>
        <v>151.51499999999999</v>
      </c>
      <c r="J317" s="332" t="s">
        <v>271</v>
      </c>
      <c r="K317" s="333"/>
      <c r="L317" s="65" t="s">
        <v>205</v>
      </c>
      <c r="M317" s="31"/>
      <c r="N317" s="46"/>
      <c r="O317" s="47"/>
    </row>
    <row r="318" spans="1:15" ht="23.25" hidden="1" customHeight="1" thickBot="1" x14ac:dyDescent="0.35">
      <c r="A318" s="403"/>
      <c r="B318" s="211" t="s">
        <v>502</v>
      </c>
      <c r="C318" s="219" t="s">
        <v>511</v>
      </c>
      <c r="D318" s="109" t="s">
        <v>363</v>
      </c>
      <c r="E318" s="67">
        <v>45741</v>
      </c>
      <c r="F318" s="67">
        <v>45757</v>
      </c>
      <c r="G318" s="119">
        <f>435.91*2</f>
        <v>871.82</v>
      </c>
      <c r="H318" s="118">
        <v>11.795</v>
      </c>
      <c r="I318" s="118">
        <v>152.69999999999999</v>
      </c>
      <c r="J318" s="332" t="s">
        <v>271</v>
      </c>
      <c r="K318" s="333"/>
      <c r="L318" s="65" t="s">
        <v>205</v>
      </c>
      <c r="M318" s="31"/>
      <c r="N318" s="46"/>
      <c r="O318" s="47"/>
    </row>
    <row r="319" spans="1:15" ht="23.25" hidden="1" customHeight="1" thickBot="1" x14ac:dyDescent="0.35">
      <c r="A319" s="33">
        <v>287</v>
      </c>
      <c r="B319" s="212" t="s">
        <v>441</v>
      </c>
      <c r="C319" s="167" t="s">
        <v>442</v>
      </c>
      <c r="D319" s="192" t="s">
        <v>72</v>
      </c>
      <c r="E319" s="67">
        <v>45751</v>
      </c>
      <c r="F319" s="67">
        <v>45757</v>
      </c>
      <c r="G319" s="118">
        <v>409.75</v>
      </c>
      <c r="H319" s="118">
        <v>5.22</v>
      </c>
      <c r="I319" s="118">
        <v>62.89</v>
      </c>
      <c r="J319" s="332" t="s">
        <v>271</v>
      </c>
      <c r="K319" s="333"/>
      <c r="L319" s="42" t="s">
        <v>354</v>
      </c>
      <c r="M319" s="31"/>
      <c r="N319" s="46"/>
      <c r="O319" s="47"/>
    </row>
    <row r="320" spans="1:15" ht="23.25" hidden="1" customHeight="1" thickBot="1" x14ac:dyDescent="0.35">
      <c r="A320" s="31">
        <v>288</v>
      </c>
      <c r="B320" s="85" t="s">
        <v>443</v>
      </c>
      <c r="C320" s="104" t="s">
        <v>405</v>
      </c>
      <c r="D320" s="161" t="s">
        <v>143</v>
      </c>
      <c r="E320" s="67">
        <v>45751</v>
      </c>
      <c r="F320" s="67">
        <v>45764</v>
      </c>
      <c r="G320" s="119">
        <v>1290.24</v>
      </c>
      <c r="H320" s="119">
        <v>17.3</v>
      </c>
      <c r="I320" s="119">
        <v>225.16</v>
      </c>
      <c r="J320" s="332" t="s">
        <v>271</v>
      </c>
      <c r="K320" s="333"/>
      <c r="L320" s="42" t="s">
        <v>207</v>
      </c>
      <c r="M320" s="31"/>
      <c r="N320" s="46"/>
      <c r="O320" s="47"/>
    </row>
    <row r="321" spans="1:15" ht="23.25" hidden="1" customHeight="1" thickBot="1" x14ac:dyDescent="0.35">
      <c r="A321" s="33">
        <v>289</v>
      </c>
      <c r="B321" s="85" t="s">
        <v>448</v>
      </c>
      <c r="C321" s="104" t="s">
        <v>71</v>
      </c>
      <c r="D321" s="161" t="s">
        <v>143</v>
      </c>
      <c r="E321" s="67">
        <v>45764</v>
      </c>
      <c r="F321" s="67">
        <v>45768</v>
      </c>
      <c r="G321" s="119">
        <v>435.91</v>
      </c>
      <c r="H321" s="118">
        <v>5.58</v>
      </c>
      <c r="I321" s="118">
        <v>55.48</v>
      </c>
      <c r="J321" s="332" t="s">
        <v>271</v>
      </c>
      <c r="K321" s="333"/>
      <c r="L321" s="42" t="s">
        <v>199</v>
      </c>
      <c r="M321" s="31"/>
      <c r="N321" s="46"/>
      <c r="O321" s="47"/>
    </row>
    <row r="322" spans="1:15" ht="23.25" hidden="1" customHeight="1" thickBot="1" x14ac:dyDescent="0.35">
      <c r="A322" s="31">
        <v>290</v>
      </c>
      <c r="B322" s="85" t="s">
        <v>444</v>
      </c>
      <c r="C322" s="104" t="s">
        <v>379</v>
      </c>
      <c r="D322" s="109" t="s">
        <v>363</v>
      </c>
      <c r="E322" s="67">
        <v>45751</v>
      </c>
      <c r="F322" s="67">
        <v>45768</v>
      </c>
      <c r="G322" s="119">
        <v>1771.88</v>
      </c>
      <c r="H322" s="118">
        <v>23.98</v>
      </c>
      <c r="I322" s="118">
        <v>307.83999999999997</v>
      </c>
      <c r="J322" s="332" t="s">
        <v>271</v>
      </c>
      <c r="K322" s="333"/>
      <c r="L322" s="65" t="s">
        <v>201</v>
      </c>
      <c r="M322" s="31"/>
      <c r="N322" s="46"/>
      <c r="O322" s="47"/>
    </row>
    <row r="323" spans="1:15" ht="23.25" hidden="1" customHeight="1" thickBot="1" x14ac:dyDescent="0.35">
      <c r="A323" s="33">
        <v>291</v>
      </c>
      <c r="B323" s="85" t="s">
        <v>450</v>
      </c>
      <c r="C323" s="104" t="s">
        <v>451</v>
      </c>
      <c r="D323" s="109" t="s">
        <v>72</v>
      </c>
      <c r="E323" s="67">
        <v>45769</v>
      </c>
      <c r="F323" s="67">
        <v>45774</v>
      </c>
      <c r="G323" s="118">
        <v>404.6</v>
      </c>
      <c r="H323" s="118">
        <v>5.16</v>
      </c>
      <c r="I323" s="118">
        <v>65.88</v>
      </c>
      <c r="J323" s="332" t="s">
        <v>271</v>
      </c>
      <c r="K323" s="333"/>
      <c r="L323" s="42" t="s">
        <v>199</v>
      </c>
      <c r="M323" s="31"/>
      <c r="N323" s="46"/>
      <c r="O323" s="47"/>
    </row>
    <row r="324" spans="1:15" ht="23.25" hidden="1" customHeight="1" thickBot="1" x14ac:dyDescent="0.35">
      <c r="A324" s="31">
        <v>292</v>
      </c>
      <c r="B324" s="85" t="s">
        <v>446</v>
      </c>
      <c r="C324" s="104" t="s">
        <v>260</v>
      </c>
      <c r="D324" s="109" t="s">
        <v>363</v>
      </c>
      <c r="E324" s="67">
        <v>45758</v>
      </c>
      <c r="F324" s="67">
        <v>45775</v>
      </c>
      <c r="G324" s="119">
        <v>1743.64</v>
      </c>
      <c r="H324" s="118">
        <v>23.59</v>
      </c>
      <c r="I324" s="118">
        <v>303.02999999999997</v>
      </c>
      <c r="J324" s="332" t="s">
        <v>271</v>
      </c>
      <c r="K324" s="333"/>
      <c r="L324" s="65" t="s">
        <v>205</v>
      </c>
      <c r="M324" s="31"/>
      <c r="N324" s="46"/>
      <c r="O324" s="47"/>
    </row>
    <row r="325" spans="1:15" ht="23.25" hidden="1" customHeight="1" thickBot="1" x14ac:dyDescent="0.35">
      <c r="A325" s="33">
        <v>293</v>
      </c>
      <c r="B325" s="85" t="s">
        <v>452</v>
      </c>
      <c r="C325" s="104" t="s">
        <v>453</v>
      </c>
      <c r="D325" s="109" t="s">
        <v>72</v>
      </c>
      <c r="E325" s="67">
        <v>45769</v>
      </c>
      <c r="F325" s="67">
        <v>45776</v>
      </c>
      <c r="G325" s="119">
        <v>524.99</v>
      </c>
      <c r="H325" s="118">
        <v>6.8</v>
      </c>
      <c r="I325" s="118">
        <v>87.75</v>
      </c>
      <c r="J325" s="332" t="s">
        <v>271</v>
      </c>
      <c r="K325" s="333"/>
      <c r="L325" s="65" t="s">
        <v>204</v>
      </c>
      <c r="M325" s="31"/>
      <c r="N325" s="32"/>
      <c r="O325" s="32"/>
    </row>
    <row r="326" spans="1:15" ht="23.25" hidden="1" customHeight="1" thickBot="1" x14ac:dyDescent="0.35">
      <c r="A326" s="31">
        <v>294</v>
      </c>
      <c r="B326" s="85" t="s">
        <v>445</v>
      </c>
      <c r="C326" s="104" t="s">
        <v>260</v>
      </c>
      <c r="D326" s="161" t="s">
        <v>143</v>
      </c>
      <c r="E326" s="67">
        <v>45764</v>
      </c>
      <c r="F326" s="67">
        <v>45777</v>
      </c>
      <c r="G326" s="119">
        <v>1322.7</v>
      </c>
      <c r="H326" s="118">
        <v>17.75</v>
      </c>
      <c r="I326" s="118">
        <v>231.63</v>
      </c>
      <c r="J326" s="332" t="s">
        <v>271</v>
      </c>
      <c r="K326" s="333"/>
      <c r="L326" s="65" t="s">
        <v>203</v>
      </c>
      <c r="M326" s="31"/>
      <c r="N326" s="32"/>
      <c r="O326" s="32"/>
    </row>
    <row r="327" spans="1:15" ht="23.25" hidden="1" customHeight="1" thickBot="1" x14ac:dyDescent="0.35">
      <c r="A327" s="33">
        <v>295</v>
      </c>
      <c r="B327" s="213" t="s">
        <v>454</v>
      </c>
      <c r="C327" s="108" t="s">
        <v>70</v>
      </c>
      <c r="D327" s="220" t="s">
        <v>72</v>
      </c>
      <c r="E327" s="67">
        <v>45774</v>
      </c>
      <c r="F327" s="67">
        <v>45777</v>
      </c>
      <c r="G327" s="119">
        <v>248.14</v>
      </c>
      <c r="H327" s="118">
        <v>3.06</v>
      </c>
      <c r="I327" s="118">
        <v>34.58</v>
      </c>
      <c r="J327" s="332" t="s">
        <v>271</v>
      </c>
      <c r="K327" s="333"/>
      <c r="L327" s="42" t="s">
        <v>199</v>
      </c>
      <c r="M327" s="194"/>
      <c r="N327" s="45"/>
      <c r="O327" s="45"/>
    </row>
    <row r="328" spans="1:15" ht="23.25" hidden="1" customHeight="1" thickBot="1" x14ac:dyDescent="0.35">
      <c r="A328" s="31">
        <v>296</v>
      </c>
      <c r="B328" s="85" t="s">
        <v>449</v>
      </c>
      <c r="C328" s="104" t="s">
        <v>260</v>
      </c>
      <c r="D328" s="109" t="s">
        <v>363</v>
      </c>
      <c r="E328" s="115">
        <v>45772</v>
      </c>
      <c r="F328" s="117">
        <v>45788</v>
      </c>
      <c r="G328" s="119">
        <v>1743.64</v>
      </c>
      <c r="H328" s="118">
        <v>23.59</v>
      </c>
      <c r="I328" s="118">
        <v>303.02999999999997</v>
      </c>
      <c r="J328" s="332" t="s">
        <v>271</v>
      </c>
      <c r="K328" s="333"/>
      <c r="L328" s="65" t="s">
        <v>201</v>
      </c>
      <c r="M328" s="194"/>
      <c r="N328" s="45"/>
      <c r="O328" s="45"/>
    </row>
    <row r="329" spans="1:15" ht="23.25" hidden="1" customHeight="1" thickBot="1" x14ac:dyDescent="0.35">
      <c r="A329" s="33">
        <v>297</v>
      </c>
      <c r="B329" s="85" t="s">
        <v>459</v>
      </c>
      <c r="C329" s="104" t="s">
        <v>71</v>
      </c>
      <c r="D329" s="161" t="s">
        <v>143</v>
      </c>
      <c r="E329" s="115">
        <v>45782</v>
      </c>
      <c r="F329" s="117">
        <v>45788</v>
      </c>
      <c r="G329" s="119">
        <v>435.91</v>
      </c>
      <c r="H329" s="118">
        <v>5.58</v>
      </c>
      <c r="I329" s="118">
        <v>55.48</v>
      </c>
      <c r="J329" s="332" t="s">
        <v>271</v>
      </c>
      <c r="K329" s="333"/>
      <c r="L329" s="42" t="s">
        <v>199</v>
      </c>
      <c r="M329" s="31"/>
      <c r="N329" s="32"/>
      <c r="O329" s="32"/>
    </row>
    <row r="330" spans="1:15" ht="23.25" hidden="1" customHeight="1" thickBot="1" x14ac:dyDescent="0.35">
      <c r="A330" s="31">
        <v>298</v>
      </c>
      <c r="B330" s="85" t="s">
        <v>462</v>
      </c>
      <c r="C330" s="104" t="s">
        <v>512</v>
      </c>
      <c r="D330" s="161" t="s">
        <v>143</v>
      </c>
      <c r="E330" s="67">
        <v>45787</v>
      </c>
      <c r="F330" s="67">
        <v>45794</v>
      </c>
      <c r="G330" s="119">
        <v>884.84</v>
      </c>
      <c r="H330" s="118">
        <v>11.7</v>
      </c>
      <c r="I330" s="118">
        <v>106.84</v>
      </c>
      <c r="J330" s="332" t="s">
        <v>271</v>
      </c>
      <c r="K330" s="333"/>
      <c r="L330" s="41" t="s">
        <v>204</v>
      </c>
      <c r="M330" s="31">
        <v>10</v>
      </c>
      <c r="N330" s="32"/>
      <c r="O330" s="32"/>
    </row>
    <row r="331" spans="1:15" ht="23.25" hidden="1" customHeight="1" thickBot="1" x14ac:dyDescent="0.35">
      <c r="A331" s="33">
        <v>299</v>
      </c>
      <c r="B331" s="92" t="s">
        <v>460</v>
      </c>
      <c r="C331" s="103" t="s">
        <v>340</v>
      </c>
      <c r="D331" s="224" t="s">
        <v>143</v>
      </c>
      <c r="E331" s="225">
        <v>45788</v>
      </c>
      <c r="F331" s="225">
        <v>45795</v>
      </c>
      <c r="G331" s="118">
        <v>703.07</v>
      </c>
      <c r="H331" s="118">
        <v>9.23</v>
      </c>
      <c r="I331" s="118">
        <v>100.8</v>
      </c>
      <c r="J331" s="332" t="s">
        <v>271</v>
      </c>
      <c r="K331" s="333"/>
      <c r="L331" s="160" t="s">
        <v>203</v>
      </c>
      <c r="M331" s="31">
        <v>12</v>
      </c>
      <c r="N331" s="32"/>
      <c r="O331" s="32"/>
    </row>
    <row r="332" spans="1:15" ht="23.25" hidden="1" customHeight="1" thickBot="1" x14ac:dyDescent="0.35">
      <c r="A332" s="31">
        <v>300</v>
      </c>
      <c r="B332" s="85" t="s">
        <v>464</v>
      </c>
      <c r="C332" s="104" t="s">
        <v>409</v>
      </c>
      <c r="D332" s="109" t="s">
        <v>363</v>
      </c>
      <c r="E332" s="67">
        <v>414684</v>
      </c>
      <c r="F332" s="67">
        <v>45799</v>
      </c>
      <c r="G332" s="119">
        <v>2024.0719999999999</v>
      </c>
      <c r="H332" s="118">
        <v>19.052</v>
      </c>
      <c r="I332" s="118">
        <v>242.14400000000001</v>
      </c>
      <c r="J332" s="332" t="s">
        <v>271</v>
      </c>
      <c r="K332" s="333"/>
      <c r="L332" s="31" t="s">
        <v>199</v>
      </c>
      <c r="M332" s="31">
        <v>20</v>
      </c>
      <c r="N332" s="32"/>
      <c r="O332" s="32"/>
    </row>
    <row r="333" spans="1:15" ht="23.25" hidden="1" customHeight="1" x14ac:dyDescent="0.3">
      <c r="A333" s="33">
        <v>301</v>
      </c>
      <c r="B333" s="85" t="s">
        <v>513</v>
      </c>
      <c r="C333" s="104" t="s">
        <v>409</v>
      </c>
      <c r="D333" s="109" t="s">
        <v>363</v>
      </c>
      <c r="E333" s="115">
        <v>45801</v>
      </c>
      <c r="F333" s="117"/>
      <c r="G333" s="119"/>
      <c r="H333" s="118"/>
      <c r="I333" s="118"/>
      <c r="J333" s="332" t="s">
        <v>271</v>
      </c>
      <c r="K333" s="333"/>
      <c r="L333" s="41" t="s">
        <v>204</v>
      </c>
      <c r="M333" s="31">
        <v>10</v>
      </c>
      <c r="N333" s="32"/>
      <c r="O333" s="32"/>
    </row>
    <row r="334" spans="1:15" ht="23.25" customHeight="1" x14ac:dyDescent="0.3">
      <c r="A334" s="31">
        <v>302</v>
      </c>
      <c r="B334" s="85" t="s">
        <v>465</v>
      </c>
      <c r="C334" s="104" t="s">
        <v>260</v>
      </c>
      <c r="D334" s="161" t="s">
        <v>143</v>
      </c>
      <c r="E334" s="67">
        <v>45797</v>
      </c>
      <c r="F334" s="67">
        <v>45811</v>
      </c>
      <c r="G334" s="119">
        <v>1322.7</v>
      </c>
      <c r="H334" s="118">
        <v>17.75</v>
      </c>
      <c r="I334" s="118">
        <v>231.63</v>
      </c>
      <c r="J334" s="404" t="s">
        <v>271</v>
      </c>
      <c r="K334" s="405"/>
      <c r="L334" s="31" t="s">
        <v>207</v>
      </c>
      <c r="M334" s="31">
        <v>13</v>
      </c>
      <c r="N334" s="232"/>
      <c r="O334" s="232"/>
    </row>
    <row r="335" spans="1:15" ht="23.25" hidden="1" customHeight="1" x14ac:dyDescent="0.3">
      <c r="A335" s="31">
        <v>285</v>
      </c>
      <c r="B335" s="85"/>
      <c r="C335" s="151"/>
      <c r="D335" s="109"/>
      <c r="E335" s="67"/>
      <c r="F335" s="129"/>
      <c r="G335" s="31"/>
      <c r="H335" s="31"/>
      <c r="I335" s="31"/>
      <c r="J335" s="329"/>
      <c r="K335" s="329"/>
      <c r="L335" s="152"/>
      <c r="M335" s="31"/>
      <c r="N335" s="32"/>
      <c r="O335" s="32"/>
    </row>
    <row r="336" spans="1:15" ht="23.25" hidden="1" customHeight="1" thickBot="1" x14ac:dyDescent="0.35">
      <c r="A336" s="45"/>
      <c r="B336" s="45"/>
      <c r="C336" s="45"/>
      <c r="D336" s="45"/>
      <c r="E336" s="45"/>
      <c r="F336" s="45"/>
      <c r="G336" s="45"/>
      <c r="H336" s="45"/>
      <c r="I336" s="45"/>
      <c r="J336" s="336"/>
      <c r="K336" s="336"/>
      <c r="L336" s="45"/>
      <c r="M336" s="45"/>
      <c r="N336" s="329"/>
      <c r="O336" s="329"/>
    </row>
    <row r="337" spans="1:15" ht="17.25" customHeight="1" x14ac:dyDescent="0.3">
      <c r="A337" s="395" t="s">
        <v>149</v>
      </c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5"/>
      <c r="O337" s="395"/>
    </row>
    <row r="338" spans="1:15" ht="44.4" customHeight="1" x14ac:dyDescent="0.3">
      <c r="A338" s="189" t="s">
        <v>54</v>
      </c>
      <c r="B338" s="190" t="s">
        <v>55</v>
      </c>
      <c r="C338" s="191" t="s">
        <v>679</v>
      </c>
      <c r="D338" s="190" t="s">
        <v>680</v>
      </c>
      <c r="E338" s="190" t="s">
        <v>58</v>
      </c>
      <c r="F338" s="190" t="s">
        <v>59</v>
      </c>
      <c r="G338" s="190" t="s">
        <v>150</v>
      </c>
      <c r="H338" s="190" t="s">
        <v>681</v>
      </c>
      <c r="I338" s="190" t="s">
        <v>151</v>
      </c>
      <c r="J338" s="330" t="s">
        <v>346</v>
      </c>
      <c r="K338" s="331"/>
      <c r="L338" s="190" t="s">
        <v>152</v>
      </c>
      <c r="M338" s="396" t="s">
        <v>42</v>
      </c>
      <c r="N338" s="397"/>
      <c r="O338" s="398"/>
    </row>
    <row r="339" spans="1:15" ht="33" hidden="1" customHeight="1" x14ac:dyDescent="0.2">
      <c r="A339" s="31">
        <v>1</v>
      </c>
      <c r="B339" s="70" t="s">
        <v>66</v>
      </c>
      <c r="C339" s="78" t="s">
        <v>70</v>
      </c>
      <c r="D339">
        <v>43.775756000000008</v>
      </c>
      <c r="E339" s="69">
        <v>45536</v>
      </c>
      <c r="F339" s="69">
        <v>45551</v>
      </c>
      <c r="G339" s="79" t="s">
        <v>271</v>
      </c>
      <c r="H339" s="80" t="s">
        <v>280</v>
      </c>
      <c r="I339" s="31"/>
      <c r="J339" s="329"/>
      <c r="K339" s="328"/>
      <c r="L339" s="31"/>
      <c r="M339" s="328"/>
      <c r="N339" s="328"/>
      <c r="O339" s="328"/>
    </row>
    <row r="340" spans="1:15" ht="23.25" hidden="1" customHeight="1" x14ac:dyDescent="0.2">
      <c r="A340" s="31">
        <v>2</v>
      </c>
      <c r="B340" s="70" t="s">
        <v>75</v>
      </c>
      <c r="C340" s="78" t="s">
        <v>70</v>
      </c>
      <c r="D340">
        <v>43.775756000000008</v>
      </c>
      <c r="E340" s="69">
        <v>45551</v>
      </c>
      <c r="F340" s="69">
        <v>45564</v>
      </c>
      <c r="G340" s="79" t="s">
        <v>271</v>
      </c>
      <c r="H340" s="80" t="s">
        <v>272</v>
      </c>
      <c r="I340" s="31"/>
      <c r="J340" s="329"/>
      <c r="K340" s="328"/>
      <c r="L340" s="31"/>
      <c r="M340" s="328"/>
      <c r="N340" s="328"/>
      <c r="O340" s="328"/>
    </row>
    <row r="341" spans="1:15" ht="23.25" hidden="1" customHeight="1" x14ac:dyDescent="0.2">
      <c r="A341" s="31">
        <v>3</v>
      </c>
      <c r="B341" s="70" t="s">
        <v>80</v>
      </c>
      <c r="C341" s="78" t="s">
        <v>70</v>
      </c>
      <c r="D341">
        <v>43.775756000000008</v>
      </c>
      <c r="E341" s="69">
        <v>45551</v>
      </c>
      <c r="F341" s="69">
        <v>45566</v>
      </c>
      <c r="G341" s="79" t="s">
        <v>271</v>
      </c>
      <c r="H341" s="80" t="s">
        <v>273</v>
      </c>
      <c r="I341" s="31"/>
      <c r="J341" s="329"/>
      <c r="K341" s="329"/>
      <c r="L341" s="31"/>
      <c r="M341" s="328"/>
      <c r="N341" s="328"/>
      <c r="O341" s="328"/>
    </row>
    <row r="342" spans="1:15" ht="23.25" hidden="1" customHeight="1" x14ac:dyDescent="0.2">
      <c r="A342" s="31">
        <v>4</v>
      </c>
      <c r="B342" s="71" t="s">
        <v>109</v>
      </c>
      <c r="C342" s="78" t="s">
        <v>70</v>
      </c>
      <c r="D342">
        <v>43.775756000000008</v>
      </c>
      <c r="E342" s="69">
        <v>45566</v>
      </c>
      <c r="F342" s="69">
        <v>45572</v>
      </c>
      <c r="G342" s="79" t="s">
        <v>271</v>
      </c>
      <c r="H342" s="80" t="s">
        <v>272</v>
      </c>
      <c r="I342" s="31"/>
      <c r="J342" s="329"/>
      <c r="K342" s="328"/>
      <c r="L342" s="31"/>
      <c r="M342" s="328"/>
      <c r="N342" s="328"/>
      <c r="O342" s="328"/>
    </row>
    <row r="343" spans="1:15" ht="23.25" hidden="1" customHeight="1" x14ac:dyDescent="0.2">
      <c r="A343" s="31">
        <v>5</v>
      </c>
      <c r="B343" s="70" t="s">
        <v>84</v>
      </c>
      <c r="C343" s="78" t="s">
        <v>70</v>
      </c>
      <c r="D343">
        <v>43.775756000000008</v>
      </c>
      <c r="E343" s="69">
        <v>45568</v>
      </c>
      <c r="F343" s="69">
        <v>45580</v>
      </c>
      <c r="G343" s="79" t="s">
        <v>271</v>
      </c>
      <c r="H343" s="80" t="s">
        <v>273</v>
      </c>
      <c r="I343" s="31"/>
      <c r="J343" s="329"/>
      <c r="K343" s="328"/>
      <c r="L343" s="31"/>
      <c r="M343" s="328"/>
      <c r="N343" s="328"/>
      <c r="O343" s="328"/>
    </row>
    <row r="344" spans="1:15" ht="23.25" hidden="1" customHeight="1" x14ac:dyDescent="0.2">
      <c r="A344" s="31">
        <v>6</v>
      </c>
      <c r="B344" s="70" t="s">
        <v>94</v>
      </c>
      <c r="C344" s="78" t="s">
        <v>70</v>
      </c>
      <c r="D344">
        <v>43.775756000000008</v>
      </c>
      <c r="E344" s="69">
        <v>45573</v>
      </c>
      <c r="F344" s="69">
        <v>45578</v>
      </c>
      <c r="G344" s="79" t="s">
        <v>271</v>
      </c>
      <c r="H344" s="80" t="s">
        <v>272</v>
      </c>
      <c r="I344" s="31"/>
      <c r="J344" s="329"/>
      <c r="K344" s="328"/>
      <c r="L344" s="31"/>
      <c r="M344" s="328"/>
      <c r="N344" s="328"/>
      <c r="O344" s="328"/>
    </row>
    <row r="345" spans="1:15" ht="23.25" hidden="1" customHeight="1" x14ac:dyDescent="0.2">
      <c r="A345" s="31">
        <v>7</v>
      </c>
      <c r="B345" s="70" t="s">
        <v>115</v>
      </c>
      <c r="C345" s="78" t="s">
        <v>71</v>
      </c>
      <c r="D345">
        <v>46.049156000000004</v>
      </c>
      <c r="E345" s="69">
        <v>45579</v>
      </c>
      <c r="F345" s="69">
        <v>45584</v>
      </c>
      <c r="G345" s="79" t="s">
        <v>271</v>
      </c>
      <c r="H345" s="80" t="s">
        <v>272</v>
      </c>
      <c r="I345" s="31"/>
      <c r="J345" s="329"/>
      <c r="K345" s="328"/>
      <c r="L345" s="31"/>
      <c r="M345" s="328"/>
      <c r="N345" s="328"/>
      <c r="O345" s="328"/>
    </row>
    <row r="346" spans="1:15" ht="23.25" hidden="1" customHeight="1" x14ac:dyDescent="0.2">
      <c r="A346" s="31">
        <v>8</v>
      </c>
      <c r="B346" s="70" t="s">
        <v>92</v>
      </c>
      <c r="C346" s="78" t="s">
        <v>71</v>
      </c>
      <c r="D346">
        <v>46.049156000000004</v>
      </c>
      <c r="E346" s="69">
        <v>45580</v>
      </c>
      <c r="F346" s="69">
        <v>45589</v>
      </c>
      <c r="G346" s="79" t="s">
        <v>271</v>
      </c>
      <c r="H346" s="80" t="s">
        <v>273</v>
      </c>
      <c r="I346" s="31"/>
      <c r="J346" s="329"/>
      <c r="K346" s="328"/>
      <c r="L346" s="31"/>
      <c r="M346" s="328"/>
      <c r="N346" s="328"/>
      <c r="O346" s="328"/>
    </row>
    <row r="347" spans="1:15" ht="23.25" hidden="1" customHeight="1" x14ac:dyDescent="0.2">
      <c r="A347" s="31">
        <v>9</v>
      </c>
      <c r="B347" s="70" t="s">
        <v>117</v>
      </c>
      <c r="C347" s="78" t="s">
        <v>71</v>
      </c>
      <c r="D347">
        <v>46.049156000000004</v>
      </c>
      <c r="E347" s="69">
        <v>45585</v>
      </c>
      <c r="F347" s="69">
        <v>45589</v>
      </c>
      <c r="G347" s="79" t="s">
        <v>271</v>
      </c>
      <c r="H347" s="80" t="s">
        <v>272</v>
      </c>
      <c r="I347" s="31"/>
      <c r="J347" s="329"/>
      <c r="K347" s="329"/>
      <c r="L347" s="31"/>
      <c r="M347" s="31"/>
      <c r="N347" s="31"/>
      <c r="O347" s="31"/>
    </row>
    <row r="348" spans="1:15" ht="23.25" hidden="1" customHeight="1" x14ac:dyDescent="0.2">
      <c r="A348" s="31">
        <v>10</v>
      </c>
      <c r="B348" s="70" t="s">
        <v>99</v>
      </c>
      <c r="C348" s="78" t="s">
        <v>90</v>
      </c>
      <c r="D348">
        <v>42.374236000000003</v>
      </c>
      <c r="E348" s="69">
        <v>45589</v>
      </c>
      <c r="F348" s="69">
        <v>45594</v>
      </c>
      <c r="G348" s="79" t="s">
        <v>271</v>
      </c>
      <c r="H348" s="80" t="s">
        <v>272</v>
      </c>
      <c r="I348" s="31"/>
      <c r="J348" s="329"/>
      <c r="K348" s="328"/>
      <c r="L348" s="31"/>
      <c r="M348" s="31"/>
      <c r="N348" s="31"/>
      <c r="O348" s="31"/>
    </row>
    <row r="349" spans="1:15" ht="23.25" hidden="1" customHeight="1" x14ac:dyDescent="0.2">
      <c r="A349" s="31">
        <v>11</v>
      </c>
      <c r="B349" s="70" t="s">
        <v>88</v>
      </c>
      <c r="C349" s="78" t="s">
        <v>71</v>
      </c>
      <c r="D349">
        <v>46.049156000000004</v>
      </c>
      <c r="E349" s="69">
        <v>45589</v>
      </c>
      <c r="F349" s="69">
        <v>45596</v>
      </c>
      <c r="G349" s="79" t="s">
        <v>271</v>
      </c>
      <c r="H349" s="80" t="s">
        <v>273</v>
      </c>
      <c r="I349" s="31"/>
      <c r="J349" s="329"/>
      <c r="K349" s="328"/>
      <c r="L349" s="31"/>
      <c r="M349" s="31"/>
      <c r="N349" s="31"/>
      <c r="O349" s="31"/>
    </row>
    <row r="350" spans="1:15" ht="23.25" hidden="1" customHeight="1" x14ac:dyDescent="0.2">
      <c r="A350" s="31">
        <v>12</v>
      </c>
      <c r="B350" s="70" t="s">
        <v>100</v>
      </c>
      <c r="C350" s="78" t="s">
        <v>90</v>
      </c>
      <c r="D350">
        <v>42.374236000000003</v>
      </c>
      <c r="E350" s="69">
        <v>45597</v>
      </c>
      <c r="F350" s="69">
        <v>45600</v>
      </c>
      <c r="G350" s="79" t="s">
        <v>271</v>
      </c>
      <c r="H350" s="80" t="s">
        <v>272</v>
      </c>
      <c r="I350" s="31"/>
      <c r="J350" s="329"/>
      <c r="K350" s="329"/>
      <c r="L350" s="31"/>
      <c r="M350" s="31"/>
      <c r="N350" s="31"/>
      <c r="O350" s="31"/>
    </row>
    <row r="351" spans="1:15" ht="23.25" hidden="1" customHeight="1" x14ac:dyDescent="0.2">
      <c r="A351" s="31">
        <v>13</v>
      </c>
      <c r="B351" s="70" t="s">
        <v>111</v>
      </c>
      <c r="C351" s="78" t="s">
        <v>71</v>
      </c>
      <c r="D351">
        <v>46.049156000000004</v>
      </c>
      <c r="E351" s="69">
        <v>45601</v>
      </c>
      <c r="F351" s="69">
        <v>45606</v>
      </c>
      <c r="G351" s="79" t="s">
        <v>271</v>
      </c>
      <c r="H351" s="80" t="s">
        <v>272</v>
      </c>
      <c r="I351" s="31"/>
      <c r="J351" s="329"/>
      <c r="K351" s="329"/>
      <c r="L351" s="31"/>
      <c r="M351" s="31"/>
      <c r="N351" s="31"/>
      <c r="O351" s="31"/>
    </row>
    <row r="352" spans="1:15" ht="23.25" hidden="1" customHeight="1" x14ac:dyDescent="0.2">
      <c r="A352" s="31">
        <v>14</v>
      </c>
      <c r="B352" s="70" t="s">
        <v>97</v>
      </c>
      <c r="C352" s="78" t="s">
        <v>71</v>
      </c>
      <c r="D352">
        <v>46.049156000000004</v>
      </c>
      <c r="E352" s="69">
        <v>45597</v>
      </c>
      <c r="F352" s="69" t="s">
        <v>270</v>
      </c>
      <c r="G352" s="79" t="s">
        <v>271</v>
      </c>
      <c r="H352" s="80" t="s">
        <v>273</v>
      </c>
      <c r="I352" s="31"/>
      <c r="J352" s="329"/>
      <c r="K352" s="329"/>
      <c r="L352" s="31"/>
      <c r="M352" s="31"/>
      <c r="N352" s="31"/>
      <c r="O352" s="31"/>
    </row>
    <row r="353" spans="1:15" ht="23.25" hidden="1" customHeight="1" x14ac:dyDescent="0.2">
      <c r="A353" s="31">
        <v>15</v>
      </c>
      <c r="B353" s="70" t="s">
        <v>105</v>
      </c>
      <c r="C353" s="78" t="s">
        <v>71</v>
      </c>
      <c r="D353">
        <v>46.049156000000004</v>
      </c>
      <c r="E353" s="69">
        <v>45606</v>
      </c>
      <c r="F353" s="69">
        <v>45613</v>
      </c>
      <c r="G353" s="79" t="s">
        <v>271</v>
      </c>
      <c r="H353" s="80" t="s">
        <v>272</v>
      </c>
      <c r="I353" s="31"/>
      <c r="J353" s="329"/>
      <c r="K353" s="329"/>
      <c r="L353" s="31"/>
      <c r="M353" s="31"/>
      <c r="N353" s="31"/>
      <c r="O353" s="31"/>
    </row>
    <row r="354" spans="1:15" ht="23.25" hidden="1" customHeight="1" x14ac:dyDescent="0.2">
      <c r="A354" s="31">
        <v>16</v>
      </c>
      <c r="B354" s="70" t="s">
        <v>113</v>
      </c>
      <c r="C354" s="78" t="s">
        <v>71</v>
      </c>
      <c r="D354">
        <v>46.049156000000004</v>
      </c>
      <c r="E354" s="69">
        <v>45613</v>
      </c>
      <c r="F354" s="69">
        <v>45618</v>
      </c>
      <c r="G354" s="79" t="s">
        <v>271</v>
      </c>
      <c r="H354" s="80" t="s">
        <v>272</v>
      </c>
      <c r="I354" s="31"/>
      <c r="J354" s="329"/>
      <c r="K354" s="329"/>
      <c r="L354" s="31"/>
      <c r="M354" s="31"/>
      <c r="N354" s="31"/>
      <c r="O354" s="31"/>
    </row>
    <row r="355" spans="1:15" ht="23.25" hidden="1" customHeight="1" x14ac:dyDescent="0.2">
      <c r="A355" s="31">
        <v>17</v>
      </c>
      <c r="B355" s="70" t="s">
        <v>69</v>
      </c>
      <c r="C355" s="78" t="s">
        <v>71</v>
      </c>
      <c r="D355">
        <v>46.049156000000004</v>
      </c>
      <c r="E355" s="69">
        <v>45606</v>
      </c>
      <c r="F355" s="69">
        <v>45620</v>
      </c>
      <c r="G355" s="79" t="s">
        <v>271</v>
      </c>
      <c r="H355" s="80" t="s">
        <v>274</v>
      </c>
      <c r="I355" s="31"/>
      <c r="J355" s="329"/>
      <c r="K355" s="329"/>
      <c r="L355" s="31"/>
      <c r="M355" s="31"/>
      <c r="N355" s="31"/>
      <c r="O355" s="31"/>
    </row>
    <row r="356" spans="1:15" ht="23.25" hidden="1" customHeight="1" x14ac:dyDescent="0.2">
      <c r="A356" s="31">
        <v>18</v>
      </c>
      <c r="B356" s="70" t="s">
        <v>127</v>
      </c>
      <c r="C356" s="78" t="s">
        <v>71</v>
      </c>
      <c r="D356">
        <v>46.049156000000004</v>
      </c>
      <c r="E356" s="69">
        <v>45606</v>
      </c>
      <c r="F356" s="69">
        <v>45622</v>
      </c>
      <c r="G356" s="79" t="s">
        <v>271</v>
      </c>
      <c r="H356" s="80" t="s">
        <v>275</v>
      </c>
      <c r="I356" s="31"/>
      <c r="J356" s="329"/>
      <c r="K356" s="329"/>
      <c r="L356" s="31"/>
      <c r="M356" s="31"/>
      <c r="N356" s="31"/>
      <c r="O356" s="31"/>
    </row>
    <row r="357" spans="1:15" ht="23.25" hidden="1" customHeight="1" x14ac:dyDescent="0.2">
      <c r="A357" s="31">
        <v>19</v>
      </c>
      <c r="B357" s="70" t="s">
        <v>85</v>
      </c>
      <c r="C357" s="78" t="s">
        <v>71</v>
      </c>
      <c r="D357">
        <v>46.049156000000004</v>
      </c>
      <c r="E357" s="69">
        <v>45610</v>
      </c>
      <c r="F357" s="69">
        <v>46351</v>
      </c>
      <c r="G357" s="79" t="s">
        <v>271</v>
      </c>
      <c r="H357" s="80" t="s">
        <v>276</v>
      </c>
      <c r="I357" s="31"/>
      <c r="J357" s="329"/>
      <c r="K357" s="329"/>
      <c r="L357" s="31"/>
      <c r="M357" s="31"/>
      <c r="N357" s="31"/>
      <c r="O357" s="31"/>
    </row>
    <row r="358" spans="1:15" ht="23.25" hidden="1" customHeight="1" x14ac:dyDescent="0.2">
      <c r="A358" s="31">
        <v>20</v>
      </c>
      <c r="B358" s="72" t="s">
        <v>106</v>
      </c>
      <c r="C358" s="78" t="s">
        <v>71</v>
      </c>
      <c r="D358">
        <v>46.049156000000004</v>
      </c>
      <c r="E358" s="69">
        <v>45606</v>
      </c>
      <c r="F358" s="69">
        <v>46351</v>
      </c>
      <c r="G358" s="79" t="s">
        <v>271</v>
      </c>
      <c r="H358" s="80" t="s">
        <v>273</v>
      </c>
      <c r="I358" s="31"/>
      <c r="J358" s="329"/>
      <c r="K358" s="329"/>
      <c r="L358" s="31"/>
      <c r="M358" s="31"/>
      <c r="N358" s="31"/>
      <c r="O358" s="31"/>
    </row>
    <row r="359" spans="1:15" ht="23.25" hidden="1" customHeight="1" x14ac:dyDescent="0.2">
      <c r="A359" s="31">
        <v>21</v>
      </c>
      <c r="B359" s="70" t="s">
        <v>226</v>
      </c>
      <c r="C359" s="78" t="s">
        <v>71</v>
      </c>
      <c r="D359">
        <v>46.049156000000004</v>
      </c>
      <c r="E359" s="69">
        <v>45618</v>
      </c>
      <c r="F359" s="69">
        <v>45624</v>
      </c>
      <c r="G359" s="79" t="s">
        <v>271</v>
      </c>
      <c r="H359" s="80" t="s">
        <v>272</v>
      </c>
      <c r="I359" s="31"/>
      <c r="J359" s="329"/>
      <c r="K359" s="329"/>
      <c r="L359" s="31"/>
      <c r="M359" s="31"/>
      <c r="N359" s="31"/>
      <c r="O359" s="31"/>
    </row>
    <row r="360" spans="1:15" ht="23.25" hidden="1" customHeight="1" x14ac:dyDescent="0.2">
      <c r="A360" s="31">
        <v>22</v>
      </c>
      <c r="B360" s="70" t="s">
        <v>145</v>
      </c>
      <c r="C360" s="78" t="s">
        <v>70</v>
      </c>
      <c r="D360">
        <v>43.775756000000008</v>
      </c>
      <c r="E360" s="69">
        <v>45606</v>
      </c>
      <c r="F360" s="69">
        <v>45625</v>
      </c>
      <c r="G360" s="79" t="s">
        <v>271</v>
      </c>
      <c r="H360" s="80" t="s">
        <v>277</v>
      </c>
      <c r="I360" s="31"/>
      <c r="J360" s="329"/>
      <c r="K360" s="329"/>
      <c r="L360" s="31"/>
      <c r="M360" s="31"/>
      <c r="N360" s="31"/>
      <c r="O360" s="31"/>
    </row>
    <row r="361" spans="1:15" ht="23.25" hidden="1" customHeight="1" x14ac:dyDescent="0.2">
      <c r="A361" s="31">
        <v>23</v>
      </c>
      <c r="B361" s="70" t="s">
        <v>67</v>
      </c>
      <c r="C361" s="78" t="s">
        <v>71</v>
      </c>
      <c r="D361">
        <v>46.049156000000004</v>
      </c>
      <c r="E361" s="69">
        <v>45622</v>
      </c>
      <c r="F361" s="69">
        <v>45629</v>
      </c>
      <c r="G361" s="79" t="s">
        <v>271</v>
      </c>
      <c r="H361" s="80" t="s">
        <v>274</v>
      </c>
      <c r="I361" s="31"/>
      <c r="J361" s="329"/>
      <c r="K361" s="329"/>
      <c r="L361" s="31"/>
      <c r="M361" s="31"/>
      <c r="N361" s="31"/>
      <c r="O361" s="31"/>
    </row>
    <row r="362" spans="1:15" ht="23.25" hidden="1" customHeight="1" x14ac:dyDescent="0.2">
      <c r="A362" s="31">
        <v>24</v>
      </c>
      <c r="B362" s="70" t="s">
        <v>131</v>
      </c>
      <c r="C362" s="78" t="s">
        <v>70</v>
      </c>
      <c r="D362">
        <v>43.775756000000008</v>
      </c>
      <c r="E362" s="69">
        <v>45624</v>
      </c>
      <c r="F362" s="69">
        <v>45631</v>
      </c>
      <c r="G362" s="79" t="s">
        <v>271</v>
      </c>
      <c r="H362" s="80" t="s">
        <v>275</v>
      </c>
      <c r="I362" s="31"/>
      <c r="J362" s="329"/>
      <c r="K362" s="329"/>
      <c r="L362" s="31"/>
      <c r="M362" s="31"/>
      <c r="N362" s="31"/>
      <c r="O362" s="31"/>
    </row>
    <row r="363" spans="1:15" ht="23.25" hidden="1" customHeight="1" x14ac:dyDescent="0.2">
      <c r="A363" s="31">
        <v>25</v>
      </c>
      <c r="B363" s="70" t="s">
        <v>132</v>
      </c>
      <c r="C363" s="78" t="s">
        <v>70</v>
      </c>
      <c r="D363">
        <v>43.775756000000008</v>
      </c>
      <c r="E363" s="69">
        <v>45625</v>
      </c>
      <c r="F363" s="69">
        <v>45631</v>
      </c>
      <c r="G363" s="79" t="s">
        <v>271</v>
      </c>
      <c r="H363" s="80" t="s">
        <v>272</v>
      </c>
      <c r="I363" s="31"/>
      <c r="J363" s="329"/>
      <c r="K363" s="329"/>
      <c r="L363" s="31"/>
      <c r="M363" s="31"/>
      <c r="N363" s="31"/>
      <c r="O363" s="31"/>
    </row>
    <row r="364" spans="1:15" ht="23.25" hidden="1" customHeight="1" x14ac:dyDescent="0.2">
      <c r="A364" s="31">
        <v>26</v>
      </c>
      <c r="B364" s="70" t="s">
        <v>213</v>
      </c>
      <c r="C364" s="78" t="s">
        <v>71</v>
      </c>
      <c r="D364">
        <v>46.049156000000004</v>
      </c>
      <c r="E364" s="69">
        <v>45624</v>
      </c>
      <c r="F364" s="69">
        <v>45631</v>
      </c>
      <c r="G364" s="79" t="s">
        <v>271</v>
      </c>
      <c r="H364" s="80" t="s">
        <v>276</v>
      </c>
      <c r="I364" s="31"/>
      <c r="J364" s="329"/>
      <c r="K364" s="329"/>
      <c r="L364" s="31"/>
      <c r="M364" s="31"/>
      <c r="N364" s="31"/>
      <c r="O364" s="31"/>
    </row>
    <row r="365" spans="1:15" ht="23.25" hidden="1" customHeight="1" x14ac:dyDescent="0.2">
      <c r="A365" s="31">
        <v>27</v>
      </c>
      <c r="B365" s="70" t="s">
        <v>116</v>
      </c>
      <c r="C365" s="78" t="s">
        <v>70</v>
      </c>
      <c r="D365">
        <v>43.775756000000008</v>
      </c>
      <c r="E365" s="69">
        <v>45625</v>
      </c>
      <c r="F365" s="69">
        <v>45632</v>
      </c>
      <c r="G365" s="79" t="s">
        <v>271</v>
      </c>
      <c r="H365" s="80" t="s">
        <v>273</v>
      </c>
      <c r="I365" s="31"/>
      <c r="J365" s="329"/>
      <c r="K365" s="329"/>
      <c r="L365" s="31"/>
      <c r="M365" s="31"/>
      <c r="N365" s="31"/>
      <c r="O365" s="31"/>
    </row>
    <row r="366" spans="1:15" ht="23.25" hidden="1" customHeight="1" x14ac:dyDescent="0.2">
      <c r="A366" s="31">
        <v>28</v>
      </c>
      <c r="B366" s="70" t="s">
        <v>68</v>
      </c>
      <c r="C366" s="78" t="s">
        <v>70</v>
      </c>
      <c r="D366">
        <v>43.775756000000008</v>
      </c>
      <c r="E366" s="69">
        <v>45627</v>
      </c>
      <c r="F366" s="69">
        <v>45635</v>
      </c>
      <c r="G366" s="79" t="s">
        <v>271</v>
      </c>
      <c r="H366" s="80" t="s">
        <v>274</v>
      </c>
      <c r="I366" s="31"/>
      <c r="J366" s="329"/>
      <c r="K366" s="329"/>
      <c r="L366" s="31"/>
      <c r="M366" s="31"/>
      <c r="N366" s="31"/>
      <c r="O366" s="31"/>
    </row>
    <row r="367" spans="1:15" ht="23.25" hidden="1" customHeight="1" x14ac:dyDescent="0.2">
      <c r="A367" s="31">
        <v>29</v>
      </c>
      <c r="B367" s="70" t="s">
        <v>155</v>
      </c>
      <c r="C367" s="78" t="s">
        <v>71</v>
      </c>
      <c r="D367">
        <v>46.049156000000004</v>
      </c>
      <c r="E367" s="69">
        <v>45626</v>
      </c>
      <c r="F367" s="69">
        <v>45636</v>
      </c>
      <c r="G367" s="79" t="s">
        <v>271</v>
      </c>
      <c r="H367" s="80" t="s">
        <v>277</v>
      </c>
      <c r="I367" s="31"/>
      <c r="J367" s="329"/>
      <c r="K367" s="329"/>
      <c r="L367" s="31"/>
      <c r="M367" s="31"/>
      <c r="N367" s="31"/>
      <c r="O367" s="31"/>
    </row>
    <row r="368" spans="1:15" ht="23.25" hidden="1" customHeight="1" x14ac:dyDescent="0.2">
      <c r="A368" s="31">
        <v>30</v>
      </c>
      <c r="B368" s="70" t="s">
        <v>120</v>
      </c>
      <c r="C368" s="78" t="s">
        <v>70</v>
      </c>
      <c r="D368">
        <v>43.775756000000008</v>
      </c>
      <c r="E368" s="69">
        <v>45632</v>
      </c>
      <c r="F368" s="69">
        <v>45638</v>
      </c>
      <c r="G368" s="79" t="s">
        <v>271</v>
      </c>
      <c r="H368" s="80" t="s">
        <v>272</v>
      </c>
      <c r="I368" s="31"/>
      <c r="J368" s="329"/>
      <c r="K368" s="329"/>
      <c r="L368" s="31"/>
      <c r="M368" s="31"/>
      <c r="N368" s="31"/>
      <c r="O368" s="31"/>
    </row>
    <row r="369" spans="1:15" ht="23.25" hidden="1" customHeight="1" x14ac:dyDescent="0.2">
      <c r="A369" s="31">
        <v>31</v>
      </c>
      <c r="B369" s="73" t="s">
        <v>224</v>
      </c>
      <c r="C369" s="78" t="s">
        <v>70</v>
      </c>
      <c r="D369">
        <v>43.775756000000008</v>
      </c>
      <c r="E369" s="69">
        <v>45632</v>
      </c>
      <c r="F369" s="69">
        <v>45638</v>
      </c>
      <c r="G369" s="79" t="s">
        <v>271</v>
      </c>
      <c r="H369" s="80" t="s">
        <v>276</v>
      </c>
      <c r="I369" s="31"/>
      <c r="J369" s="329"/>
      <c r="K369" s="329"/>
      <c r="L369" s="31"/>
      <c r="M369" s="31"/>
      <c r="N369" s="31"/>
      <c r="O369" s="31"/>
    </row>
    <row r="370" spans="1:15" ht="23.25" hidden="1" customHeight="1" x14ac:dyDescent="0.2">
      <c r="A370" s="31">
        <v>32</v>
      </c>
      <c r="B370" s="70" t="s">
        <v>246</v>
      </c>
      <c r="C370" s="78" t="s">
        <v>70</v>
      </c>
      <c r="D370">
        <v>43.775756000000008</v>
      </c>
      <c r="E370" s="69">
        <v>45632</v>
      </c>
      <c r="F370" s="69">
        <v>45639</v>
      </c>
      <c r="G370" s="79" t="s">
        <v>271</v>
      </c>
      <c r="H370" s="80" t="s">
        <v>275</v>
      </c>
      <c r="I370" s="31"/>
      <c r="J370" s="329"/>
      <c r="K370" s="329"/>
      <c r="L370" s="31"/>
      <c r="M370" s="31"/>
      <c r="N370" s="31"/>
      <c r="O370" s="31"/>
    </row>
    <row r="371" spans="1:15" ht="23.25" hidden="1" customHeight="1" x14ac:dyDescent="0.2">
      <c r="A371" s="31">
        <v>33</v>
      </c>
      <c r="B371" s="70" t="s">
        <v>76</v>
      </c>
      <c r="C371" s="78" t="s">
        <v>71</v>
      </c>
      <c r="D371">
        <v>46.049156000000004</v>
      </c>
      <c r="E371" s="69">
        <v>45636</v>
      </c>
      <c r="F371" s="69">
        <v>45642</v>
      </c>
      <c r="G371" s="79" t="s">
        <v>271</v>
      </c>
      <c r="H371" s="80" t="s">
        <v>274</v>
      </c>
      <c r="I371" s="31"/>
      <c r="J371" s="329"/>
      <c r="K371" s="329"/>
      <c r="L371" s="31"/>
      <c r="M371" s="31"/>
      <c r="N371" s="31"/>
      <c r="O371" s="31"/>
    </row>
    <row r="372" spans="1:15" ht="23.25" hidden="1" customHeight="1" x14ac:dyDescent="0.3">
      <c r="A372" s="31">
        <v>34</v>
      </c>
      <c r="B372" s="74" t="s">
        <v>186</v>
      </c>
      <c r="C372" s="78" t="s">
        <v>90</v>
      </c>
      <c r="D372">
        <v>42.374236000000003</v>
      </c>
      <c r="E372" s="69">
        <v>45638</v>
      </c>
      <c r="F372" s="69">
        <v>45642</v>
      </c>
      <c r="G372" s="79" t="s">
        <v>271</v>
      </c>
      <c r="H372" s="80" t="s">
        <v>276</v>
      </c>
      <c r="I372" s="31"/>
      <c r="J372" s="329"/>
      <c r="K372" s="329"/>
      <c r="L372" s="31"/>
      <c r="M372" s="31"/>
      <c r="N372" s="31"/>
      <c r="O372" s="31"/>
    </row>
    <row r="373" spans="1:15" ht="23.25" hidden="1" customHeight="1" x14ac:dyDescent="0.3">
      <c r="A373" s="31">
        <v>35</v>
      </c>
      <c r="B373" s="74" t="s">
        <v>210</v>
      </c>
      <c r="C373" s="78" t="s">
        <v>70</v>
      </c>
      <c r="D373">
        <v>43.775756000000008</v>
      </c>
      <c r="E373" s="69">
        <v>45638</v>
      </c>
      <c r="F373" s="69">
        <v>45643</v>
      </c>
      <c r="G373" s="79" t="s">
        <v>271</v>
      </c>
      <c r="H373" s="80" t="s">
        <v>272</v>
      </c>
      <c r="I373" s="31"/>
      <c r="J373" s="329"/>
      <c r="K373" s="329"/>
      <c r="L373" s="31"/>
      <c r="M373" s="31"/>
      <c r="N373" s="31"/>
      <c r="O373" s="31"/>
    </row>
    <row r="374" spans="1:15" ht="23.25" hidden="1" customHeight="1" x14ac:dyDescent="0.2">
      <c r="A374" s="31">
        <v>36</v>
      </c>
      <c r="B374" s="75" t="s">
        <v>104</v>
      </c>
      <c r="C374" s="78" t="s">
        <v>71</v>
      </c>
      <c r="D374">
        <v>46.049156000000004</v>
      </c>
      <c r="E374" s="69">
        <v>45632</v>
      </c>
      <c r="F374" s="69">
        <v>45645</v>
      </c>
      <c r="G374" s="79" t="s">
        <v>271</v>
      </c>
      <c r="H374" s="80" t="s">
        <v>273</v>
      </c>
      <c r="I374" s="31"/>
      <c r="J374" s="329"/>
      <c r="K374" s="329"/>
      <c r="L374" s="31"/>
      <c r="M374" s="31"/>
      <c r="N374" s="31"/>
      <c r="O374" s="31"/>
    </row>
    <row r="375" spans="1:15" ht="23.25" hidden="1" customHeight="1" x14ac:dyDescent="0.2">
      <c r="A375" s="31">
        <v>37</v>
      </c>
      <c r="B375" s="75" t="s">
        <v>133</v>
      </c>
      <c r="C375" s="78" t="s">
        <v>90</v>
      </c>
      <c r="D375">
        <v>42.374236000000003</v>
      </c>
      <c r="E375" s="69">
        <v>45636</v>
      </c>
      <c r="F375" s="69">
        <v>45646</v>
      </c>
      <c r="G375" s="79" t="s">
        <v>271</v>
      </c>
      <c r="H375" s="80" t="s">
        <v>277</v>
      </c>
      <c r="I375" s="31"/>
      <c r="J375" s="329"/>
      <c r="K375" s="329"/>
      <c r="L375" s="31"/>
      <c r="M375" s="31"/>
      <c r="N375" s="31"/>
      <c r="O375" s="31"/>
    </row>
    <row r="376" spans="1:15" ht="23.25" hidden="1" customHeight="1" x14ac:dyDescent="0.3">
      <c r="A376" s="31">
        <v>38</v>
      </c>
      <c r="B376" s="74" t="s">
        <v>124</v>
      </c>
      <c r="C376" s="78" t="s">
        <v>70</v>
      </c>
      <c r="D376">
        <v>43.775756000000008</v>
      </c>
      <c r="E376" s="69">
        <v>45639</v>
      </c>
      <c r="F376" s="69">
        <v>45647</v>
      </c>
      <c r="G376" s="79" t="s">
        <v>271</v>
      </c>
      <c r="H376" s="80" t="s">
        <v>275</v>
      </c>
      <c r="I376" s="31"/>
      <c r="J376" s="329"/>
      <c r="K376" s="329"/>
      <c r="L376" s="31"/>
      <c r="M376" s="31"/>
      <c r="N376" s="31"/>
      <c r="O376" s="31"/>
    </row>
    <row r="377" spans="1:15" ht="23.25" hidden="1" customHeight="1" x14ac:dyDescent="0.3">
      <c r="A377" s="31">
        <v>39</v>
      </c>
      <c r="B377" s="76" t="s">
        <v>266</v>
      </c>
      <c r="C377" s="78" t="s">
        <v>70</v>
      </c>
      <c r="D377">
        <v>43.775756000000008</v>
      </c>
      <c r="E377" s="69">
        <v>45643</v>
      </c>
      <c r="F377" s="69">
        <v>45648</v>
      </c>
      <c r="G377" s="79" t="s">
        <v>271</v>
      </c>
      <c r="H377" s="80" t="s">
        <v>276</v>
      </c>
      <c r="I377" s="31"/>
      <c r="J377" s="329"/>
      <c r="K377" s="329"/>
      <c r="L377" s="31"/>
      <c r="M377" s="31"/>
      <c r="N377" s="31"/>
      <c r="O377" s="31"/>
    </row>
    <row r="378" spans="1:15" ht="23.25" hidden="1" customHeight="1" x14ac:dyDescent="0.3">
      <c r="A378" s="31">
        <v>40</v>
      </c>
      <c r="B378" s="74" t="s">
        <v>220</v>
      </c>
      <c r="C378" s="78" t="s">
        <v>70</v>
      </c>
      <c r="D378">
        <v>43.775756000000008</v>
      </c>
      <c r="E378" s="69">
        <v>45644</v>
      </c>
      <c r="F378" s="69">
        <v>45649</v>
      </c>
      <c r="G378" s="79" t="s">
        <v>271</v>
      </c>
      <c r="H378" s="81" t="s">
        <v>272</v>
      </c>
      <c r="I378" s="31"/>
      <c r="J378" s="329"/>
      <c r="K378" s="329"/>
      <c r="L378" s="31"/>
      <c r="M378" s="31"/>
      <c r="N378" s="31"/>
      <c r="O378" s="31"/>
    </row>
    <row r="379" spans="1:15" ht="23.25" hidden="1" customHeight="1" x14ac:dyDescent="0.2">
      <c r="A379" s="31">
        <v>41</v>
      </c>
      <c r="B379" s="77" t="s">
        <v>219</v>
      </c>
      <c r="C379" s="78" t="s">
        <v>71</v>
      </c>
      <c r="D379">
        <v>46.049156000000004</v>
      </c>
      <c r="E379" s="69">
        <v>45644</v>
      </c>
      <c r="F379" s="69">
        <v>45649</v>
      </c>
      <c r="G379" s="79" t="s">
        <v>271</v>
      </c>
      <c r="H379" s="80" t="s">
        <v>274</v>
      </c>
      <c r="I379" s="31"/>
      <c r="J379" s="329"/>
      <c r="K379" s="329"/>
      <c r="L379" s="31"/>
      <c r="M379" s="31"/>
      <c r="N379" s="31"/>
      <c r="O379" s="31"/>
    </row>
    <row r="380" spans="1:15" ht="23.25" hidden="1" customHeight="1" x14ac:dyDescent="0.2">
      <c r="A380" s="31">
        <v>42</v>
      </c>
      <c r="B380" s="75" t="s">
        <v>146</v>
      </c>
      <c r="C380" s="78" t="s">
        <v>71</v>
      </c>
      <c r="D380">
        <v>46.049156000000004</v>
      </c>
      <c r="E380" s="69">
        <v>45647</v>
      </c>
      <c r="F380" s="69">
        <v>45653</v>
      </c>
      <c r="G380" s="79" t="s">
        <v>271</v>
      </c>
      <c r="H380" s="80" t="s">
        <v>277</v>
      </c>
      <c r="I380" s="31"/>
      <c r="J380" s="329"/>
      <c r="K380" s="329"/>
      <c r="L380" s="31"/>
      <c r="M380" s="31"/>
      <c r="N380" s="31"/>
      <c r="O380" s="31"/>
    </row>
    <row r="381" spans="1:15" ht="23.25" hidden="1" customHeight="1" x14ac:dyDescent="0.3">
      <c r="A381" s="31">
        <v>43</v>
      </c>
      <c r="B381" s="74" t="s">
        <v>268</v>
      </c>
      <c r="C381" s="78" t="s">
        <v>90</v>
      </c>
      <c r="D381">
        <v>42.374236000000003</v>
      </c>
      <c r="E381" s="69">
        <v>45648</v>
      </c>
      <c r="F381" s="69">
        <v>45653</v>
      </c>
      <c r="G381" s="79" t="s">
        <v>271</v>
      </c>
      <c r="H381" s="80" t="s">
        <v>275</v>
      </c>
      <c r="I381" s="31"/>
      <c r="J381" s="329"/>
      <c r="K381" s="329"/>
      <c r="L381" s="31"/>
      <c r="M381" s="31"/>
      <c r="N381" s="31"/>
      <c r="O381" s="31"/>
    </row>
    <row r="382" spans="1:15" ht="23.25" hidden="1" customHeight="1" x14ac:dyDescent="0.2">
      <c r="A382" s="31">
        <v>44</v>
      </c>
      <c r="B382" s="71" t="s">
        <v>267</v>
      </c>
      <c r="C382" s="78" t="s">
        <v>71</v>
      </c>
      <c r="D382">
        <v>46.049156000000004</v>
      </c>
      <c r="E382" s="69">
        <v>45650</v>
      </c>
      <c r="F382" s="69">
        <v>45653</v>
      </c>
      <c r="G382" s="79" t="s">
        <v>271</v>
      </c>
      <c r="H382" s="80" t="s">
        <v>276</v>
      </c>
      <c r="I382" s="31"/>
      <c r="J382" s="329"/>
      <c r="K382" s="329"/>
      <c r="L382" s="31"/>
      <c r="M382" s="31"/>
      <c r="N382" s="31"/>
      <c r="O382" s="31"/>
    </row>
    <row r="383" spans="1:15" ht="23.25" hidden="1" customHeight="1" x14ac:dyDescent="0.3">
      <c r="A383" s="31">
        <v>45</v>
      </c>
      <c r="B383" s="76" t="s">
        <v>238</v>
      </c>
      <c r="C383" s="78" t="s">
        <v>70</v>
      </c>
      <c r="D383">
        <v>43.775756000000008</v>
      </c>
      <c r="E383" s="69">
        <v>45650</v>
      </c>
      <c r="F383" s="69">
        <v>45656</v>
      </c>
      <c r="G383" s="79" t="s">
        <v>271</v>
      </c>
      <c r="H383" s="80" t="s">
        <v>274</v>
      </c>
      <c r="I383" s="31"/>
      <c r="J383" s="329"/>
      <c r="K383" s="329"/>
      <c r="L383" s="31"/>
      <c r="M383" s="31"/>
      <c r="N383" s="31"/>
      <c r="O383" s="31"/>
    </row>
    <row r="384" spans="1:15" ht="23.25" hidden="1" customHeight="1" x14ac:dyDescent="0.2">
      <c r="A384" s="31">
        <v>46</v>
      </c>
      <c r="B384" s="71" t="s">
        <v>108</v>
      </c>
      <c r="C384" s="78" t="s">
        <v>71</v>
      </c>
      <c r="D384">
        <v>46.049156000000004</v>
      </c>
      <c r="E384" s="69">
        <v>45646</v>
      </c>
      <c r="F384" s="69">
        <v>45657</v>
      </c>
      <c r="G384" s="79" t="s">
        <v>271</v>
      </c>
      <c r="H384" s="80" t="s">
        <v>273</v>
      </c>
      <c r="I384" s="31"/>
      <c r="J384" s="329"/>
      <c r="K384" s="329"/>
      <c r="L384" s="31"/>
      <c r="M384" s="31"/>
      <c r="N384" s="31"/>
      <c r="O384" s="31"/>
    </row>
    <row r="385" spans="1:15" ht="23.25" hidden="1" customHeight="1" x14ac:dyDescent="0.2">
      <c r="A385" s="31">
        <v>47</v>
      </c>
      <c r="B385" s="71" t="s">
        <v>96</v>
      </c>
      <c r="C385" s="78" t="s">
        <v>90</v>
      </c>
      <c r="D385">
        <v>42.374236000000003</v>
      </c>
      <c r="E385" s="69">
        <v>45650</v>
      </c>
      <c r="F385" s="69">
        <v>45657</v>
      </c>
      <c r="G385" s="79" t="s">
        <v>271</v>
      </c>
      <c r="H385" s="80" t="s">
        <v>272</v>
      </c>
      <c r="I385" s="31"/>
      <c r="J385" s="329"/>
      <c r="K385" s="329"/>
      <c r="L385" s="31"/>
      <c r="M385" s="31"/>
      <c r="N385" s="31"/>
      <c r="O385" s="31"/>
    </row>
    <row r="386" spans="1:15" ht="23.25" hidden="1" customHeight="1" x14ac:dyDescent="0.2">
      <c r="A386" s="31">
        <v>48</v>
      </c>
      <c r="B386" s="71" t="s">
        <v>211</v>
      </c>
      <c r="C386" s="78" t="s">
        <v>71</v>
      </c>
      <c r="D386">
        <v>46.049156000000004</v>
      </c>
      <c r="E386" s="69">
        <v>45650</v>
      </c>
      <c r="F386" s="69">
        <v>45660</v>
      </c>
      <c r="G386" s="79" t="s">
        <v>271</v>
      </c>
      <c r="H386" s="80" t="s">
        <v>278</v>
      </c>
      <c r="I386" s="31"/>
      <c r="J386" s="329"/>
      <c r="K386" s="329"/>
      <c r="L386" s="31"/>
      <c r="M386" s="31"/>
      <c r="N386" s="31"/>
      <c r="O386" s="31"/>
    </row>
    <row r="387" spans="1:15" ht="23.25" hidden="1" customHeight="1" x14ac:dyDescent="0.2">
      <c r="A387" s="31">
        <v>49</v>
      </c>
      <c r="B387" s="71" t="s">
        <v>269</v>
      </c>
      <c r="C387" s="78" t="s">
        <v>71</v>
      </c>
      <c r="D387">
        <v>46.049156000000004</v>
      </c>
      <c r="E387" s="69">
        <v>45654</v>
      </c>
      <c r="F387" s="69">
        <v>45660</v>
      </c>
      <c r="G387" s="79" t="s">
        <v>271</v>
      </c>
      <c r="H387" s="80" t="s">
        <v>276</v>
      </c>
      <c r="I387" s="31"/>
      <c r="J387" s="329"/>
      <c r="K387" s="329"/>
      <c r="L387" s="31"/>
      <c r="M387" s="31"/>
      <c r="N387" s="31"/>
      <c r="O387" s="31"/>
    </row>
    <row r="388" spans="1:15" ht="23.25" hidden="1" customHeight="1" x14ac:dyDescent="0.2">
      <c r="A388" s="31">
        <v>50</v>
      </c>
      <c r="B388" s="71" t="s">
        <v>179</v>
      </c>
      <c r="C388" s="78" t="s">
        <v>70</v>
      </c>
      <c r="D388">
        <v>43.775756000000008</v>
      </c>
      <c r="E388" s="69">
        <v>45654</v>
      </c>
      <c r="F388" s="69">
        <v>45661</v>
      </c>
      <c r="G388" s="79" t="s">
        <v>271</v>
      </c>
      <c r="H388" s="80" t="s">
        <v>277</v>
      </c>
      <c r="I388" s="31"/>
      <c r="J388" s="32"/>
      <c r="K388" s="32"/>
      <c r="L388" s="31"/>
      <c r="M388" s="31"/>
      <c r="N388" s="31"/>
      <c r="O388" s="31"/>
    </row>
    <row r="389" spans="1:15" ht="23.25" hidden="1" customHeight="1" x14ac:dyDescent="0.2">
      <c r="A389" s="31">
        <v>51</v>
      </c>
      <c r="B389" s="70" t="s">
        <v>264</v>
      </c>
      <c r="C389" s="78" t="s">
        <v>71</v>
      </c>
      <c r="D389">
        <v>46.049156000000004</v>
      </c>
      <c r="E389" s="69">
        <v>45657</v>
      </c>
      <c r="F389" s="69">
        <v>45664</v>
      </c>
      <c r="G389" s="79" t="s">
        <v>271</v>
      </c>
      <c r="H389" s="80" t="s">
        <v>274</v>
      </c>
      <c r="I389" s="31"/>
      <c r="J389" s="32"/>
      <c r="K389" s="32"/>
      <c r="L389" s="31"/>
      <c r="M389" s="31"/>
      <c r="N389" s="31"/>
      <c r="O389" s="31"/>
    </row>
    <row r="390" spans="1:15" ht="23.25" hidden="1" customHeight="1" x14ac:dyDescent="0.2">
      <c r="A390" s="31">
        <v>52</v>
      </c>
      <c r="B390" s="71" t="s">
        <v>265</v>
      </c>
      <c r="C390" s="78" t="s">
        <v>70</v>
      </c>
      <c r="D390">
        <v>43.775756000000008</v>
      </c>
      <c r="E390" s="69">
        <v>45654</v>
      </c>
      <c r="F390" s="69">
        <v>45665</v>
      </c>
      <c r="G390" s="79" t="s">
        <v>271</v>
      </c>
      <c r="H390" s="80" t="s">
        <v>275</v>
      </c>
      <c r="I390" s="31"/>
      <c r="J390" s="32"/>
      <c r="K390" s="32"/>
      <c r="L390" s="31"/>
      <c r="M390" s="31"/>
      <c r="N390" s="31"/>
      <c r="O390" s="31"/>
    </row>
    <row r="391" spans="1:15" ht="23.25" hidden="1" customHeight="1" x14ac:dyDescent="0.2">
      <c r="A391" s="31">
        <v>53</v>
      </c>
      <c r="B391" s="70" t="s">
        <v>81</v>
      </c>
      <c r="C391" s="78" t="s">
        <v>71</v>
      </c>
      <c r="D391">
        <v>46.049156000000004</v>
      </c>
      <c r="E391" s="69">
        <v>45658</v>
      </c>
      <c r="F391" s="69">
        <v>45667</v>
      </c>
      <c r="G391" s="79" t="s">
        <v>271</v>
      </c>
      <c r="H391" s="80" t="s">
        <v>272</v>
      </c>
      <c r="I391" s="31"/>
      <c r="J391" s="334" t="s">
        <v>347</v>
      </c>
      <c r="K391" s="335"/>
      <c r="L391" s="31"/>
      <c r="M391" s="31"/>
      <c r="N391" s="31"/>
      <c r="O391" s="31"/>
    </row>
    <row r="392" spans="1:15" ht="23.25" hidden="1" customHeight="1" x14ac:dyDescent="0.2">
      <c r="A392" s="31">
        <v>54</v>
      </c>
      <c r="B392" s="70" t="s">
        <v>241</v>
      </c>
      <c r="C392" s="78" t="s">
        <v>90</v>
      </c>
      <c r="D392">
        <v>42.374236000000003</v>
      </c>
      <c r="E392" s="69">
        <v>45661</v>
      </c>
      <c r="F392" s="69">
        <v>45668</v>
      </c>
      <c r="G392" s="79" t="s">
        <v>271</v>
      </c>
      <c r="H392" s="80" t="s">
        <v>278</v>
      </c>
      <c r="I392" s="31">
        <v>38</v>
      </c>
      <c r="J392" s="334" t="s">
        <v>347</v>
      </c>
      <c r="K392" s="335"/>
      <c r="L392" s="31"/>
      <c r="M392" s="31"/>
      <c r="N392" s="31"/>
      <c r="O392" s="31"/>
    </row>
    <row r="393" spans="1:15" ht="33.75" hidden="1" customHeight="1" x14ac:dyDescent="0.3">
      <c r="A393" s="31">
        <v>55</v>
      </c>
      <c r="B393" s="70" t="s">
        <v>148</v>
      </c>
      <c r="C393" s="78" t="s">
        <v>71</v>
      </c>
      <c r="D393" s="45">
        <v>46.049156000000004</v>
      </c>
      <c r="E393" s="69">
        <v>45660</v>
      </c>
      <c r="F393" s="69">
        <v>45668</v>
      </c>
      <c r="G393" s="79" t="s">
        <v>271</v>
      </c>
      <c r="H393" s="82" t="s">
        <v>276</v>
      </c>
      <c r="I393" s="31">
        <v>42</v>
      </c>
      <c r="J393" s="334" t="s">
        <v>347</v>
      </c>
      <c r="K393" s="335"/>
      <c r="L393" s="31"/>
      <c r="M393" s="31"/>
      <c r="N393" s="31"/>
      <c r="O393" s="31"/>
    </row>
    <row r="394" spans="1:15" ht="28.5" hidden="1" customHeight="1" x14ac:dyDescent="0.3">
      <c r="A394" s="31">
        <v>56</v>
      </c>
      <c r="B394" s="70" t="s">
        <v>249</v>
      </c>
      <c r="C394" s="78" t="s">
        <v>71</v>
      </c>
      <c r="D394" s="124">
        <v>46.049156000000004</v>
      </c>
      <c r="E394" s="69">
        <v>45665</v>
      </c>
      <c r="F394" s="69">
        <v>45672</v>
      </c>
      <c r="G394" s="79" t="s">
        <v>271</v>
      </c>
      <c r="H394" s="82" t="s">
        <v>274</v>
      </c>
      <c r="I394" s="31">
        <v>23</v>
      </c>
      <c r="J394" s="334" t="s">
        <v>347</v>
      </c>
      <c r="K394" s="335"/>
      <c r="L394" s="31"/>
      <c r="M394" s="31"/>
      <c r="N394" s="31"/>
      <c r="O394" s="31"/>
    </row>
    <row r="395" spans="1:15" ht="30.75" hidden="1" customHeight="1" x14ac:dyDescent="0.3">
      <c r="A395" s="31">
        <v>57</v>
      </c>
      <c r="B395" s="70" t="s">
        <v>129</v>
      </c>
      <c r="C395" s="78" t="s">
        <v>71</v>
      </c>
      <c r="D395" s="124">
        <v>46.049156000000004</v>
      </c>
      <c r="E395" s="69">
        <v>45664</v>
      </c>
      <c r="F395" s="69">
        <v>45672</v>
      </c>
      <c r="G395" s="79" t="s">
        <v>271</v>
      </c>
      <c r="H395" s="82" t="s">
        <v>277</v>
      </c>
      <c r="I395" s="31">
        <v>22</v>
      </c>
      <c r="J395" s="334" t="s">
        <v>347</v>
      </c>
      <c r="K395" s="335"/>
      <c r="L395" s="31"/>
      <c r="M395" s="31"/>
      <c r="N395" s="31"/>
      <c r="O395" s="31"/>
    </row>
    <row r="396" spans="1:15" ht="33" hidden="1" customHeight="1" x14ac:dyDescent="0.3">
      <c r="A396" s="31">
        <v>58</v>
      </c>
      <c r="B396" s="70" t="s">
        <v>101</v>
      </c>
      <c r="C396" s="78" t="s">
        <v>71</v>
      </c>
      <c r="D396" s="124">
        <v>46.049156000000004</v>
      </c>
      <c r="E396" s="69">
        <v>45664</v>
      </c>
      <c r="F396" s="69">
        <v>45674</v>
      </c>
      <c r="G396" s="79" t="s">
        <v>271</v>
      </c>
      <c r="H396" s="82" t="s">
        <v>273</v>
      </c>
      <c r="I396" s="31">
        <v>24</v>
      </c>
      <c r="J396" s="334" t="s">
        <v>347</v>
      </c>
      <c r="K396" s="335"/>
      <c r="L396" s="31"/>
      <c r="M396" s="31"/>
      <c r="N396" s="31"/>
      <c r="O396" s="31"/>
    </row>
    <row r="397" spans="1:15" ht="23.25" hidden="1" customHeight="1" x14ac:dyDescent="0.3">
      <c r="A397" s="31">
        <v>59</v>
      </c>
      <c r="B397" s="70" t="s">
        <v>248</v>
      </c>
      <c r="C397" s="78" t="s">
        <v>71</v>
      </c>
      <c r="D397" s="124">
        <v>46.049156000000004</v>
      </c>
      <c r="E397" s="69">
        <v>45666</v>
      </c>
      <c r="F397" s="69">
        <v>45674</v>
      </c>
      <c r="G397" s="79" t="s">
        <v>271</v>
      </c>
      <c r="H397" s="82" t="s">
        <v>275</v>
      </c>
      <c r="I397" s="31">
        <v>25</v>
      </c>
      <c r="J397" s="334" t="s">
        <v>347</v>
      </c>
      <c r="K397" s="335"/>
      <c r="L397" s="31"/>
      <c r="M397" s="31"/>
      <c r="N397" s="31"/>
      <c r="O397" s="31"/>
    </row>
    <row r="398" spans="1:15" ht="32.25" hidden="1" customHeight="1" x14ac:dyDescent="0.3">
      <c r="A398" s="31">
        <v>60</v>
      </c>
      <c r="B398" s="70" t="s">
        <v>83</v>
      </c>
      <c r="C398" s="78" t="s">
        <v>70</v>
      </c>
      <c r="D398" s="124">
        <v>43.775756000000008</v>
      </c>
      <c r="E398" s="69">
        <v>45667</v>
      </c>
      <c r="F398" s="69">
        <v>45674</v>
      </c>
      <c r="G398" s="79" t="s">
        <v>271</v>
      </c>
      <c r="H398" s="82" t="s">
        <v>280</v>
      </c>
      <c r="I398" s="31">
        <v>40</v>
      </c>
      <c r="J398" s="334" t="s">
        <v>347</v>
      </c>
      <c r="K398" s="335"/>
      <c r="L398" s="31"/>
      <c r="M398" s="31"/>
      <c r="N398" s="31"/>
      <c r="O398" s="31"/>
    </row>
    <row r="399" spans="1:15" ht="41.25" hidden="1" customHeight="1" x14ac:dyDescent="0.3">
      <c r="A399" s="31">
        <v>61</v>
      </c>
      <c r="B399" s="70" t="s">
        <v>175</v>
      </c>
      <c r="C399" s="78" t="s">
        <v>70</v>
      </c>
      <c r="D399" s="124">
        <v>43.775756000000008</v>
      </c>
      <c r="E399" s="69">
        <v>45668</v>
      </c>
      <c r="F399" s="69">
        <v>45676</v>
      </c>
      <c r="G399" s="79" t="s">
        <v>271</v>
      </c>
      <c r="H399" s="82" t="s">
        <v>278</v>
      </c>
      <c r="I399" s="31">
        <v>38</v>
      </c>
      <c r="J399" s="334" t="s">
        <v>347</v>
      </c>
      <c r="K399" s="335"/>
      <c r="L399" s="31"/>
      <c r="M399" s="31"/>
      <c r="N399" s="31"/>
      <c r="O399" s="31"/>
    </row>
    <row r="400" spans="1:15" ht="41.25" hidden="1" customHeight="1" x14ac:dyDescent="0.3">
      <c r="A400" s="31">
        <v>62</v>
      </c>
      <c r="B400" s="70" t="s">
        <v>170</v>
      </c>
      <c r="C400" s="78" t="s">
        <v>71</v>
      </c>
      <c r="D400" s="124">
        <v>46.049156000000004</v>
      </c>
      <c r="E400" s="69">
        <v>45669</v>
      </c>
      <c r="F400" s="69">
        <v>45678</v>
      </c>
      <c r="G400" s="79" t="s">
        <v>271</v>
      </c>
      <c r="H400" s="82" t="s">
        <v>276</v>
      </c>
      <c r="I400" s="31">
        <v>35</v>
      </c>
      <c r="J400" s="334" t="s">
        <v>347</v>
      </c>
      <c r="K400" s="335"/>
      <c r="L400" s="31"/>
      <c r="M400" s="31"/>
      <c r="N400" s="31"/>
      <c r="O400" s="31"/>
    </row>
    <row r="401" spans="1:15" ht="41.25" hidden="1" customHeight="1" x14ac:dyDescent="0.3">
      <c r="A401" s="31">
        <v>63</v>
      </c>
      <c r="B401" s="70" t="s">
        <v>306</v>
      </c>
      <c r="C401" s="78" t="s">
        <v>70</v>
      </c>
      <c r="D401" s="124">
        <v>43.775756000000008</v>
      </c>
      <c r="E401" s="69">
        <v>45673</v>
      </c>
      <c r="F401" s="129">
        <v>45679</v>
      </c>
      <c r="G401" s="79" t="s">
        <v>271</v>
      </c>
      <c r="H401" s="82" t="s">
        <v>274</v>
      </c>
      <c r="I401" s="31">
        <v>23</v>
      </c>
      <c r="J401" s="334" t="s">
        <v>347</v>
      </c>
      <c r="K401" s="335"/>
      <c r="L401" s="31"/>
      <c r="M401" s="31"/>
      <c r="N401" s="31"/>
      <c r="O401" s="31"/>
    </row>
    <row r="402" spans="1:15" ht="41.25" hidden="1" customHeight="1" x14ac:dyDescent="0.3">
      <c r="A402" s="31">
        <v>64</v>
      </c>
      <c r="B402" s="70" t="s">
        <v>245</v>
      </c>
      <c r="C402" s="78" t="s">
        <v>70</v>
      </c>
      <c r="D402" s="124">
        <v>43.775756000000008</v>
      </c>
      <c r="E402" s="69">
        <v>45675</v>
      </c>
      <c r="F402" s="129">
        <v>45680</v>
      </c>
      <c r="G402" s="79" t="s">
        <v>271</v>
      </c>
      <c r="H402" s="82" t="s">
        <v>280</v>
      </c>
      <c r="I402" s="31">
        <v>40</v>
      </c>
      <c r="J402" s="334" t="s">
        <v>347</v>
      </c>
      <c r="K402" s="335"/>
      <c r="L402" s="31"/>
      <c r="M402" s="31"/>
      <c r="N402" s="31"/>
      <c r="O402" s="31"/>
    </row>
    <row r="403" spans="1:15" ht="41.25" hidden="1" customHeight="1" x14ac:dyDescent="0.3">
      <c r="A403" s="31">
        <v>65</v>
      </c>
      <c r="B403" s="70" t="s">
        <v>158</v>
      </c>
      <c r="C403" s="78" t="s">
        <v>70</v>
      </c>
      <c r="D403" s="124">
        <v>43.775756000000008</v>
      </c>
      <c r="E403" s="69">
        <v>45673</v>
      </c>
      <c r="F403" s="129">
        <v>45681</v>
      </c>
      <c r="G403" s="79" t="s">
        <v>271</v>
      </c>
      <c r="H403" s="82" t="s">
        <v>277</v>
      </c>
      <c r="I403" s="31">
        <v>24</v>
      </c>
      <c r="J403" s="334" t="s">
        <v>347</v>
      </c>
      <c r="K403" s="335"/>
      <c r="L403" s="31"/>
      <c r="M403" s="31"/>
      <c r="N403" s="31"/>
      <c r="O403" s="31"/>
    </row>
    <row r="404" spans="1:15" ht="41.25" hidden="1" customHeight="1" x14ac:dyDescent="0.3">
      <c r="A404" s="31">
        <v>66</v>
      </c>
      <c r="B404" s="70" t="s">
        <v>217</v>
      </c>
      <c r="C404" s="78" t="s">
        <v>71</v>
      </c>
      <c r="D404" s="124">
        <v>46.049156000000004</v>
      </c>
      <c r="E404" s="69">
        <v>45667</v>
      </c>
      <c r="F404" s="69">
        <v>45688</v>
      </c>
      <c r="G404" s="79" t="s">
        <v>271</v>
      </c>
      <c r="H404" s="82" t="s">
        <v>279</v>
      </c>
      <c r="I404" s="31">
        <v>22</v>
      </c>
      <c r="J404" s="334" t="s">
        <v>347</v>
      </c>
      <c r="K404" s="335"/>
      <c r="L404" s="31"/>
      <c r="M404" s="31"/>
      <c r="N404" s="31"/>
      <c r="O404" s="31"/>
    </row>
    <row r="405" spans="1:15" ht="41.25" hidden="1" customHeight="1" x14ac:dyDescent="0.3">
      <c r="A405" s="31">
        <v>67</v>
      </c>
      <c r="B405" s="70" t="s">
        <v>112</v>
      </c>
      <c r="C405" s="78" t="s">
        <v>71</v>
      </c>
      <c r="D405" s="124">
        <v>46.049156000000004</v>
      </c>
      <c r="E405" s="69">
        <v>45675</v>
      </c>
      <c r="F405" s="69">
        <v>45684</v>
      </c>
      <c r="G405" s="79" t="s">
        <v>271</v>
      </c>
      <c r="H405" s="82" t="s">
        <v>275</v>
      </c>
      <c r="I405" s="31">
        <v>25</v>
      </c>
      <c r="J405" s="334" t="s">
        <v>347</v>
      </c>
      <c r="K405" s="335"/>
      <c r="L405" s="31"/>
      <c r="M405" s="31"/>
      <c r="N405" s="31"/>
      <c r="O405" s="31"/>
    </row>
    <row r="406" spans="1:15" ht="41.25" hidden="1" customHeight="1" x14ac:dyDescent="0.3">
      <c r="A406" s="31">
        <v>68</v>
      </c>
      <c r="B406" s="70" t="s">
        <v>157</v>
      </c>
      <c r="C406" s="78" t="s">
        <v>71</v>
      </c>
      <c r="D406" s="124">
        <v>46.049156000000004</v>
      </c>
      <c r="E406" s="69">
        <v>45675</v>
      </c>
      <c r="F406" s="69">
        <v>45685</v>
      </c>
      <c r="G406" s="79" t="s">
        <v>271</v>
      </c>
      <c r="H406" s="82" t="s">
        <v>273</v>
      </c>
      <c r="I406" s="31">
        <v>26</v>
      </c>
      <c r="J406" s="334" t="s">
        <v>347</v>
      </c>
      <c r="K406" s="335"/>
      <c r="L406" s="31"/>
      <c r="M406" s="31"/>
      <c r="N406" s="31"/>
      <c r="O406" s="31"/>
    </row>
    <row r="407" spans="1:15" ht="41.25" hidden="1" customHeight="1" x14ac:dyDescent="0.3">
      <c r="A407" s="31">
        <v>69</v>
      </c>
      <c r="B407" s="70" t="s">
        <v>227</v>
      </c>
      <c r="C407" s="78" t="s">
        <v>71</v>
      </c>
      <c r="D407" s="124">
        <v>46.049156000000004</v>
      </c>
      <c r="E407" s="128">
        <v>45950</v>
      </c>
      <c r="F407" s="137">
        <v>45682</v>
      </c>
      <c r="G407" s="79" t="s">
        <v>271</v>
      </c>
      <c r="H407" s="82" t="s">
        <v>278</v>
      </c>
      <c r="I407" s="31">
        <v>38</v>
      </c>
      <c r="J407" s="334" t="s">
        <v>347</v>
      </c>
      <c r="K407" s="335"/>
      <c r="L407" s="31"/>
      <c r="M407" s="31"/>
      <c r="N407" s="31"/>
      <c r="O407" s="31"/>
    </row>
    <row r="408" spans="1:15" ht="41.25" hidden="1" customHeight="1" x14ac:dyDescent="0.3">
      <c r="A408" s="31">
        <v>70</v>
      </c>
      <c r="B408" s="88" t="s">
        <v>140</v>
      </c>
      <c r="C408" s="78" t="s">
        <v>71</v>
      </c>
      <c r="D408" s="124">
        <v>46.049156000000004</v>
      </c>
      <c r="E408" s="129">
        <v>45679</v>
      </c>
      <c r="F408" s="137">
        <v>45682</v>
      </c>
      <c r="G408" s="79" t="s">
        <v>271</v>
      </c>
      <c r="H408" s="82" t="s">
        <v>276</v>
      </c>
      <c r="I408" s="31">
        <v>35</v>
      </c>
      <c r="J408" s="334" t="s">
        <v>347</v>
      </c>
      <c r="K408" s="335"/>
      <c r="L408" s="31"/>
      <c r="M408" s="31"/>
      <c r="N408" s="31"/>
      <c r="O408" s="31"/>
    </row>
    <row r="409" spans="1:15" ht="41.25" hidden="1" customHeight="1" x14ac:dyDescent="0.3">
      <c r="A409" s="31">
        <v>71</v>
      </c>
      <c r="B409" s="130" t="s">
        <v>316</v>
      </c>
      <c r="C409" s="78" t="s">
        <v>70</v>
      </c>
      <c r="D409" s="124">
        <v>43.775756000000008</v>
      </c>
      <c r="E409" s="129">
        <v>45680</v>
      </c>
      <c r="F409" s="138">
        <v>45687</v>
      </c>
      <c r="G409" s="79" t="s">
        <v>271</v>
      </c>
      <c r="H409" s="82" t="s">
        <v>274</v>
      </c>
      <c r="I409" s="31">
        <v>23</v>
      </c>
      <c r="J409" s="334" t="s">
        <v>347</v>
      </c>
      <c r="K409" s="335"/>
      <c r="L409" s="31"/>
      <c r="M409" s="31"/>
      <c r="N409" s="31"/>
      <c r="O409" s="31"/>
    </row>
    <row r="410" spans="1:15" ht="41.25" hidden="1" customHeight="1" x14ac:dyDescent="0.3">
      <c r="A410" s="31">
        <v>72</v>
      </c>
      <c r="B410" s="131" t="s">
        <v>82</v>
      </c>
      <c r="C410" s="132" t="s">
        <v>71</v>
      </c>
      <c r="D410" s="133">
        <v>46.049156000000004</v>
      </c>
      <c r="E410" s="53">
        <v>45681</v>
      </c>
      <c r="F410" s="53">
        <v>45686</v>
      </c>
      <c r="G410" s="79" t="s">
        <v>271</v>
      </c>
      <c r="H410" s="134" t="s">
        <v>280</v>
      </c>
      <c r="I410" s="52">
        <v>40</v>
      </c>
      <c r="J410" s="399" t="s">
        <v>347</v>
      </c>
      <c r="K410" s="400"/>
      <c r="L410" s="31"/>
      <c r="M410" s="31"/>
      <c r="N410" s="31"/>
      <c r="O410" s="31"/>
    </row>
    <row r="411" spans="1:15" ht="41.25" hidden="1" customHeight="1" x14ac:dyDescent="0.3">
      <c r="A411" s="31">
        <v>73</v>
      </c>
      <c r="B411" s="31" t="s">
        <v>218</v>
      </c>
      <c r="C411" s="132" t="s">
        <v>71</v>
      </c>
      <c r="D411" s="133">
        <v>46.049156000000004</v>
      </c>
      <c r="E411" s="53">
        <v>45682</v>
      </c>
      <c r="F411" s="138">
        <v>45687</v>
      </c>
      <c r="G411" s="79" t="s">
        <v>271</v>
      </c>
      <c r="H411" s="134" t="s">
        <v>277</v>
      </c>
      <c r="I411" s="135">
        <v>24</v>
      </c>
      <c r="J411" s="399" t="s">
        <v>347</v>
      </c>
      <c r="K411" s="400"/>
      <c r="L411" s="55"/>
      <c r="M411" s="52"/>
      <c r="N411" s="31"/>
      <c r="O411" s="31"/>
    </row>
    <row r="412" spans="1:15" ht="41.25" hidden="1" customHeight="1" x14ac:dyDescent="0.3">
      <c r="A412" s="31">
        <v>74</v>
      </c>
      <c r="B412" s="140" t="s">
        <v>180</v>
      </c>
      <c r="C412" s="78" t="s">
        <v>70</v>
      </c>
      <c r="D412" s="124">
        <v>43.775756000000008</v>
      </c>
      <c r="E412" s="53">
        <v>45683</v>
      </c>
      <c r="F412" s="129">
        <v>45690</v>
      </c>
      <c r="G412" s="79" t="s">
        <v>271</v>
      </c>
      <c r="H412" s="82" t="s">
        <v>278</v>
      </c>
      <c r="I412" s="135"/>
      <c r="J412" s="399" t="s">
        <v>347</v>
      </c>
      <c r="K412" s="400"/>
      <c r="L412" s="55"/>
      <c r="M412" s="52"/>
      <c r="N412" s="31"/>
      <c r="O412" s="31"/>
    </row>
    <row r="413" spans="1:15" ht="41.25" hidden="1" customHeight="1" x14ac:dyDescent="0.3">
      <c r="A413" s="31">
        <v>75</v>
      </c>
      <c r="B413" s="144" t="s">
        <v>185</v>
      </c>
      <c r="C413" s="132" t="s">
        <v>71</v>
      </c>
      <c r="D413" s="133">
        <v>46.049156000000004</v>
      </c>
      <c r="E413" s="53">
        <v>45683</v>
      </c>
      <c r="F413" s="129">
        <v>45689</v>
      </c>
      <c r="G413" s="79" t="s">
        <v>271</v>
      </c>
      <c r="H413" s="82" t="s">
        <v>276</v>
      </c>
      <c r="I413" s="135"/>
      <c r="J413" s="399" t="s">
        <v>347</v>
      </c>
      <c r="K413" s="400"/>
      <c r="L413" s="55"/>
      <c r="M413" s="52"/>
      <c r="N413" s="31"/>
      <c r="O413" s="31"/>
    </row>
    <row r="414" spans="1:15" ht="41.25" hidden="1" customHeight="1" x14ac:dyDescent="0.3">
      <c r="A414" s="31">
        <v>76</v>
      </c>
      <c r="B414" s="140" t="s">
        <v>91</v>
      </c>
      <c r="C414" s="132" t="s">
        <v>71</v>
      </c>
      <c r="D414" s="133">
        <v>46.049156000000004</v>
      </c>
      <c r="E414" s="53">
        <v>45687</v>
      </c>
      <c r="F414" s="53">
        <v>45693</v>
      </c>
      <c r="G414" s="79" t="s">
        <v>271</v>
      </c>
      <c r="H414" s="134" t="s">
        <v>280</v>
      </c>
      <c r="I414" s="135"/>
      <c r="J414" s="399" t="s">
        <v>347</v>
      </c>
      <c r="K414" s="400"/>
      <c r="L414" s="55"/>
      <c r="M414" s="52"/>
      <c r="N414" s="31"/>
      <c r="O414" s="31"/>
    </row>
    <row r="415" spans="1:15" ht="41.25" hidden="1" customHeight="1" x14ac:dyDescent="0.3">
      <c r="A415" s="31">
        <v>77</v>
      </c>
      <c r="B415" s="70" t="s">
        <v>191</v>
      </c>
      <c r="C415" s="78" t="s">
        <v>70</v>
      </c>
      <c r="D415" s="124">
        <v>43.775756000000008</v>
      </c>
      <c r="E415" s="129">
        <v>45690</v>
      </c>
      <c r="F415" s="53">
        <v>45695</v>
      </c>
      <c r="G415" s="79" t="s">
        <v>271</v>
      </c>
      <c r="H415" s="134" t="s">
        <v>277</v>
      </c>
      <c r="I415" s="31"/>
      <c r="J415" s="399" t="s">
        <v>347</v>
      </c>
      <c r="K415" s="400"/>
      <c r="L415" s="139"/>
      <c r="M415" s="139"/>
      <c r="N415" s="139"/>
      <c r="O415" s="139"/>
    </row>
    <row r="416" spans="1:15" ht="41.25" hidden="1" customHeight="1" x14ac:dyDescent="0.3">
      <c r="A416" s="31">
        <v>78</v>
      </c>
      <c r="B416" s="141" t="s">
        <v>230</v>
      </c>
      <c r="C416" s="32" t="s">
        <v>231</v>
      </c>
      <c r="D416" s="31">
        <v>64.481999999999999</v>
      </c>
      <c r="E416" s="143">
        <v>45685</v>
      </c>
      <c r="F416" s="53">
        <v>45694</v>
      </c>
      <c r="G416" s="79" t="s">
        <v>271</v>
      </c>
      <c r="H416" s="82" t="s">
        <v>275</v>
      </c>
      <c r="I416" s="139"/>
      <c r="J416" s="399" t="s">
        <v>347</v>
      </c>
      <c r="K416" s="400"/>
      <c r="L416" s="139"/>
      <c r="M416" s="139"/>
      <c r="N416" s="139"/>
      <c r="O416" s="139"/>
    </row>
    <row r="417" spans="1:15" ht="41.25" hidden="1" customHeight="1" x14ac:dyDescent="0.3">
      <c r="A417" s="31">
        <v>79</v>
      </c>
      <c r="B417" s="141" t="s">
        <v>125</v>
      </c>
      <c r="C417" s="132" t="s">
        <v>71</v>
      </c>
      <c r="D417" s="133">
        <v>46.049156000000004</v>
      </c>
      <c r="E417" s="129">
        <v>45690</v>
      </c>
      <c r="F417" s="142">
        <v>45696</v>
      </c>
      <c r="G417" s="148" t="s">
        <v>271</v>
      </c>
      <c r="H417" s="82" t="s">
        <v>276</v>
      </c>
      <c r="I417" s="139"/>
      <c r="J417" s="399" t="s">
        <v>347</v>
      </c>
      <c r="K417" s="400"/>
      <c r="L417" s="139"/>
      <c r="M417" s="139"/>
      <c r="N417" s="139"/>
      <c r="O417" s="139"/>
    </row>
    <row r="418" spans="1:15" ht="41.25" hidden="1" customHeight="1" x14ac:dyDescent="0.3">
      <c r="A418" s="31">
        <v>80</v>
      </c>
      <c r="B418" s="141" t="s">
        <v>228</v>
      </c>
      <c r="C418" s="78" t="s">
        <v>70</v>
      </c>
      <c r="D418" s="124">
        <v>43.775756000000008</v>
      </c>
      <c r="E418" s="142">
        <v>45691</v>
      </c>
      <c r="F418" s="142">
        <v>45698</v>
      </c>
      <c r="G418" s="148" t="s">
        <v>271</v>
      </c>
      <c r="H418" s="82" t="s">
        <v>278</v>
      </c>
      <c r="I418" s="139"/>
      <c r="J418" s="399" t="s">
        <v>347</v>
      </c>
      <c r="K418" s="400"/>
      <c r="L418" s="139"/>
      <c r="M418" s="139"/>
      <c r="N418" s="139"/>
      <c r="O418" s="139"/>
    </row>
    <row r="419" spans="1:15" ht="14.4" hidden="1" customHeight="1" x14ac:dyDescent="0.3">
      <c r="A419" s="31">
        <v>81</v>
      </c>
      <c r="B419" s="70" t="s">
        <v>292</v>
      </c>
      <c r="C419" s="78" t="s">
        <v>336</v>
      </c>
      <c r="D419" s="124">
        <v>73.426000000000002</v>
      </c>
      <c r="E419" s="69">
        <v>45686</v>
      </c>
      <c r="F419" s="142">
        <v>45698</v>
      </c>
      <c r="G419" s="148" t="s">
        <v>271</v>
      </c>
      <c r="H419" s="82" t="s">
        <v>273</v>
      </c>
      <c r="I419" s="31"/>
      <c r="J419" s="399" t="s">
        <v>347</v>
      </c>
      <c r="K419" s="400"/>
      <c r="L419" s="31"/>
      <c r="M419" s="31"/>
      <c r="N419" s="31"/>
      <c r="O419" s="31"/>
    </row>
    <row r="420" spans="1:15" ht="21.65" hidden="1" customHeight="1" x14ac:dyDescent="0.3">
      <c r="A420" s="31">
        <v>82</v>
      </c>
      <c r="B420" s="141" t="s">
        <v>313</v>
      </c>
      <c r="C420" s="132" t="s">
        <v>71</v>
      </c>
      <c r="D420" s="133">
        <v>46.049156000000004</v>
      </c>
      <c r="E420" s="142">
        <v>45688</v>
      </c>
      <c r="F420" s="142">
        <v>45698</v>
      </c>
      <c r="G420" s="148" t="s">
        <v>271</v>
      </c>
      <c r="H420" s="82" t="s">
        <v>274</v>
      </c>
      <c r="I420" s="139"/>
      <c r="J420" s="399" t="s">
        <v>347</v>
      </c>
      <c r="K420" s="400"/>
      <c r="L420" s="31"/>
      <c r="M420" s="31"/>
      <c r="N420" s="31"/>
      <c r="O420" s="31"/>
    </row>
    <row r="421" spans="1:15" ht="20.399999999999999" hidden="1" customHeight="1" x14ac:dyDescent="0.3">
      <c r="A421" s="31">
        <v>83</v>
      </c>
      <c r="B421" s="131" t="s">
        <v>194</v>
      </c>
      <c r="C421" s="132" t="s">
        <v>71</v>
      </c>
      <c r="D421" s="133">
        <v>46.049156000000004</v>
      </c>
      <c r="E421" s="145">
        <v>45690</v>
      </c>
      <c r="F421" s="145"/>
      <c r="G421" s="148" t="s">
        <v>271</v>
      </c>
      <c r="H421" s="134" t="s">
        <v>279</v>
      </c>
      <c r="I421" s="52"/>
      <c r="J421" s="399" t="s">
        <v>347</v>
      </c>
      <c r="K421" s="400"/>
      <c r="L421" s="31"/>
      <c r="M421" s="31"/>
      <c r="N421" s="31"/>
      <c r="O421" s="31"/>
    </row>
    <row r="422" spans="1:15" ht="28.25" hidden="1" customHeight="1" x14ac:dyDescent="0.3">
      <c r="A422" s="31">
        <v>84</v>
      </c>
      <c r="B422" s="32" t="s">
        <v>287</v>
      </c>
      <c r="C422" s="78" t="s">
        <v>393</v>
      </c>
      <c r="D422" s="31">
        <v>64.481999999999999</v>
      </c>
      <c r="E422" s="69">
        <v>45694</v>
      </c>
      <c r="F422" s="45"/>
      <c r="G422" s="148" t="s">
        <v>271</v>
      </c>
      <c r="H422" s="134" t="s">
        <v>280</v>
      </c>
      <c r="I422" s="45"/>
      <c r="J422" s="399" t="s">
        <v>347</v>
      </c>
      <c r="K422" s="400"/>
      <c r="L422" s="31"/>
      <c r="M422" s="31"/>
      <c r="N422" s="31"/>
      <c r="O422" s="31"/>
    </row>
    <row r="423" spans="1:15" ht="19.25" hidden="1" customHeight="1" x14ac:dyDescent="0.3">
      <c r="A423" s="31">
        <v>85</v>
      </c>
      <c r="B423" s="70" t="s">
        <v>190</v>
      </c>
      <c r="C423" s="78" t="s">
        <v>70</v>
      </c>
      <c r="D423" s="124">
        <v>43.775756000000008</v>
      </c>
      <c r="E423" s="69">
        <v>45695</v>
      </c>
      <c r="F423" s="69"/>
      <c r="G423" s="148" t="s">
        <v>271</v>
      </c>
      <c r="H423" s="82" t="s">
        <v>275</v>
      </c>
      <c r="I423" s="31"/>
      <c r="J423" s="399" t="s">
        <v>347</v>
      </c>
      <c r="K423" s="400"/>
      <c r="L423" s="31"/>
      <c r="M423" s="31"/>
      <c r="N423" s="31"/>
      <c r="O423" s="31"/>
    </row>
    <row r="424" spans="1:15" ht="27.65" hidden="1" customHeight="1" x14ac:dyDescent="0.3">
      <c r="A424" s="31">
        <v>86</v>
      </c>
      <c r="B424" s="70" t="s">
        <v>177</v>
      </c>
      <c r="C424" s="78" t="s">
        <v>71</v>
      </c>
      <c r="D424" s="124">
        <v>46.049156000000004</v>
      </c>
      <c r="E424" s="69">
        <v>45696</v>
      </c>
      <c r="F424" s="69"/>
      <c r="G424" s="148" t="s">
        <v>271</v>
      </c>
      <c r="H424" s="134" t="s">
        <v>277</v>
      </c>
      <c r="I424" s="31"/>
      <c r="J424" s="399" t="s">
        <v>347</v>
      </c>
      <c r="K424" s="400"/>
      <c r="L424" s="31"/>
      <c r="M424" s="31"/>
      <c r="N424" s="31"/>
      <c r="O424" s="31"/>
    </row>
    <row r="425" spans="1:15" ht="23.25" hidden="1" customHeight="1" x14ac:dyDescent="0.3">
      <c r="A425" s="31">
        <v>87</v>
      </c>
      <c r="B425" s="70" t="s">
        <v>307</v>
      </c>
      <c r="C425" s="31" t="s">
        <v>71</v>
      </c>
      <c r="D425" s="31">
        <v>46.048999999999999</v>
      </c>
      <c r="E425" s="69">
        <v>45697</v>
      </c>
      <c r="F425" s="69">
        <v>45703</v>
      </c>
      <c r="G425" s="148" t="s">
        <v>271</v>
      </c>
      <c r="H425" s="82" t="s">
        <v>276</v>
      </c>
      <c r="I425" s="31"/>
      <c r="J425" s="399" t="s">
        <v>347</v>
      </c>
      <c r="K425" s="400"/>
      <c r="L425" s="31"/>
      <c r="M425" s="31"/>
      <c r="N425" s="31"/>
      <c r="O425" s="31"/>
    </row>
    <row r="426" spans="1:15" ht="16.25" hidden="1" customHeight="1" x14ac:dyDescent="0.3">
      <c r="A426" s="31">
        <v>88</v>
      </c>
      <c r="B426" s="70" t="s">
        <v>305</v>
      </c>
      <c r="C426" s="78" t="s">
        <v>70</v>
      </c>
      <c r="D426" s="124">
        <v>43.775756000000008</v>
      </c>
      <c r="E426" s="69">
        <v>45699</v>
      </c>
      <c r="F426" s="69">
        <v>45706</v>
      </c>
      <c r="G426" s="148" t="s">
        <v>271</v>
      </c>
      <c r="H426" s="82" t="s">
        <v>274</v>
      </c>
      <c r="I426" s="31"/>
      <c r="J426" s="399" t="s">
        <v>347</v>
      </c>
      <c r="K426" s="400"/>
      <c r="L426" s="31"/>
      <c r="M426" s="31"/>
      <c r="N426" s="31"/>
      <c r="O426" s="31"/>
    </row>
    <row r="427" spans="1:15" ht="23.25" hidden="1" customHeight="1" x14ac:dyDescent="0.3">
      <c r="A427" s="31">
        <v>89</v>
      </c>
      <c r="B427" s="52" t="s">
        <v>167</v>
      </c>
      <c r="C427" s="52" t="s">
        <v>71</v>
      </c>
      <c r="D427" s="52">
        <v>46.048999999999999</v>
      </c>
      <c r="E427" s="145">
        <v>45699</v>
      </c>
      <c r="F427" s="150" t="s">
        <v>396</v>
      </c>
      <c r="G427" s="148" t="s">
        <v>271</v>
      </c>
      <c r="H427" s="134" t="s">
        <v>273</v>
      </c>
      <c r="I427" s="150"/>
      <c r="J427" s="399" t="s">
        <v>347</v>
      </c>
      <c r="K427" s="400"/>
      <c r="L427" s="31"/>
      <c r="M427" s="31"/>
      <c r="N427" s="31"/>
      <c r="O427" s="31"/>
    </row>
    <row r="428" spans="1:15" hidden="1" x14ac:dyDescent="0.3">
      <c r="A428" s="31">
        <v>90</v>
      </c>
      <c r="B428" s="131" t="s">
        <v>216</v>
      </c>
      <c r="C428" s="52" t="s">
        <v>71</v>
      </c>
      <c r="D428" s="52">
        <v>46.048999999999999</v>
      </c>
      <c r="E428" s="145">
        <v>45699</v>
      </c>
      <c r="F428" s="150" t="s">
        <v>396</v>
      </c>
      <c r="G428" s="148" t="s">
        <v>271</v>
      </c>
      <c r="H428" s="134" t="s">
        <v>278</v>
      </c>
      <c r="I428" s="52"/>
      <c r="J428" s="399" t="s">
        <v>347</v>
      </c>
      <c r="K428" s="400"/>
      <c r="L428" s="150"/>
      <c r="M428" s="150"/>
      <c r="N428" s="150"/>
      <c r="O428" s="150"/>
    </row>
    <row r="429" spans="1:15" hidden="1" x14ac:dyDescent="0.3">
      <c r="A429" s="31">
        <v>91</v>
      </c>
      <c r="B429" s="88" t="s">
        <v>235</v>
      </c>
      <c r="C429" s="52" t="s">
        <v>71</v>
      </c>
      <c r="D429" s="31">
        <v>46.048999999999999</v>
      </c>
      <c r="E429" s="69">
        <v>45704</v>
      </c>
      <c r="F429" s="146">
        <v>45709</v>
      </c>
      <c r="G429" s="148" t="s">
        <v>271</v>
      </c>
      <c r="H429" s="134" t="s">
        <v>277</v>
      </c>
      <c r="I429" s="45"/>
      <c r="J429" s="399" t="s">
        <v>347</v>
      </c>
      <c r="K429" s="400"/>
      <c r="L429" s="45"/>
      <c r="M429" s="45"/>
      <c r="N429" s="45"/>
      <c r="O429" s="45"/>
    </row>
    <row r="430" spans="1:15" hidden="1" x14ac:dyDescent="0.3">
      <c r="A430" s="31">
        <v>92</v>
      </c>
      <c r="B430" s="130" t="s">
        <v>240</v>
      </c>
      <c r="C430" s="78" t="s">
        <v>70</v>
      </c>
      <c r="D430" s="124">
        <v>43.775756000000008</v>
      </c>
      <c r="E430" s="69">
        <v>45700</v>
      </c>
      <c r="F430" s="146">
        <v>45707</v>
      </c>
      <c r="G430" s="148" t="s">
        <v>271</v>
      </c>
      <c r="H430" s="82" t="s">
        <v>275</v>
      </c>
      <c r="I430" s="45"/>
      <c r="J430" s="399" t="s">
        <v>347</v>
      </c>
      <c r="K430" s="400"/>
      <c r="L430" s="45"/>
      <c r="M430" s="45"/>
      <c r="N430" s="45"/>
      <c r="O430" s="45"/>
    </row>
    <row r="431" spans="1:15" hidden="1" x14ac:dyDescent="0.3">
      <c r="A431" s="31">
        <v>93</v>
      </c>
      <c r="B431" s="88" t="s">
        <v>301</v>
      </c>
      <c r="C431" s="78" t="s">
        <v>70</v>
      </c>
      <c r="D431" s="124">
        <v>43.775756000000008</v>
      </c>
      <c r="E431" s="69">
        <v>45704</v>
      </c>
      <c r="F431" s="146">
        <v>45709</v>
      </c>
      <c r="G431" s="148" t="s">
        <v>271</v>
      </c>
      <c r="H431" s="82" t="s">
        <v>276</v>
      </c>
      <c r="I431" s="45"/>
      <c r="J431" s="399" t="s">
        <v>347</v>
      </c>
      <c r="K431" s="400"/>
      <c r="L431" s="45"/>
      <c r="M431" s="45"/>
      <c r="N431" s="45"/>
      <c r="O431" s="45"/>
    </row>
    <row r="432" spans="1:15" ht="20" hidden="1" x14ac:dyDescent="0.3">
      <c r="A432" s="31">
        <v>94</v>
      </c>
      <c r="B432" s="88" t="s">
        <v>243</v>
      </c>
      <c r="C432" s="52" t="s">
        <v>71</v>
      </c>
      <c r="D432" s="31">
        <v>46.048999999999999</v>
      </c>
      <c r="E432" s="69">
        <v>45702</v>
      </c>
      <c r="F432" s="146">
        <v>45708</v>
      </c>
      <c r="G432" s="148" t="s">
        <v>271</v>
      </c>
      <c r="H432" s="134" t="s">
        <v>280</v>
      </c>
      <c r="I432" s="45"/>
      <c r="J432" s="399" t="s">
        <v>347</v>
      </c>
      <c r="K432" s="400"/>
      <c r="L432" s="45"/>
      <c r="M432" s="45"/>
      <c r="N432" s="45"/>
      <c r="O432" s="45"/>
    </row>
    <row r="433" spans="1:15" ht="20" hidden="1" x14ac:dyDescent="0.3">
      <c r="A433" s="31">
        <v>95</v>
      </c>
      <c r="B433" s="88" t="s">
        <v>234</v>
      </c>
      <c r="C433" s="132" t="s">
        <v>70</v>
      </c>
      <c r="D433" s="133">
        <v>43.775756000000008</v>
      </c>
      <c r="E433" s="145">
        <v>45702</v>
      </c>
      <c r="F433" s="146">
        <v>45711</v>
      </c>
      <c r="G433" s="148" t="s">
        <v>271</v>
      </c>
      <c r="H433" s="134" t="s">
        <v>279</v>
      </c>
      <c r="I433" s="45"/>
      <c r="J433" s="399" t="s">
        <v>347</v>
      </c>
      <c r="K433" s="400"/>
      <c r="L433" s="45"/>
      <c r="M433" s="45"/>
      <c r="N433" s="45"/>
      <c r="O433" s="45"/>
    </row>
    <row r="434" spans="1:15" hidden="1" x14ac:dyDescent="0.3">
      <c r="A434" s="31">
        <v>96</v>
      </c>
      <c r="B434" s="155" t="s">
        <v>232</v>
      </c>
      <c r="C434" s="157" t="s">
        <v>90</v>
      </c>
      <c r="D434" s="158">
        <v>42.375</v>
      </c>
      <c r="E434" s="69">
        <v>45708</v>
      </c>
      <c r="F434" s="69">
        <v>45713</v>
      </c>
      <c r="G434" s="148" t="s">
        <v>271</v>
      </c>
      <c r="H434" s="82" t="s">
        <v>275</v>
      </c>
      <c r="I434" s="150"/>
      <c r="J434" s="399" t="s">
        <v>347</v>
      </c>
      <c r="K434" s="400"/>
      <c r="L434" s="45"/>
      <c r="M434" s="45"/>
      <c r="N434" s="45"/>
      <c r="O434" s="45"/>
    </row>
    <row r="435" spans="1:15" hidden="1" x14ac:dyDescent="0.3">
      <c r="A435" s="31">
        <v>97</v>
      </c>
      <c r="B435" s="130" t="s">
        <v>303</v>
      </c>
      <c r="C435" s="78" t="s">
        <v>70</v>
      </c>
      <c r="D435" s="156">
        <v>43.775756000000008</v>
      </c>
      <c r="E435" s="69">
        <v>45707</v>
      </c>
      <c r="F435" s="69">
        <v>45713</v>
      </c>
      <c r="G435" s="148" t="s">
        <v>271</v>
      </c>
      <c r="H435" s="82" t="s">
        <v>274</v>
      </c>
      <c r="I435" s="154"/>
      <c r="J435" s="399" t="s">
        <v>347</v>
      </c>
      <c r="K435" s="400"/>
      <c r="L435" s="45"/>
      <c r="M435" s="45"/>
      <c r="N435" s="45"/>
      <c r="O435" s="45"/>
    </row>
    <row r="436" spans="1:15" ht="20" hidden="1" x14ac:dyDescent="0.3">
      <c r="A436" s="31">
        <v>98</v>
      </c>
      <c r="B436" s="153" t="s">
        <v>250</v>
      </c>
      <c r="C436" s="78" t="s">
        <v>71</v>
      </c>
      <c r="D436" s="158">
        <v>46.048999999999999</v>
      </c>
      <c r="E436" s="69">
        <v>45709</v>
      </c>
      <c r="F436" s="69">
        <v>45713</v>
      </c>
      <c r="G436" s="148" t="s">
        <v>271</v>
      </c>
      <c r="H436" s="82" t="s">
        <v>280</v>
      </c>
      <c r="I436" s="154"/>
      <c r="J436" s="399" t="s">
        <v>347</v>
      </c>
      <c r="K436" s="400"/>
      <c r="L436" s="45"/>
      <c r="M436" s="45"/>
      <c r="N436" s="45"/>
      <c r="O436" s="45"/>
    </row>
    <row r="437" spans="1:15" hidden="1" x14ac:dyDescent="0.3">
      <c r="A437" s="31">
        <v>99</v>
      </c>
      <c r="B437" s="88" t="s">
        <v>328</v>
      </c>
      <c r="C437" s="45"/>
      <c r="D437" s="45"/>
      <c r="E437" s="45"/>
      <c r="F437" s="45"/>
      <c r="G437" s="148" t="s">
        <v>271</v>
      </c>
      <c r="H437" s="82" t="s">
        <v>275</v>
      </c>
      <c r="I437" s="45"/>
      <c r="J437" s="399" t="s">
        <v>347</v>
      </c>
      <c r="K437" s="400"/>
      <c r="L437" s="45"/>
      <c r="M437" s="45"/>
      <c r="N437" s="45"/>
      <c r="O437" s="45"/>
    </row>
    <row r="438" spans="1:15" ht="20" hidden="1" x14ac:dyDescent="0.3">
      <c r="A438" s="31">
        <v>100</v>
      </c>
      <c r="B438" s="88" t="s">
        <v>222</v>
      </c>
      <c r="C438" s="45"/>
      <c r="D438" s="45"/>
      <c r="E438" s="45"/>
      <c r="F438" s="45"/>
      <c r="G438" s="148" t="s">
        <v>271</v>
      </c>
      <c r="H438" s="134" t="s">
        <v>280</v>
      </c>
      <c r="I438" s="45"/>
      <c r="J438" s="399" t="s">
        <v>347</v>
      </c>
      <c r="K438" s="400"/>
      <c r="L438" s="45"/>
      <c r="M438" s="45"/>
      <c r="N438" s="45"/>
      <c r="O438" s="45"/>
    </row>
    <row r="439" spans="1:15" hidden="1" x14ac:dyDescent="0.3">
      <c r="A439" s="31">
        <v>101</v>
      </c>
      <c r="B439" s="88" t="s">
        <v>322</v>
      </c>
      <c r="C439" s="45"/>
      <c r="D439" s="45"/>
      <c r="E439" s="45"/>
      <c r="F439" s="45"/>
      <c r="G439" s="148" t="s">
        <v>271</v>
      </c>
      <c r="H439" s="82" t="s">
        <v>274</v>
      </c>
      <c r="I439" s="45"/>
      <c r="J439" s="399" t="s">
        <v>347</v>
      </c>
      <c r="K439" s="400"/>
      <c r="L439" s="45"/>
      <c r="M439" s="45"/>
      <c r="N439" s="45"/>
      <c r="O439" s="45"/>
    </row>
    <row r="440" spans="1:15" hidden="1" x14ac:dyDescent="0.3">
      <c r="A440" s="31">
        <v>102</v>
      </c>
      <c r="B440" s="88" t="s">
        <v>323</v>
      </c>
      <c r="C440" s="45"/>
      <c r="D440" s="45"/>
      <c r="E440" s="45"/>
      <c r="F440" s="45"/>
      <c r="G440" s="148" t="s">
        <v>271</v>
      </c>
      <c r="H440" s="82" t="s">
        <v>276</v>
      </c>
      <c r="I440" s="45"/>
      <c r="J440" s="399" t="s">
        <v>347</v>
      </c>
      <c r="K440" s="400"/>
      <c r="L440" s="45"/>
      <c r="M440" s="45"/>
      <c r="N440" s="45"/>
      <c r="O440" s="45"/>
    </row>
    <row r="441" spans="1:15" ht="21.65" hidden="1" customHeight="1" x14ac:dyDescent="0.3">
      <c r="A441" s="31">
        <v>103</v>
      </c>
      <c r="B441" s="162" t="s">
        <v>222</v>
      </c>
      <c r="C441" s="78" t="s">
        <v>71</v>
      </c>
      <c r="D441" s="169">
        <v>46.049156000000004</v>
      </c>
      <c r="E441" s="69">
        <v>45714</v>
      </c>
      <c r="F441" s="69">
        <v>45718</v>
      </c>
      <c r="G441" s="148" t="s">
        <v>271</v>
      </c>
      <c r="H441" s="163" t="s">
        <v>272</v>
      </c>
      <c r="I441" s="45"/>
      <c r="J441" s="399" t="s">
        <v>347</v>
      </c>
      <c r="K441" s="400"/>
      <c r="L441" s="45"/>
      <c r="M441" s="45"/>
      <c r="N441" s="45"/>
      <c r="O441" s="45"/>
    </row>
    <row r="442" spans="1:15" ht="27.65" hidden="1" customHeight="1" x14ac:dyDescent="0.3">
      <c r="A442" s="31">
        <v>104</v>
      </c>
      <c r="B442" s="162" t="s">
        <v>237</v>
      </c>
      <c r="C442" s="78" t="s">
        <v>71</v>
      </c>
      <c r="D442" s="169">
        <v>46.049156000000004</v>
      </c>
      <c r="E442" s="69">
        <v>45715</v>
      </c>
      <c r="F442" s="69">
        <v>45719</v>
      </c>
      <c r="G442" s="148" t="s">
        <v>271</v>
      </c>
      <c r="H442" s="163" t="s">
        <v>277</v>
      </c>
      <c r="I442" s="154"/>
      <c r="J442" s="399" t="s">
        <v>347</v>
      </c>
      <c r="K442" s="400"/>
      <c r="L442" s="45"/>
      <c r="M442" s="45"/>
      <c r="N442" s="45"/>
      <c r="O442" s="45"/>
    </row>
    <row r="443" spans="1:15" ht="20" hidden="1" customHeight="1" x14ac:dyDescent="0.3">
      <c r="A443" s="31">
        <v>105</v>
      </c>
      <c r="B443" s="162" t="s">
        <v>328</v>
      </c>
      <c r="C443" s="78" t="s">
        <v>71</v>
      </c>
      <c r="D443" s="169">
        <v>46.049156000000004</v>
      </c>
      <c r="E443" s="69">
        <v>45717</v>
      </c>
      <c r="F443" s="69">
        <v>45721</v>
      </c>
      <c r="G443" s="148" t="s">
        <v>271</v>
      </c>
      <c r="H443" s="163" t="s">
        <v>275</v>
      </c>
      <c r="I443" s="159"/>
      <c r="J443" s="399" t="s">
        <v>347</v>
      </c>
      <c r="K443" s="400"/>
      <c r="L443" s="45"/>
      <c r="M443" s="45"/>
      <c r="N443" s="45"/>
      <c r="O443" s="45"/>
    </row>
    <row r="444" spans="1:15" ht="24" hidden="1" customHeight="1" x14ac:dyDescent="0.3">
      <c r="A444" s="31">
        <v>106</v>
      </c>
      <c r="B444" s="162" t="s">
        <v>242</v>
      </c>
      <c r="C444" s="78" t="s">
        <v>71</v>
      </c>
      <c r="D444" s="169">
        <v>46.049156000000004</v>
      </c>
      <c r="E444" s="69">
        <v>45719</v>
      </c>
      <c r="F444" s="69">
        <v>45723</v>
      </c>
      <c r="G444" s="148" t="s">
        <v>271</v>
      </c>
      <c r="H444" s="163" t="s">
        <v>272</v>
      </c>
      <c r="I444" s="45"/>
      <c r="J444" s="399" t="s">
        <v>347</v>
      </c>
      <c r="K444" s="400"/>
      <c r="L444" s="45"/>
      <c r="M444" s="45"/>
      <c r="N444" s="45"/>
      <c r="O444" s="45"/>
    </row>
    <row r="445" spans="1:15" ht="20" hidden="1" customHeight="1" x14ac:dyDescent="0.3">
      <c r="A445" s="31">
        <v>107</v>
      </c>
      <c r="B445" s="162" t="s">
        <v>322</v>
      </c>
      <c r="C445" s="78" t="s">
        <v>393</v>
      </c>
      <c r="D445" s="169">
        <v>64.481662</v>
      </c>
      <c r="E445" s="69">
        <v>45715</v>
      </c>
      <c r="F445" s="69">
        <v>45724</v>
      </c>
      <c r="G445" s="148" t="s">
        <v>271</v>
      </c>
      <c r="H445" s="163" t="s">
        <v>274</v>
      </c>
      <c r="I445" s="45"/>
      <c r="J445" s="399" t="s">
        <v>347</v>
      </c>
      <c r="K445" s="400"/>
      <c r="L445" s="45"/>
      <c r="M445" s="45"/>
      <c r="N445" s="45"/>
      <c r="O445" s="45"/>
    </row>
    <row r="446" spans="1:15" ht="35" hidden="1" customHeight="1" x14ac:dyDescent="0.3">
      <c r="A446" s="31">
        <v>108</v>
      </c>
      <c r="B446" s="162" t="s">
        <v>225</v>
      </c>
      <c r="C446" s="78" t="s">
        <v>70</v>
      </c>
      <c r="D446" s="169">
        <v>43.775756000000008</v>
      </c>
      <c r="E446" s="69">
        <v>45717</v>
      </c>
      <c r="F446" s="69">
        <v>45724</v>
      </c>
      <c r="G446" s="148" t="s">
        <v>271</v>
      </c>
      <c r="H446" s="163" t="s">
        <v>276</v>
      </c>
      <c r="I446" s="45"/>
      <c r="J446" s="399" t="s">
        <v>347</v>
      </c>
      <c r="K446" s="400"/>
      <c r="L446" s="45"/>
      <c r="M446" s="45"/>
      <c r="N446" s="45"/>
      <c r="O446" s="45"/>
    </row>
    <row r="447" spans="1:15" ht="20.399999999999999" hidden="1" customHeight="1" x14ac:dyDescent="0.3">
      <c r="A447" s="31">
        <v>109</v>
      </c>
      <c r="B447" s="162" t="s">
        <v>169</v>
      </c>
      <c r="C447" s="78" t="s">
        <v>70</v>
      </c>
      <c r="D447" s="169">
        <v>43.775756000000008</v>
      </c>
      <c r="E447" s="69">
        <v>45716</v>
      </c>
      <c r="F447" s="69">
        <v>45724</v>
      </c>
      <c r="G447" s="148" t="s">
        <v>271</v>
      </c>
      <c r="H447" s="163" t="s">
        <v>273</v>
      </c>
      <c r="I447" s="45"/>
      <c r="J447" s="399" t="s">
        <v>347</v>
      </c>
      <c r="K447" s="400"/>
      <c r="L447" s="45"/>
      <c r="M447" s="45"/>
      <c r="N447" s="45"/>
      <c r="O447" s="45"/>
    </row>
    <row r="448" spans="1:15" ht="25.25" hidden="1" customHeight="1" x14ac:dyDescent="0.3">
      <c r="A448" s="31">
        <v>110</v>
      </c>
      <c r="B448" s="162" t="s">
        <v>160</v>
      </c>
      <c r="C448" s="78" t="s">
        <v>71</v>
      </c>
      <c r="D448" s="169">
        <v>46.049156000000004</v>
      </c>
      <c r="E448" s="69">
        <v>45717</v>
      </c>
      <c r="F448" s="69">
        <v>45725</v>
      </c>
      <c r="G448" s="148" t="s">
        <v>271</v>
      </c>
      <c r="H448" s="163" t="s">
        <v>278</v>
      </c>
      <c r="I448" s="45"/>
      <c r="J448" s="399" t="s">
        <v>347</v>
      </c>
      <c r="K448" s="400"/>
      <c r="L448" s="45"/>
      <c r="M448" s="45"/>
      <c r="N448" s="45"/>
      <c r="O448" s="45"/>
    </row>
    <row r="449" spans="1:15" ht="48.65" hidden="1" customHeight="1" x14ac:dyDescent="0.3">
      <c r="A449" s="31">
        <v>111</v>
      </c>
      <c r="B449" s="162" t="s">
        <v>196</v>
      </c>
      <c r="C449" s="78" t="s">
        <v>71</v>
      </c>
      <c r="D449" s="169">
        <v>46.049156000000004</v>
      </c>
      <c r="E449" s="69">
        <v>45717</v>
      </c>
      <c r="F449" s="69">
        <v>45727</v>
      </c>
      <c r="G449" s="148" t="s">
        <v>271</v>
      </c>
      <c r="H449" s="163" t="s">
        <v>279</v>
      </c>
      <c r="I449" s="45"/>
      <c r="J449" s="399" t="s">
        <v>347</v>
      </c>
      <c r="K449" s="400"/>
      <c r="L449" s="45"/>
      <c r="M449" s="45"/>
      <c r="N449" s="45"/>
      <c r="O449" s="45"/>
    </row>
    <row r="450" spans="1:15" ht="27" hidden="1" customHeight="1" x14ac:dyDescent="0.3">
      <c r="A450" s="31">
        <v>112</v>
      </c>
      <c r="B450" s="162" t="s">
        <v>236</v>
      </c>
      <c r="C450" s="78" t="s">
        <v>90</v>
      </c>
      <c r="D450" s="169">
        <v>42.374236000000003</v>
      </c>
      <c r="E450" s="69">
        <v>45724</v>
      </c>
      <c r="F450" s="69">
        <v>45727</v>
      </c>
      <c r="G450" s="164" t="s">
        <v>271</v>
      </c>
      <c r="H450" s="163" t="s">
        <v>272</v>
      </c>
      <c r="I450" s="31"/>
      <c r="J450" s="399" t="s">
        <v>347</v>
      </c>
      <c r="K450" s="400"/>
      <c r="L450" s="45"/>
      <c r="M450" s="45"/>
      <c r="N450" s="45"/>
      <c r="O450" s="45"/>
    </row>
    <row r="451" spans="1:15" ht="32.4" hidden="1" customHeight="1" x14ac:dyDescent="0.3">
      <c r="A451" s="31">
        <v>113</v>
      </c>
      <c r="B451" s="162" t="s">
        <v>288</v>
      </c>
      <c r="C451" s="78" t="s">
        <v>90</v>
      </c>
      <c r="D451" s="169">
        <v>42.374236000000003</v>
      </c>
      <c r="E451" s="69">
        <v>45724</v>
      </c>
      <c r="F451" s="69">
        <v>45728</v>
      </c>
      <c r="G451" s="164" t="s">
        <v>271</v>
      </c>
      <c r="H451" s="163" t="s">
        <v>276</v>
      </c>
      <c r="I451" s="147"/>
      <c r="J451" s="399" t="s">
        <v>347</v>
      </c>
      <c r="K451" s="400"/>
      <c r="L451" s="45"/>
      <c r="M451" s="45"/>
      <c r="N451" s="45"/>
      <c r="O451" s="45"/>
    </row>
    <row r="452" spans="1:15" ht="45.65" hidden="1" customHeight="1" x14ac:dyDescent="0.3">
      <c r="A452" s="31">
        <v>114</v>
      </c>
      <c r="B452" s="162" t="s">
        <v>261</v>
      </c>
      <c r="C452" s="78" t="s">
        <v>393</v>
      </c>
      <c r="D452" s="169">
        <v>64.481662</v>
      </c>
      <c r="E452" s="69">
        <v>45715</v>
      </c>
      <c r="F452" s="69">
        <v>45729</v>
      </c>
      <c r="G452" s="164" t="s">
        <v>271</v>
      </c>
      <c r="H452" s="163" t="s">
        <v>275</v>
      </c>
      <c r="I452" s="31"/>
      <c r="J452" s="399" t="s">
        <v>347</v>
      </c>
      <c r="K452" s="400"/>
      <c r="L452" s="45"/>
      <c r="M452" s="45"/>
      <c r="N452" s="45"/>
      <c r="O452" s="45"/>
    </row>
    <row r="453" spans="1:15" ht="17.399999999999999" hidden="1" customHeight="1" x14ac:dyDescent="0.3">
      <c r="A453" s="31">
        <v>115</v>
      </c>
      <c r="B453" s="162" t="s">
        <v>189</v>
      </c>
      <c r="C453" s="78" t="s">
        <v>70</v>
      </c>
      <c r="D453" s="169">
        <v>43.775756000000008</v>
      </c>
      <c r="E453" s="69">
        <v>45726</v>
      </c>
      <c r="F453" s="69">
        <v>45732</v>
      </c>
      <c r="G453" s="164" t="s">
        <v>271</v>
      </c>
      <c r="H453" s="163" t="s">
        <v>278</v>
      </c>
      <c r="I453" s="31"/>
      <c r="J453" s="399" t="s">
        <v>347</v>
      </c>
      <c r="K453" s="400"/>
      <c r="L453" s="45"/>
      <c r="M453" s="45"/>
      <c r="N453" s="45"/>
      <c r="O453" s="45"/>
    </row>
    <row r="454" spans="1:15" ht="24.65" hidden="1" customHeight="1" x14ac:dyDescent="0.3">
      <c r="A454" s="31">
        <v>116</v>
      </c>
      <c r="B454" s="162" t="s">
        <v>389</v>
      </c>
      <c r="C454" s="78" t="s">
        <v>70</v>
      </c>
      <c r="D454" s="169">
        <v>43.775756000000008</v>
      </c>
      <c r="E454" s="69">
        <v>45726</v>
      </c>
      <c r="F454" s="69">
        <v>45734</v>
      </c>
      <c r="G454" s="164" t="s">
        <v>271</v>
      </c>
      <c r="H454" s="163" t="s">
        <v>273</v>
      </c>
      <c r="I454" s="31"/>
      <c r="J454" s="399" t="s">
        <v>347</v>
      </c>
      <c r="K454" s="400"/>
      <c r="L454" s="45"/>
      <c r="M454" s="45"/>
      <c r="N454" s="45"/>
      <c r="O454" s="45"/>
    </row>
    <row r="455" spans="1:15" ht="38.4" hidden="1" customHeight="1" x14ac:dyDescent="0.3">
      <c r="A455" s="31">
        <v>117</v>
      </c>
      <c r="B455" s="162" t="s">
        <v>195</v>
      </c>
      <c r="C455" s="78" t="s">
        <v>90</v>
      </c>
      <c r="D455" s="169">
        <v>42.374236000000003</v>
      </c>
      <c r="E455" s="69">
        <v>45728</v>
      </c>
      <c r="F455" s="69">
        <v>45734</v>
      </c>
      <c r="G455" s="164" t="s">
        <v>271</v>
      </c>
      <c r="H455" s="163" t="s">
        <v>272</v>
      </c>
      <c r="I455" s="31"/>
      <c r="J455" s="399" t="s">
        <v>347</v>
      </c>
      <c r="K455" s="400"/>
      <c r="L455" s="45"/>
      <c r="M455" s="45"/>
      <c r="N455" s="45"/>
      <c r="O455" s="45"/>
    </row>
    <row r="456" spans="1:15" ht="52.25" hidden="1" customHeight="1" x14ac:dyDescent="0.3">
      <c r="A456" s="31">
        <v>118</v>
      </c>
      <c r="B456" s="162" t="s">
        <v>317</v>
      </c>
      <c r="C456" s="78" t="s">
        <v>71</v>
      </c>
      <c r="D456" s="169">
        <v>46.049156000000004</v>
      </c>
      <c r="E456" s="69">
        <v>45725</v>
      </c>
      <c r="F456" s="69">
        <v>45735</v>
      </c>
      <c r="G456" s="164" t="s">
        <v>271</v>
      </c>
      <c r="H456" s="163" t="s">
        <v>274</v>
      </c>
      <c r="I456" s="45"/>
      <c r="J456" s="399" t="s">
        <v>347</v>
      </c>
      <c r="K456" s="400"/>
      <c r="L456" s="45"/>
      <c r="M456" s="45"/>
      <c r="N456" s="45"/>
      <c r="O456" s="45"/>
    </row>
    <row r="457" spans="1:15" ht="20" hidden="1" customHeight="1" x14ac:dyDescent="0.3">
      <c r="A457" s="31">
        <v>119</v>
      </c>
      <c r="B457" s="162" t="s">
        <v>294</v>
      </c>
      <c r="C457" s="78" t="s">
        <v>162</v>
      </c>
      <c r="D457" s="169">
        <v>55.338726999999999</v>
      </c>
      <c r="E457" s="69">
        <v>45729</v>
      </c>
      <c r="F457" s="69">
        <v>45737</v>
      </c>
      <c r="G457" s="164" t="s">
        <v>271</v>
      </c>
      <c r="H457" s="163" t="s">
        <v>276</v>
      </c>
      <c r="I457" s="45"/>
      <c r="J457" s="399" t="s">
        <v>347</v>
      </c>
      <c r="K457" s="400"/>
      <c r="L457" s="45"/>
      <c r="M457" s="45"/>
      <c r="N457" s="45"/>
      <c r="O457" s="45"/>
    </row>
    <row r="458" spans="1:15" ht="43.25" hidden="1" customHeight="1" x14ac:dyDescent="0.3">
      <c r="A458" s="31">
        <v>120</v>
      </c>
      <c r="B458" s="162" t="s">
        <v>304</v>
      </c>
      <c r="C458" s="78" t="s">
        <v>71</v>
      </c>
      <c r="D458" s="169">
        <v>46.049156000000004</v>
      </c>
      <c r="E458" s="69">
        <v>45732</v>
      </c>
      <c r="F458" s="69">
        <v>45737</v>
      </c>
      <c r="G458" s="164" t="s">
        <v>271</v>
      </c>
      <c r="H458" s="163" t="s">
        <v>275</v>
      </c>
      <c r="I458" s="45"/>
      <c r="J458" s="399" t="s">
        <v>347</v>
      </c>
      <c r="K458" s="400"/>
      <c r="L458" s="45"/>
      <c r="M458" s="45"/>
      <c r="N458" s="45"/>
      <c r="O458" s="45"/>
    </row>
    <row r="459" spans="1:15" ht="27.65" hidden="1" customHeight="1" x14ac:dyDescent="0.3">
      <c r="A459" s="31">
        <v>121</v>
      </c>
      <c r="B459" s="162" t="s">
        <v>187</v>
      </c>
      <c r="C459" s="78" t="s">
        <v>90</v>
      </c>
      <c r="D459" s="169">
        <v>42.374236000000003</v>
      </c>
      <c r="E459" s="69">
        <v>45732</v>
      </c>
      <c r="F459" s="69">
        <v>45739</v>
      </c>
      <c r="G459" s="164" t="s">
        <v>271</v>
      </c>
      <c r="H459" s="163" t="s">
        <v>278</v>
      </c>
      <c r="I459" s="45"/>
      <c r="J459" s="399" t="s">
        <v>347</v>
      </c>
      <c r="K459" s="400"/>
      <c r="L459" s="45"/>
      <c r="M459" s="45"/>
      <c r="N459" s="45"/>
      <c r="O459" s="45"/>
    </row>
    <row r="460" spans="1:15" ht="37.5" hidden="1" x14ac:dyDescent="0.3">
      <c r="A460" s="31">
        <v>122</v>
      </c>
      <c r="B460" s="162" t="s">
        <v>212</v>
      </c>
      <c r="C460" s="78" t="s">
        <v>90</v>
      </c>
      <c r="D460" s="169">
        <v>42.374236000000003</v>
      </c>
      <c r="E460" s="69">
        <v>45735</v>
      </c>
      <c r="F460" s="69">
        <v>45739</v>
      </c>
      <c r="G460" s="164" t="s">
        <v>271</v>
      </c>
      <c r="H460" s="163" t="s">
        <v>272</v>
      </c>
      <c r="I460" s="45"/>
      <c r="J460" s="399" t="s">
        <v>347</v>
      </c>
      <c r="K460" s="400"/>
      <c r="L460" s="45"/>
      <c r="M460" s="45"/>
      <c r="N460" s="45"/>
      <c r="O460" s="45"/>
    </row>
    <row r="461" spans="1:15" hidden="1" x14ac:dyDescent="0.3">
      <c r="A461" s="31">
        <v>123</v>
      </c>
      <c r="B461" s="177" t="s">
        <v>239</v>
      </c>
      <c r="C461" s="176" t="s">
        <v>90</v>
      </c>
      <c r="D461" s="173">
        <v>42.375</v>
      </c>
      <c r="E461" s="172">
        <v>45739</v>
      </c>
      <c r="F461" s="146">
        <v>45742</v>
      </c>
      <c r="G461" s="164" t="s">
        <v>271</v>
      </c>
      <c r="H461" s="163" t="s">
        <v>276</v>
      </c>
      <c r="I461" s="45"/>
      <c r="J461" s="399" t="s">
        <v>347</v>
      </c>
      <c r="K461" s="400"/>
      <c r="L461" s="45"/>
      <c r="M461" s="45"/>
      <c r="N461" s="45"/>
      <c r="O461" s="45"/>
    </row>
    <row r="462" spans="1:15" ht="14.4" hidden="1" customHeight="1" x14ac:dyDescent="0.3">
      <c r="A462" s="31">
        <v>124</v>
      </c>
      <c r="B462" s="177" t="s">
        <v>330</v>
      </c>
      <c r="C462" s="176" t="s">
        <v>231</v>
      </c>
      <c r="D462" s="170">
        <v>64.481999999999999</v>
      </c>
      <c r="E462" s="172">
        <v>45738</v>
      </c>
      <c r="F462" s="181" t="s">
        <v>430</v>
      </c>
      <c r="G462" s="164" t="s">
        <v>271</v>
      </c>
      <c r="H462" s="163" t="s">
        <v>275</v>
      </c>
      <c r="I462" s="45"/>
      <c r="J462" s="54" t="s">
        <v>347</v>
      </c>
      <c r="K462" s="136"/>
      <c r="L462" s="45"/>
      <c r="M462" s="45"/>
      <c r="N462" s="45"/>
      <c r="O462" s="45"/>
    </row>
    <row r="463" spans="1:15" hidden="1" x14ac:dyDescent="0.3">
      <c r="A463" s="31">
        <v>125</v>
      </c>
      <c r="B463" s="162" t="s">
        <v>296</v>
      </c>
      <c r="C463" s="78" t="s">
        <v>90</v>
      </c>
      <c r="D463" s="173">
        <v>42.375</v>
      </c>
      <c r="E463" s="69">
        <v>45736</v>
      </c>
      <c r="F463" s="146">
        <v>45743</v>
      </c>
      <c r="G463" s="164" t="s">
        <v>271</v>
      </c>
      <c r="H463" s="175" t="s">
        <v>274</v>
      </c>
      <c r="I463" s="45"/>
      <c r="J463" s="399" t="s">
        <v>347</v>
      </c>
      <c r="K463" s="400"/>
      <c r="L463" s="45"/>
      <c r="M463" s="45"/>
      <c r="N463" s="45"/>
      <c r="O463" s="45"/>
    </row>
    <row r="464" spans="1:15" hidden="1" x14ac:dyDescent="0.3">
      <c r="A464" s="31">
        <v>126</v>
      </c>
      <c r="B464" s="177" t="s">
        <v>154</v>
      </c>
      <c r="C464" s="176" t="s">
        <v>90</v>
      </c>
      <c r="D464" s="178">
        <v>42.375</v>
      </c>
      <c r="E464" s="179">
        <v>45736</v>
      </c>
      <c r="F464" s="179">
        <v>45746</v>
      </c>
      <c r="G464" s="164" t="s">
        <v>271</v>
      </c>
      <c r="H464" s="163" t="s">
        <v>273</v>
      </c>
      <c r="I464" s="163"/>
      <c r="J464" s="399" t="s">
        <v>347</v>
      </c>
      <c r="K464" s="400"/>
      <c r="L464" s="180"/>
      <c r="M464" s="45"/>
      <c r="N464" s="45"/>
      <c r="O464" s="45"/>
    </row>
    <row r="465" spans="1:15" hidden="1" x14ac:dyDescent="0.3">
      <c r="A465" s="31">
        <v>127</v>
      </c>
      <c r="B465" s="177" t="s">
        <v>208</v>
      </c>
      <c r="C465" s="176" t="s">
        <v>90</v>
      </c>
      <c r="D465" s="173">
        <v>42.375</v>
      </c>
      <c r="E465" s="172">
        <v>45740</v>
      </c>
      <c r="F465" s="146">
        <v>45746</v>
      </c>
      <c r="G465" s="164" t="s">
        <v>271</v>
      </c>
      <c r="H465" s="163" t="s">
        <v>278</v>
      </c>
      <c r="I465" s="150"/>
      <c r="J465" s="399" t="s">
        <v>347</v>
      </c>
      <c r="K465" s="400"/>
      <c r="L465" s="45"/>
      <c r="M465" s="45"/>
      <c r="N465" s="45"/>
      <c r="O465" s="45"/>
    </row>
    <row r="466" spans="1:15" hidden="1" x14ac:dyDescent="0.3">
      <c r="A466" s="31">
        <v>128</v>
      </c>
      <c r="B466" s="177" t="s">
        <v>192</v>
      </c>
      <c r="C466" s="176" t="s">
        <v>90</v>
      </c>
      <c r="D466" s="173">
        <v>42.375</v>
      </c>
      <c r="E466" s="172">
        <v>45739</v>
      </c>
      <c r="F466" s="146">
        <v>45747</v>
      </c>
      <c r="G466" s="164" t="s">
        <v>271</v>
      </c>
      <c r="H466" s="163" t="s">
        <v>277</v>
      </c>
      <c r="I466" s="45"/>
      <c r="J466" s="399" t="s">
        <v>347</v>
      </c>
      <c r="K466" s="400"/>
      <c r="L466" s="45"/>
      <c r="M466" s="45"/>
      <c r="N466" s="45"/>
      <c r="O466" s="45"/>
    </row>
    <row r="467" spans="1:15" hidden="1" x14ac:dyDescent="0.3">
      <c r="A467" s="31">
        <v>129</v>
      </c>
      <c r="B467" s="177" t="s">
        <v>123</v>
      </c>
      <c r="C467" s="176" t="s">
        <v>71</v>
      </c>
      <c r="D467" s="170">
        <v>46.049156000000004</v>
      </c>
      <c r="E467" s="172">
        <v>45738</v>
      </c>
      <c r="F467" s="45" t="s">
        <v>432</v>
      </c>
      <c r="G467" s="164" t="s">
        <v>271</v>
      </c>
      <c r="H467" s="171" t="s">
        <v>402</v>
      </c>
      <c r="I467" s="45"/>
      <c r="J467" s="399" t="s">
        <v>347</v>
      </c>
      <c r="K467" s="400"/>
      <c r="L467" s="45"/>
      <c r="M467" s="45"/>
      <c r="N467" s="45"/>
      <c r="O467" s="45"/>
    </row>
    <row r="468" spans="1:15" hidden="1" x14ac:dyDescent="0.3">
      <c r="A468" s="31">
        <v>130</v>
      </c>
      <c r="B468" s="177" t="s">
        <v>282</v>
      </c>
      <c r="C468" s="176" t="s">
        <v>71</v>
      </c>
      <c r="D468" s="170">
        <v>46.049156000000004</v>
      </c>
      <c r="E468" s="172">
        <v>45740</v>
      </c>
      <c r="F468" s="184">
        <v>45747</v>
      </c>
      <c r="G468" s="164" t="s">
        <v>271</v>
      </c>
      <c r="H468" s="174" t="s">
        <v>403</v>
      </c>
      <c r="I468" s="45"/>
      <c r="J468" s="399" t="s">
        <v>347</v>
      </c>
      <c r="K468" s="400"/>
      <c r="L468" s="45"/>
      <c r="M468" s="45"/>
      <c r="N468" s="45"/>
      <c r="O468" s="45"/>
    </row>
    <row r="469" spans="1:15" hidden="1" x14ac:dyDescent="0.3">
      <c r="A469" s="31">
        <v>131</v>
      </c>
      <c r="B469" s="177" t="s">
        <v>295</v>
      </c>
      <c r="C469" s="176" t="s">
        <v>136</v>
      </c>
      <c r="D469" s="185">
        <v>53.323999999999998</v>
      </c>
      <c r="E469" s="172">
        <v>45739</v>
      </c>
      <c r="F469" s="146">
        <v>45747</v>
      </c>
      <c r="G469" s="164" t="s">
        <v>271</v>
      </c>
      <c r="H469" s="163" t="s">
        <v>433</v>
      </c>
      <c r="I469" s="45"/>
      <c r="J469" s="399" t="s">
        <v>347</v>
      </c>
      <c r="K469" s="400"/>
      <c r="L469" s="150"/>
      <c r="M469" s="150"/>
      <c r="N469" s="150"/>
      <c r="O469" s="150"/>
    </row>
    <row r="470" spans="1:15" ht="25" hidden="1" x14ac:dyDescent="0.3">
      <c r="A470" s="31">
        <v>132</v>
      </c>
      <c r="B470" s="177" t="s">
        <v>244</v>
      </c>
      <c r="C470" s="175" t="s">
        <v>393</v>
      </c>
      <c r="D470" s="186">
        <v>64.481999999999999</v>
      </c>
      <c r="E470" s="172">
        <v>45740</v>
      </c>
      <c r="F470" s="146">
        <v>45747</v>
      </c>
      <c r="G470" s="164" t="s">
        <v>271</v>
      </c>
      <c r="H470" s="163" t="s">
        <v>280</v>
      </c>
      <c r="I470" s="45"/>
      <c r="J470" s="329" t="s">
        <v>347</v>
      </c>
      <c r="K470" s="329"/>
      <c r="L470" s="45"/>
      <c r="M470" s="45"/>
      <c r="N470" s="45"/>
      <c r="O470" s="45"/>
    </row>
    <row r="471" spans="1:15" hidden="1" x14ac:dyDescent="0.3">
      <c r="A471" s="31">
        <v>133</v>
      </c>
      <c r="B471" s="177" t="s">
        <v>327</v>
      </c>
      <c r="C471" s="176" t="s">
        <v>429</v>
      </c>
      <c r="D471" s="169">
        <v>75.858397999999994</v>
      </c>
      <c r="E471" s="69">
        <v>45748</v>
      </c>
      <c r="F471" s="69">
        <v>45758</v>
      </c>
      <c r="G471" s="164" t="s">
        <v>271</v>
      </c>
      <c r="H471" s="176" t="s">
        <v>428</v>
      </c>
      <c r="I471" s="45"/>
      <c r="J471" s="329" t="s">
        <v>347</v>
      </c>
      <c r="K471" s="329"/>
      <c r="L471" s="45"/>
      <c r="M471" s="45"/>
      <c r="N471" s="45"/>
      <c r="O471" s="45"/>
    </row>
    <row r="472" spans="1:15" hidden="1" x14ac:dyDescent="0.3">
      <c r="A472" s="31">
        <v>134</v>
      </c>
      <c r="B472" s="182" t="s">
        <v>426</v>
      </c>
      <c r="C472" s="176" t="s">
        <v>71</v>
      </c>
      <c r="D472" s="186">
        <v>46.049156000000004</v>
      </c>
      <c r="E472" s="69">
        <v>45747</v>
      </c>
      <c r="F472" s="69">
        <v>45758</v>
      </c>
      <c r="G472" s="164" t="s">
        <v>271</v>
      </c>
      <c r="H472" s="176" t="s">
        <v>431</v>
      </c>
      <c r="I472" s="45"/>
      <c r="J472" s="329" t="s">
        <v>347</v>
      </c>
      <c r="K472" s="329"/>
      <c r="L472" s="45"/>
      <c r="M472" s="45"/>
      <c r="N472" s="45"/>
      <c r="O472" s="45"/>
    </row>
    <row r="473" spans="1:15" hidden="1" x14ac:dyDescent="0.3">
      <c r="A473" s="31">
        <v>135</v>
      </c>
      <c r="B473" s="177" t="s">
        <v>333</v>
      </c>
      <c r="C473" s="78" t="s">
        <v>70</v>
      </c>
      <c r="D473" s="186">
        <v>43.775756000000008</v>
      </c>
      <c r="E473" s="69">
        <v>45744</v>
      </c>
      <c r="F473" s="69">
        <v>45752</v>
      </c>
      <c r="G473" s="164" t="s">
        <v>271</v>
      </c>
      <c r="H473" s="163" t="s">
        <v>275</v>
      </c>
      <c r="I473" s="45"/>
      <c r="J473" s="329" t="s">
        <v>347</v>
      </c>
      <c r="K473" s="329"/>
      <c r="L473" s="45"/>
      <c r="M473" s="45"/>
      <c r="N473" s="45"/>
      <c r="O473" s="45"/>
    </row>
    <row r="474" spans="1:15" hidden="1" x14ac:dyDescent="0.3">
      <c r="A474" s="31">
        <v>136</v>
      </c>
      <c r="B474" s="177" t="s">
        <v>289</v>
      </c>
      <c r="C474" s="176" t="s">
        <v>90</v>
      </c>
      <c r="D474" s="187">
        <v>42.375</v>
      </c>
      <c r="E474" s="69">
        <v>45747</v>
      </c>
      <c r="F474" s="69">
        <v>45755</v>
      </c>
      <c r="G474" s="164" t="s">
        <v>271</v>
      </c>
      <c r="H474" s="176" t="s">
        <v>427</v>
      </c>
      <c r="I474" s="45"/>
      <c r="J474" s="329" t="s">
        <v>347</v>
      </c>
      <c r="K474" s="329"/>
      <c r="L474" s="45"/>
      <c r="M474" s="45"/>
      <c r="N474" s="45"/>
      <c r="O474" s="45"/>
    </row>
    <row r="475" spans="1:15" hidden="1" x14ac:dyDescent="0.3">
      <c r="A475" s="31">
        <v>137</v>
      </c>
      <c r="B475" s="177" t="s">
        <v>251</v>
      </c>
      <c r="C475" s="183" t="s">
        <v>252</v>
      </c>
      <c r="D475" s="188"/>
      <c r="E475" s="69">
        <v>45748</v>
      </c>
      <c r="F475" s="69">
        <v>45758</v>
      </c>
      <c r="G475" s="164" t="s">
        <v>271</v>
      </c>
      <c r="H475" s="163" t="s">
        <v>278</v>
      </c>
      <c r="I475" s="45"/>
      <c r="J475" s="329" t="s">
        <v>347</v>
      </c>
      <c r="K475" s="329"/>
      <c r="L475" s="45"/>
      <c r="M475" s="45"/>
      <c r="N475" s="45"/>
      <c r="O475" s="45"/>
    </row>
    <row r="476" spans="1:15" hidden="1" x14ac:dyDescent="0.3">
      <c r="A476" s="31">
        <v>138</v>
      </c>
      <c r="B476" s="175" t="s">
        <v>214</v>
      </c>
      <c r="C476" s="175" t="s">
        <v>71</v>
      </c>
      <c r="D476" s="186">
        <v>46.049156000000004</v>
      </c>
      <c r="E476" s="69">
        <v>45744</v>
      </c>
      <c r="F476" s="69">
        <v>45754</v>
      </c>
      <c r="G476" s="164" t="s">
        <v>271</v>
      </c>
      <c r="H476" s="163" t="s">
        <v>433</v>
      </c>
      <c r="I476" s="45"/>
      <c r="J476" s="329" t="s">
        <v>347</v>
      </c>
      <c r="K476" s="329"/>
      <c r="L476" s="45"/>
      <c r="M476" s="45"/>
      <c r="N476" s="45"/>
      <c r="O476" s="45"/>
    </row>
    <row r="477" spans="1:15" hidden="1" x14ac:dyDescent="0.3">
      <c r="A477" s="31">
        <v>139</v>
      </c>
      <c r="B477" s="175" t="s">
        <v>290</v>
      </c>
      <c r="C477" s="175" t="s">
        <v>71</v>
      </c>
      <c r="D477" s="186">
        <v>46.049156000000004</v>
      </c>
      <c r="E477" s="69">
        <v>45748</v>
      </c>
      <c r="F477" s="69">
        <v>45758</v>
      </c>
      <c r="G477" s="164" t="s">
        <v>271</v>
      </c>
      <c r="H477" s="171" t="s">
        <v>402</v>
      </c>
      <c r="I477" s="45"/>
      <c r="J477" s="329" t="s">
        <v>347</v>
      </c>
      <c r="K477" s="329"/>
      <c r="L477" s="45"/>
      <c r="M477" s="45"/>
      <c r="N477" s="45"/>
      <c r="O477" s="45"/>
    </row>
    <row r="478" spans="1:15" ht="25" hidden="1" x14ac:dyDescent="0.3">
      <c r="A478" s="31">
        <v>140</v>
      </c>
      <c r="B478" s="175" t="s">
        <v>182</v>
      </c>
      <c r="C478" s="176" t="s">
        <v>90</v>
      </c>
      <c r="D478" s="173">
        <v>42.375</v>
      </c>
      <c r="E478" s="69">
        <v>45750</v>
      </c>
      <c r="F478" s="69">
        <v>45757</v>
      </c>
      <c r="G478" s="164" t="s">
        <v>271</v>
      </c>
      <c r="H478" s="163" t="s">
        <v>280</v>
      </c>
      <c r="I478" s="45"/>
      <c r="J478" s="329" t="s">
        <v>347</v>
      </c>
      <c r="K478" s="329"/>
      <c r="L478" s="45"/>
      <c r="M478" s="45"/>
      <c r="N478" s="45"/>
      <c r="O478" s="45"/>
    </row>
    <row r="479" spans="1:15" hidden="1" x14ac:dyDescent="0.3">
      <c r="A479" s="31">
        <v>141</v>
      </c>
      <c r="B479" s="162" t="s">
        <v>247</v>
      </c>
      <c r="C479" s="78" t="s">
        <v>90</v>
      </c>
      <c r="D479" s="169">
        <v>42.374236000000003</v>
      </c>
      <c r="E479" s="69">
        <v>45755</v>
      </c>
      <c r="F479" s="146">
        <v>45759</v>
      </c>
      <c r="G479" s="164" t="s">
        <v>271</v>
      </c>
      <c r="H479" s="163" t="s">
        <v>436</v>
      </c>
      <c r="I479" s="45"/>
      <c r="J479" s="329" t="s">
        <v>347</v>
      </c>
      <c r="K479" s="329"/>
      <c r="L479" s="154"/>
      <c r="M479" s="45"/>
      <c r="N479" s="45"/>
      <c r="O479" s="45"/>
    </row>
    <row r="480" spans="1:15" hidden="1" x14ac:dyDescent="0.3">
      <c r="A480" s="31">
        <v>142</v>
      </c>
      <c r="B480" s="162" t="s">
        <v>355</v>
      </c>
      <c r="C480" s="78" t="s">
        <v>71</v>
      </c>
      <c r="D480" s="169">
        <v>46.049156000000004</v>
      </c>
      <c r="E480" s="69">
        <v>45748</v>
      </c>
      <c r="F480" s="69">
        <v>45759</v>
      </c>
      <c r="G480" s="164" t="s">
        <v>271</v>
      </c>
      <c r="H480" s="195" t="s">
        <v>273</v>
      </c>
      <c r="I480" s="45"/>
      <c r="J480" s="329" t="s">
        <v>347</v>
      </c>
      <c r="K480" s="329"/>
      <c r="L480" s="45"/>
      <c r="M480" s="45"/>
      <c r="N480" s="45"/>
      <c r="O480" s="45"/>
    </row>
    <row r="481" spans="1:15" hidden="1" x14ac:dyDescent="0.3">
      <c r="A481" s="31">
        <v>143</v>
      </c>
      <c r="B481" s="162" t="s">
        <v>93</v>
      </c>
      <c r="C481" s="78" t="s">
        <v>71</v>
      </c>
      <c r="D481" s="169">
        <v>46.049156000000004</v>
      </c>
      <c r="E481" s="69">
        <v>45748</v>
      </c>
      <c r="F481" s="69">
        <v>45758</v>
      </c>
      <c r="G481" s="164" t="s">
        <v>271</v>
      </c>
      <c r="H481" s="195" t="s">
        <v>439</v>
      </c>
      <c r="I481" s="45"/>
      <c r="J481" s="329" t="s">
        <v>347</v>
      </c>
      <c r="K481" s="329"/>
      <c r="L481" s="45"/>
      <c r="M481" s="45"/>
      <c r="N481" s="45"/>
      <c r="O481" s="45"/>
    </row>
    <row r="482" spans="1:15" ht="25" hidden="1" x14ac:dyDescent="0.3">
      <c r="A482" s="31">
        <v>144</v>
      </c>
      <c r="B482" s="162" t="s">
        <v>366</v>
      </c>
      <c r="C482" s="78" t="s">
        <v>71</v>
      </c>
      <c r="D482" s="169">
        <v>46.049156000000004</v>
      </c>
      <c r="E482" s="69">
        <v>45756</v>
      </c>
      <c r="F482" s="146">
        <v>45761</v>
      </c>
      <c r="G482" s="164" t="s">
        <v>271</v>
      </c>
      <c r="H482" s="163" t="s">
        <v>437</v>
      </c>
      <c r="I482" s="45"/>
      <c r="J482" s="329" t="s">
        <v>347</v>
      </c>
      <c r="K482" s="329"/>
      <c r="L482" s="45"/>
      <c r="M482" s="45"/>
      <c r="N482" s="45"/>
      <c r="O482" s="45"/>
    </row>
    <row r="483" spans="1:15" hidden="1" x14ac:dyDescent="0.3">
      <c r="A483" s="31">
        <v>145</v>
      </c>
      <c r="B483" s="162" t="s">
        <v>293</v>
      </c>
      <c r="C483" s="78" t="s">
        <v>393</v>
      </c>
      <c r="D483" s="169">
        <v>64.481662</v>
      </c>
      <c r="E483" s="69">
        <v>45748</v>
      </c>
      <c r="F483" s="146">
        <v>45761</v>
      </c>
      <c r="G483" s="164" t="s">
        <v>271</v>
      </c>
      <c r="H483" s="163" t="s">
        <v>277</v>
      </c>
      <c r="I483" s="45"/>
      <c r="J483" s="329" t="s">
        <v>347</v>
      </c>
      <c r="K483" s="329"/>
      <c r="L483" s="45"/>
      <c r="M483" s="45"/>
      <c r="N483" s="45"/>
      <c r="O483" s="45"/>
    </row>
    <row r="484" spans="1:15" ht="25" hidden="1" x14ac:dyDescent="0.3">
      <c r="A484" s="31">
        <v>146</v>
      </c>
      <c r="B484" s="162" t="s">
        <v>373</v>
      </c>
      <c r="C484" s="78" t="s">
        <v>71</v>
      </c>
      <c r="D484" s="169">
        <v>46.049156000000004</v>
      </c>
      <c r="E484" s="69">
        <v>45750</v>
      </c>
      <c r="F484" s="146">
        <v>45764</v>
      </c>
      <c r="G484" s="164" t="s">
        <v>271</v>
      </c>
      <c r="H484" s="163" t="s">
        <v>435</v>
      </c>
      <c r="I484" s="45"/>
      <c r="J484" s="329" t="s">
        <v>347</v>
      </c>
      <c r="K484" s="329"/>
      <c r="L484" s="45"/>
      <c r="M484" s="45"/>
      <c r="N484" s="45"/>
      <c r="O484" s="45"/>
    </row>
    <row r="485" spans="1:15" hidden="1" x14ac:dyDescent="0.3">
      <c r="A485" s="31">
        <v>147</v>
      </c>
      <c r="B485" s="88" t="s">
        <v>281</v>
      </c>
      <c r="C485" s="78" t="s">
        <v>90</v>
      </c>
      <c r="D485" s="169">
        <v>42.374236000000003</v>
      </c>
      <c r="E485" s="146">
        <v>45759</v>
      </c>
      <c r="F485" s="146">
        <v>45764</v>
      </c>
      <c r="G485" s="164" t="s">
        <v>271</v>
      </c>
      <c r="H485" s="176" t="s">
        <v>428</v>
      </c>
      <c r="I485" s="45"/>
      <c r="J485" s="329" t="s">
        <v>347</v>
      </c>
      <c r="K485" s="329"/>
      <c r="L485" s="45"/>
      <c r="M485" s="45"/>
      <c r="N485" s="45"/>
      <c r="O485" s="45"/>
    </row>
    <row r="486" spans="1:15" hidden="1" x14ac:dyDescent="0.3">
      <c r="A486" s="31">
        <v>148</v>
      </c>
      <c r="B486" s="162" t="s">
        <v>318</v>
      </c>
      <c r="C486" s="78" t="s">
        <v>342</v>
      </c>
      <c r="D486" s="124">
        <v>86.256192999999996</v>
      </c>
      <c r="E486" s="69">
        <v>45753</v>
      </c>
      <c r="F486" s="69">
        <v>45764</v>
      </c>
      <c r="G486" s="164" t="s">
        <v>271</v>
      </c>
      <c r="H486" s="163" t="s">
        <v>275</v>
      </c>
      <c r="I486" s="45"/>
      <c r="J486" s="329" t="s">
        <v>347</v>
      </c>
      <c r="K486" s="329"/>
      <c r="L486" s="45"/>
      <c r="M486" s="45"/>
      <c r="N486" s="45"/>
      <c r="O486" s="45"/>
    </row>
    <row r="487" spans="1:15" ht="25" hidden="1" x14ac:dyDescent="0.3">
      <c r="A487" s="31">
        <v>149</v>
      </c>
      <c r="B487" s="162" t="s">
        <v>300</v>
      </c>
      <c r="C487" s="78" t="s">
        <v>393</v>
      </c>
      <c r="D487" s="124">
        <v>64.481662</v>
      </c>
      <c r="E487" s="69">
        <v>45759</v>
      </c>
      <c r="F487" s="69">
        <v>45766</v>
      </c>
      <c r="G487" s="164" t="s">
        <v>271</v>
      </c>
      <c r="H487" s="163" t="s">
        <v>439</v>
      </c>
      <c r="I487" s="45"/>
      <c r="J487" s="329" t="s">
        <v>347</v>
      </c>
      <c r="K487" s="329"/>
      <c r="L487" s="45"/>
      <c r="M487" s="45"/>
      <c r="N487" s="45"/>
      <c r="O487" s="45"/>
    </row>
    <row r="488" spans="1:15" hidden="1" x14ac:dyDescent="0.3">
      <c r="A488" s="31">
        <v>150</v>
      </c>
      <c r="B488" s="162" t="s">
        <v>283</v>
      </c>
      <c r="C488" s="78" t="s">
        <v>90</v>
      </c>
      <c r="D488" s="124">
        <v>42.374236000000003</v>
      </c>
      <c r="E488" s="69">
        <v>45759</v>
      </c>
      <c r="F488" s="69">
        <v>45768</v>
      </c>
      <c r="G488" s="164" t="s">
        <v>271</v>
      </c>
      <c r="H488" s="163" t="s">
        <v>433</v>
      </c>
      <c r="I488" s="45"/>
      <c r="J488" s="329" t="s">
        <v>347</v>
      </c>
      <c r="K488" s="329"/>
      <c r="L488" s="45"/>
      <c r="M488" s="45"/>
      <c r="N488" s="45"/>
      <c r="O488" s="45"/>
    </row>
    <row r="489" spans="1:15" hidden="1" x14ac:dyDescent="0.3">
      <c r="A489" s="31">
        <v>151</v>
      </c>
      <c r="B489" s="162" t="s">
        <v>221</v>
      </c>
      <c r="C489" s="78" t="s">
        <v>90</v>
      </c>
      <c r="D489" s="124">
        <v>42.374236000000003</v>
      </c>
      <c r="E489" s="69">
        <v>45759</v>
      </c>
      <c r="F489" s="69">
        <v>45768</v>
      </c>
      <c r="G489" s="164" t="s">
        <v>271</v>
      </c>
      <c r="H489" s="163" t="s">
        <v>278</v>
      </c>
      <c r="I489" s="45"/>
      <c r="J489" s="329" t="s">
        <v>347</v>
      </c>
      <c r="K489" s="329"/>
      <c r="L489" s="45"/>
      <c r="M489" s="45"/>
      <c r="N489" s="45"/>
      <c r="O489" s="45"/>
    </row>
    <row r="490" spans="1:15" ht="37.5" hidden="1" x14ac:dyDescent="0.3">
      <c r="A490" s="31">
        <v>152</v>
      </c>
      <c r="B490" s="162" t="s">
        <v>284</v>
      </c>
      <c r="C490" s="78" t="s">
        <v>434</v>
      </c>
      <c r="D490" s="124">
        <v>87.011570000000006</v>
      </c>
      <c r="E490" s="69">
        <v>45759</v>
      </c>
      <c r="F490" s="69">
        <v>45769</v>
      </c>
      <c r="G490" s="164" t="s">
        <v>271</v>
      </c>
      <c r="H490" s="163" t="s">
        <v>272</v>
      </c>
      <c r="I490" s="45"/>
      <c r="J490" s="329" t="s">
        <v>347</v>
      </c>
      <c r="K490" s="329"/>
      <c r="L490" s="45"/>
      <c r="M490" s="45"/>
      <c r="N490" s="45"/>
      <c r="O490" s="45"/>
    </row>
    <row r="491" spans="1:15" hidden="1" x14ac:dyDescent="0.3">
      <c r="A491" s="31">
        <v>153</v>
      </c>
      <c r="B491" s="162" t="s">
        <v>320</v>
      </c>
      <c r="C491" s="78" t="s">
        <v>90</v>
      </c>
      <c r="D491" s="124">
        <v>42.374236000000003</v>
      </c>
      <c r="E491" s="69">
        <v>45759</v>
      </c>
      <c r="F491" s="69">
        <v>45769</v>
      </c>
      <c r="G491" s="164" t="s">
        <v>271</v>
      </c>
      <c r="H491" s="163" t="s">
        <v>438</v>
      </c>
      <c r="I491" s="45"/>
      <c r="J491" s="329" t="s">
        <v>347</v>
      </c>
      <c r="K491" s="329"/>
      <c r="L491" s="45"/>
      <c r="M491" s="45"/>
      <c r="N491" s="45"/>
      <c r="O491" s="45"/>
    </row>
    <row r="492" spans="1:15" hidden="1" x14ac:dyDescent="0.3">
      <c r="A492" s="31">
        <v>154</v>
      </c>
      <c r="B492" s="162" t="s">
        <v>137</v>
      </c>
      <c r="C492" s="78" t="s">
        <v>70</v>
      </c>
      <c r="D492" s="124">
        <v>43.775756000000008</v>
      </c>
      <c r="E492" s="69">
        <v>43.776000000000003</v>
      </c>
      <c r="F492" s="69">
        <v>45769</v>
      </c>
      <c r="G492" s="164" t="s">
        <v>271</v>
      </c>
      <c r="H492" s="163" t="s">
        <v>277</v>
      </c>
      <c r="I492" s="45"/>
      <c r="J492" s="329" t="s">
        <v>347</v>
      </c>
      <c r="K492" s="329"/>
      <c r="L492" s="45"/>
      <c r="M492" s="45"/>
      <c r="N492" s="45"/>
      <c r="O492" s="45"/>
    </row>
    <row r="493" spans="1:15" ht="25" hidden="1" x14ac:dyDescent="0.3">
      <c r="A493" s="31">
        <v>155</v>
      </c>
      <c r="B493" s="162" t="s">
        <v>135</v>
      </c>
      <c r="C493" s="78" t="s">
        <v>136</v>
      </c>
      <c r="D493" s="124">
        <v>53.323913999999995</v>
      </c>
      <c r="E493" s="69">
        <v>45759</v>
      </c>
      <c r="F493" s="69">
        <v>45769</v>
      </c>
      <c r="G493" s="164" t="s">
        <v>271</v>
      </c>
      <c r="H493" s="163" t="s">
        <v>437</v>
      </c>
      <c r="I493" s="45"/>
      <c r="J493" s="329" t="s">
        <v>347</v>
      </c>
      <c r="K493" s="329"/>
      <c r="L493" s="45"/>
      <c r="M493" s="45"/>
      <c r="N493" s="45"/>
      <c r="O493" s="45"/>
    </row>
    <row r="494" spans="1:15" ht="25" hidden="1" x14ac:dyDescent="0.3">
      <c r="A494" s="31">
        <v>156</v>
      </c>
      <c r="B494" s="162" t="s">
        <v>173</v>
      </c>
      <c r="C494" s="78" t="s">
        <v>70</v>
      </c>
      <c r="D494" s="124">
        <v>43.775756000000008</v>
      </c>
      <c r="E494" s="69">
        <v>45759</v>
      </c>
      <c r="F494" s="69">
        <v>45770</v>
      </c>
      <c r="G494" s="164" t="s">
        <v>271</v>
      </c>
      <c r="H494" s="163" t="s">
        <v>279</v>
      </c>
      <c r="I494" s="45"/>
      <c r="J494" s="329" t="s">
        <v>347</v>
      </c>
      <c r="K494" s="329"/>
      <c r="L494" s="45"/>
      <c r="M494" s="45"/>
      <c r="N494" s="45"/>
      <c r="O494" s="45"/>
    </row>
    <row r="495" spans="1:15" ht="25" hidden="1" x14ac:dyDescent="0.3">
      <c r="A495" s="31">
        <v>157</v>
      </c>
      <c r="B495" s="162" t="s">
        <v>387</v>
      </c>
      <c r="C495" s="78" t="s">
        <v>90</v>
      </c>
      <c r="D495" s="169">
        <v>42.374236000000003</v>
      </c>
      <c r="E495" s="69">
        <v>45764</v>
      </c>
      <c r="F495" s="69">
        <v>45772</v>
      </c>
      <c r="G495" s="164" t="s">
        <v>271</v>
      </c>
      <c r="H495" s="163" t="s">
        <v>435</v>
      </c>
      <c r="I495" s="45"/>
      <c r="J495" s="329" t="s">
        <v>347</v>
      </c>
      <c r="K495" s="329"/>
      <c r="L495" s="45"/>
      <c r="M495" s="45"/>
      <c r="N495" s="45"/>
      <c r="O495" s="45"/>
    </row>
    <row r="496" spans="1:15" ht="25" hidden="1" x14ac:dyDescent="0.3">
      <c r="A496" s="31">
        <v>158</v>
      </c>
      <c r="B496" s="162" t="s">
        <v>391</v>
      </c>
      <c r="C496" s="78" t="s">
        <v>162</v>
      </c>
      <c r="D496" s="169">
        <v>55.338726999999999</v>
      </c>
      <c r="E496" s="69">
        <v>45759</v>
      </c>
      <c r="F496" s="69">
        <v>45773</v>
      </c>
      <c r="G496" s="164" t="s">
        <v>271</v>
      </c>
      <c r="H496" s="163" t="s">
        <v>456</v>
      </c>
      <c r="I496" s="45"/>
      <c r="J496" s="329" t="s">
        <v>347</v>
      </c>
      <c r="K496" s="329"/>
      <c r="L496" s="45"/>
      <c r="M496" s="45"/>
      <c r="N496" s="45"/>
      <c r="O496" s="45"/>
    </row>
    <row r="497" spans="1:15" ht="25" hidden="1" x14ac:dyDescent="0.3">
      <c r="A497" s="31">
        <v>159</v>
      </c>
      <c r="B497" s="162" t="s">
        <v>118</v>
      </c>
      <c r="C497" s="78" t="s">
        <v>90</v>
      </c>
      <c r="D497" s="169">
        <v>42.374236000000003</v>
      </c>
      <c r="E497" s="69">
        <v>45770</v>
      </c>
      <c r="F497" s="69">
        <v>45773</v>
      </c>
      <c r="G497" s="164" t="s">
        <v>271</v>
      </c>
      <c r="H497" s="163" t="s">
        <v>437</v>
      </c>
      <c r="I497" s="45"/>
      <c r="J497" s="329" t="s">
        <v>347</v>
      </c>
      <c r="K497" s="329"/>
      <c r="L497" s="45"/>
      <c r="M497" s="45"/>
      <c r="N497" s="45"/>
      <c r="O497" s="45"/>
    </row>
    <row r="498" spans="1:15" ht="25" hidden="1" x14ac:dyDescent="0.3">
      <c r="A498" s="31">
        <v>160</v>
      </c>
      <c r="B498" s="162" t="s">
        <v>291</v>
      </c>
      <c r="C498" s="78" t="s">
        <v>90</v>
      </c>
      <c r="D498" s="169">
        <v>42.374236000000003</v>
      </c>
      <c r="E498" s="69">
        <v>45767</v>
      </c>
      <c r="F498" s="69">
        <v>45773</v>
      </c>
      <c r="G498" s="164" t="s">
        <v>271</v>
      </c>
      <c r="H498" s="163" t="s">
        <v>439</v>
      </c>
      <c r="I498" s="45"/>
      <c r="J498" s="329" t="s">
        <v>347</v>
      </c>
      <c r="K498" s="329"/>
      <c r="L498" s="45"/>
      <c r="M498" s="45"/>
      <c r="N498" s="45"/>
      <c r="O498" s="45"/>
    </row>
    <row r="499" spans="1:15" hidden="1" x14ac:dyDescent="0.3">
      <c r="A499" s="31">
        <v>161</v>
      </c>
      <c r="B499" s="162" t="s">
        <v>126</v>
      </c>
      <c r="C499" s="78" t="s">
        <v>71</v>
      </c>
      <c r="D499" s="169">
        <v>46.049156000000004</v>
      </c>
      <c r="E499" s="69">
        <v>45770</v>
      </c>
      <c r="F499" s="69">
        <v>45775</v>
      </c>
      <c r="G499" s="164" t="s">
        <v>271</v>
      </c>
      <c r="H499" s="163" t="s">
        <v>277</v>
      </c>
      <c r="I499" s="45"/>
      <c r="J499" s="329" t="s">
        <v>347</v>
      </c>
      <c r="K499" s="329"/>
      <c r="L499" s="45"/>
      <c r="M499" s="45"/>
      <c r="N499" s="45"/>
      <c r="O499" s="45"/>
    </row>
    <row r="500" spans="1:15" ht="37.5" hidden="1" x14ac:dyDescent="0.3">
      <c r="A500" s="31">
        <v>162</v>
      </c>
      <c r="B500" s="162" t="s">
        <v>184</v>
      </c>
      <c r="C500" s="78" t="s">
        <v>71</v>
      </c>
      <c r="D500" s="169">
        <v>46.049156000000004</v>
      </c>
      <c r="E500" s="69">
        <v>45770</v>
      </c>
      <c r="F500" s="69">
        <v>45775</v>
      </c>
      <c r="G500" s="164" t="s">
        <v>271</v>
      </c>
      <c r="H500" s="163" t="s">
        <v>272</v>
      </c>
      <c r="I500" s="45"/>
      <c r="J500" s="329" t="s">
        <v>347</v>
      </c>
      <c r="K500" s="329"/>
      <c r="L500" s="45"/>
      <c r="M500" s="45"/>
      <c r="N500" s="45"/>
      <c r="O500" s="45"/>
    </row>
    <row r="501" spans="1:15" ht="25" hidden="1" x14ac:dyDescent="0.3">
      <c r="A501" s="31">
        <v>163</v>
      </c>
      <c r="B501" s="162" t="s">
        <v>297</v>
      </c>
      <c r="C501" s="78" t="s">
        <v>455</v>
      </c>
      <c r="D501" s="169">
        <v>78.677549999999997</v>
      </c>
      <c r="E501" s="69">
        <v>45764</v>
      </c>
      <c r="F501" s="69">
        <v>45775</v>
      </c>
      <c r="G501" s="164" t="s">
        <v>271</v>
      </c>
      <c r="H501" s="163" t="s">
        <v>457</v>
      </c>
      <c r="I501" s="45"/>
      <c r="J501" s="329" t="s">
        <v>347</v>
      </c>
      <c r="K501" s="329"/>
      <c r="L501" s="45"/>
      <c r="M501" s="45"/>
      <c r="N501" s="45"/>
      <c r="O501" s="45"/>
    </row>
    <row r="502" spans="1:15" hidden="1" x14ac:dyDescent="0.3">
      <c r="A502" s="31">
        <v>164</v>
      </c>
      <c r="B502" s="162" t="s">
        <v>153</v>
      </c>
      <c r="C502" s="78" t="s">
        <v>90</v>
      </c>
      <c r="D502" s="169">
        <v>42.374236000000003</v>
      </c>
      <c r="E502" s="69">
        <v>45769</v>
      </c>
      <c r="F502" s="69">
        <v>45775</v>
      </c>
      <c r="G502" s="164" t="s">
        <v>271</v>
      </c>
      <c r="H502" s="163" t="s">
        <v>278</v>
      </c>
      <c r="I502" s="45"/>
      <c r="J502" s="329" t="s">
        <v>347</v>
      </c>
      <c r="K502" s="329"/>
      <c r="L502" s="45"/>
      <c r="M502" s="45"/>
      <c r="N502" s="45"/>
      <c r="O502" s="45"/>
    </row>
    <row r="503" spans="1:15" ht="25" hidden="1" x14ac:dyDescent="0.3">
      <c r="A503" s="31">
        <v>165</v>
      </c>
      <c r="B503" s="162" t="s">
        <v>381</v>
      </c>
      <c r="C503" s="78" t="s">
        <v>90</v>
      </c>
      <c r="D503" s="169">
        <v>42.374236000000003</v>
      </c>
      <c r="E503" s="69">
        <v>45773</v>
      </c>
      <c r="F503" s="69">
        <v>45776</v>
      </c>
      <c r="G503" s="164" t="s">
        <v>271</v>
      </c>
      <c r="H503" s="163" t="s">
        <v>435</v>
      </c>
      <c r="I503" s="45"/>
      <c r="J503" s="329" t="s">
        <v>347</v>
      </c>
      <c r="K503" s="329"/>
      <c r="L503" s="45"/>
      <c r="M503" s="45"/>
      <c r="N503" s="45"/>
      <c r="O503" s="45"/>
    </row>
    <row r="504" spans="1:15" hidden="1" x14ac:dyDescent="0.3">
      <c r="A504" s="31">
        <v>166</v>
      </c>
      <c r="B504" s="162" t="s">
        <v>256</v>
      </c>
      <c r="C504" s="78" t="s">
        <v>90</v>
      </c>
      <c r="D504" s="169">
        <v>42.374236000000003</v>
      </c>
      <c r="E504" s="69">
        <v>45770</v>
      </c>
      <c r="F504" s="69">
        <v>45776</v>
      </c>
      <c r="G504" s="164" t="s">
        <v>271</v>
      </c>
      <c r="H504" s="163" t="s">
        <v>438</v>
      </c>
      <c r="I504" s="45"/>
      <c r="J504" s="329" t="s">
        <v>347</v>
      </c>
      <c r="K504" s="329"/>
      <c r="L504" s="45"/>
      <c r="M504" s="45"/>
      <c r="N504" s="45"/>
      <c r="O504" s="45"/>
    </row>
    <row r="505" spans="1:15" hidden="1" x14ac:dyDescent="0.3">
      <c r="A505" s="31">
        <v>167</v>
      </c>
      <c r="B505" s="162" t="s">
        <v>259</v>
      </c>
      <c r="C505" s="78" t="s">
        <v>260</v>
      </c>
      <c r="D505" s="169">
        <v>97.228551999999993</v>
      </c>
      <c r="E505" s="69">
        <v>45769</v>
      </c>
      <c r="F505" s="69">
        <v>45777</v>
      </c>
      <c r="G505" s="164" t="s">
        <v>271</v>
      </c>
      <c r="H505" s="163" t="s">
        <v>276</v>
      </c>
      <c r="I505" s="45"/>
      <c r="J505" s="329" t="s">
        <v>347</v>
      </c>
      <c r="K505" s="329"/>
      <c r="L505" s="45"/>
      <c r="M505" s="45"/>
      <c r="N505" s="45"/>
      <c r="O505" s="45"/>
    </row>
    <row r="506" spans="1:15" ht="25" hidden="1" x14ac:dyDescent="0.3">
      <c r="A506" s="31">
        <v>168</v>
      </c>
      <c r="B506" s="162" t="s">
        <v>102</v>
      </c>
      <c r="C506" s="78" t="s">
        <v>90</v>
      </c>
      <c r="D506" s="169">
        <v>42.374236000000003</v>
      </c>
      <c r="E506" s="69">
        <v>45774</v>
      </c>
      <c r="F506" s="69">
        <v>45777</v>
      </c>
      <c r="G506" s="164" t="s">
        <v>271</v>
      </c>
      <c r="H506" s="163" t="s">
        <v>437</v>
      </c>
      <c r="I506" s="45"/>
      <c r="J506" s="329" t="s">
        <v>347</v>
      </c>
      <c r="K506" s="329"/>
      <c r="L506" s="45"/>
      <c r="M506" s="45"/>
      <c r="N506" s="45"/>
      <c r="O506" s="45"/>
    </row>
    <row r="507" spans="1:15" ht="37.5" hidden="1" x14ac:dyDescent="0.3">
      <c r="A507" s="31">
        <v>169</v>
      </c>
      <c r="B507" s="198" t="s">
        <v>181</v>
      </c>
      <c r="C507" s="175" t="s">
        <v>71</v>
      </c>
      <c r="D507" s="169">
        <v>46.049156000000004</v>
      </c>
      <c r="E507" s="200">
        <v>45776</v>
      </c>
      <c r="F507" s="200">
        <v>45780</v>
      </c>
      <c r="G507" s="164" t="s">
        <v>271</v>
      </c>
      <c r="H507" s="163" t="s">
        <v>272</v>
      </c>
      <c r="I507" s="45"/>
      <c r="J507" s="329" t="s">
        <v>347</v>
      </c>
      <c r="K507" s="329"/>
      <c r="L507" s="45"/>
      <c r="M507" s="45"/>
      <c r="N507" s="45"/>
      <c r="O507" s="45"/>
    </row>
    <row r="508" spans="1:15" ht="25" hidden="1" x14ac:dyDescent="0.3">
      <c r="A508" s="31">
        <v>170</v>
      </c>
      <c r="B508" s="198" t="s">
        <v>134</v>
      </c>
      <c r="C508" s="175" t="s">
        <v>71</v>
      </c>
      <c r="D508" s="169">
        <v>46.049156000000004</v>
      </c>
      <c r="E508" s="200">
        <v>45774</v>
      </c>
      <c r="F508" s="200">
        <v>45781</v>
      </c>
      <c r="G508" s="164" t="s">
        <v>271</v>
      </c>
      <c r="H508" s="163" t="s">
        <v>439</v>
      </c>
      <c r="I508" s="45"/>
      <c r="J508" s="329" t="s">
        <v>347</v>
      </c>
      <c r="K508" s="329"/>
      <c r="L508" s="45"/>
      <c r="M508" s="45"/>
      <c r="N508" s="45"/>
      <c r="O508" s="45"/>
    </row>
    <row r="509" spans="1:15" hidden="1" x14ac:dyDescent="0.3">
      <c r="A509" s="31">
        <v>171</v>
      </c>
      <c r="B509" s="198" t="s">
        <v>166</v>
      </c>
      <c r="C509" s="175" t="s">
        <v>90</v>
      </c>
      <c r="D509" s="169">
        <v>42.374236000000003</v>
      </c>
      <c r="E509" s="200">
        <v>45776</v>
      </c>
      <c r="F509" s="200">
        <v>45782</v>
      </c>
      <c r="G509" s="164" t="s">
        <v>271</v>
      </c>
      <c r="H509" s="163" t="s">
        <v>277</v>
      </c>
      <c r="I509" s="45"/>
      <c r="J509" s="329" t="s">
        <v>347</v>
      </c>
      <c r="K509" s="329"/>
      <c r="L509" s="45"/>
      <c r="M509" s="45"/>
      <c r="N509" s="45"/>
      <c r="O509" s="45"/>
    </row>
    <row r="510" spans="1:15" ht="25" hidden="1" x14ac:dyDescent="0.3">
      <c r="A510" s="31">
        <v>172</v>
      </c>
      <c r="B510" s="198" t="s">
        <v>372</v>
      </c>
      <c r="C510" s="175" t="s">
        <v>90</v>
      </c>
      <c r="D510" s="169">
        <v>42.374236000000003</v>
      </c>
      <c r="E510" s="200">
        <v>45779</v>
      </c>
      <c r="F510" s="200">
        <v>45783</v>
      </c>
      <c r="G510" s="164" t="s">
        <v>271</v>
      </c>
      <c r="H510" s="163" t="s">
        <v>435</v>
      </c>
      <c r="I510" s="45"/>
      <c r="J510" s="329" t="s">
        <v>347</v>
      </c>
      <c r="K510" s="329"/>
      <c r="L510" s="45"/>
      <c r="M510" s="45"/>
      <c r="N510" s="45"/>
      <c r="O510" s="45"/>
    </row>
    <row r="511" spans="1:15" hidden="1" x14ac:dyDescent="0.3">
      <c r="A511" s="31">
        <v>173</v>
      </c>
      <c r="B511" s="198" t="s">
        <v>144</v>
      </c>
      <c r="C511" s="175" t="s">
        <v>70</v>
      </c>
      <c r="D511" s="169">
        <v>43.775756000000008</v>
      </c>
      <c r="E511" s="200">
        <v>45778</v>
      </c>
      <c r="F511" s="200">
        <v>45783</v>
      </c>
      <c r="G511" s="164" t="s">
        <v>271</v>
      </c>
      <c r="H511" s="163" t="s">
        <v>278</v>
      </c>
      <c r="I511" s="45"/>
      <c r="J511" s="329" t="s">
        <v>347</v>
      </c>
      <c r="K511" s="329"/>
      <c r="L511" s="45"/>
      <c r="M511" s="45"/>
      <c r="N511" s="45"/>
      <c r="O511" s="45"/>
    </row>
    <row r="512" spans="1:15" ht="25" hidden="1" x14ac:dyDescent="0.3">
      <c r="A512" s="31">
        <v>174</v>
      </c>
      <c r="B512" s="198" t="s">
        <v>367</v>
      </c>
      <c r="C512" s="175" t="s">
        <v>71</v>
      </c>
      <c r="D512" s="169">
        <v>46.049156000000004</v>
      </c>
      <c r="E512" s="200">
        <v>45779</v>
      </c>
      <c r="F512" s="200">
        <v>45783</v>
      </c>
      <c r="G512" s="164" t="s">
        <v>271</v>
      </c>
      <c r="H512" s="163" t="s">
        <v>437</v>
      </c>
      <c r="I512" s="45"/>
      <c r="J512" s="329" t="s">
        <v>347</v>
      </c>
      <c r="K512" s="329"/>
      <c r="L512" s="45"/>
      <c r="M512" s="45"/>
      <c r="N512" s="45"/>
      <c r="O512" s="45"/>
    </row>
    <row r="513" spans="1:15" ht="25" hidden="1" x14ac:dyDescent="0.3">
      <c r="A513" s="31">
        <v>175</v>
      </c>
      <c r="B513" s="198" t="s">
        <v>178</v>
      </c>
      <c r="C513" s="175" t="s">
        <v>71</v>
      </c>
      <c r="D513" s="169">
        <v>46.049156000000004</v>
      </c>
      <c r="E513" s="200">
        <v>45774</v>
      </c>
      <c r="F513" s="200">
        <v>45784</v>
      </c>
      <c r="G513" s="164" t="s">
        <v>271</v>
      </c>
      <c r="H513" s="163" t="s">
        <v>279</v>
      </c>
      <c r="I513" s="45"/>
      <c r="J513" s="329" t="s">
        <v>347</v>
      </c>
      <c r="K513" s="329"/>
      <c r="L513" s="45"/>
      <c r="M513" s="45"/>
      <c r="N513" s="45"/>
      <c r="O513" s="45"/>
    </row>
    <row r="514" spans="1:15" ht="25" hidden="1" x14ac:dyDescent="0.3">
      <c r="A514" s="31">
        <v>176</v>
      </c>
      <c r="B514" s="162" t="s">
        <v>107</v>
      </c>
      <c r="C514" s="78" t="s">
        <v>90</v>
      </c>
      <c r="D514" s="169">
        <v>42.374236000000003</v>
      </c>
      <c r="E514" s="69">
        <v>45783</v>
      </c>
      <c r="F514" s="69">
        <v>45786</v>
      </c>
      <c r="G514" s="164" t="s">
        <v>271</v>
      </c>
      <c r="H514" s="163" t="s">
        <v>437</v>
      </c>
      <c r="I514" s="45"/>
      <c r="J514" s="329" t="s">
        <v>347</v>
      </c>
      <c r="K514" s="329"/>
      <c r="L514" s="45"/>
      <c r="M514" s="45"/>
      <c r="N514" s="45"/>
      <c r="O514" s="45"/>
    </row>
    <row r="515" spans="1:15" ht="25" hidden="1" x14ac:dyDescent="0.3">
      <c r="A515" s="31">
        <v>177</v>
      </c>
      <c r="B515" s="162" t="s">
        <v>165</v>
      </c>
      <c r="C515" s="78" t="s">
        <v>90</v>
      </c>
      <c r="D515" s="169">
        <v>42.374236000000003</v>
      </c>
      <c r="E515" s="69">
        <v>45781</v>
      </c>
      <c r="F515" s="69">
        <v>45787</v>
      </c>
      <c r="G515" s="164" t="s">
        <v>271</v>
      </c>
      <c r="H515" s="163" t="s">
        <v>457</v>
      </c>
      <c r="I515" s="45"/>
      <c r="J515" s="329" t="s">
        <v>347</v>
      </c>
      <c r="K515" s="329"/>
      <c r="L515" s="45"/>
      <c r="M515" s="45"/>
      <c r="N515" s="45"/>
      <c r="O515" s="45"/>
    </row>
    <row r="516" spans="1:15" hidden="1" x14ac:dyDescent="0.3">
      <c r="A516" s="31">
        <v>178</v>
      </c>
      <c r="B516" s="162" t="s">
        <v>315</v>
      </c>
      <c r="C516" s="78" t="s">
        <v>90</v>
      </c>
      <c r="D516" s="169">
        <v>42.374236000000003</v>
      </c>
      <c r="E516" s="69">
        <v>45781</v>
      </c>
      <c r="F516" s="69">
        <v>45788</v>
      </c>
      <c r="G516" s="164" t="s">
        <v>271</v>
      </c>
      <c r="H516" s="163" t="s">
        <v>275</v>
      </c>
      <c r="I516" s="45"/>
      <c r="J516" s="329" t="s">
        <v>347</v>
      </c>
      <c r="K516" s="329"/>
      <c r="L516" s="45"/>
      <c r="M516" s="45"/>
      <c r="N516" s="45"/>
      <c r="O516" s="45"/>
    </row>
    <row r="517" spans="1:15" ht="25" hidden="1" x14ac:dyDescent="0.3">
      <c r="A517" s="31">
        <v>179</v>
      </c>
      <c r="B517" s="162" t="s">
        <v>171</v>
      </c>
      <c r="C517" s="78" t="s">
        <v>90</v>
      </c>
      <c r="D517" s="169">
        <v>42.374236000000003</v>
      </c>
      <c r="E517" s="69">
        <v>45782</v>
      </c>
      <c r="F517" s="69">
        <v>45788</v>
      </c>
      <c r="G517" s="164" t="s">
        <v>271</v>
      </c>
      <c r="H517" s="163" t="s">
        <v>439</v>
      </c>
      <c r="I517" s="45"/>
      <c r="J517" s="329" t="s">
        <v>347</v>
      </c>
      <c r="K517" s="329"/>
      <c r="L517" s="45"/>
      <c r="M517" s="45"/>
      <c r="N517" s="45"/>
      <c r="O517" s="45"/>
    </row>
    <row r="518" spans="1:15" ht="25" hidden="1" x14ac:dyDescent="0.3">
      <c r="A518" s="31">
        <v>180</v>
      </c>
      <c r="B518" s="162" t="s">
        <v>463</v>
      </c>
      <c r="C518" s="78" t="s">
        <v>71</v>
      </c>
      <c r="D518" s="169">
        <v>46.049156000000004</v>
      </c>
      <c r="E518" s="69">
        <v>45784</v>
      </c>
      <c r="F518" s="69">
        <v>45789</v>
      </c>
      <c r="G518" s="164" t="s">
        <v>271</v>
      </c>
      <c r="H518" s="163" t="s">
        <v>435</v>
      </c>
      <c r="I518" s="45"/>
      <c r="J518" s="329" t="s">
        <v>347</v>
      </c>
      <c r="K518" s="329"/>
      <c r="L518" s="45"/>
      <c r="M518" s="45"/>
      <c r="N518" s="45"/>
      <c r="O518" s="45"/>
    </row>
    <row r="519" spans="1:15" hidden="1" x14ac:dyDescent="0.3">
      <c r="A519" s="31">
        <v>181</v>
      </c>
      <c r="B519" s="162" t="s">
        <v>188</v>
      </c>
      <c r="C519" s="78" t="s">
        <v>90</v>
      </c>
      <c r="D519" s="169">
        <v>42.374236000000003</v>
      </c>
      <c r="E519" s="69">
        <v>45784</v>
      </c>
      <c r="F519" s="69">
        <v>45790</v>
      </c>
      <c r="G519" s="164" t="s">
        <v>271</v>
      </c>
      <c r="H519" s="163" t="s">
        <v>278</v>
      </c>
      <c r="I519" s="45"/>
      <c r="J519" s="329" t="s">
        <v>347</v>
      </c>
      <c r="K519" s="329"/>
      <c r="L519" s="45"/>
      <c r="M519" s="45"/>
      <c r="N519" s="45"/>
      <c r="O519" s="45"/>
    </row>
    <row r="520" spans="1:15" hidden="1" x14ac:dyDescent="0.3">
      <c r="A520" s="31">
        <v>182</v>
      </c>
      <c r="B520" s="162" t="s">
        <v>285</v>
      </c>
      <c r="C520" s="78" t="s">
        <v>70</v>
      </c>
      <c r="D520" s="169">
        <v>43.775756000000008</v>
      </c>
      <c r="E520" s="69">
        <v>45784</v>
      </c>
      <c r="F520" s="69">
        <v>45790</v>
      </c>
      <c r="G520" s="164" t="s">
        <v>271</v>
      </c>
      <c r="H520" s="163" t="s">
        <v>277</v>
      </c>
      <c r="I520" s="45"/>
      <c r="J520" s="329" t="s">
        <v>347</v>
      </c>
      <c r="K520" s="329"/>
      <c r="L520" s="45"/>
      <c r="M520" s="45"/>
      <c r="N520" s="45"/>
      <c r="O520" s="45"/>
    </row>
    <row r="521" spans="1:15" ht="37.5" hidden="1" x14ac:dyDescent="0.3">
      <c r="A521" s="31">
        <v>183</v>
      </c>
      <c r="B521" s="162" t="s">
        <v>369</v>
      </c>
      <c r="C521" s="78" t="s">
        <v>71</v>
      </c>
      <c r="D521" s="169">
        <v>46.049156000000004</v>
      </c>
      <c r="E521" s="69">
        <v>45784</v>
      </c>
      <c r="F521" s="69">
        <v>45791</v>
      </c>
      <c r="G521" s="164" t="s">
        <v>271</v>
      </c>
      <c r="H521" s="163" t="s">
        <v>272</v>
      </c>
      <c r="I521" s="45"/>
      <c r="J521" s="329" t="s">
        <v>347</v>
      </c>
      <c r="K521" s="329"/>
      <c r="L521" s="45"/>
      <c r="M521" s="45"/>
      <c r="N521" s="45"/>
      <c r="O521" s="45"/>
    </row>
    <row r="522" spans="1:15" hidden="1" x14ac:dyDescent="0.3">
      <c r="A522" s="31">
        <v>184</v>
      </c>
      <c r="B522" s="162" t="s">
        <v>365</v>
      </c>
      <c r="C522" s="78" t="s">
        <v>260</v>
      </c>
      <c r="D522" s="169">
        <v>97.228551999999993</v>
      </c>
      <c r="E522" s="69">
        <v>45782</v>
      </c>
      <c r="F522" s="69">
        <v>45791</v>
      </c>
      <c r="G522" s="164" t="s">
        <v>271</v>
      </c>
      <c r="H522" s="163" t="s">
        <v>276</v>
      </c>
      <c r="I522" s="45"/>
      <c r="J522" s="329" t="s">
        <v>347</v>
      </c>
      <c r="K522" s="329"/>
      <c r="L522" s="45"/>
      <c r="M522" s="45"/>
      <c r="N522" s="45"/>
      <c r="O522" s="45"/>
    </row>
    <row r="523" spans="1:15" ht="25" hidden="1" x14ac:dyDescent="0.3">
      <c r="A523" s="31">
        <v>185</v>
      </c>
      <c r="B523" s="162" t="s">
        <v>193</v>
      </c>
      <c r="C523" s="78" t="s">
        <v>90</v>
      </c>
      <c r="D523" s="169">
        <v>42.374236000000003</v>
      </c>
      <c r="E523" s="69">
        <v>45790</v>
      </c>
      <c r="F523" s="201">
        <v>45792</v>
      </c>
      <c r="G523" s="164" t="s">
        <v>271</v>
      </c>
      <c r="H523" s="163" t="s">
        <v>435</v>
      </c>
      <c r="I523" s="45"/>
      <c r="J523" s="329" t="s">
        <v>347</v>
      </c>
      <c r="K523" s="329"/>
      <c r="L523" s="45"/>
      <c r="M523" s="45"/>
      <c r="N523" s="45"/>
      <c r="O523" s="45"/>
    </row>
    <row r="524" spans="1:15" ht="25" hidden="1" x14ac:dyDescent="0.3">
      <c r="A524" s="31">
        <v>186</v>
      </c>
      <c r="B524" s="162" t="s">
        <v>95</v>
      </c>
      <c r="C524" s="78" t="s">
        <v>90</v>
      </c>
      <c r="D524" s="169">
        <v>42.374236000000003</v>
      </c>
      <c r="E524" s="69">
        <v>45788</v>
      </c>
      <c r="F524" s="236">
        <v>45792</v>
      </c>
      <c r="G524" s="164" t="s">
        <v>271</v>
      </c>
      <c r="H524" s="163" t="s">
        <v>437</v>
      </c>
      <c r="I524" s="45"/>
      <c r="J524" s="329" t="s">
        <v>347</v>
      </c>
      <c r="K524" s="329"/>
      <c r="L524" s="45"/>
      <c r="M524" s="45"/>
      <c r="N524" s="45"/>
      <c r="O524" s="45"/>
    </row>
    <row r="525" spans="1:15" ht="25" hidden="1" x14ac:dyDescent="0.3">
      <c r="A525" s="31">
        <v>187</v>
      </c>
      <c r="B525" s="162" t="s">
        <v>98</v>
      </c>
      <c r="C525" s="78" t="s">
        <v>71</v>
      </c>
      <c r="D525" s="169">
        <v>46.049156000000004</v>
      </c>
      <c r="E525" s="69">
        <v>45789</v>
      </c>
      <c r="F525" s="129">
        <v>45796</v>
      </c>
      <c r="G525" s="164" t="s">
        <v>271</v>
      </c>
      <c r="H525" s="163" t="s">
        <v>439</v>
      </c>
      <c r="I525" s="45"/>
      <c r="J525" s="329" t="s">
        <v>347</v>
      </c>
      <c r="K525" s="329"/>
      <c r="L525" s="45"/>
      <c r="M525" s="45"/>
      <c r="N525" s="45"/>
      <c r="O525" s="45"/>
    </row>
    <row r="526" spans="1:15" hidden="1" x14ac:dyDescent="0.3">
      <c r="A526" s="31">
        <v>188</v>
      </c>
      <c r="B526" s="162" t="s">
        <v>119</v>
      </c>
      <c r="C526" s="78" t="s">
        <v>90</v>
      </c>
      <c r="D526" s="169">
        <v>42.374236000000003</v>
      </c>
      <c r="E526" s="69">
        <v>45791</v>
      </c>
      <c r="F526" s="129">
        <v>45796</v>
      </c>
      <c r="G526" s="164" t="s">
        <v>271</v>
      </c>
      <c r="H526" s="163" t="s">
        <v>277</v>
      </c>
      <c r="I526" s="45"/>
      <c r="J526" s="329" t="s">
        <v>347</v>
      </c>
      <c r="K526" s="329"/>
      <c r="L526" s="45"/>
      <c r="M526" s="45"/>
      <c r="N526" s="45"/>
      <c r="O526" s="45"/>
    </row>
    <row r="527" spans="1:15" ht="37.5" hidden="1" x14ac:dyDescent="0.3">
      <c r="A527" s="31">
        <v>189</v>
      </c>
      <c r="B527" s="162" t="s">
        <v>326</v>
      </c>
      <c r="C527" s="78" t="s">
        <v>70</v>
      </c>
      <c r="D527" s="169">
        <v>43.775756000000008</v>
      </c>
      <c r="E527" s="69">
        <v>45791</v>
      </c>
      <c r="F527" s="129">
        <v>45796</v>
      </c>
      <c r="G527" s="164" t="s">
        <v>271</v>
      </c>
      <c r="H527" s="163" t="s">
        <v>272</v>
      </c>
      <c r="I527" s="45"/>
      <c r="J527" s="329" t="s">
        <v>347</v>
      </c>
      <c r="K527" s="329"/>
      <c r="L527" s="45"/>
      <c r="M527" s="45"/>
      <c r="N527" s="45"/>
      <c r="O527" s="45"/>
    </row>
    <row r="528" spans="1:15" hidden="1" x14ac:dyDescent="0.3">
      <c r="A528" s="31">
        <v>190</v>
      </c>
      <c r="B528" s="162" t="s">
        <v>174</v>
      </c>
      <c r="C528" s="78" t="s">
        <v>90</v>
      </c>
      <c r="D528" s="169">
        <v>42.374236000000003</v>
      </c>
      <c r="E528" s="69">
        <v>45791</v>
      </c>
      <c r="F528" s="129">
        <v>45797</v>
      </c>
      <c r="G528" s="164" t="s">
        <v>271</v>
      </c>
      <c r="H528" s="163" t="s">
        <v>278</v>
      </c>
      <c r="I528" s="45"/>
      <c r="J528" s="329" t="s">
        <v>347</v>
      </c>
      <c r="K528" s="329"/>
      <c r="L528" s="45"/>
      <c r="M528" s="45"/>
      <c r="N528" s="45"/>
      <c r="O528" s="45"/>
    </row>
    <row r="529" spans="1:15" ht="25" hidden="1" x14ac:dyDescent="0.3">
      <c r="A529" s="31">
        <v>191</v>
      </c>
      <c r="B529" s="162" t="s">
        <v>229</v>
      </c>
      <c r="C529" s="78" t="s">
        <v>71</v>
      </c>
      <c r="D529" s="169">
        <v>46.049156000000004</v>
      </c>
      <c r="E529" s="69">
        <v>45793</v>
      </c>
      <c r="F529" s="129">
        <v>45798</v>
      </c>
      <c r="G529" s="164" t="s">
        <v>271</v>
      </c>
      <c r="H529" s="163" t="s">
        <v>435</v>
      </c>
      <c r="I529" s="45"/>
      <c r="J529" s="329" t="s">
        <v>347</v>
      </c>
      <c r="K529" s="329"/>
      <c r="L529" s="45"/>
      <c r="M529" s="45"/>
      <c r="N529" s="45"/>
      <c r="O529" s="45"/>
    </row>
    <row r="530" spans="1:15" hidden="1" x14ac:dyDescent="0.3">
      <c r="A530" s="31">
        <v>192</v>
      </c>
      <c r="B530" s="162" t="s">
        <v>448</v>
      </c>
      <c r="C530" s="78" t="s">
        <v>71</v>
      </c>
      <c r="D530" s="169">
        <v>46.049156000000004</v>
      </c>
      <c r="E530" s="69">
        <v>45789</v>
      </c>
      <c r="F530" s="129">
        <v>45798</v>
      </c>
      <c r="G530" s="164" t="s">
        <v>271</v>
      </c>
      <c r="H530" s="163" t="s">
        <v>275</v>
      </c>
      <c r="I530" s="45"/>
      <c r="J530" s="329" t="s">
        <v>347</v>
      </c>
      <c r="K530" s="329"/>
      <c r="L530" s="45"/>
      <c r="M530" s="45"/>
      <c r="N530" s="45"/>
      <c r="O530" s="45"/>
    </row>
    <row r="531" spans="1:15" ht="25" hidden="1" x14ac:dyDescent="0.3">
      <c r="A531" s="31">
        <v>193</v>
      </c>
      <c r="B531" s="226" t="s">
        <v>161</v>
      </c>
      <c r="C531" s="132" t="s">
        <v>90</v>
      </c>
      <c r="D531" s="227">
        <v>42.374236000000003</v>
      </c>
      <c r="E531" s="145">
        <v>45788</v>
      </c>
      <c r="F531" s="184">
        <v>45799</v>
      </c>
      <c r="G531" s="164" t="s">
        <v>271</v>
      </c>
      <c r="H531" s="228" t="s">
        <v>457</v>
      </c>
      <c r="I531" s="150"/>
      <c r="J531" s="401" t="s">
        <v>347</v>
      </c>
      <c r="K531" s="401"/>
      <c r="L531" s="45"/>
      <c r="M531" s="45"/>
      <c r="N531" s="45"/>
      <c r="O531" s="45"/>
    </row>
    <row r="532" spans="1:15" hidden="1" x14ac:dyDescent="0.3">
      <c r="A532" s="31">
        <v>194</v>
      </c>
      <c r="B532" s="162" t="s">
        <v>388</v>
      </c>
      <c r="C532" s="78" t="s">
        <v>136</v>
      </c>
      <c r="D532" s="169">
        <v>53.323913999999995</v>
      </c>
      <c r="E532" s="69">
        <v>45789</v>
      </c>
      <c r="F532" s="146">
        <v>45799</v>
      </c>
      <c r="G532" s="164" t="s">
        <v>271</v>
      </c>
      <c r="H532" s="163" t="s">
        <v>466</v>
      </c>
      <c r="I532" s="45"/>
      <c r="J532" s="329" t="s">
        <v>347</v>
      </c>
      <c r="K532" s="329"/>
      <c r="L532" s="45"/>
      <c r="M532" s="45"/>
      <c r="N532" s="45"/>
      <c r="O532" s="45"/>
    </row>
    <row r="533" spans="1:15" hidden="1" x14ac:dyDescent="0.3">
      <c r="A533" s="31">
        <v>195</v>
      </c>
      <c r="B533" s="162" t="s">
        <v>122</v>
      </c>
      <c r="C533" s="78" t="s">
        <v>90</v>
      </c>
      <c r="D533" s="169">
        <v>42.374236000000003</v>
      </c>
      <c r="E533" s="69">
        <v>45792</v>
      </c>
      <c r="F533" s="146">
        <v>45799</v>
      </c>
      <c r="G533" s="164" t="s">
        <v>271</v>
      </c>
      <c r="H533" s="163" t="s">
        <v>276</v>
      </c>
      <c r="I533" s="45"/>
      <c r="J533" s="329" t="s">
        <v>347</v>
      </c>
      <c r="K533" s="329"/>
      <c r="L533" s="45"/>
      <c r="M533" s="45"/>
      <c r="N533" s="45"/>
      <c r="O533" s="45"/>
    </row>
    <row r="534" spans="1:15" ht="25" hidden="1" x14ac:dyDescent="0.3">
      <c r="A534" s="31">
        <v>196</v>
      </c>
      <c r="B534" s="162" t="s">
        <v>311</v>
      </c>
      <c r="C534" s="78" t="s">
        <v>90</v>
      </c>
      <c r="D534" s="169">
        <v>42.374236000000003</v>
      </c>
      <c r="E534" s="69">
        <v>45790</v>
      </c>
      <c r="F534" s="146">
        <v>45801</v>
      </c>
      <c r="G534" s="164" t="s">
        <v>271</v>
      </c>
      <c r="H534" s="163" t="s">
        <v>439</v>
      </c>
      <c r="I534" s="45"/>
      <c r="J534" s="329" t="s">
        <v>347</v>
      </c>
      <c r="K534" s="329"/>
      <c r="L534" s="45"/>
      <c r="M534" s="45"/>
      <c r="N534" s="45"/>
      <c r="O534" s="45"/>
    </row>
    <row r="535" spans="1:15" ht="37.5" hidden="1" x14ac:dyDescent="0.3">
      <c r="A535" s="31">
        <v>197</v>
      </c>
      <c r="B535" s="162" t="s">
        <v>495</v>
      </c>
      <c r="C535" s="78" t="s">
        <v>90</v>
      </c>
      <c r="D535" s="227">
        <v>42.374236000000003</v>
      </c>
      <c r="E535" s="69">
        <v>45797</v>
      </c>
      <c r="F535" s="146">
        <v>45801</v>
      </c>
      <c r="G535" s="164" t="s">
        <v>271</v>
      </c>
      <c r="H535" s="163" t="s">
        <v>272</v>
      </c>
      <c r="I535" s="45"/>
      <c r="J535" s="329" t="s">
        <v>347</v>
      </c>
      <c r="K535" s="329"/>
      <c r="L535" s="45"/>
      <c r="M535" s="45"/>
      <c r="N535" s="45"/>
      <c r="O535" s="45"/>
    </row>
    <row r="536" spans="1:15" hidden="1" x14ac:dyDescent="0.3">
      <c r="A536" s="31">
        <v>198</v>
      </c>
      <c r="B536" s="162" t="s">
        <v>156</v>
      </c>
      <c r="C536" s="78" t="s">
        <v>90</v>
      </c>
      <c r="D536" s="169">
        <v>42.374236000000003</v>
      </c>
      <c r="E536" s="69">
        <v>45797</v>
      </c>
      <c r="F536" s="146">
        <v>45801</v>
      </c>
      <c r="G536" s="164" t="s">
        <v>271</v>
      </c>
      <c r="H536" s="163" t="s">
        <v>277</v>
      </c>
      <c r="I536" s="45"/>
      <c r="J536" s="329" t="s">
        <v>347</v>
      </c>
      <c r="K536" s="329"/>
      <c r="L536" s="45"/>
      <c r="M536" s="45"/>
      <c r="N536" s="45"/>
      <c r="O536" s="45"/>
    </row>
    <row r="537" spans="1:15" ht="25" hidden="1" x14ac:dyDescent="0.3">
      <c r="A537" s="31">
        <v>199</v>
      </c>
      <c r="B537" s="162" t="s">
        <v>257</v>
      </c>
      <c r="C537" s="78" t="s">
        <v>467</v>
      </c>
      <c r="D537" s="169">
        <v>78.072999999999993</v>
      </c>
      <c r="E537" s="69">
        <v>45793</v>
      </c>
      <c r="F537" s="146">
        <v>45802</v>
      </c>
      <c r="G537" s="164" t="s">
        <v>271</v>
      </c>
      <c r="H537" s="163" t="s">
        <v>437</v>
      </c>
      <c r="I537" s="45"/>
      <c r="J537" s="329" t="s">
        <v>347</v>
      </c>
      <c r="K537" s="329"/>
      <c r="L537" s="45"/>
      <c r="M537" s="45"/>
      <c r="N537" s="45"/>
      <c r="O537" s="45"/>
    </row>
    <row r="538" spans="1:15" ht="25" hidden="1" x14ac:dyDescent="0.3">
      <c r="A538" s="31">
        <v>200</v>
      </c>
      <c r="B538" s="162" t="s">
        <v>139</v>
      </c>
      <c r="C538" s="78" t="s">
        <v>90</v>
      </c>
      <c r="D538" s="169">
        <v>42.374236000000003</v>
      </c>
      <c r="E538" s="69">
        <v>45787</v>
      </c>
      <c r="F538" s="146">
        <v>45802</v>
      </c>
      <c r="G538" s="164" t="s">
        <v>271</v>
      </c>
      <c r="H538" s="163" t="s">
        <v>279</v>
      </c>
      <c r="I538" s="45"/>
      <c r="J538" s="329" t="s">
        <v>347</v>
      </c>
      <c r="K538" s="329"/>
      <c r="L538" s="45"/>
      <c r="M538" s="45"/>
      <c r="N538" s="45"/>
      <c r="O538" s="45"/>
    </row>
    <row r="539" spans="1:15" hidden="1" x14ac:dyDescent="0.3">
      <c r="A539" s="31">
        <v>201</v>
      </c>
      <c r="B539" s="162" t="s">
        <v>386</v>
      </c>
      <c r="C539" s="78" t="s">
        <v>90</v>
      </c>
      <c r="D539" s="169">
        <v>42.374236000000003</v>
      </c>
      <c r="E539" s="129">
        <v>45799</v>
      </c>
      <c r="F539" s="146">
        <v>45807</v>
      </c>
      <c r="G539" s="164" t="s">
        <v>271</v>
      </c>
      <c r="H539" s="163" t="s">
        <v>275</v>
      </c>
      <c r="I539" s="45"/>
      <c r="J539" s="329" t="s">
        <v>347</v>
      </c>
      <c r="K539" s="329"/>
      <c r="L539" s="45"/>
      <c r="M539" s="45"/>
      <c r="N539" s="45"/>
      <c r="O539" s="45"/>
    </row>
    <row r="540" spans="1:15" hidden="1" x14ac:dyDescent="0.3">
      <c r="A540" s="31">
        <v>202</v>
      </c>
      <c r="B540" s="162" t="s">
        <v>128</v>
      </c>
      <c r="C540" s="132" t="s">
        <v>90</v>
      </c>
      <c r="D540" s="227">
        <v>42.374236000000003</v>
      </c>
      <c r="E540" s="69">
        <v>45800</v>
      </c>
      <c r="F540" s="146">
        <v>45805</v>
      </c>
      <c r="G540" s="164" t="s">
        <v>271</v>
      </c>
      <c r="H540" s="163" t="s">
        <v>276</v>
      </c>
      <c r="I540" s="45"/>
      <c r="J540" s="401" t="s">
        <v>347</v>
      </c>
      <c r="K540" s="401"/>
      <c r="L540" s="45"/>
      <c r="M540" s="45"/>
      <c r="N540" s="45"/>
      <c r="O540" s="45"/>
    </row>
    <row r="541" spans="1:15" ht="37.5" hidden="1" x14ac:dyDescent="0.3">
      <c r="A541" s="31">
        <v>203</v>
      </c>
      <c r="B541" s="162" t="s">
        <v>398</v>
      </c>
      <c r="C541" s="78" t="s">
        <v>90</v>
      </c>
      <c r="D541" s="169">
        <v>42.374236000000003</v>
      </c>
      <c r="E541" s="69">
        <v>45801</v>
      </c>
      <c r="F541" s="146">
        <v>45805</v>
      </c>
      <c r="G541" s="164" t="s">
        <v>271</v>
      </c>
      <c r="H541" s="163" t="s">
        <v>272</v>
      </c>
      <c r="I541" s="45"/>
      <c r="J541" s="329" t="s">
        <v>347</v>
      </c>
      <c r="K541" s="329"/>
      <c r="L541" s="45"/>
      <c r="M541" s="45"/>
      <c r="N541" s="45"/>
      <c r="O541" s="45"/>
    </row>
    <row r="542" spans="1:15" hidden="1" x14ac:dyDescent="0.3">
      <c r="A542" s="31">
        <v>204</v>
      </c>
      <c r="B542" s="162" t="s">
        <v>142</v>
      </c>
      <c r="C542" s="78" t="s">
        <v>90</v>
      </c>
      <c r="D542" s="169">
        <v>42.374236000000003</v>
      </c>
      <c r="E542" s="69">
        <v>45801</v>
      </c>
      <c r="F542" s="146">
        <v>45808</v>
      </c>
      <c r="G542" s="164" t="s">
        <v>271</v>
      </c>
      <c r="H542" s="163" t="s">
        <v>277</v>
      </c>
      <c r="I542" s="45"/>
      <c r="J542" s="329" t="s">
        <v>347</v>
      </c>
      <c r="K542" s="329"/>
      <c r="L542" s="45"/>
      <c r="M542" s="45"/>
      <c r="N542" s="45"/>
      <c r="O542" s="45"/>
    </row>
    <row r="543" spans="1:15" ht="25" hidden="1" x14ac:dyDescent="0.3">
      <c r="A543" s="31">
        <v>205</v>
      </c>
      <c r="B543" s="177" t="s">
        <v>138</v>
      </c>
      <c r="C543" s="78" t="s">
        <v>90</v>
      </c>
      <c r="D543" s="169">
        <v>42.374236000000003</v>
      </c>
      <c r="E543" s="129">
        <v>45802</v>
      </c>
      <c r="F543" s="146">
        <v>45808</v>
      </c>
      <c r="G543" s="164" t="s">
        <v>271</v>
      </c>
      <c r="H543" s="163" t="s">
        <v>437</v>
      </c>
      <c r="I543" s="45"/>
      <c r="J543" s="329" t="s">
        <v>347</v>
      </c>
      <c r="K543" s="329"/>
      <c r="L543" s="45"/>
      <c r="M543" s="45"/>
      <c r="N543" s="45"/>
      <c r="O543" s="45"/>
    </row>
    <row r="544" spans="1:15" ht="25" hidden="1" x14ac:dyDescent="0.3">
      <c r="A544" s="31">
        <v>206</v>
      </c>
      <c r="B544" s="175" t="s">
        <v>329</v>
      </c>
      <c r="C544" s="78" t="s">
        <v>90</v>
      </c>
      <c r="D544" s="169">
        <v>42.374236000000003</v>
      </c>
      <c r="E544" s="129">
        <v>45799</v>
      </c>
      <c r="F544" s="146">
        <v>45804</v>
      </c>
      <c r="G544" s="164" t="s">
        <v>271</v>
      </c>
      <c r="H544" s="163" t="s">
        <v>435</v>
      </c>
      <c r="I544" s="45"/>
      <c r="J544" s="329" t="s">
        <v>347</v>
      </c>
      <c r="K544" s="329"/>
      <c r="L544" s="45"/>
      <c r="M544" s="45"/>
      <c r="N544" s="45"/>
      <c r="O544" s="45"/>
    </row>
    <row r="545" spans="1:15" ht="25" hidden="1" x14ac:dyDescent="0.3">
      <c r="A545" s="31">
        <v>207</v>
      </c>
      <c r="B545" s="175" t="str">
        <f t="array" ref="B545:C548">[1]!'!Erection!R216C4:R219C5'</f>
        <v>38/5</v>
      </c>
      <c r="C545" s="78" t="str">
        <v>DA+3</v>
      </c>
      <c r="D545" s="169">
        <v>46.048999999999999</v>
      </c>
      <c r="E545" s="137">
        <f t="array" ref="E545:F548">[1]!'!Erection!R216C6:R219C7'</f>
        <v>45805</v>
      </c>
      <c r="F545" s="172">
        <v>45810</v>
      </c>
      <c r="G545" s="164" t="s">
        <v>271</v>
      </c>
      <c r="H545" s="163" t="str">
        <f t="array" ref="H545:H548">[1]!'!Erection!R216C16:R219C16'</f>
        <v>Ananya Traders-1</v>
      </c>
      <c r="I545" s="153">
        <v>30</v>
      </c>
      <c r="J545" s="329" t="s">
        <v>347</v>
      </c>
      <c r="K545" s="329"/>
      <c r="L545" s="45"/>
      <c r="M545" s="45"/>
      <c r="N545" s="45"/>
      <c r="O545" s="45"/>
    </row>
    <row r="546" spans="1:15" hidden="1" x14ac:dyDescent="0.3">
      <c r="A546" s="31">
        <v>208</v>
      </c>
      <c r="B546" s="175" t="str">
        <v>23/1</v>
      </c>
      <c r="C546" s="78" t="str">
        <v>DA+9</v>
      </c>
      <c r="D546" s="169">
        <v>55.338999999999999</v>
      </c>
      <c r="E546" s="137">
        <v>45805</v>
      </c>
      <c r="F546" s="172">
        <v>45811</v>
      </c>
      <c r="G546" s="164" t="s">
        <v>271</v>
      </c>
      <c r="H546" s="163" t="str">
        <v>Pinky Dewi</v>
      </c>
      <c r="I546" s="153">
        <v>31</v>
      </c>
      <c r="J546" s="329" t="s">
        <v>347</v>
      </c>
      <c r="K546" s="329"/>
      <c r="L546" s="45"/>
      <c r="M546" s="45"/>
      <c r="N546" s="45"/>
      <c r="O546" s="45"/>
    </row>
    <row r="547" spans="1:15" hidden="1" x14ac:dyDescent="0.3">
      <c r="A547" s="31">
        <v>209</v>
      </c>
      <c r="B547" s="175" t="str">
        <v>0/3</v>
      </c>
      <c r="C547" s="78" t="str">
        <v>DA-3</v>
      </c>
      <c r="D547" s="169">
        <v>42.374000000000002</v>
      </c>
      <c r="E547" s="137">
        <v>45802</v>
      </c>
      <c r="F547" s="172">
        <v>45812</v>
      </c>
      <c r="G547" s="164" t="s">
        <v>271</v>
      </c>
      <c r="H547" s="163" t="str">
        <v>Reeta Bharti</v>
      </c>
      <c r="I547" s="153">
        <v>25</v>
      </c>
      <c r="J547" s="329" t="s">
        <v>347</v>
      </c>
      <c r="K547" s="329"/>
      <c r="L547" s="45"/>
      <c r="M547" s="45"/>
      <c r="N547" s="45"/>
      <c r="O547" s="45"/>
    </row>
    <row r="548" spans="1:15" ht="37.5" hidden="1" x14ac:dyDescent="0.3">
      <c r="A548" s="31">
        <v>210</v>
      </c>
      <c r="B548" s="175" t="str">
        <v>56/5</v>
      </c>
      <c r="C548" s="78" t="str">
        <v>DA-3</v>
      </c>
      <c r="D548" s="169">
        <v>42.374000000000002</v>
      </c>
      <c r="E548" s="137">
        <v>45807</v>
      </c>
      <c r="F548" s="172">
        <v>45812</v>
      </c>
      <c r="G548" s="164" t="s">
        <v>271</v>
      </c>
      <c r="H548" s="163" t="str">
        <v>Dewi Construction(Girendra)</v>
      </c>
      <c r="I548" s="153"/>
      <c r="J548" s="329" t="s">
        <v>347</v>
      </c>
      <c r="K548" s="329"/>
      <c r="L548" s="45"/>
      <c r="M548" s="45"/>
      <c r="N548" s="45"/>
      <c r="O548" s="45"/>
    </row>
    <row r="549" spans="1:15" ht="25" hidden="1" x14ac:dyDescent="0.3">
      <c r="A549" s="31">
        <v>211</v>
      </c>
      <c r="B549" s="175" t="s">
        <v>371</v>
      </c>
      <c r="C549" s="78" t="s">
        <v>260</v>
      </c>
      <c r="D549" s="169">
        <v>97.228999999999999</v>
      </c>
      <c r="E549" s="69">
        <v>45804</v>
      </c>
      <c r="F549" s="172">
        <v>45815</v>
      </c>
      <c r="G549" s="164" t="s">
        <v>271</v>
      </c>
      <c r="H549" s="163" t="s">
        <v>435</v>
      </c>
      <c r="I549" s="153">
        <v>42</v>
      </c>
      <c r="J549" s="329" t="s">
        <v>347</v>
      </c>
      <c r="K549" s="329"/>
      <c r="L549" s="45"/>
      <c r="M549" s="45"/>
      <c r="N549" s="45"/>
      <c r="O549" s="45"/>
    </row>
    <row r="550" spans="1:15" hidden="1" x14ac:dyDescent="0.3">
      <c r="A550" s="31">
        <v>212</v>
      </c>
      <c r="B550" s="162" t="s">
        <v>209</v>
      </c>
      <c r="C550" s="78" t="s">
        <v>71</v>
      </c>
      <c r="D550" s="169">
        <v>46.048999999999999</v>
      </c>
      <c r="E550" s="69">
        <v>45811</v>
      </c>
      <c r="F550" s="172">
        <v>45816</v>
      </c>
      <c r="G550" s="164" t="s">
        <v>271</v>
      </c>
      <c r="H550" s="163" t="s">
        <v>277</v>
      </c>
      <c r="I550" s="153">
        <v>34</v>
      </c>
      <c r="J550" s="329" t="s">
        <v>347</v>
      </c>
      <c r="K550" s="329"/>
      <c r="L550" s="45"/>
      <c r="M550" s="45"/>
      <c r="N550" s="45"/>
      <c r="O550" s="45"/>
    </row>
    <row r="551" spans="1:15" hidden="1" x14ac:dyDescent="0.3">
      <c r="A551" s="31">
        <v>213</v>
      </c>
      <c r="B551" s="162" t="s">
        <v>147</v>
      </c>
      <c r="C551" s="78" t="s">
        <v>70</v>
      </c>
      <c r="D551" s="169">
        <v>43.776000000000003</v>
      </c>
      <c r="E551" s="69">
        <v>45812</v>
      </c>
      <c r="F551" s="172">
        <v>45816</v>
      </c>
      <c r="G551" s="164" t="s">
        <v>271</v>
      </c>
      <c r="H551" s="163" t="s">
        <v>520</v>
      </c>
      <c r="I551" s="31">
        <v>30</v>
      </c>
      <c r="J551" s="329" t="s">
        <v>347</v>
      </c>
      <c r="K551" s="329"/>
      <c r="L551" s="45"/>
      <c r="M551" s="45"/>
      <c r="N551" s="45"/>
      <c r="O551" s="45"/>
    </row>
    <row r="552" spans="1:15" hidden="1" x14ac:dyDescent="0.3">
      <c r="A552" s="31">
        <v>214</v>
      </c>
      <c r="B552" s="162" t="s">
        <v>488</v>
      </c>
      <c r="C552" s="78" t="s">
        <v>90</v>
      </c>
      <c r="D552" s="169">
        <v>42.374000000000002</v>
      </c>
      <c r="E552" s="69">
        <v>45813</v>
      </c>
      <c r="F552" s="172">
        <v>45818</v>
      </c>
      <c r="G552" s="164" t="s">
        <v>271</v>
      </c>
      <c r="H552" s="163" t="s">
        <v>275</v>
      </c>
      <c r="I552" s="31">
        <v>24</v>
      </c>
      <c r="J552" s="329" t="s">
        <v>347</v>
      </c>
      <c r="K552" s="329"/>
      <c r="L552" s="45"/>
      <c r="M552" s="45"/>
      <c r="N552" s="45"/>
      <c r="O552" s="45"/>
    </row>
    <row r="553" spans="1:15" ht="25" hidden="1" x14ac:dyDescent="0.3">
      <c r="A553" s="31">
        <v>215</v>
      </c>
      <c r="B553" s="176" t="s">
        <v>141</v>
      </c>
      <c r="C553" s="78" t="s">
        <v>70</v>
      </c>
      <c r="D553" s="169">
        <v>43.776000000000003</v>
      </c>
      <c r="E553" s="137">
        <v>45816</v>
      </c>
      <c r="F553" s="172">
        <v>45820</v>
      </c>
      <c r="G553" s="164" t="s">
        <v>271</v>
      </c>
      <c r="H553" s="163" t="s">
        <v>435</v>
      </c>
      <c r="I553" s="31">
        <v>42</v>
      </c>
      <c r="J553" s="329" t="s">
        <v>347</v>
      </c>
      <c r="K553" s="329"/>
      <c r="L553" s="45"/>
      <c r="M553" s="45"/>
      <c r="N553" s="45"/>
      <c r="O553" s="45"/>
    </row>
    <row r="554" spans="1:15" hidden="1" x14ac:dyDescent="0.3">
      <c r="A554" s="31">
        <v>216</v>
      </c>
      <c r="B554" s="238" t="s">
        <v>254</v>
      </c>
      <c r="C554" s="78" t="s">
        <v>90</v>
      </c>
      <c r="D554" s="169">
        <v>42.374000000000002</v>
      </c>
      <c r="E554" s="247">
        <v>45810</v>
      </c>
      <c r="F554" s="172">
        <v>45820</v>
      </c>
      <c r="G554" s="164" t="s">
        <v>271</v>
      </c>
      <c r="H554" s="163" t="s">
        <v>527</v>
      </c>
      <c r="I554" s="147">
        <v>20</v>
      </c>
      <c r="J554" s="329" t="s">
        <v>347</v>
      </c>
      <c r="K554" s="329"/>
      <c r="L554" s="45"/>
      <c r="M554" s="45"/>
      <c r="N554" s="45"/>
      <c r="O554" s="45"/>
    </row>
    <row r="555" spans="1:15" hidden="1" x14ac:dyDescent="0.3">
      <c r="A555" s="31">
        <v>217</v>
      </c>
      <c r="B555" s="162" t="s">
        <v>413</v>
      </c>
      <c r="C555" s="78" t="s">
        <v>70</v>
      </c>
      <c r="D555" s="169">
        <v>43.776000000000003</v>
      </c>
      <c r="E555" s="69">
        <v>45817</v>
      </c>
      <c r="F555" s="172">
        <v>45825</v>
      </c>
      <c r="G555" s="164" t="s">
        <v>271</v>
      </c>
      <c r="H555" s="163" t="s">
        <v>277</v>
      </c>
      <c r="I555" s="31">
        <v>24</v>
      </c>
      <c r="J555" s="329" t="s">
        <v>347</v>
      </c>
      <c r="K555" s="329"/>
      <c r="L555" s="45"/>
      <c r="M555" s="45"/>
      <c r="N555" s="45"/>
      <c r="O555" s="45"/>
    </row>
    <row r="556" spans="1:15" hidden="1" x14ac:dyDescent="0.3">
      <c r="A556" s="31">
        <v>218</v>
      </c>
      <c r="B556" s="162" t="s">
        <v>368</v>
      </c>
      <c r="C556" s="78" t="s">
        <v>71</v>
      </c>
      <c r="D556" s="169">
        <v>46.048999999999999</v>
      </c>
      <c r="E556" s="69">
        <v>45807</v>
      </c>
      <c r="F556" s="172">
        <v>45825</v>
      </c>
      <c r="G556" s="164" t="s">
        <v>271</v>
      </c>
      <c r="H556" s="163" t="s">
        <v>466</v>
      </c>
      <c r="I556" s="31">
        <v>21</v>
      </c>
      <c r="J556" s="329" t="s">
        <v>347</v>
      </c>
      <c r="K556" s="329"/>
      <c r="L556" s="45"/>
      <c r="M556" s="45"/>
      <c r="N556" s="45"/>
      <c r="O556" s="45"/>
    </row>
    <row r="557" spans="1:15" hidden="1" x14ac:dyDescent="0.3">
      <c r="A557" s="31">
        <v>219</v>
      </c>
      <c r="B557" s="162" t="s">
        <v>390</v>
      </c>
      <c r="C557" s="78" t="s">
        <v>522</v>
      </c>
      <c r="D557" s="169">
        <v>67.111999999999995</v>
      </c>
      <c r="E557" s="69">
        <v>45817</v>
      </c>
      <c r="F557" s="172">
        <v>45827</v>
      </c>
      <c r="G557" s="164" t="s">
        <v>271</v>
      </c>
      <c r="H557" s="163" t="s">
        <v>520</v>
      </c>
      <c r="I557" s="31">
        <v>25</v>
      </c>
      <c r="J557" s="329" t="s">
        <v>347</v>
      </c>
      <c r="K557" s="329"/>
      <c r="L557" s="45"/>
      <c r="M557" s="45"/>
      <c r="N557" s="45"/>
      <c r="O557" s="45"/>
    </row>
    <row r="558" spans="1:15" hidden="1" x14ac:dyDescent="0.3">
      <c r="A558" s="31">
        <v>220</v>
      </c>
      <c r="B558" s="162" t="s">
        <v>493</v>
      </c>
      <c r="C558" s="78" t="s">
        <v>383</v>
      </c>
      <c r="D558" s="244">
        <v>143.46199999999999</v>
      </c>
      <c r="E558" s="69">
        <v>45798</v>
      </c>
      <c r="F558" s="248">
        <v>45829</v>
      </c>
      <c r="G558" s="164" t="s">
        <v>271</v>
      </c>
      <c r="H558" s="163" t="s">
        <v>278</v>
      </c>
      <c r="I558" s="31">
        <v>25</v>
      </c>
      <c r="J558" s="329" t="s">
        <v>347</v>
      </c>
      <c r="K558" s="329"/>
      <c r="L558" s="45"/>
      <c r="M558" s="45"/>
      <c r="N558" s="45"/>
      <c r="O558" s="45"/>
    </row>
    <row r="559" spans="1:15" hidden="1" x14ac:dyDescent="0.3">
      <c r="A559" s="31">
        <v>221</v>
      </c>
      <c r="B559" s="162" t="s">
        <v>309</v>
      </c>
      <c r="C559" s="78" t="s">
        <v>526</v>
      </c>
      <c r="D559" s="244">
        <v>73.426000000000002</v>
      </c>
      <c r="E559" s="69">
        <v>45813</v>
      </c>
      <c r="F559" s="248">
        <v>45831</v>
      </c>
      <c r="G559" s="164" t="s">
        <v>271</v>
      </c>
      <c r="H559" s="163" t="s">
        <v>275</v>
      </c>
      <c r="I559" s="31">
        <v>21</v>
      </c>
      <c r="J559" s="329" t="s">
        <v>347</v>
      </c>
      <c r="K559" s="329"/>
      <c r="M559" s="45"/>
      <c r="N559" s="45"/>
      <c r="O559" s="45"/>
    </row>
    <row r="560" spans="1:15" hidden="1" x14ac:dyDescent="0.3">
      <c r="A560" s="31">
        <v>222</v>
      </c>
      <c r="B560" s="162" t="s">
        <v>500</v>
      </c>
      <c r="C560" s="78" t="s">
        <v>71</v>
      </c>
      <c r="D560" s="169">
        <v>46.048999999999999</v>
      </c>
      <c r="E560" s="69">
        <v>45828</v>
      </c>
      <c r="F560" s="172">
        <v>45834</v>
      </c>
      <c r="G560" s="164" t="s">
        <v>271</v>
      </c>
      <c r="H560" s="163" t="s">
        <v>520</v>
      </c>
      <c r="I560" s="31">
        <v>25</v>
      </c>
      <c r="L560" s="45"/>
      <c r="M560" s="45"/>
      <c r="N560" s="45"/>
      <c r="O560" s="45"/>
    </row>
    <row r="561" spans="1:15" hidden="1" x14ac:dyDescent="0.3">
      <c r="A561" s="31">
        <v>223</v>
      </c>
      <c r="B561" s="162" t="s">
        <v>385</v>
      </c>
      <c r="C561" s="78" t="s">
        <v>71</v>
      </c>
      <c r="D561" s="169">
        <v>46.048999999999999</v>
      </c>
      <c r="E561" s="69">
        <v>45814</v>
      </c>
      <c r="F561" s="172">
        <v>45834</v>
      </c>
      <c r="G561" s="164" t="s">
        <v>271</v>
      </c>
      <c r="H561" s="163" t="s">
        <v>402</v>
      </c>
      <c r="I561" s="31">
        <v>18</v>
      </c>
      <c r="J561" s="329" t="s">
        <v>347</v>
      </c>
      <c r="K561" s="329"/>
      <c r="L561" s="45"/>
      <c r="M561" s="45"/>
      <c r="N561" s="45"/>
      <c r="O561" s="45"/>
    </row>
    <row r="562" spans="1:15" ht="25" hidden="1" x14ac:dyDescent="0.3">
      <c r="A562" s="31">
        <v>224</v>
      </c>
      <c r="B562" s="198" t="s">
        <v>360</v>
      </c>
      <c r="C562" s="175" t="s">
        <v>361</v>
      </c>
      <c r="D562" s="175">
        <v>104.867</v>
      </c>
      <c r="E562" s="137">
        <v>45822</v>
      </c>
      <c r="F562" s="172">
        <v>12963</v>
      </c>
      <c r="G562" s="164" t="s">
        <v>271</v>
      </c>
      <c r="H562" s="163" t="s">
        <v>435</v>
      </c>
      <c r="I562" s="31">
        <v>33</v>
      </c>
      <c r="J562" s="329" t="s">
        <v>347</v>
      </c>
      <c r="K562" s="329"/>
      <c r="L562" s="45"/>
      <c r="M562" s="45"/>
      <c r="N562" s="45"/>
      <c r="O562" s="45"/>
    </row>
    <row r="563" spans="1:15" hidden="1" x14ac:dyDescent="0.3">
      <c r="A563" s="31">
        <v>225</v>
      </c>
      <c r="B563" s="162" t="s">
        <v>375</v>
      </c>
      <c r="C563" s="78" t="s">
        <v>90</v>
      </c>
      <c r="D563" s="169">
        <v>42.374000000000002</v>
      </c>
      <c r="E563" s="69">
        <v>45828</v>
      </c>
      <c r="F563" s="172">
        <v>12963</v>
      </c>
      <c r="G563" s="164" t="s">
        <v>271</v>
      </c>
      <c r="H563" s="163" t="s">
        <v>466</v>
      </c>
      <c r="I563" s="31">
        <v>22</v>
      </c>
      <c r="J563" s="329" t="s">
        <v>347</v>
      </c>
      <c r="K563" s="329"/>
      <c r="L563" s="45"/>
      <c r="M563" s="45"/>
      <c r="N563" s="45"/>
      <c r="O563" s="45"/>
    </row>
    <row r="564" spans="1:15" hidden="1" x14ac:dyDescent="0.3">
      <c r="A564" s="31">
        <v>226</v>
      </c>
      <c r="B564" s="162" t="s">
        <v>440</v>
      </c>
      <c r="C564" s="78" t="s">
        <v>90</v>
      </c>
      <c r="D564" s="169">
        <v>42.374000000000002</v>
      </c>
      <c r="E564" s="69">
        <v>12962</v>
      </c>
      <c r="F564" s="146">
        <v>45837</v>
      </c>
      <c r="G564" s="164" t="s">
        <v>271</v>
      </c>
      <c r="H564" s="163" t="s">
        <v>520</v>
      </c>
      <c r="I564" s="31">
        <v>28</v>
      </c>
      <c r="J564" s="329" t="s">
        <v>347</v>
      </c>
      <c r="K564" s="329"/>
      <c r="L564" s="45"/>
      <c r="M564" s="45"/>
      <c r="N564" s="45"/>
      <c r="O564" s="45"/>
    </row>
    <row r="565" spans="1:15" ht="25" hidden="1" x14ac:dyDescent="0.3">
      <c r="A565" s="31">
        <v>227</v>
      </c>
      <c r="B565" s="162" t="s">
        <v>486</v>
      </c>
      <c r="C565" s="78" t="s">
        <v>378</v>
      </c>
      <c r="D565" s="169">
        <v>161.35499999999999</v>
      </c>
      <c r="E565" s="69">
        <v>45811</v>
      </c>
      <c r="F565" s="172">
        <v>45837</v>
      </c>
      <c r="G565" s="164" t="s">
        <v>271</v>
      </c>
      <c r="H565" s="163" t="s">
        <v>439</v>
      </c>
      <c r="I565" s="31">
        <v>32</v>
      </c>
      <c r="J565" s="329" t="s">
        <v>347</v>
      </c>
      <c r="K565" s="329"/>
      <c r="L565" s="45"/>
      <c r="M565" s="45"/>
      <c r="N565" s="45"/>
      <c r="O565" s="45"/>
    </row>
    <row r="566" spans="1:15" hidden="1" x14ac:dyDescent="0.3">
      <c r="A566" s="31">
        <v>228</v>
      </c>
      <c r="B566" s="198" t="s">
        <v>172</v>
      </c>
      <c r="C566" s="78" t="s">
        <v>90</v>
      </c>
      <c r="D566" s="169">
        <v>42.374000000000002</v>
      </c>
      <c r="E566" s="266">
        <v>45832</v>
      </c>
      <c r="F566" s="146">
        <v>45837</v>
      </c>
      <c r="G566" s="164" t="s">
        <v>271</v>
      </c>
      <c r="H566" s="163" t="s">
        <v>275</v>
      </c>
      <c r="I566" s="31">
        <v>22</v>
      </c>
      <c r="J566" s="329" t="s">
        <v>347</v>
      </c>
      <c r="K566" s="329"/>
      <c r="L566" s="45"/>
      <c r="M566" s="45"/>
      <c r="N566" s="45"/>
      <c r="O566" s="45"/>
    </row>
    <row r="567" spans="1:15" hidden="1" x14ac:dyDescent="0.3">
      <c r="A567" s="31">
        <v>229</v>
      </c>
      <c r="B567" s="226" t="s">
        <v>412</v>
      </c>
      <c r="C567" s="260" t="s">
        <v>405</v>
      </c>
      <c r="D567" s="227">
        <v>188.37799999999999</v>
      </c>
      <c r="E567" s="145">
        <v>45805</v>
      </c>
      <c r="F567" s="261">
        <v>45838</v>
      </c>
      <c r="G567" s="164" t="s">
        <v>271</v>
      </c>
      <c r="H567" s="228" t="s">
        <v>427</v>
      </c>
      <c r="I567" s="52">
        <v>41</v>
      </c>
      <c r="J567" s="401" t="s">
        <v>347</v>
      </c>
      <c r="K567" s="401"/>
      <c r="L567" s="45"/>
      <c r="M567" s="45"/>
      <c r="N567" s="45"/>
      <c r="O567" s="45"/>
    </row>
    <row r="568" spans="1:15" hidden="1" x14ac:dyDescent="0.3">
      <c r="A568" s="31">
        <v>230</v>
      </c>
      <c r="B568" s="162" t="s">
        <v>215</v>
      </c>
      <c r="C568" s="78" t="s">
        <v>71</v>
      </c>
      <c r="D568" s="249">
        <v>46.048999999999999</v>
      </c>
      <c r="E568" s="69">
        <v>45830</v>
      </c>
      <c r="F568" s="172">
        <v>45843</v>
      </c>
      <c r="G568" s="164" t="s">
        <v>271</v>
      </c>
      <c r="H568" s="163" t="s">
        <v>278</v>
      </c>
      <c r="I568" s="31">
        <v>25</v>
      </c>
      <c r="J568" s="329" t="s">
        <v>347</v>
      </c>
      <c r="K568" s="329"/>
      <c r="L568" s="45"/>
      <c r="M568" s="45"/>
      <c r="N568" s="45"/>
      <c r="O568" s="45"/>
    </row>
    <row r="569" spans="1:15" hidden="1" x14ac:dyDescent="0.3">
      <c r="A569" s="31">
        <v>231</v>
      </c>
      <c r="B569" s="162" t="s">
        <v>384</v>
      </c>
      <c r="C569" s="78" t="s">
        <v>71</v>
      </c>
      <c r="D569" s="249">
        <v>46.048999999999999</v>
      </c>
      <c r="E569" s="69">
        <v>45840</v>
      </c>
      <c r="F569" s="172">
        <v>45845</v>
      </c>
      <c r="G569" s="164" t="s">
        <v>271</v>
      </c>
      <c r="H569" s="163" t="s">
        <v>520</v>
      </c>
      <c r="I569" s="31">
        <v>28</v>
      </c>
      <c r="J569" s="329" t="s">
        <v>347</v>
      </c>
      <c r="K569" s="329"/>
      <c r="L569" s="154"/>
      <c r="M569" s="45"/>
      <c r="N569" s="45"/>
      <c r="O569" s="45"/>
    </row>
    <row r="570" spans="1:15" hidden="1" x14ac:dyDescent="0.3">
      <c r="A570" s="31">
        <v>232</v>
      </c>
      <c r="B570" s="162" t="s">
        <v>159</v>
      </c>
      <c r="C570" s="175" t="s">
        <v>162</v>
      </c>
      <c r="D570" s="264">
        <v>55.338999999999999</v>
      </c>
      <c r="E570" s="69">
        <v>45840</v>
      </c>
      <c r="F570" s="172">
        <v>45850</v>
      </c>
      <c r="G570" s="164" t="s">
        <v>271</v>
      </c>
      <c r="H570" s="163" t="s">
        <v>275</v>
      </c>
      <c r="I570" s="31">
        <v>23</v>
      </c>
      <c r="J570" s="329" t="s">
        <v>347</v>
      </c>
      <c r="K570" s="329"/>
      <c r="L570" s="45"/>
      <c r="M570" s="45"/>
      <c r="N570" s="45"/>
      <c r="O570" s="45"/>
    </row>
    <row r="571" spans="1:15" ht="25" hidden="1" x14ac:dyDescent="0.3">
      <c r="A571" s="31">
        <v>233</v>
      </c>
      <c r="B571" s="162" t="s">
        <v>444</v>
      </c>
      <c r="C571" s="175" t="s">
        <v>379</v>
      </c>
      <c r="D571" s="264">
        <v>101.69199999999999</v>
      </c>
      <c r="E571" s="69">
        <v>45843</v>
      </c>
      <c r="F571" s="263">
        <v>45856</v>
      </c>
      <c r="G571" s="164" t="s">
        <v>271</v>
      </c>
      <c r="H571" s="163" t="s">
        <v>439</v>
      </c>
      <c r="I571" s="31">
        <v>28</v>
      </c>
      <c r="J571" s="329" t="s">
        <v>347</v>
      </c>
      <c r="K571" s="329"/>
      <c r="L571" s="45"/>
      <c r="M571" s="45"/>
      <c r="N571" s="45"/>
      <c r="O571" s="45"/>
    </row>
    <row r="572" spans="1:15" x14ac:dyDescent="0.3">
      <c r="A572" s="31">
        <v>234</v>
      </c>
      <c r="B572" s="162" t="s">
        <v>356</v>
      </c>
      <c r="C572" s="245" t="s">
        <v>342</v>
      </c>
      <c r="D572" s="268">
        <v>86.256</v>
      </c>
      <c r="E572" s="69">
        <v>45828</v>
      </c>
      <c r="F572" s="172">
        <v>45860</v>
      </c>
      <c r="G572" s="164" t="s">
        <v>271</v>
      </c>
      <c r="H572" s="163" t="s">
        <v>277</v>
      </c>
      <c r="I572" s="31">
        <v>22</v>
      </c>
      <c r="J572" s="329" t="s">
        <v>347</v>
      </c>
      <c r="K572" s="329"/>
      <c r="L572" s="45"/>
      <c r="M572" s="45"/>
      <c r="N572" s="45"/>
      <c r="O572" s="45"/>
    </row>
    <row r="573" spans="1:15" ht="14.5" x14ac:dyDescent="0.3">
      <c r="A573" s="31">
        <v>235</v>
      </c>
      <c r="B573" s="162" t="s">
        <v>362</v>
      </c>
      <c r="C573" s="267" t="s">
        <v>260</v>
      </c>
      <c r="D573" s="265">
        <v>97.23</v>
      </c>
      <c r="E573" s="69">
        <v>45851</v>
      </c>
      <c r="F573" s="172">
        <v>45869</v>
      </c>
      <c r="G573" s="164" t="s">
        <v>271</v>
      </c>
      <c r="H573" s="163" t="s">
        <v>275</v>
      </c>
      <c r="I573" s="31">
        <v>28</v>
      </c>
      <c r="J573" s="329" t="s">
        <v>347</v>
      </c>
      <c r="K573" s="329"/>
      <c r="L573" s="45"/>
      <c r="M573" s="45"/>
      <c r="N573" s="45"/>
      <c r="O573" s="45"/>
    </row>
    <row r="574" spans="1:15" ht="25" x14ac:dyDescent="0.3">
      <c r="A574" s="31">
        <v>236</v>
      </c>
      <c r="B574" s="162" t="s">
        <v>397</v>
      </c>
      <c r="C574" s="245" t="s">
        <v>383</v>
      </c>
      <c r="D574" s="268">
        <v>143.46199999999999</v>
      </c>
      <c r="E574" s="69">
        <v>45857</v>
      </c>
      <c r="F574" s="172">
        <v>45877</v>
      </c>
      <c r="G574" s="164" t="s">
        <v>271</v>
      </c>
      <c r="H574" s="163" t="s">
        <v>439</v>
      </c>
      <c r="I574" s="31">
        <v>32</v>
      </c>
      <c r="J574" s="329" t="s">
        <v>347</v>
      </c>
      <c r="K574" s="329"/>
      <c r="L574" s="45"/>
      <c r="M574" s="45"/>
      <c r="N574" s="45"/>
      <c r="O574" s="45"/>
    </row>
    <row r="575" spans="1:15" x14ac:dyDescent="0.3">
      <c r="A575" s="31">
        <v>237</v>
      </c>
      <c r="B575" s="162" t="s">
        <v>404</v>
      </c>
      <c r="C575" s="175" t="s">
        <v>405</v>
      </c>
      <c r="D575" s="264">
        <v>188.37799999999999</v>
      </c>
      <c r="E575" s="69">
        <v>45840</v>
      </c>
      <c r="F575" s="172">
        <v>45880</v>
      </c>
      <c r="G575" s="164" t="s">
        <v>271</v>
      </c>
      <c r="H575" s="163" t="s">
        <v>427</v>
      </c>
      <c r="I575" s="31">
        <v>27</v>
      </c>
      <c r="J575" s="329" t="s">
        <v>347</v>
      </c>
      <c r="K575" s="329"/>
      <c r="L575" s="45"/>
      <c r="M575" s="45"/>
      <c r="N575" s="45"/>
      <c r="O575" s="45"/>
    </row>
    <row r="576" spans="1:15" ht="25" x14ac:dyDescent="0.3">
      <c r="A576" s="31">
        <v>238</v>
      </c>
      <c r="B576" s="162" t="s">
        <v>374</v>
      </c>
      <c r="C576" s="267" t="s">
        <v>71</v>
      </c>
      <c r="D576" s="269">
        <v>46.048999999999999</v>
      </c>
      <c r="E576" s="69">
        <v>45866</v>
      </c>
      <c r="F576" s="172">
        <v>45886</v>
      </c>
      <c r="G576" s="164" t="s">
        <v>271</v>
      </c>
      <c r="H576" s="163" t="s">
        <v>533</v>
      </c>
      <c r="I576" s="31">
        <v>30</v>
      </c>
      <c r="J576" s="329" t="s">
        <v>347</v>
      </c>
      <c r="K576" s="329"/>
      <c r="L576" s="45"/>
      <c r="M576" s="45"/>
      <c r="N576" s="45"/>
      <c r="O576" s="45"/>
    </row>
    <row r="577" spans="1:15" ht="14.5" x14ac:dyDescent="0.3">
      <c r="A577" s="31">
        <v>239</v>
      </c>
      <c r="B577" s="162" t="s">
        <v>164</v>
      </c>
      <c r="C577" s="267" t="s">
        <v>71</v>
      </c>
      <c r="D577" s="269">
        <v>46.048999999999999</v>
      </c>
      <c r="E577" s="69">
        <v>45883</v>
      </c>
      <c r="F577" s="172">
        <v>45895</v>
      </c>
      <c r="G577" s="164" t="s">
        <v>271</v>
      </c>
      <c r="H577" s="163" t="s">
        <v>541</v>
      </c>
      <c r="I577" s="31">
        <v>27</v>
      </c>
      <c r="J577" s="329" t="s">
        <v>347</v>
      </c>
      <c r="K577" s="329"/>
      <c r="L577" s="45"/>
      <c r="M577" s="45"/>
      <c r="N577" s="45"/>
      <c r="O577" s="45"/>
    </row>
    <row r="578" spans="1:15" ht="14.5" x14ac:dyDescent="0.3">
      <c r="A578" s="31">
        <v>240</v>
      </c>
      <c r="B578" s="162" t="s">
        <v>376</v>
      </c>
      <c r="C578" s="267" t="s">
        <v>378</v>
      </c>
      <c r="D578" s="269">
        <v>161.35499999999999</v>
      </c>
      <c r="E578" s="69">
        <v>45864</v>
      </c>
      <c r="F578" s="172">
        <v>45896</v>
      </c>
      <c r="G578" s="164" t="s">
        <v>271</v>
      </c>
      <c r="H578" s="163" t="s">
        <v>621</v>
      </c>
      <c r="I578" s="31">
        <v>32</v>
      </c>
      <c r="J578" s="329" t="s">
        <v>347</v>
      </c>
      <c r="K578" s="329"/>
      <c r="L578" s="45"/>
      <c r="M578" s="45"/>
      <c r="N578" s="45"/>
      <c r="O578" s="45"/>
    </row>
    <row r="579" spans="1:15" ht="14.5" x14ac:dyDescent="0.3">
      <c r="A579" s="31">
        <v>241</v>
      </c>
      <c r="B579" s="162" t="s">
        <v>450</v>
      </c>
      <c r="C579" s="267" t="s">
        <v>467</v>
      </c>
      <c r="D579" s="269">
        <v>78.072999999999993</v>
      </c>
      <c r="E579" s="69">
        <v>45878</v>
      </c>
      <c r="F579" s="172">
        <v>45899</v>
      </c>
      <c r="G579" s="164" t="s">
        <v>271</v>
      </c>
      <c r="H579" s="163" t="s">
        <v>539</v>
      </c>
      <c r="I579" s="31">
        <v>30</v>
      </c>
      <c r="J579" s="329" t="s">
        <v>347</v>
      </c>
      <c r="K579" s="329"/>
      <c r="L579" s="45"/>
      <c r="M579" s="45"/>
      <c r="N579" s="45"/>
      <c r="O579" s="45"/>
    </row>
    <row r="580" spans="1:15" ht="14.5" x14ac:dyDescent="0.3">
      <c r="A580" s="31">
        <v>242</v>
      </c>
      <c r="B580" s="162" t="s">
        <v>418</v>
      </c>
      <c r="C580" s="267" t="s">
        <v>429</v>
      </c>
      <c r="D580" s="269">
        <v>75.849999999999994</v>
      </c>
      <c r="E580" s="69">
        <v>45873</v>
      </c>
      <c r="F580" s="172">
        <v>45899</v>
      </c>
      <c r="G580" s="164" t="s">
        <v>271</v>
      </c>
      <c r="H580" s="163" t="s">
        <v>538</v>
      </c>
      <c r="I580" s="31">
        <v>25</v>
      </c>
      <c r="J580" s="329" t="s">
        <v>347</v>
      </c>
      <c r="K580" s="329"/>
      <c r="L580" s="45"/>
      <c r="M580" s="45"/>
      <c r="N580" s="45"/>
      <c r="O580" s="45"/>
    </row>
    <row r="581" spans="1:15" ht="14.5" x14ac:dyDescent="0.3">
      <c r="A581" s="31">
        <v>243</v>
      </c>
      <c r="B581" s="162" t="s">
        <v>446</v>
      </c>
      <c r="C581" s="267" t="s">
        <v>260</v>
      </c>
      <c r="D581" s="269">
        <v>97.228999999999999</v>
      </c>
      <c r="E581" s="69">
        <v>45871</v>
      </c>
      <c r="F581" s="172">
        <v>45899</v>
      </c>
      <c r="G581" s="164" t="s">
        <v>271</v>
      </c>
      <c r="H581" s="163" t="s">
        <v>625</v>
      </c>
      <c r="I581" s="31">
        <v>30</v>
      </c>
      <c r="J581" s="329" t="s">
        <v>347</v>
      </c>
      <c r="K581" s="329"/>
      <c r="L581" s="45"/>
      <c r="M581" s="45"/>
      <c r="N581" s="45"/>
      <c r="O581" s="45"/>
    </row>
    <row r="582" spans="1:15" ht="14.5" x14ac:dyDescent="0.3">
      <c r="A582" s="31">
        <v>244</v>
      </c>
      <c r="B582" s="162" t="s">
        <v>414</v>
      </c>
      <c r="C582" s="267" t="s">
        <v>542</v>
      </c>
      <c r="D582" s="269">
        <v>97.65</v>
      </c>
      <c r="E582" s="69">
        <v>45881</v>
      </c>
      <c r="F582" s="172">
        <v>45902</v>
      </c>
      <c r="G582" s="164" t="s">
        <v>271</v>
      </c>
      <c r="H582" s="163" t="s">
        <v>427</v>
      </c>
      <c r="I582" s="31">
        <v>30</v>
      </c>
      <c r="J582" s="329" t="s">
        <v>347</v>
      </c>
      <c r="K582" s="329"/>
      <c r="L582" s="45"/>
      <c r="M582" s="45"/>
      <c r="N582" s="45"/>
      <c r="O582" s="45"/>
    </row>
    <row r="583" spans="1:15" ht="14.5" x14ac:dyDescent="0.3">
      <c r="A583" s="31">
        <v>245</v>
      </c>
      <c r="B583" s="162" t="s">
        <v>494</v>
      </c>
      <c r="C583" s="267" t="s">
        <v>383</v>
      </c>
      <c r="D583" s="269">
        <v>118.43</v>
      </c>
      <c r="E583" s="69">
        <v>45879</v>
      </c>
      <c r="F583" s="172">
        <v>45907</v>
      </c>
      <c r="G583" s="164" t="s">
        <v>271</v>
      </c>
      <c r="H583" s="163" t="s">
        <v>624</v>
      </c>
      <c r="I583" s="31">
        <v>34</v>
      </c>
      <c r="J583" s="329" t="s">
        <v>347</v>
      </c>
      <c r="K583" s="329"/>
      <c r="L583" s="45"/>
      <c r="M583" s="45"/>
      <c r="N583" s="45"/>
      <c r="O583" s="45"/>
    </row>
    <row r="584" spans="1:15" ht="25" x14ac:dyDescent="0.3">
      <c r="A584" s="31">
        <v>246</v>
      </c>
      <c r="B584" s="162" t="s">
        <v>286</v>
      </c>
      <c r="C584" s="267" t="s">
        <v>162</v>
      </c>
      <c r="D584" s="269">
        <v>55.338999999999999</v>
      </c>
      <c r="E584" s="69">
        <v>45887</v>
      </c>
      <c r="F584" s="172">
        <v>45904</v>
      </c>
      <c r="G584" s="164" t="s">
        <v>271</v>
      </c>
      <c r="H584" s="163" t="s">
        <v>533</v>
      </c>
      <c r="I584" s="31">
        <v>27</v>
      </c>
      <c r="J584" s="329" t="s">
        <v>347</v>
      </c>
      <c r="K584" s="329"/>
      <c r="L584" s="45"/>
      <c r="M584" s="45"/>
      <c r="N584" s="45"/>
      <c r="O584" s="45"/>
    </row>
    <row r="585" spans="1:15" ht="14.5" x14ac:dyDescent="0.3">
      <c r="A585" s="31">
        <v>247</v>
      </c>
      <c r="B585" s="162" t="s">
        <v>325</v>
      </c>
      <c r="C585" s="267" t="s">
        <v>628</v>
      </c>
      <c r="D585" s="269">
        <v>90.125</v>
      </c>
      <c r="E585" s="69">
        <v>45908</v>
      </c>
      <c r="F585" s="172"/>
      <c r="G585" s="324" t="s">
        <v>663</v>
      </c>
      <c r="H585" s="163" t="s">
        <v>624</v>
      </c>
      <c r="I585" s="31">
        <v>34</v>
      </c>
      <c r="J585" s="329" t="s">
        <v>347</v>
      </c>
      <c r="K585" s="329"/>
      <c r="L585" s="45"/>
      <c r="M585" s="45"/>
      <c r="N585" s="45"/>
      <c r="O585" s="45"/>
    </row>
    <row r="586" spans="1:15" ht="14.5" x14ac:dyDescent="0.3">
      <c r="A586" s="31">
        <v>248</v>
      </c>
      <c r="B586" s="162" t="s">
        <v>324</v>
      </c>
      <c r="C586" s="267" t="s">
        <v>90</v>
      </c>
      <c r="D586" s="269">
        <v>42.374000000000002</v>
      </c>
      <c r="E586" s="69">
        <v>45887</v>
      </c>
      <c r="F586" s="172"/>
      <c r="G586" s="281" t="s">
        <v>630</v>
      </c>
      <c r="H586" s="163" t="s">
        <v>402</v>
      </c>
      <c r="I586" s="31">
        <v>22</v>
      </c>
      <c r="J586" s="329" t="s">
        <v>347</v>
      </c>
      <c r="K586" s="329"/>
      <c r="L586" s="45"/>
      <c r="M586" s="45"/>
      <c r="N586" s="45"/>
      <c r="O586" s="45"/>
    </row>
    <row r="587" spans="1:15" ht="25" x14ac:dyDescent="0.3">
      <c r="A587" s="31">
        <v>249</v>
      </c>
      <c r="B587" s="162" t="s">
        <v>499</v>
      </c>
      <c r="C587" s="267" t="s">
        <v>136</v>
      </c>
      <c r="D587" s="269">
        <v>53.323999999999998</v>
      </c>
      <c r="E587" s="69">
        <v>45887</v>
      </c>
      <c r="F587" s="172"/>
      <c r="G587" s="324" t="s">
        <v>665</v>
      </c>
      <c r="H587" s="163" t="s">
        <v>626</v>
      </c>
      <c r="I587" s="31">
        <v>20</v>
      </c>
      <c r="J587" s="329" t="s">
        <v>347</v>
      </c>
      <c r="K587" s="329"/>
      <c r="L587" s="45"/>
      <c r="M587" s="45"/>
      <c r="N587" s="45"/>
      <c r="O587" s="45"/>
    </row>
    <row r="588" spans="1:15" ht="25" x14ac:dyDescent="0.3">
      <c r="A588" s="31">
        <v>250</v>
      </c>
      <c r="B588" s="162" t="s">
        <v>319</v>
      </c>
      <c r="C588" s="267" t="s">
        <v>90</v>
      </c>
      <c r="D588" s="269">
        <v>42.374000000000002</v>
      </c>
      <c r="E588" s="69">
        <v>45887</v>
      </c>
      <c r="F588" s="172"/>
      <c r="G588" s="324" t="s">
        <v>663</v>
      </c>
      <c r="H588" s="163" t="s">
        <v>627</v>
      </c>
      <c r="I588" s="31">
        <v>24</v>
      </c>
      <c r="J588" s="329" t="s">
        <v>347</v>
      </c>
      <c r="K588" s="329"/>
      <c r="L588" s="45"/>
      <c r="M588" s="45"/>
      <c r="N588" s="45"/>
      <c r="O588" s="45"/>
    </row>
    <row r="589" spans="1:15" ht="14.5" x14ac:dyDescent="0.3">
      <c r="A589" s="31">
        <v>251</v>
      </c>
      <c r="B589" s="162" t="s">
        <v>425</v>
      </c>
      <c r="C589" s="267" t="s">
        <v>434</v>
      </c>
      <c r="D589" s="269">
        <v>87.01</v>
      </c>
      <c r="E589" s="69">
        <v>45900</v>
      </c>
      <c r="F589" s="172"/>
      <c r="G589" s="324" t="s">
        <v>673</v>
      </c>
      <c r="H589" s="163" t="s">
        <v>538</v>
      </c>
      <c r="I589" s="31">
        <v>25</v>
      </c>
      <c r="J589" s="329" t="s">
        <v>347</v>
      </c>
      <c r="K589" s="329"/>
      <c r="L589" s="45"/>
      <c r="M589" s="45"/>
      <c r="N589" s="45"/>
      <c r="O589" s="45"/>
    </row>
    <row r="590" spans="1:15" ht="14.5" x14ac:dyDescent="0.3">
      <c r="A590" s="31">
        <v>252</v>
      </c>
      <c r="B590" s="162" t="s">
        <v>491</v>
      </c>
      <c r="C590" s="267" t="s">
        <v>526</v>
      </c>
      <c r="D590" s="320">
        <v>73.426000000000002</v>
      </c>
      <c r="E590" s="69">
        <v>45900</v>
      </c>
      <c r="F590" s="172"/>
      <c r="G590" s="324" t="s">
        <v>659</v>
      </c>
      <c r="H590" s="163" t="s">
        <v>625</v>
      </c>
      <c r="I590" s="31">
        <v>30</v>
      </c>
      <c r="J590" s="329" t="s">
        <v>347</v>
      </c>
      <c r="K590" s="329"/>
      <c r="L590" s="45"/>
      <c r="M590" s="45"/>
      <c r="N590" s="45"/>
      <c r="O590" s="45"/>
    </row>
    <row r="591" spans="1:15" ht="14.5" x14ac:dyDescent="0.3">
      <c r="A591" s="31">
        <v>253</v>
      </c>
      <c r="B591" s="162" t="s">
        <v>452</v>
      </c>
      <c r="C591" s="267" t="s">
        <v>453</v>
      </c>
      <c r="D591" s="269">
        <v>89.7</v>
      </c>
      <c r="E591" s="69">
        <v>45900</v>
      </c>
      <c r="F591" s="172"/>
      <c r="G591" s="324" t="s">
        <v>674</v>
      </c>
      <c r="H591" s="163" t="s">
        <v>539</v>
      </c>
      <c r="I591" s="31">
        <v>33</v>
      </c>
      <c r="J591" s="329" t="s">
        <v>347</v>
      </c>
      <c r="K591" s="329"/>
      <c r="L591" s="45"/>
      <c r="M591" s="45"/>
      <c r="N591" s="45"/>
      <c r="O591" s="45"/>
    </row>
    <row r="592" spans="1:15" ht="14.5" x14ac:dyDescent="0.3">
      <c r="A592" s="31">
        <v>254</v>
      </c>
      <c r="B592" s="162" t="s">
        <v>497</v>
      </c>
      <c r="C592" s="267" t="s">
        <v>542</v>
      </c>
      <c r="D592" s="269">
        <v>97.65</v>
      </c>
      <c r="E592" s="69">
        <v>45893</v>
      </c>
      <c r="F592" s="172">
        <v>45914</v>
      </c>
      <c r="G592" s="164" t="s">
        <v>271</v>
      </c>
      <c r="H592" s="163" t="s">
        <v>622</v>
      </c>
      <c r="I592" s="31">
        <v>45</v>
      </c>
      <c r="J592" s="329" t="s">
        <v>347</v>
      </c>
      <c r="K592" s="329"/>
      <c r="L592" s="45"/>
      <c r="M592" s="45"/>
      <c r="N592" s="45"/>
      <c r="O592" s="45"/>
    </row>
    <row r="593" spans="1:15" ht="14.5" x14ac:dyDescent="0.3">
      <c r="A593" s="31">
        <v>255</v>
      </c>
      <c r="B593" s="162" t="s">
        <v>408</v>
      </c>
      <c r="C593" s="267" t="s">
        <v>660</v>
      </c>
      <c r="D593" s="269"/>
      <c r="E593" s="69">
        <v>45904</v>
      </c>
      <c r="F593" s="172"/>
      <c r="G593" s="324" t="s">
        <v>666</v>
      </c>
      <c r="H593" s="163" t="s">
        <v>427</v>
      </c>
      <c r="I593" s="31">
        <v>34</v>
      </c>
      <c r="J593" s="329" t="s">
        <v>347</v>
      </c>
      <c r="K593" s="329"/>
      <c r="L593" s="45"/>
      <c r="M593" s="45"/>
      <c r="N593" s="45"/>
      <c r="O593" s="45"/>
    </row>
    <row r="594" spans="1:15" ht="14.5" x14ac:dyDescent="0.3">
      <c r="A594" s="31">
        <v>256</v>
      </c>
      <c r="B594" s="162" t="s">
        <v>441</v>
      </c>
      <c r="C594" s="267" t="s">
        <v>623</v>
      </c>
      <c r="D594" s="269">
        <v>110.6</v>
      </c>
      <c r="E594" s="69">
        <v>45885</v>
      </c>
      <c r="F594" s="172">
        <v>45914</v>
      </c>
      <c r="G594" s="164" t="s">
        <v>271</v>
      </c>
      <c r="H594" s="163" t="s">
        <v>466</v>
      </c>
      <c r="I594" s="31">
        <v>40</v>
      </c>
      <c r="J594" s="329" t="s">
        <v>347</v>
      </c>
      <c r="K594" s="329"/>
      <c r="L594" s="45"/>
      <c r="M594" s="45"/>
      <c r="N594" s="45"/>
      <c r="O594" s="45"/>
    </row>
    <row r="595" spans="1:15" ht="14.5" x14ac:dyDescent="0.3">
      <c r="A595" s="31">
        <v>257</v>
      </c>
      <c r="B595" s="162" t="s">
        <v>490</v>
      </c>
      <c r="C595" s="267" t="s">
        <v>378</v>
      </c>
      <c r="D595" s="269">
        <v>161.35499999999999</v>
      </c>
      <c r="E595" s="69">
        <v>45897</v>
      </c>
      <c r="F595" s="172"/>
      <c r="G595" s="324" t="s">
        <v>663</v>
      </c>
      <c r="H595" s="163" t="s">
        <v>621</v>
      </c>
      <c r="I595" s="31">
        <v>32</v>
      </c>
      <c r="J595" s="329" t="s">
        <v>347</v>
      </c>
      <c r="K595" s="329"/>
      <c r="L595" s="45"/>
      <c r="M595" s="45"/>
      <c r="N595" s="45"/>
      <c r="O595" s="45"/>
    </row>
    <row r="596" spans="1:15" ht="14.5" x14ac:dyDescent="0.3">
      <c r="A596" s="31">
        <v>258</v>
      </c>
      <c r="B596" s="162" t="s">
        <v>485</v>
      </c>
      <c r="C596" s="267" t="s">
        <v>378</v>
      </c>
      <c r="D596" s="269">
        <v>161.35499999999999</v>
      </c>
      <c r="E596" s="69">
        <v>45875</v>
      </c>
      <c r="F596" s="172"/>
      <c r="G596" s="324" t="s">
        <v>675</v>
      </c>
      <c r="H596" s="163" t="s">
        <v>275</v>
      </c>
      <c r="I596" s="31">
        <v>32</v>
      </c>
      <c r="J596" s="329" t="s">
        <v>347</v>
      </c>
      <c r="K596" s="329"/>
      <c r="L596" s="45"/>
      <c r="M596" s="45"/>
      <c r="N596" s="45"/>
      <c r="O596" s="45"/>
    </row>
    <row r="597" spans="1:15" ht="25" x14ac:dyDescent="0.3">
      <c r="A597" s="31">
        <v>259</v>
      </c>
      <c r="B597" s="162" t="s">
        <v>358</v>
      </c>
      <c r="C597" s="267" t="s">
        <v>341</v>
      </c>
      <c r="D597" s="269"/>
      <c r="E597" s="69">
        <v>45908</v>
      </c>
      <c r="F597" s="172"/>
      <c r="G597" s="324" t="s">
        <v>663</v>
      </c>
      <c r="H597" s="163" t="s">
        <v>533</v>
      </c>
      <c r="I597" s="31">
        <v>33</v>
      </c>
      <c r="J597" s="329" t="s">
        <v>347</v>
      </c>
      <c r="K597" s="329"/>
      <c r="L597" s="45"/>
      <c r="M597" s="45"/>
      <c r="N597" s="45"/>
      <c r="O597" s="45"/>
    </row>
    <row r="598" spans="1:15" ht="14.5" x14ac:dyDescent="0.3">
      <c r="A598" s="31">
        <v>260</v>
      </c>
      <c r="B598" s="162" t="s">
        <v>308</v>
      </c>
      <c r="C598" s="267" t="s">
        <v>429</v>
      </c>
      <c r="D598" s="269"/>
      <c r="E598" s="69">
        <v>45911</v>
      </c>
      <c r="F598" s="172"/>
      <c r="G598" s="324" t="s">
        <v>676</v>
      </c>
      <c r="H598" s="163" t="s">
        <v>667</v>
      </c>
      <c r="I598" s="31">
        <v>25</v>
      </c>
      <c r="J598" s="334" t="s">
        <v>347</v>
      </c>
      <c r="K598" s="335"/>
      <c r="L598" s="45"/>
      <c r="M598" s="45"/>
      <c r="N598" s="45"/>
      <c r="O598" s="45"/>
    </row>
    <row r="599" spans="1:15" ht="14.5" x14ac:dyDescent="0.3">
      <c r="A599" s="31"/>
      <c r="B599" s="162"/>
      <c r="C599" s="267"/>
      <c r="D599" s="269"/>
      <c r="E599" s="69"/>
      <c r="F599" s="172"/>
      <c r="G599" s="31"/>
      <c r="H599" s="163"/>
      <c r="I599" s="31"/>
      <c r="J599" s="46"/>
      <c r="K599" s="47"/>
      <c r="L599" s="45"/>
      <c r="M599" s="45"/>
      <c r="N599" s="45"/>
      <c r="O599" s="45"/>
    </row>
    <row r="600" spans="1:15" ht="14.5" x14ac:dyDescent="0.3">
      <c r="A600" s="31"/>
      <c r="B600" s="162"/>
      <c r="C600" s="267"/>
      <c r="D600" s="269"/>
      <c r="E600" s="69"/>
      <c r="F600" s="172"/>
      <c r="G600" s="31"/>
      <c r="H600" s="163"/>
      <c r="I600" s="31"/>
      <c r="J600" s="334"/>
      <c r="K600" s="335"/>
      <c r="L600" s="45"/>
      <c r="M600" s="45"/>
      <c r="N600" s="45"/>
      <c r="O600" s="45"/>
    </row>
    <row r="601" spans="1:15" x14ac:dyDescent="0.3">
      <c r="A601" s="31"/>
      <c r="B601" s="45"/>
      <c r="C601" s="45"/>
      <c r="D601" s="45"/>
      <c r="E601" s="45"/>
      <c r="F601" s="45"/>
      <c r="G601" s="45"/>
      <c r="H601" s="45"/>
      <c r="I601" s="45"/>
      <c r="J601" s="329"/>
      <c r="K601" s="329"/>
      <c r="L601" s="45"/>
      <c r="M601" s="45"/>
      <c r="N601" s="45"/>
      <c r="O601" s="45"/>
    </row>
    <row r="602" spans="1:15" ht="18.649999999999999" customHeight="1" x14ac:dyDescent="0.3">
      <c r="A602" s="395" t="s">
        <v>468</v>
      </c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395"/>
    </row>
    <row r="603" spans="1:15" ht="14.4" customHeight="1" x14ac:dyDescent="0.3">
      <c r="A603" s="428" t="s">
        <v>476</v>
      </c>
      <c r="B603" s="429" t="s">
        <v>469</v>
      </c>
      <c r="C603" s="430" t="s">
        <v>470</v>
      </c>
      <c r="D603" s="430" t="s">
        <v>471</v>
      </c>
      <c r="E603" s="430" t="s">
        <v>481</v>
      </c>
      <c r="F603" s="431" t="s">
        <v>472</v>
      </c>
      <c r="G603" s="431"/>
      <c r="H603" s="431" t="s">
        <v>473</v>
      </c>
      <c r="I603" s="431"/>
      <c r="J603" s="428" t="s">
        <v>484</v>
      </c>
      <c r="K603" s="428"/>
      <c r="L603" s="422" t="s">
        <v>42</v>
      </c>
      <c r="M603" s="423"/>
      <c r="N603" s="423"/>
      <c r="O603" s="424"/>
    </row>
    <row r="604" spans="1:15" ht="14.5" x14ac:dyDescent="0.3">
      <c r="A604" s="428"/>
      <c r="B604" s="429"/>
      <c r="C604" s="430"/>
      <c r="D604" s="430"/>
      <c r="E604" s="430"/>
      <c r="F604" s="202" t="s">
        <v>474</v>
      </c>
      <c r="G604" s="202" t="s">
        <v>475</v>
      </c>
      <c r="H604" s="202" t="s">
        <v>474</v>
      </c>
      <c r="I604" s="202" t="s">
        <v>475</v>
      </c>
      <c r="J604" s="428"/>
      <c r="K604" s="428"/>
      <c r="L604" s="425"/>
      <c r="M604" s="426"/>
      <c r="N604" s="426"/>
      <c r="O604" s="427"/>
    </row>
    <row r="605" spans="1:15" x14ac:dyDescent="0.3">
      <c r="A605" s="153">
        <v>1</v>
      </c>
      <c r="B605" s="250" t="s">
        <v>477</v>
      </c>
      <c r="C605" s="251">
        <v>4.8179999999999996</v>
      </c>
      <c r="D605" s="251" t="s">
        <v>480</v>
      </c>
      <c r="E605" s="252" t="s">
        <v>482</v>
      </c>
      <c r="F605" s="253">
        <v>45780</v>
      </c>
      <c r="G605" s="253">
        <v>45787</v>
      </c>
      <c r="H605" s="253">
        <v>45792</v>
      </c>
      <c r="I605" s="254">
        <v>45795</v>
      </c>
      <c r="J605" s="418" t="s">
        <v>514</v>
      </c>
      <c r="K605" s="418"/>
      <c r="L605" s="408" t="s">
        <v>521</v>
      </c>
      <c r="M605" s="409"/>
      <c r="N605" s="409"/>
      <c r="O605" s="410"/>
    </row>
    <row r="606" spans="1:15" x14ac:dyDescent="0.3">
      <c r="A606" s="153">
        <v>2</v>
      </c>
      <c r="B606" s="250" t="s">
        <v>478</v>
      </c>
      <c r="C606" s="251">
        <v>1.234</v>
      </c>
      <c r="D606" s="251" t="s">
        <v>480</v>
      </c>
      <c r="E606" s="252" t="s">
        <v>482</v>
      </c>
      <c r="F606" s="254">
        <v>45788</v>
      </c>
      <c r="G606" s="254">
        <v>45788</v>
      </c>
      <c r="H606" s="255">
        <v>45794</v>
      </c>
      <c r="I606" s="254">
        <v>45798</v>
      </c>
      <c r="J606" s="418" t="s">
        <v>514</v>
      </c>
      <c r="K606" s="418"/>
      <c r="L606" s="408" t="s">
        <v>521</v>
      </c>
      <c r="M606" s="409"/>
      <c r="N606" s="409"/>
      <c r="O606" s="410"/>
    </row>
    <row r="607" spans="1:15" x14ac:dyDescent="0.3">
      <c r="A607" s="153">
        <v>3</v>
      </c>
      <c r="B607" s="250" t="s">
        <v>479</v>
      </c>
      <c r="C607" s="251">
        <v>3.9569999999999999</v>
      </c>
      <c r="D607" s="251" t="s">
        <v>480</v>
      </c>
      <c r="E607" s="252" t="s">
        <v>483</v>
      </c>
      <c r="F607" s="254">
        <v>45793</v>
      </c>
      <c r="G607" s="254">
        <v>45802</v>
      </c>
      <c r="H607" s="253">
        <v>45834</v>
      </c>
      <c r="I607" s="254">
        <v>45838</v>
      </c>
      <c r="J607" s="418" t="s">
        <v>514</v>
      </c>
      <c r="K607" s="418"/>
      <c r="L607" s="408" t="s">
        <v>531</v>
      </c>
      <c r="M607" s="409"/>
      <c r="N607" s="409"/>
      <c r="O607" s="410"/>
    </row>
    <row r="608" spans="1:15" x14ac:dyDescent="0.3">
      <c r="A608" s="153">
        <v>4</v>
      </c>
      <c r="B608" s="250" t="s">
        <v>517</v>
      </c>
      <c r="C608" s="251">
        <v>2.016</v>
      </c>
      <c r="D608" s="251" t="s">
        <v>480</v>
      </c>
      <c r="E608" s="252" t="s">
        <v>482</v>
      </c>
      <c r="F608" s="254">
        <v>45799</v>
      </c>
      <c r="G608" s="254">
        <v>45806</v>
      </c>
      <c r="H608" s="253">
        <v>45829</v>
      </c>
      <c r="I608" s="254">
        <v>45832</v>
      </c>
      <c r="J608" s="418" t="s">
        <v>514</v>
      </c>
      <c r="K608" s="418"/>
      <c r="L608" s="408" t="s">
        <v>521</v>
      </c>
      <c r="M608" s="409"/>
      <c r="N608" s="409"/>
      <c r="O608" s="410"/>
    </row>
    <row r="609" spans="1:15" x14ac:dyDescent="0.3">
      <c r="A609" s="153">
        <v>5</v>
      </c>
      <c r="B609" s="250" t="s">
        <v>518</v>
      </c>
      <c r="C609" s="251">
        <v>4.2830000000000004</v>
      </c>
      <c r="D609" s="251" t="s">
        <v>480</v>
      </c>
      <c r="E609" s="252" t="s">
        <v>483</v>
      </c>
      <c r="F609" s="254">
        <v>45810</v>
      </c>
      <c r="G609" s="254">
        <v>45816</v>
      </c>
      <c r="H609" s="253">
        <v>45829</v>
      </c>
      <c r="I609" s="254">
        <v>45834</v>
      </c>
      <c r="J609" s="418" t="s">
        <v>514</v>
      </c>
      <c r="K609" s="418"/>
      <c r="L609" s="411" t="s">
        <v>531</v>
      </c>
      <c r="M609" s="412"/>
      <c r="N609" s="412"/>
      <c r="O609" s="413"/>
    </row>
    <row r="610" spans="1:15" x14ac:dyDescent="0.3">
      <c r="A610" s="153">
        <v>6</v>
      </c>
      <c r="B610" s="250" t="s">
        <v>525</v>
      </c>
      <c r="C610" s="282">
        <v>0.223</v>
      </c>
      <c r="D610" s="251" t="s">
        <v>528</v>
      </c>
      <c r="E610" s="252" t="s">
        <v>482</v>
      </c>
      <c r="F610" s="254">
        <v>45818</v>
      </c>
      <c r="G610" s="256">
        <v>45825</v>
      </c>
      <c r="H610" s="129">
        <v>45860</v>
      </c>
      <c r="I610" s="256">
        <v>45861</v>
      </c>
      <c r="J610" s="418" t="s">
        <v>514</v>
      </c>
      <c r="K610" s="418"/>
      <c r="L610" s="414"/>
      <c r="M610" s="415"/>
      <c r="N610" s="415"/>
      <c r="O610" s="416"/>
    </row>
    <row r="611" spans="1:15" x14ac:dyDescent="0.3">
      <c r="A611" s="153">
        <v>7</v>
      </c>
      <c r="B611" s="262" t="s">
        <v>523</v>
      </c>
      <c r="C611" s="257">
        <v>0.40699999999999997</v>
      </c>
      <c r="D611" s="257" t="s">
        <v>528</v>
      </c>
      <c r="E611" s="258" t="s">
        <v>483</v>
      </c>
      <c r="F611" s="259">
        <v>45820</v>
      </c>
      <c r="G611" s="259">
        <v>45827</v>
      </c>
      <c r="H611" s="129">
        <v>45860</v>
      </c>
      <c r="I611" s="259">
        <v>45136</v>
      </c>
      <c r="J611" s="406" t="s">
        <v>514</v>
      </c>
      <c r="K611" s="407"/>
      <c r="L611" s="419"/>
      <c r="M611" s="420"/>
      <c r="N611" s="420"/>
      <c r="O611" s="421"/>
    </row>
    <row r="612" spans="1:15" s="45" customFormat="1" ht="16.75" customHeight="1" x14ac:dyDescent="0.3">
      <c r="A612" s="153">
        <v>8</v>
      </c>
      <c r="B612" s="250" t="s">
        <v>529</v>
      </c>
      <c r="C612" s="251">
        <v>2.226</v>
      </c>
      <c r="D612" s="251" t="s">
        <v>480</v>
      </c>
      <c r="E612" s="252" t="s">
        <v>482</v>
      </c>
      <c r="F612" s="256">
        <v>45856</v>
      </c>
      <c r="G612" s="263">
        <v>45859</v>
      </c>
      <c r="H612" s="252">
        <v>45862</v>
      </c>
      <c r="I612" s="256">
        <v>45866</v>
      </c>
      <c r="J612" s="418" t="s">
        <v>514</v>
      </c>
      <c r="K612" s="418"/>
      <c r="L612" s="419" t="s">
        <v>537</v>
      </c>
      <c r="M612" s="420"/>
      <c r="N612" s="420"/>
      <c r="O612" s="421"/>
    </row>
    <row r="613" spans="1:15" x14ac:dyDescent="0.3">
      <c r="A613" s="153">
        <v>9</v>
      </c>
      <c r="B613" s="250" t="s">
        <v>530</v>
      </c>
      <c r="C613" s="251">
        <v>4.78</v>
      </c>
      <c r="D613" s="251" t="s">
        <v>480</v>
      </c>
      <c r="E613" s="258" t="s">
        <v>483</v>
      </c>
      <c r="F613" s="256">
        <v>45839</v>
      </c>
      <c r="G613" s="263">
        <v>45859</v>
      </c>
      <c r="H613" s="129">
        <v>45860</v>
      </c>
      <c r="I613" s="259">
        <v>45136</v>
      </c>
      <c r="J613" s="418" t="s">
        <v>514</v>
      </c>
      <c r="K613" s="418"/>
      <c r="L613" s="419" t="s">
        <v>535</v>
      </c>
      <c r="M613" s="420"/>
      <c r="N613" s="420"/>
      <c r="O613" s="421"/>
    </row>
    <row r="614" spans="1:15" x14ac:dyDescent="0.3">
      <c r="A614" s="153">
        <v>10</v>
      </c>
      <c r="B614" s="246" t="s">
        <v>532</v>
      </c>
      <c r="C614" s="31">
        <v>0.72299999999999998</v>
      </c>
      <c r="D614" s="251" t="s">
        <v>480</v>
      </c>
      <c r="E614" s="252" t="s">
        <v>482</v>
      </c>
      <c r="F614" s="146">
        <v>45867</v>
      </c>
      <c r="G614" s="146">
        <v>45877</v>
      </c>
      <c r="H614" s="146">
        <v>45895</v>
      </c>
      <c r="I614" s="146">
        <v>45896</v>
      </c>
      <c r="J614" s="418" t="s">
        <v>514</v>
      </c>
      <c r="K614" s="418"/>
      <c r="L614" s="419"/>
      <c r="M614" s="420"/>
      <c r="N614" s="420"/>
      <c r="O614" s="421"/>
    </row>
    <row r="615" spans="1:15" x14ac:dyDescent="0.3">
      <c r="A615" s="153">
        <v>11</v>
      </c>
      <c r="B615" s="45" t="s">
        <v>534</v>
      </c>
      <c r="C615" s="31">
        <v>3.1930000000000001</v>
      </c>
      <c r="D615" s="251" t="s">
        <v>480</v>
      </c>
      <c r="E615" s="258" t="s">
        <v>483</v>
      </c>
      <c r="F615" s="146">
        <v>45880</v>
      </c>
      <c r="G615" s="146">
        <v>45891</v>
      </c>
      <c r="H615" s="146">
        <v>45891</v>
      </c>
      <c r="I615" s="146">
        <v>45893</v>
      </c>
      <c r="J615" s="418" t="s">
        <v>514</v>
      </c>
      <c r="K615" s="418"/>
      <c r="L615" s="419"/>
      <c r="M615" s="420"/>
      <c r="N615" s="420"/>
      <c r="O615" s="421"/>
    </row>
    <row r="616" spans="1:15" x14ac:dyDescent="0.3">
      <c r="A616" s="153">
        <v>12</v>
      </c>
      <c r="B616" s="45" t="s">
        <v>540</v>
      </c>
      <c r="C616" s="31">
        <v>0.28339999999999999</v>
      </c>
      <c r="D616" s="257" t="s">
        <v>528</v>
      </c>
      <c r="E616" s="252" t="s">
        <v>482</v>
      </c>
      <c r="F616" s="146">
        <v>45880</v>
      </c>
      <c r="G616" s="146">
        <v>45880</v>
      </c>
      <c r="H616" s="146">
        <v>45880</v>
      </c>
      <c r="I616" s="146">
        <v>45880</v>
      </c>
      <c r="J616" s="418" t="s">
        <v>514</v>
      </c>
      <c r="K616" s="418"/>
      <c r="L616" s="419"/>
      <c r="M616" s="420"/>
      <c r="N616" s="420"/>
      <c r="O616" s="421"/>
    </row>
    <row r="617" spans="1:15" x14ac:dyDescent="0.3">
      <c r="A617" s="153">
        <v>13</v>
      </c>
      <c r="B617" s="45" t="s">
        <v>543</v>
      </c>
      <c r="C617" s="31">
        <v>4.4160000000000004</v>
      </c>
      <c r="D617" s="251" t="s">
        <v>480</v>
      </c>
      <c r="E617" s="252" t="s">
        <v>482</v>
      </c>
      <c r="F617" s="146">
        <v>45881</v>
      </c>
      <c r="G617" s="146">
        <v>45894</v>
      </c>
      <c r="H617" s="146">
        <v>45898</v>
      </c>
      <c r="I617" s="146">
        <v>45902</v>
      </c>
      <c r="J617" s="418" t="s">
        <v>514</v>
      </c>
      <c r="K617" s="418"/>
      <c r="L617" s="419"/>
      <c r="M617" s="420"/>
      <c r="N617" s="420"/>
      <c r="O617" s="421"/>
    </row>
    <row r="618" spans="1:15" x14ac:dyDescent="0.3">
      <c r="A618" s="153">
        <v>14</v>
      </c>
      <c r="B618" s="45" t="s">
        <v>544</v>
      </c>
      <c r="C618" s="31">
        <v>4.9580000000000002</v>
      </c>
      <c r="D618" s="251" t="s">
        <v>480</v>
      </c>
      <c r="E618" s="45" t="s">
        <v>545</v>
      </c>
      <c r="F618" s="45"/>
      <c r="G618" s="45"/>
      <c r="H618" s="45"/>
      <c r="I618" s="45"/>
      <c r="J618" s="434" t="s">
        <v>661</v>
      </c>
      <c r="K618" s="434"/>
      <c r="L618" s="419"/>
      <c r="M618" s="420"/>
      <c r="N618" s="420"/>
      <c r="O618" s="421"/>
    </row>
    <row r="619" spans="1:15" x14ac:dyDescent="0.3">
      <c r="A619" s="153">
        <v>15</v>
      </c>
      <c r="B619" s="45" t="s">
        <v>619</v>
      </c>
      <c r="C619" s="31">
        <v>4.9470000000000001</v>
      </c>
      <c r="D619" s="251" t="s">
        <v>480</v>
      </c>
      <c r="E619" s="258" t="s">
        <v>483</v>
      </c>
      <c r="F619" s="146">
        <v>45899</v>
      </c>
      <c r="G619" s="146">
        <v>45912</v>
      </c>
      <c r="H619" s="45"/>
      <c r="I619" s="45"/>
      <c r="J619" s="432" t="s">
        <v>664</v>
      </c>
      <c r="K619" s="432"/>
      <c r="L619" s="419"/>
      <c r="M619" s="420"/>
      <c r="N619" s="420"/>
      <c r="O619" s="421"/>
    </row>
    <row r="620" spans="1:15" x14ac:dyDescent="0.3">
      <c r="A620" s="153">
        <v>16</v>
      </c>
      <c r="B620" s="45" t="s">
        <v>620</v>
      </c>
      <c r="C620" s="31">
        <v>3.6110000000000002</v>
      </c>
      <c r="D620" s="251" t="s">
        <v>480</v>
      </c>
      <c r="E620" s="252" t="s">
        <v>482</v>
      </c>
      <c r="F620" s="146">
        <v>45903</v>
      </c>
      <c r="G620" s="146">
        <v>45910</v>
      </c>
      <c r="H620" s="45"/>
      <c r="I620" s="45"/>
      <c r="J620" s="432" t="s">
        <v>664</v>
      </c>
      <c r="K620" s="432"/>
      <c r="L620" s="419"/>
      <c r="M620" s="420"/>
      <c r="N620" s="420"/>
      <c r="O620" s="421"/>
    </row>
    <row r="621" spans="1:15" x14ac:dyDescent="0.3">
      <c r="A621" s="153">
        <v>17</v>
      </c>
      <c r="B621" s="323" t="s">
        <v>669</v>
      </c>
      <c r="C621" s="32">
        <v>0.28000000000000003</v>
      </c>
      <c r="D621" s="257" t="s">
        <v>528</v>
      </c>
      <c r="E621" s="252" t="s">
        <v>482</v>
      </c>
      <c r="F621" s="45"/>
      <c r="G621" s="45"/>
      <c r="H621" s="45"/>
      <c r="I621" s="45"/>
      <c r="J621" s="433" t="s">
        <v>670</v>
      </c>
      <c r="K621" s="434"/>
      <c r="L621" s="419"/>
      <c r="M621" s="420"/>
      <c r="N621" s="420"/>
      <c r="O621" s="421"/>
    </row>
    <row r="622" spans="1:15" x14ac:dyDescent="0.3">
      <c r="A622" s="153">
        <v>18</v>
      </c>
      <c r="B622" s="45" t="s">
        <v>671</v>
      </c>
      <c r="C622" s="31">
        <v>2.75</v>
      </c>
      <c r="D622" s="251" t="s">
        <v>480</v>
      </c>
      <c r="E622" s="258" t="s">
        <v>483</v>
      </c>
      <c r="F622" s="45"/>
      <c r="G622" s="45"/>
      <c r="H622" s="45"/>
      <c r="I622" s="45"/>
      <c r="J622" s="433" t="s">
        <v>672</v>
      </c>
      <c r="K622" s="434"/>
      <c r="L622" s="419"/>
      <c r="M622" s="420"/>
      <c r="N622" s="420"/>
      <c r="O622" s="421"/>
    </row>
    <row r="623" spans="1:15" x14ac:dyDescent="0.3">
      <c r="A623" s="153">
        <v>19</v>
      </c>
      <c r="B623" s="45"/>
      <c r="C623" s="45"/>
      <c r="D623" s="45"/>
      <c r="E623" s="45"/>
      <c r="F623" s="45"/>
      <c r="G623" s="45"/>
      <c r="H623" s="45"/>
      <c r="I623" s="45"/>
      <c r="J623" s="336"/>
      <c r="K623" s="336"/>
      <c r="L623" s="419"/>
      <c r="M623" s="420"/>
      <c r="N623" s="420"/>
      <c r="O623" s="421"/>
    </row>
    <row r="624" spans="1:15" x14ac:dyDescent="0.3">
      <c r="A624" s="153">
        <v>20</v>
      </c>
      <c r="B624" s="45"/>
      <c r="C624" s="45"/>
      <c r="D624" s="45"/>
      <c r="E624" s="45"/>
      <c r="F624" s="45"/>
      <c r="G624" s="45"/>
      <c r="H624" s="45"/>
      <c r="I624" s="45"/>
      <c r="J624" s="336"/>
      <c r="K624" s="336"/>
      <c r="L624" s="417"/>
      <c r="M624" s="409"/>
      <c r="N624" s="409"/>
      <c r="O624" s="410"/>
    </row>
    <row r="625" spans="1:15" x14ac:dyDescent="0.3">
      <c r="A625" s="153">
        <v>21</v>
      </c>
      <c r="B625" s="45"/>
      <c r="C625" s="45"/>
      <c r="D625" s="45"/>
      <c r="E625" s="45"/>
      <c r="F625" s="45"/>
      <c r="G625" s="45"/>
      <c r="H625" s="45"/>
      <c r="I625" s="45"/>
      <c r="J625" s="336"/>
      <c r="K625" s="336"/>
      <c r="L625" s="419"/>
      <c r="M625" s="420"/>
      <c r="N625" s="420"/>
      <c r="O625" s="421"/>
    </row>
    <row r="626" spans="1:15" x14ac:dyDescent="0.3">
      <c r="A626" s="153">
        <v>22</v>
      </c>
      <c r="B626" s="45"/>
      <c r="C626" s="45"/>
      <c r="D626" s="45"/>
      <c r="E626" s="45"/>
      <c r="F626" s="45"/>
      <c r="G626" s="45"/>
      <c r="H626" s="45"/>
      <c r="I626" s="45"/>
      <c r="J626" s="336"/>
      <c r="K626" s="336"/>
      <c r="L626" s="336"/>
      <c r="M626" s="336"/>
      <c r="N626" s="336"/>
      <c r="O626" s="336"/>
    </row>
  </sheetData>
  <mergeCells count="727">
    <mergeCell ref="L625:O625"/>
    <mergeCell ref="L626:O626"/>
    <mergeCell ref="J625:K625"/>
    <mergeCell ref="J626:K626"/>
    <mergeCell ref="L612:O612"/>
    <mergeCell ref="L613:O613"/>
    <mergeCell ref="L614:O614"/>
    <mergeCell ref="L615:O615"/>
    <mergeCell ref="L616:O616"/>
    <mergeCell ref="L617:O617"/>
    <mergeCell ref="L618:O618"/>
    <mergeCell ref="L619:O619"/>
    <mergeCell ref="L620:O620"/>
    <mergeCell ref="J620:K620"/>
    <mergeCell ref="J621:K621"/>
    <mergeCell ref="J622:K622"/>
    <mergeCell ref="J623:K623"/>
    <mergeCell ref="J624:K624"/>
    <mergeCell ref="J617:K617"/>
    <mergeCell ref="J618:K618"/>
    <mergeCell ref="J619:K619"/>
    <mergeCell ref="L621:O621"/>
    <mergeCell ref="L622:O622"/>
    <mergeCell ref="L623:O623"/>
    <mergeCell ref="L624:O624"/>
    <mergeCell ref="J605:K605"/>
    <mergeCell ref="J606:K606"/>
    <mergeCell ref="J612:K612"/>
    <mergeCell ref="J613:K613"/>
    <mergeCell ref="J614:K614"/>
    <mergeCell ref="J615:K615"/>
    <mergeCell ref="J616:K616"/>
    <mergeCell ref="A602:O602"/>
    <mergeCell ref="L611:O611"/>
    <mergeCell ref="L603:O604"/>
    <mergeCell ref="J607:K607"/>
    <mergeCell ref="J608:K608"/>
    <mergeCell ref="J609:K609"/>
    <mergeCell ref="J610:K610"/>
    <mergeCell ref="L605:O605"/>
    <mergeCell ref="A603:A604"/>
    <mergeCell ref="B603:B604"/>
    <mergeCell ref="C603:C604"/>
    <mergeCell ref="D603:D604"/>
    <mergeCell ref="E603:E604"/>
    <mergeCell ref="F603:G603"/>
    <mergeCell ref="H603:I603"/>
    <mergeCell ref="J603:K604"/>
    <mergeCell ref="L606:O606"/>
    <mergeCell ref="L607:O607"/>
    <mergeCell ref="L608:O608"/>
    <mergeCell ref="L609:O609"/>
    <mergeCell ref="L610:O610"/>
    <mergeCell ref="J562:K562"/>
    <mergeCell ref="J564:K564"/>
    <mergeCell ref="J566:K566"/>
    <mergeCell ref="J563:K563"/>
    <mergeCell ref="J600:K600"/>
    <mergeCell ref="J579:K579"/>
    <mergeCell ref="J592:K592"/>
    <mergeCell ref="J582:K582"/>
    <mergeCell ref="J580:K580"/>
    <mergeCell ref="J577:K577"/>
    <mergeCell ref="J578:K578"/>
    <mergeCell ref="J584:K584"/>
    <mergeCell ref="J585:K585"/>
    <mergeCell ref="J581:K581"/>
    <mergeCell ref="J590:K590"/>
    <mergeCell ref="J591:K591"/>
    <mergeCell ref="J586:K586"/>
    <mergeCell ref="J587:K587"/>
    <mergeCell ref="J593:K593"/>
    <mergeCell ref="J611:K611"/>
    <mergeCell ref="J531:K531"/>
    <mergeCell ref="J526:K526"/>
    <mergeCell ref="J530:K530"/>
    <mergeCell ref="J525:K525"/>
    <mergeCell ref="J575:K575"/>
    <mergeCell ref="J569:K569"/>
    <mergeCell ref="J556:K556"/>
    <mergeCell ref="J565:K565"/>
    <mergeCell ref="J555:K555"/>
    <mergeCell ref="J572:K572"/>
    <mergeCell ref="J557:K557"/>
    <mergeCell ref="J558:K558"/>
    <mergeCell ref="J534:K534"/>
    <mergeCell ref="J545:K545"/>
    <mergeCell ref="J546:K546"/>
    <mergeCell ref="J543:K543"/>
    <mergeCell ref="J541:K541"/>
    <mergeCell ref="J524:K524"/>
    <mergeCell ref="J527:K527"/>
    <mergeCell ref="J516:K516"/>
    <mergeCell ref="J518:K518"/>
    <mergeCell ref="J505:K505"/>
    <mergeCell ref="J485:K485"/>
    <mergeCell ref="J495:K495"/>
    <mergeCell ref="J496:K496"/>
    <mergeCell ref="J503:K503"/>
    <mergeCell ref="J501:K501"/>
    <mergeCell ref="J502:K502"/>
    <mergeCell ref="J515:K515"/>
    <mergeCell ref="J510:K510"/>
    <mergeCell ref="J512:K512"/>
    <mergeCell ref="J520:K520"/>
    <mergeCell ref="J458:K458"/>
    <mergeCell ref="J459:K459"/>
    <mergeCell ref="J517:K517"/>
    <mergeCell ref="J479:K479"/>
    <mergeCell ref="J469:K469"/>
    <mergeCell ref="J466:K466"/>
    <mergeCell ref="J467:K467"/>
    <mergeCell ref="J468:K468"/>
    <mergeCell ref="J483:K483"/>
    <mergeCell ref="J540:K540"/>
    <mergeCell ref="J554:K554"/>
    <mergeCell ref="J484:K484"/>
    <mergeCell ref="J521:K521"/>
    <mergeCell ref="J522:K522"/>
    <mergeCell ref="J523:K523"/>
    <mergeCell ref="J487:K487"/>
    <mergeCell ref="J488:K488"/>
    <mergeCell ref="J489:K489"/>
    <mergeCell ref="J508:K508"/>
    <mergeCell ref="J509:K509"/>
    <mergeCell ref="J507:K507"/>
    <mergeCell ref="J490:K490"/>
    <mergeCell ref="J491:K491"/>
    <mergeCell ref="J552:K552"/>
    <mergeCell ref="J553:K553"/>
    <mergeCell ref="J550:K550"/>
    <mergeCell ref="J549:K549"/>
    <mergeCell ref="J500:K500"/>
    <mergeCell ref="J506:K506"/>
    <mergeCell ref="J519:K519"/>
    <mergeCell ref="J499:K499"/>
    <mergeCell ref="J529:K529"/>
    <mergeCell ref="J528:K528"/>
    <mergeCell ref="J597:K597"/>
    <mergeCell ref="N16:N17"/>
    <mergeCell ref="J497:K497"/>
    <mergeCell ref="J498:K498"/>
    <mergeCell ref="J492:K492"/>
    <mergeCell ref="J493:K493"/>
    <mergeCell ref="J486:K486"/>
    <mergeCell ref="J470:K470"/>
    <mergeCell ref="J464:K464"/>
    <mergeCell ref="J474:K474"/>
    <mergeCell ref="J471:K471"/>
    <mergeCell ref="J472:K472"/>
    <mergeCell ref="J473:K473"/>
    <mergeCell ref="J480:K480"/>
    <mergeCell ref="J481:K481"/>
    <mergeCell ref="J494:K494"/>
    <mergeCell ref="J475:K475"/>
    <mergeCell ref="J476:K476"/>
    <mergeCell ref="J391:K391"/>
    <mergeCell ref="J482:K482"/>
    <mergeCell ref="J559:K559"/>
    <mergeCell ref="J561:K561"/>
    <mergeCell ref="J533:K533"/>
    <mergeCell ref="J535:K535"/>
    <mergeCell ref="J397:K397"/>
    <mergeCell ref="A289:A290"/>
    <mergeCell ref="A317:A318"/>
    <mergeCell ref="J451:K451"/>
    <mergeCell ref="J452:K452"/>
    <mergeCell ref="J334:K334"/>
    <mergeCell ref="J442:K442"/>
    <mergeCell ref="J444:K444"/>
    <mergeCell ref="J445:K445"/>
    <mergeCell ref="J446:K446"/>
    <mergeCell ref="J447:K447"/>
    <mergeCell ref="J448:K448"/>
    <mergeCell ref="J449:K449"/>
    <mergeCell ref="J450:K450"/>
    <mergeCell ref="J400:K400"/>
    <mergeCell ref="J348:K348"/>
    <mergeCell ref="J342:K342"/>
    <mergeCell ref="J339:K339"/>
    <mergeCell ref="J405:K405"/>
    <mergeCell ref="J402:K402"/>
    <mergeCell ref="J403:K403"/>
    <mergeCell ref="J410:K410"/>
    <mergeCell ref="J409:K409"/>
    <mergeCell ref="J440:K440"/>
    <mergeCell ref="J455:K455"/>
    <mergeCell ref="J456:K456"/>
    <mergeCell ref="J457:K457"/>
    <mergeCell ref="J398:K398"/>
    <mergeCell ref="J441:K441"/>
    <mergeCell ref="J349:K349"/>
    <mergeCell ref="J351:K351"/>
    <mergeCell ref="J354:K354"/>
    <mergeCell ref="J361:K361"/>
    <mergeCell ref="J360:K360"/>
    <mergeCell ref="J368:K368"/>
    <mergeCell ref="J374:K374"/>
    <mergeCell ref="J375:K375"/>
    <mergeCell ref="J376:K376"/>
    <mergeCell ref="J372:K372"/>
    <mergeCell ref="J373:K373"/>
    <mergeCell ref="J378:K378"/>
    <mergeCell ref="J381:K381"/>
    <mergeCell ref="J387:K387"/>
    <mergeCell ref="J382:K382"/>
    <mergeCell ref="J386:K386"/>
    <mergeCell ref="J371:K371"/>
    <mergeCell ref="J383:K383"/>
    <mergeCell ref="J408:K408"/>
    <mergeCell ref="J571:K571"/>
    <mergeCell ref="J570:K570"/>
    <mergeCell ref="J601:K601"/>
    <mergeCell ref="J537:K537"/>
    <mergeCell ref="J532:K532"/>
    <mergeCell ref="J573:K573"/>
    <mergeCell ref="J544:K544"/>
    <mergeCell ref="J536:K536"/>
    <mergeCell ref="J567:K567"/>
    <mergeCell ref="J568:K568"/>
    <mergeCell ref="J574:K574"/>
    <mergeCell ref="J583:K583"/>
    <mergeCell ref="J589:K589"/>
    <mergeCell ref="J542:K542"/>
    <mergeCell ref="J551:K551"/>
    <mergeCell ref="J539:K539"/>
    <mergeCell ref="J538:K538"/>
    <mergeCell ref="J547:K547"/>
    <mergeCell ref="J548:K548"/>
    <mergeCell ref="J576:K576"/>
    <mergeCell ref="J598:K598"/>
    <mergeCell ref="J594:K594"/>
    <mergeCell ref="J595:K595"/>
    <mergeCell ref="J596:K596"/>
    <mergeCell ref="J477:K477"/>
    <mergeCell ref="J478:K478"/>
    <mergeCell ref="J588:K588"/>
    <mergeCell ref="J404:K404"/>
    <mergeCell ref="J406:K406"/>
    <mergeCell ref="J414:K414"/>
    <mergeCell ref="J421:K421"/>
    <mergeCell ref="J423:K423"/>
    <mergeCell ref="J424:K424"/>
    <mergeCell ref="J411:K411"/>
    <mergeCell ref="J513:K513"/>
    <mergeCell ref="J514:K514"/>
    <mergeCell ref="J511:K511"/>
    <mergeCell ref="J434:K434"/>
    <mergeCell ref="J419:K419"/>
    <mergeCell ref="J415:K415"/>
    <mergeCell ref="J412:K412"/>
    <mergeCell ref="J413:K413"/>
    <mergeCell ref="J453:K453"/>
    <mergeCell ref="J454:K454"/>
    <mergeCell ref="J460:K460"/>
    <mergeCell ref="J461:K461"/>
    <mergeCell ref="J465:K465"/>
    <mergeCell ref="J463:K463"/>
    <mergeCell ref="J399:K399"/>
    <mergeCell ref="J422:K422"/>
    <mergeCell ref="J401:K401"/>
    <mergeCell ref="J407:K407"/>
    <mergeCell ref="J429:K429"/>
    <mergeCell ref="J504:K504"/>
    <mergeCell ref="J420:K420"/>
    <mergeCell ref="J416:K416"/>
    <mergeCell ref="J417:K417"/>
    <mergeCell ref="J418:K418"/>
    <mergeCell ref="J443:K443"/>
    <mergeCell ref="J435:K435"/>
    <mergeCell ref="J436:K436"/>
    <mergeCell ref="J437:K437"/>
    <mergeCell ref="J438:K438"/>
    <mergeCell ref="J439:K439"/>
    <mergeCell ref="J425:K425"/>
    <mergeCell ref="J428:K428"/>
    <mergeCell ref="J426:K426"/>
    <mergeCell ref="J427:K427"/>
    <mergeCell ref="J433:K433"/>
    <mergeCell ref="J430:K430"/>
    <mergeCell ref="J431:K431"/>
    <mergeCell ref="J432:K432"/>
    <mergeCell ref="N285:O285"/>
    <mergeCell ref="J324:K324"/>
    <mergeCell ref="J323:K323"/>
    <mergeCell ref="J322:K322"/>
    <mergeCell ref="J321:K321"/>
    <mergeCell ref="N336:O336"/>
    <mergeCell ref="J329:K329"/>
    <mergeCell ref="J286:K286"/>
    <mergeCell ref="J312:K312"/>
    <mergeCell ref="J325:K325"/>
    <mergeCell ref="J301:K301"/>
    <mergeCell ref="J302:K302"/>
    <mergeCell ref="J335:K335"/>
    <mergeCell ref="J310:K310"/>
    <mergeCell ref="J327:K327"/>
    <mergeCell ref="J328:K328"/>
    <mergeCell ref="J317:K317"/>
    <mergeCell ref="J314:K314"/>
    <mergeCell ref="J330:K330"/>
    <mergeCell ref="J315:K315"/>
    <mergeCell ref="J331:K331"/>
    <mergeCell ref="N256:O256"/>
    <mergeCell ref="N257:O257"/>
    <mergeCell ref="N258:O258"/>
    <mergeCell ref="N259:O259"/>
    <mergeCell ref="N260:O260"/>
    <mergeCell ref="N261:O261"/>
    <mergeCell ref="N262:O262"/>
    <mergeCell ref="N263:O263"/>
    <mergeCell ref="N264:O264"/>
    <mergeCell ref="N266:O266"/>
    <mergeCell ref="N267:O267"/>
    <mergeCell ref="N268:O268"/>
    <mergeCell ref="N269:O269"/>
    <mergeCell ref="J264:K264"/>
    <mergeCell ref="N275:O275"/>
    <mergeCell ref="J266:K266"/>
    <mergeCell ref="J269:K269"/>
    <mergeCell ref="J274:K274"/>
    <mergeCell ref="N270:O270"/>
    <mergeCell ref="N271:O271"/>
    <mergeCell ref="N272:O272"/>
    <mergeCell ref="N273:O273"/>
    <mergeCell ref="J271:K271"/>
    <mergeCell ref="J273:K273"/>
    <mergeCell ref="N265:O265"/>
    <mergeCell ref="N274:O274"/>
    <mergeCell ref="J165:K165"/>
    <mergeCell ref="J152:K152"/>
    <mergeCell ref="J169:K169"/>
    <mergeCell ref="J170:K170"/>
    <mergeCell ref="J171:K171"/>
    <mergeCell ref="J172:K172"/>
    <mergeCell ref="J173:K173"/>
    <mergeCell ref="J166:K166"/>
    <mergeCell ref="J167:K167"/>
    <mergeCell ref="J168:K168"/>
    <mergeCell ref="J156:K156"/>
    <mergeCell ref="J157:K157"/>
    <mergeCell ref="J253:K253"/>
    <mergeCell ref="J257:K257"/>
    <mergeCell ref="J263:K263"/>
    <mergeCell ref="J163:K163"/>
    <mergeCell ref="J311:K311"/>
    <mergeCell ref="J313:K313"/>
    <mergeCell ref="M339:O339"/>
    <mergeCell ref="J308:K308"/>
    <mergeCell ref="J299:K299"/>
    <mergeCell ref="J284:K284"/>
    <mergeCell ref="J185:K185"/>
    <mergeCell ref="J176:K176"/>
    <mergeCell ref="J181:K181"/>
    <mergeCell ref="J182:K182"/>
    <mergeCell ref="J180:K180"/>
    <mergeCell ref="J220:K220"/>
    <mergeCell ref="J221:K221"/>
    <mergeCell ref="J237:K237"/>
    <mergeCell ref="J229:K229"/>
    <mergeCell ref="J230:K230"/>
    <mergeCell ref="J231:K231"/>
    <mergeCell ref="J184:K184"/>
    <mergeCell ref="J164:K164"/>
    <mergeCell ref="J175:K175"/>
    <mergeCell ref="J151:K151"/>
    <mergeCell ref="J149:K149"/>
    <mergeCell ref="J332:K332"/>
    <mergeCell ref="J289:K289"/>
    <mergeCell ref="J280:K280"/>
    <mergeCell ref="J281:K281"/>
    <mergeCell ref="J283:K283"/>
    <mergeCell ref="A337:O337"/>
    <mergeCell ref="M338:O338"/>
    <mergeCell ref="J296:K296"/>
    <mergeCell ref="J297:K297"/>
    <mergeCell ref="J294:K294"/>
    <mergeCell ref="J288:K288"/>
    <mergeCell ref="J282:K282"/>
    <mergeCell ref="J305:K305"/>
    <mergeCell ref="J306:K306"/>
    <mergeCell ref="J307:K307"/>
    <mergeCell ref="J275:K275"/>
    <mergeCell ref="J290:K290"/>
    <mergeCell ref="J291:K291"/>
    <mergeCell ref="J292:K292"/>
    <mergeCell ref="J279:K279"/>
    <mergeCell ref="J276:K276"/>
    <mergeCell ref="J309:K309"/>
    <mergeCell ref="J113:K113"/>
    <mergeCell ref="J114:K114"/>
    <mergeCell ref="J118:K118"/>
    <mergeCell ref="J116:K116"/>
    <mergeCell ref="J117:K117"/>
    <mergeCell ref="J145:K145"/>
    <mergeCell ref="J277:K277"/>
    <mergeCell ref="J119:K119"/>
    <mergeCell ref="J268:K268"/>
    <mergeCell ref="J270:K270"/>
    <mergeCell ref="J267:K267"/>
    <mergeCell ref="J245:K245"/>
    <mergeCell ref="J246:K246"/>
    <mergeCell ref="J247:K247"/>
    <mergeCell ref="J248:K248"/>
    <mergeCell ref="J249:K249"/>
    <mergeCell ref="J250:K250"/>
    <mergeCell ref="J251:K251"/>
    <mergeCell ref="J188:K188"/>
    <mergeCell ref="J115:K115"/>
    <mergeCell ref="J186:K186"/>
    <mergeCell ref="J183:K183"/>
    <mergeCell ref="J174:K174"/>
    <mergeCell ref="J158:K158"/>
    <mergeCell ref="N98:O98"/>
    <mergeCell ref="N94:O94"/>
    <mergeCell ref="N95:O95"/>
    <mergeCell ref="N96:O96"/>
    <mergeCell ref="N97:O97"/>
    <mergeCell ref="J98:K98"/>
    <mergeCell ref="J109:K109"/>
    <mergeCell ref="J110:K110"/>
    <mergeCell ref="J111:K111"/>
    <mergeCell ref="J107:K107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12:K112"/>
    <mergeCell ref="J139:K139"/>
    <mergeCell ref="J108:K108"/>
    <mergeCell ref="J91:K91"/>
    <mergeCell ref="J87:K87"/>
    <mergeCell ref="J88:K88"/>
    <mergeCell ref="J89:K89"/>
    <mergeCell ref="J90:K90"/>
    <mergeCell ref="J97:K97"/>
    <mergeCell ref="J92:K92"/>
    <mergeCell ref="J94:K94"/>
    <mergeCell ref="J95:K95"/>
    <mergeCell ref="J96:K96"/>
    <mergeCell ref="J93:K93"/>
    <mergeCell ref="J133:K133"/>
    <mergeCell ref="J134:K134"/>
    <mergeCell ref="J135:K135"/>
    <mergeCell ref="J136:K136"/>
    <mergeCell ref="J137:K137"/>
    <mergeCell ref="J138:K138"/>
    <mergeCell ref="J120:K120"/>
    <mergeCell ref="J121:K121"/>
    <mergeCell ref="J124:K124"/>
    <mergeCell ref="J125:K125"/>
    <mergeCell ref="N87:O87"/>
    <mergeCell ref="N90:O90"/>
    <mergeCell ref="J65:K65"/>
    <mergeCell ref="J86:K86"/>
    <mergeCell ref="J76:K76"/>
    <mergeCell ref="J74:K74"/>
    <mergeCell ref="J72:K72"/>
    <mergeCell ref="J80:K80"/>
    <mergeCell ref="J82:K82"/>
    <mergeCell ref="J68:K68"/>
    <mergeCell ref="N72:O72"/>
    <mergeCell ref="N80:O80"/>
    <mergeCell ref="N78:O78"/>
    <mergeCell ref="N77:O77"/>
    <mergeCell ref="N81:O81"/>
    <mergeCell ref="N82:O82"/>
    <mergeCell ref="J78:K78"/>
    <mergeCell ref="J75:K75"/>
    <mergeCell ref="J79:K79"/>
    <mergeCell ref="J77:K77"/>
    <mergeCell ref="J83:K83"/>
    <mergeCell ref="J81:K81"/>
    <mergeCell ref="J73:K73"/>
    <mergeCell ref="J84:K84"/>
    <mergeCell ref="J85:K85"/>
    <mergeCell ref="N84:O84"/>
    <mergeCell ref="N59:O59"/>
    <mergeCell ref="J59:K59"/>
    <mergeCell ref="J60:K60"/>
    <mergeCell ref="N60:O60"/>
    <mergeCell ref="N66:O66"/>
    <mergeCell ref="N67:O67"/>
    <mergeCell ref="N70:O70"/>
    <mergeCell ref="N71:O71"/>
    <mergeCell ref="N68:O68"/>
    <mergeCell ref="J64:K64"/>
    <mergeCell ref="J66:K66"/>
    <mergeCell ref="J67:K67"/>
    <mergeCell ref="J70:K70"/>
    <mergeCell ref="J63:K63"/>
    <mergeCell ref="N69:O69"/>
    <mergeCell ref="J61:K61"/>
    <mergeCell ref="J62:K62"/>
    <mergeCell ref="N61:O61"/>
    <mergeCell ref="N64:O64"/>
    <mergeCell ref="J71:K71"/>
    <mergeCell ref="N63:O63"/>
    <mergeCell ref="N62:O62"/>
    <mergeCell ref="J69:K69"/>
    <mergeCell ref="N65:O65"/>
    <mergeCell ref="J35:K35"/>
    <mergeCell ref="N35:O35"/>
    <mergeCell ref="N93:O93"/>
    <mergeCell ref="N92:O92"/>
    <mergeCell ref="N83:O83"/>
    <mergeCell ref="N85:O85"/>
    <mergeCell ref="N91:O91"/>
    <mergeCell ref="N79:O79"/>
    <mergeCell ref="N36:O36"/>
    <mergeCell ref="J41:K41"/>
    <mergeCell ref="J40:K40"/>
    <mergeCell ref="J42:K42"/>
    <mergeCell ref="J43:K43"/>
    <mergeCell ref="J44:K44"/>
    <mergeCell ref="J45:K45"/>
    <mergeCell ref="J46:K46"/>
    <mergeCell ref="J53:K53"/>
    <mergeCell ref="J38:K38"/>
    <mergeCell ref="J36:K36"/>
    <mergeCell ref="J48:K48"/>
    <mergeCell ref="J49:K49"/>
    <mergeCell ref="J47:K47"/>
    <mergeCell ref="N58:O58"/>
    <mergeCell ref="J58:K58"/>
    <mergeCell ref="N56:O56"/>
    <mergeCell ref="J57:K57"/>
    <mergeCell ref="N57:O57"/>
    <mergeCell ref="J55:K55"/>
    <mergeCell ref="N53:O53"/>
    <mergeCell ref="N52:O52"/>
    <mergeCell ref="J39:K39"/>
    <mergeCell ref="J51:K51"/>
    <mergeCell ref="J52:K52"/>
    <mergeCell ref="J34:K34"/>
    <mergeCell ref="J126:K126"/>
    <mergeCell ref="J127:K127"/>
    <mergeCell ref="O16:O17"/>
    <mergeCell ref="J54:K54"/>
    <mergeCell ref="J50:K50"/>
    <mergeCell ref="N38:O38"/>
    <mergeCell ref="J37:K37"/>
    <mergeCell ref="N37:O37"/>
    <mergeCell ref="J56:K56"/>
    <mergeCell ref="N54:O54"/>
    <mergeCell ref="N55:O55"/>
    <mergeCell ref="N34:O34"/>
    <mergeCell ref="N20:O20"/>
    <mergeCell ref="J23:O23"/>
    <mergeCell ref="J30:K30"/>
    <mergeCell ref="J24:O24"/>
    <mergeCell ref="N31:O31"/>
    <mergeCell ref="N30:O30"/>
    <mergeCell ref="J31:K31"/>
    <mergeCell ref="J33:K33"/>
    <mergeCell ref="N33:O33"/>
    <mergeCell ref="J32:K32"/>
    <mergeCell ref="N32:O32"/>
    <mergeCell ref="I23:I28"/>
    <mergeCell ref="A29:O29"/>
    <mergeCell ref="A1:B5"/>
    <mergeCell ref="C1:M1"/>
    <mergeCell ref="N1:O5"/>
    <mergeCell ref="D2:I2"/>
    <mergeCell ref="D3:I3"/>
    <mergeCell ref="D4:I4"/>
    <mergeCell ref="D5:I5"/>
    <mergeCell ref="L6:M6"/>
    <mergeCell ref="A6:I6"/>
    <mergeCell ref="J6:K6"/>
    <mergeCell ref="H23:H28"/>
    <mergeCell ref="J22:O22"/>
    <mergeCell ref="A21:O21"/>
    <mergeCell ref="J25:O25"/>
    <mergeCell ref="J26:O26"/>
    <mergeCell ref="J27:O27"/>
    <mergeCell ref="J28:O28"/>
    <mergeCell ref="O12:O13"/>
    <mergeCell ref="J193:K193"/>
    <mergeCell ref="J194:K194"/>
    <mergeCell ref="J195:K195"/>
    <mergeCell ref="J196:K196"/>
    <mergeCell ref="J197:K197"/>
    <mergeCell ref="J198:K198"/>
    <mergeCell ref="J140:K140"/>
    <mergeCell ref="J147:K147"/>
    <mergeCell ref="J148:K148"/>
    <mergeCell ref="J177:K177"/>
    <mergeCell ref="J178:K178"/>
    <mergeCell ref="J179:K179"/>
    <mergeCell ref="J144:K144"/>
    <mergeCell ref="J146:K146"/>
    <mergeCell ref="J159:K159"/>
    <mergeCell ref="J160:K160"/>
    <mergeCell ref="J161:K161"/>
    <mergeCell ref="J162:K162"/>
    <mergeCell ref="J141:K141"/>
    <mergeCell ref="J143:K143"/>
    <mergeCell ref="J153:K153"/>
    <mergeCell ref="J154:K154"/>
    <mergeCell ref="J155:K155"/>
    <mergeCell ref="J150:K150"/>
    <mergeCell ref="J201:K201"/>
    <mergeCell ref="J202:K202"/>
    <mergeCell ref="J203:K203"/>
    <mergeCell ref="J214:K214"/>
    <mergeCell ref="J215:K215"/>
    <mergeCell ref="J216:K216"/>
    <mergeCell ref="J209:K209"/>
    <mergeCell ref="J210:K210"/>
    <mergeCell ref="J211:K211"/>
    <mergeCell ref="J204:K204"/>
    <mergeCell ref="J205:K205"/>
    <mergeCell ref="J206:K206"/>
    <mergeCell ref="J207:K207"/>
    <mergeCell ref="J212:K212"/>
    <mergeCell ref="J213:K213"/>
    <mergeCell ref="J208:K208"/>
    <mergeCell ref="J128:K128"/>
    <mergeCell ref="J130:K130"/>
    <mergeCell ref="J131:K131"/>
    <mergeCell ref="J123:K123"/>
    <mergeCell ref="J122:K122"/>
    <mergeCell ref="J129:K129"/>
    <mergeCell ref="J142:K142"/>
    <mergeCell ref="J132:K132"/>
    <mergeCell ref="J235:K235"/>
    <mergeCell ref="J227:K227"/>
    <mergeCell ref="J228:K228"/>
    <mergeCell ref="J222:K222"/>
    <mergeCell ref="J223:K223"/>
    <mergeCell ref="J224:K224"/>
    <mergeCell ref="J189:K189"/>
    <mergeCell ref="J190:K190"/>
    <mergeCell ref="J191:K191"/>
    <mergeCell ref="J192:K192"/>
    <mergeCell ref="J187:K187"/>
    <mergeCell ref="J217:K217"/>
    <mergeCell ref="J218:K218"/>
    <mergeCell ref="J219:K219"/>
    <mergeCell ref="J199:K199"/>
    <mergeCell ref="J200:K200"/>
    <mergeCell ref="J303:K303"/>
    <mergeCell ref="J304:K304"/>
    <mergeCell ref="J394:K394"/>
    <mergeCell ref="J343:K343"/>
    <mergeCell ref="J340:K340"/>
    <mergeCell ref="J344:K344"/>
    <mergeCell ref="J300:K300"/>
    <mergeCell ref="J320:K320"/>
    <mergeCell ref="J260:K260"/>
    <mergeCell ref="J262:K262"/>
    <mergeCell ref="J336:K336"/>
    <mergeCell ref="J319:K319"/>
    <mergeCell ref="J326:K326"/>
    <mergeCell ref="J347:K347"/>
    <mergeCell ref="J316:K316"/>
    <mergeCell ref="J272:K272"/>
    <mergeCell ref="J293:K293"/>
    <mergeCell ref="J318:K318"/>
    <mergeCell ref="J333:K333"/>
    <mergeCell ref="J295:K295"/>
    <mergeCell ref="J298:K298"/>
    <mergeCell ref="J384:K384"/>
    <mergeCell ref="J396:K396"/>
    <mergeCell ref="J355:K355"/>
    <mergeCell ref="J356:K356"/>
    <mergeCell ref="J379:K379"/>
    <mergeCell ref="J364:K364"/>
    <mergeCell ref="J395:K395"/>
    <mergeCell ref="J377:K377"/>
    <mergeCell ref="J350:K350"/>
    <mergeCell ref="J357:K357"/>
    <mergeCell ref="J358:K358"/>
    <mergeCell ref="J365:K365"/>
    <mergeCell ref="J366:K366"/>
    <mergeCell ref="J367:K367"/>
    <mergeCell ref="J359:K359"/>
    <mergeCell ref="J363:K363"/>
    <mergeCell ref="J353:K353"/>
    <mergeCell ref="J385:K385"/>
    <mergeCell ref="J392:K392"/>
    <mergeCell ref="J393:K393"/>
    <mergeCell ref="J352:K352"/>
    <mergeCell ref="J380:K380"/>
    <mergeCell ref="J370:K370"/>
    <mergeCell ref="J369:K369"/>
    <mergeCell ref="J238:K238"/>
    <mergeCell ref="J287:K287"/>
    <mergeCell ref="J225:K225"/>
    <mergeCell ref="J240:K240"/>
    <mergeCell ref="J241:K241"/>
    <mergeCell ref="J242:K242"/>
    <mergeCell ref="J243:K243"/>
    <mergeCell ref="J244:K244"/>
    <mergeCell ref="J278:K278"/>
    <mergeCell ref="J232:K232"/>
    <mergeCell ref="J265:K265"/>
    <mergeCell ref="J261:K261"/>
    <mergeCell ref="J236:K236"/>
    <mergeCell ref="J239:K239"/>
    <mergeCell ref="J226:K226"/>
    <mergeCell ref="J233:K233"/>
    <mergeCell ref="J234:K234"/>
    <mergeCell ref="J259:K259"/>
    <mergeCell ref="J252:K252"/>
    <mergeCell ref="J258:K258"/>
    <mergeCell ref="J254:K254"/>
    <mergeCell ref="J256:K256"/>
    <mergeCell ref="J285:K285"/>
    <mergeCell ref="J255:K255"/>
    <mergeCell ref="M344:O344"/>
    <mergeCell ref="M345:O345"/>
    <mergeCell ref="J362:K362"/>
    <mergeCell ref="M346:O346"/>
    <mergeCell ref="J345:K345"/>
    <mergeCell ref="J346:K346"/>
    <mergeCell ref="J341:K341"/>
    <mergeCell ref="M341:O341"/>
    <mergeCell ref="J338:K338"/>
    <mergeCell ref="M340:O340"/>
    <mergeCell ref="M342:O342"/>
    <mergeCell ref="M343:O343"/>
  </mergeCells>
  <phoneticPr fontId="9" type="noConversion"/>
  <conditionalFormatting sqref="B31:B69 B74:B77 B81:B101 B106:B108 B213 B215 B217:B258 B261:B262 B265 B267:B270 B275 B281">
    <cfRule type="expression" dxfId="1104" priority="95337" stopIfTrue="1">
      <formula>AND(COUNTIF($D$191:$D$65528, B31)+COUNTIF($D$1:$D$79, B31)&gt;1,NOT(ISBLANK(B31)))</formula>
    </cfRule>
  </conditionalFormatting>
  <conditionalFormatting sqref="B31:B69 B74:B77 B81:B112 B118:B305 B310:B312 B315:B332 B334">
    <cfRule type="expression" dxfId="1103" priority="95239" stopIfTrue="1">
      <formula>AND(COUNTIF($D$1:$D$314, B31)+COUNTIF($D$316:$D$65528, B31)&gt;1,NOT(ISBLANK(B31)))</formula>
    </cfRule>
    <cfRule type="expression" dxfId="1102" priority="95258" stopIfTrue="1">
      <formula>AND(COUNTIF($D$1:$D$314, B31)+COUNTIF($D$316:$D$65528, B31)&gt;1,NOT(ISBLANK(B31)))</formula>
    </cfRule>
    <cfRule type="expression" dxfId="1101" priority="95238" stopIfTrue="1">
      <formula>AND(COUNTIF($D$1:$D$314, B31)+COUNTIF($D$316:$D$65528, B31)&gt;1,NOT(ISBLANK(B31)))</formula>
    </cfRule>
  </conditionalFormatting>
  <conditionalFormatting sqref="B31:B69 B74:B77 B81:B112 B118:B305 B315:B332 B334 B310:B312">
    <cfRule type="expression" dxfId="1100" priority="95237" stopIfTrue="1">
      <formula>AND(COUNTIF($D$1:$D$314, B31)+COUNTIF($D$315:$D$65528, B31)&gt;1,NOT(ISBLANK(B31)))</formula>
    </cfRule>
  </conditionalFormatting>
  <conditionalFormatting sqref="B31:B69 B74:B77 B81:B112 B192:B258 B261:B262 B265 B267:B270 B275 B281 B118:B144">
    <cfRule type="expression" dxfId="1099" priority="95227" stopIfTrue="1">
      <formula>AND(COUNTIF($D$171:$D$65528, B31)+COUNTIF($D$1:$D$122, B31)&gt;1,NOT(ISBLANK(B31)))</formula>
    </cfRule>
  </conditionalFormatting>
  <conditionalFormatting sqref="B31:B305 B311:B312 B315:B329">
    <cfRule type="duplicateValues" dxfId="1098" priority="302"/>
  </conditionalFormatting>
  <conditionalFormatting sqref="B31:B329">
    <cfRule type="duplicateValues" dxfId="1097" priority="300"/>
  </conditionalFormatting>
  <conditionalFormatting sqref="B70">
    <cfRule type="expression" dxfId="1096" priority="95268" stopIfTrue="1">
      <formula>AND(COUNTIF($E$1:$E$65381, B70)+COUNTIF(#REF!, B70)&gt;1,NOT(ISBLANK(B70)))</formula>
    </cfRule>
    <cfRule type="duplicateValues" dxfId="1095" priority="95265"/>
    <cfRule type="expression" dxfId="1094" priority="95266" stopIfTrue="1">
      <formula>AND(COUNTIF($E$1:$E$65371, B70)+COUNTIF(#REF!, B70)&gt;1,NOT(ISBLANK(B70)))</formula>
    </cfRule>
    <cfRule type="expression" dxfId="1093" priority="95267" stopIfTrue="1">
      <formula>AND(COUNTIF($E$315:$E$65381, B70)+COUNTIF($E$306:$E$307, B70)+COUNTIF(#REF!, B70)+COUNTIF($E$184:$E$187, B70)+COUNTIF($E$162:$E$163, B70)+COUNTIF($E$135:$E$136, B70)+COUNTIF($E$114:$E$114, B70)+COUNTIF($E$99:$E$100, B70)+COUNTIF($E$74:$E$74, B70)+COUNTIF($E$65:$E$66, B70)+COUNTIF($E$46:$E$47, B70)+COUNTIF($E$6:$E$44, B70)+COUNTIF(#REF!, B70)+COUNTIF($E$1:$E$39, B70)&gt;1,NOT(ISBLANK(B70)))</formula>
    </cfRule>
    <cfRule type="expression" dxfId="1092" priority="95269" stopIfTrue="1">
      <formula>AND(COUNTIF($E$312:$E$65371, B70)+COUNTIF($E$279:$E$299, B70)+COUNTIF($E$219:$E$220, B70)+COUNTIF($E$174:$E$177, B70)+COUNTIF($E$152:$E$153, B70)+COUNTIF($E$125:$E$126, B70)+COUNTIF($E$104:$E$104, B70)+COUNTIF($E$84:$E$85, B70)+COUNTIF($E$66:$E$66, B70)+COUNTIF($E$52:$E$59, B70)+COUNTIF(#REF!, B70)+COUNTIF($E$4:$E$27, B70)+COUNTIF(#REF!, B70)+COUNTIF($E$1:$E$3, B70)&gt;1,NOT(ISBLANK(B70)))</formula>
    </cfRule>
  </conditionalFormatting>
  <conditionalFormatting sqref="B71:B72">
    <cfRule type="duplicateValues" dxfId="1091" priority="95270"/>
    <cfRule type="expression" dxfId="1090" priority="95271" stopIfTrue="1">
      <formula>AND(COUNTIF($C$249:$C$65377, B71)+COUNTIF($C$219:$C$220, B71)+COUNTIF($C$178:$C$179, B71)+COUNTIF($C$137:$C$140, B71)+COUNTIF($C$114:$C$115, B71)+COUNTIF($C$89:$C$90, B71)+COUNTIF($C$68:$C$68, B71)+COUNTIF($C$57:$C$58, B71)+COUNTIF(#REF!, B71)+COUNTIF($C$26:$C$27, B71)+COUNTIF($C$6:$C$6, B71)+COUNTIF($C$4:$C$29, B71)+COUNTIF(#REF!, B71)+COUNTIF($C$1:$C$2, B71)&gt;1,NOT(ISBLANK(B71)))</formula>
    </cfRule>
    <cfRule type="expression" dxfId="1089" priority="95272" stopIfTrue="1">
      <formula>AND(COUNTIF($C$1:$C$65377, B71)+COUNTIF(#REF!, B71)&gt;1,NOT(ISBLANK(B71)))</formula>
    </cfRule>
  </conditionalFormatting>
  <conditionalFormatting sqref="B72 B78">
    <cfRule type="expression" dxfId="1088" priority="95276" stopIfTrue="1">
      <formula>AND(COUNTIF($E$1:$E$65371, B72)+COUNTIF(#REF!, B72)&gt;1,NOT(ISBLANK(B72)))</formula>
    </cfRule>
    <cfRule type="expression" dxfId="1087" priority="95275" stopIfTrue="1">
      <formula>AND(COUNTIF($C$1:$C$65377, B72)+COUNTIF(#REF!, B72)&gt;1,NOT(ISBLANK(B72)))</formula>
    </cfRule>
    <cfRule type="expression" dxfId="1086" priority="95274" stopIfTrue="1">
      <formula>AND(COUNTIF($C$249:$C$65377, B72)+COUNTIF($C$219:$C$220, B72)+COUNTIF($C$178:$C$179, B72)+COUNTIF($C$137:$C$140, B72)+COUNTIF($C$114:$C$115, B72)+COUNTIF($C$89:$C$90, B72)+COUNTIF($C$68:$C$68, B72)+COUNTIF($C$57:$C$58, B72)+COUNTIF(#REF!, B72)+COUNTIF($C$26:$C$27, B72)+COUNTIF($C$6:$C$6, B72)+COUNTIF($C$4:$C$29, B72)+COUNTIF(#REF!, B72)+COUNTIF($C$1:$C$2, B72)&gt;1,NOT(ISBLANK(B72)))</formula>
    </cfRule>
    <cfRule type="expression" dxfId="1085" priority="95273" stopIfTrue="1">
      <formula>AND(COUNTIF($E$312:$E$65371, B72)+COUNTIF($E$279:$E$299, B72)+COUNTIF($E$219:$E$220, B72)+COUNTIF($E$174:$E$177, B72)+COUNTIF($E$152:$E$153, B72)+COUNTIF($E$125:$E$126, B72)+COUNTIF($E$104:$E$104, B72)+COUNTIF($E$84:$E$85, B72)+COUNTIF($E$66:$E$66, B72)+COUNTIF($E$52:$E$59, B72)+COUNTIF(#REF!, B72)+COUNTIF($E$4:$E$27, B72)+COUNTIF(#REF!, B72)+COUNTIF($E$1:$E$3, B72)&gt;1,NOT(ISBLANK(B72)))</formula>
    </cfRule>
  </conditionalFormatting>
  <conditionalFormatting sqref="B73:B78">
    <cfRule type="expression" dxfId="1084" priority="95282" stopIfTrue="1">
      <formula>AND(COUNTIF($C$1:$C$65396, B73)+COUNTIF(#REF!, B73)&gt;1,NOT(ISBLANK(B73)))</formula>
    </cfRule>
    <cfRule type="expression" dxfId="1083" priority="95281" stopIfTrue="1">
      <formula>AND(COUNTIF($C$308:$C$65396, B73)+COUNTIF($C$248:$C$249, B73)+COUNTIF($C$197:$C$198, B73)+COUNTIF($C$156:$C$159, B73)+COUNTIF($C$133:$C$134, B73)+COUNTIF($C$106:$C$107, B73)+COUNTIF($C$87:$C$87, B73)+COUNTIF($C$72:$C$73, B73)+COUNTIF($C$47:$C$47, B73)+COUNTIF($C$39:$C$39, B73)+COUNTIF($C$27:$C$27, B73)+COUNTIF($C$6:$C$6, B73)+COUNTIF($B$8:$B$22, B73)+COUNTIF($C$1:$C$5, B73)&gt;1,NOT(ISBLANK(B73)))</formula>
    </cfRule>
  </conditionalFormatting>
  <conditionalFormatting sqref="B74:B77 B31:B69 B81:B112 B118:B150 B152:B258 B261:B262 B265 B267:B270 B275 B281">
    <cfRule type="expression" dxfId="1082" priority="95283" stopIfTrue="1">
      <formula>AND(COUNTIF($D$130:$D$65528, B31)+COUNTIF($D$1:$D$128, B31)&gt;1,NOT(ISBLANK(B31)))</formula>
    </cfRule>
  </conditionalFormatting>
  <conditionalFormatting sqref="B78 B72">
    <cfRule type="duplicateValues" dxfId="1081" priority="520"/>
  </conditionalFormatting>
  <conditionalFormatting sqref="B102:B105 B109:B112 B118:B144 B192:B212 B214 B216">
    <cfRule type="expression" dxfId="1080" priority="95293" stopIfTrue="1">
      <formula>AND(COUNTIF($D$622:$D$65528, B102)+COUNTIF($D$602:$D$603, B102)+COUNTIF($D$506:$D$507, B102)+COUNTIF($D$464:$D$467, B102)+COUNTIF($D$441:$D$442, B102)+COUNTIF($D$414:$D$415, B102)+COUNTIF($D$393:$D$393, B102)+COUNTIF($D$378:$D$379, B102)+COUNTIF($D$353:$D$353, B102)+COUNTIF($D$342:$D$343, B102)+COUNTIF($D$332:$D$332, B102)+COUNTIF($D$204:$D$320, B102)+COUNTIF($D$321:$D$322, B102)+COUNTIF($D$1:$D$202, B102)&gt;1,NOT(ISBLANK(B102)))</formula>
    </cfRule>
  </conditionalFormatting>
  <conditionalFormatting sqref="B145">
    <cfRule type="duplicateValues" dxfId="1079" priority="517"/>
    <cfRule type="duplicateValues" dxfId="1078" priority="516"/>
  </conditionalFormatting>
  <conditionalFormatting sqref="B145:B150 B152:B163 B165:B166">
    <cfRule type="expression" dxfId="1077" priority="515" stopIfTrue="1">
      <formula>AND(COUNTIF($D$130:$D$144, B145)+COUNTIF($D$123:$D$128, B145)&gt;1,NOT(ISBLANK(B145)))</formula>
    </cfRule>
  </conditionalFormatting>
  <conditionalFormatting sqref="B145:B150 B152:B175 B177:B190">
    <cfRule type="expression" dxfId="1076" priority="514" stopIfTrue="1">
      <formula>AND(COUNTIF($B$8:$B$38, B145)+COUNTIF($B$41:$B$57, B145)&gt;1,NOT(ISBLANK(B145)))</formula>
    </cfRule>
    <cfRule type="expression" dxfId="1075" priority="466" stopIfTrue="1">
      <formula>AND(COUNTIF($B$8:$B$38, B145)+COUNTIF($B$41:$B$57, B145)&gt;1,NOT(ISBLANK(B145)))</formula>
    </cfRule>
  </conditionalFormatting>
  <conditionalFormatting sqref="B145:B150 B152:B192">
    <cfRule type="expression" dxfId="1074" priority="513" stopIfTrue="1">
      <formula>AND(COUNTIF($D$130:$D$170, B145)+COUNTIF($D$123:$D$128, B145)&gt;1,NOT(ISBLANK(B145)))</formula>
    </cfRule>
  </conditionalFormatting>
  <conditionalFormatting sqref="B145:B175 B177:B190">
    <cfRule type="expression" dxfId="1073" priority="95299" stopIfTrue="1">
      <formula>AND(COUNTIF($C$491:$C$65528, B145)+COUNTIF($C$471:$C$472, B145)+COUNTIF($C$433:$C$434, B145)+COUNTIF($C$391:$C$394, B145)+COUNTIF($C$368:$C$369, B145)+COUNTIF($C$341:$C$342, B145)+COUNTIF(#REF!, B145)+COUNTIF(#REF!, B145)+COUNTIF(#REF!, B145)+COUNTIF($C$320:$C$320, B145)+COUNTIF($C$204:$C$205, B145)+COUNTIF($C$132:$C$187, B145)+COUNTIF($C$189:$C$191, B145)+COUNTIF($C$1:$C$131, B145)&gt;1,NOT(ISBLANK(B145)))</formula>
    </cfRule>
  </conditionalFormatting>
  <conditionalFormatting sqref="B146">
    <cfRule type="duplicateValues" dxfId="1072" priority="511"/>
    <cfRule type="duplicateValues" dxfId="1071" priority="510"/>
  </conditionalFormatting>
  <conditionalFormatting sqref="B147">
    <cfRule type="duplicateValues" dxfId="1070" priority="509"/>
  </conditionalFormatting>
  <conditionalFormatting sqref="B147:B148">
    <cfRule type="duplicateValues" dxfId="1069" priority="508"/>
    <cfRule type="duplicateValues" dxfId="1068" priority="507"/>
  </conditionalFormatting>
  <conditionalFormatting sqref="B147:B150 B152:B173">
    <cfRule type="expression" dxfId="1067" priority="506" stopIfTrue="1">
      <formula>AND(COUNTIF($B$36:$B$36, B147)+COUNTIF($B$10:$B$34, B147)&gt;1,NOT(ISBLANK(B147)))</formula>
    </cfRule>
  </conditionalFormatting>
  <conditionalFormatting sqref="B148">
    <cfRule type="duplicateValues" dxfId="1066" priority="505"/>
    <cfRule type="duplicateValues" dxfId="1065" priority="504"/>
  </conditionalFormatting>
  <conditionalFormatting sqref="B149 B152">
    <cfRule type="expression" dxfId="1064" priority="503" stopIfTrue="1">
      <formula>AND(COUNTIF($B$16:$B$16, B149)+COUNTIF($B$12:$B$16, B149)&gt;1,NOT(ISBLANK(B149)))</formula>
    </cfRule>
  </conditionalFormatting>
  <conditionalFormatting sqref="B149 B152:B173">
    <cfRule type="expression" dxfId="1063" priority="502" stopIfTrue="1">
      <formula>AND(COUNTIF($B$12:$B$12, B149)+COUNTIF($B$36:$B$36, B149)+COUNTIF($B$14:$B$34, B149)&gt;1,NOT(ISBLANK(B149)))</formula>
    </cfRule>
  </conditionalFormatting>
  <conditionalFormatting sqref="B149">
    <cfRule type="duplicateValues" dxfId="1062" priority="500"/>
    <cfRule type="duplicateValues" dxfId="1061" priority="501"/>
  </conditionalFormatting>
  <conditionalFormatting sqref="B149:B150 B152:B153 B160">
    <cfRule type="expression" dxfId="1060" priority="499" stopIfTrue="1">
      <formula>AND(COUNTIF($B$24:$B$24, B149)+COUNTIF(#REF!, B149)&gt;1,NOT(ISBLANK(B149)))</formula>
    </cfRule>
  </conditionalFormatting>
  <conditionalFormatting sqref="B149:B150 B152:B153">
    <cfRule type="expression" dxfId="1059" priority="498" stopIfTrue="1">
      <formula>AND(COUNTIF($D$130:$D$131, B149)+COUNTIF($D$127:$D$128, B149)&gt;1,NOT(ISBLANK(B149)))</formula>
    </cfRule>
  </conditionalFormatting>
  <conditionalFormatting sqref="B149:B150 B152:B163 B165:B166">
    <cfRule type="expression" dxfId="1058" priority="497" stopIfTrue="1">
      <formula>AND(COUNTIF($D$130:$D$144, B149)+COUNTIF($D$127:$D$128, B149)&gt;1,NOT(ISBLANK(B149)))</formula>
    </cfRule>
  </conditionalFormatting>
  <conditionalFormatting sqref="B149:B150">
    <cfRule type="duplicateValues" dxfId="1057" priority="496"/>
  </conditionalFormatting>
  <conditionalFormatting sqref="B150 B145:B148 B177:B190">
    <cfRule type="expression" dxfId="1056" priority="494" stopIfTrue="1">
      <formula>AND(COUNTIF($B$13:$B$59, B145)+COUNTIF($B$8:$B$11, B145)&gt;1,NOT(ISBLANK(B145)))</formula>
    </cfRule>
  </conditionalFormatting>
  <conditionalFormatting sqref="B150 B152:B153">
    <cfRule type="expression" dxfId="1055" priority="495" stopIfTrue="1">
      <formula>AND(COUNTIF($D$130:$D$131, B150)+COUNTIF($D$128:$D$128, B150)&gt;1,NOT(ISBLANK(B150)))</formula>
    </cfRule>
  </conditionalFormatting>
  <conditionalFormatting sqref="B150 B152:B175 B177:B190">
    <cfRule type="expression" dxfId="1054" priority="465" stopIfTrue="1">
      <formula>AND(COUNTIF(#REF!, B150)+COUNTIF($B$13:$B$59, B150)&gt;1,NOT(ISBLANK(B150)))</formula>
    </cfRule>
  </conditionalFormatting>
  <conditionalFormatting sqref="B150 B160 B153">
    <cfRule type="expression" dxfId="1053" priority="444" stopIfTrue="1">
      <formula>AND(COUNTIF($B$24:$B$24, B150)+COUNTIF($B$13:$B$14, B150)+COUNTIF($B$17:$B$17, B150)&gt;1,NOT(ISBLANK(B150)))</formula>
    </cfRule>
  </conditionalFormatting>
  <conditionalFormatting sqref="B150">
    <cfRule type="duplicateValues" dxfId="1052" priority="493"/>
    <cfRule type="duplicateValues" dxfId="1051" priority="492"/>
  </conditionalFormatting>
  <conditionalFormatting sqref="B151">
    <cfRule type="expression" dxfId="1050" priority="483" stopIfTrue="1">
      <formula>AND(COUNTIF($B$8:$B$38, B151)+COUNTIF($B$41:$B$57, B151)&gt;1,NOT(ISBLANK(B151)))</formula>
    </cfRule>
    <cfRule type="expression" dxfId="1049" priority="484" stopIfTrue="1">
      <formula>AND(COUNTIF($B$8:$B$38, B151)+COUNTIF($B$41:$B$57, B151)&gt;1,NOT(ISBLANK(B151)))</formula>
    </cfRule>
    <cfRule type="expression" dxfId="1048" priority="485" stopIfTrue="1">
      <formula>AND(COUNTIF($B$12:$B$12, B151)+COUNTIF($B$36:$B$36, B151)+COUNTIF($B$14:$B$34, B151)&gt;1,NOT(ISBLANK(B151)))</formula>
    </cfRule>
    <cfRule type="expression" dxfId="1047" priority="486" stopIfTrue="1">
      <formula>AND(COUNTIF($B$36:$B$36, B151)+COUNTIF($B$10:$B$34, B151)&gt;1,NOT(ISBLANK(B151)))</formula>
    </cfRule>
    <cfRule type="duplicateValues" dxfId="1046" priority="487"/>
    <cfRule type="duplicateValues" dxfId="1045" priority="488"/>
    <cfRule type="expression" dxfId="1044" priority="477" stopIfTrue="1">
      <formula>AND(COUNTIF($B$24:$B$24, B151)+COUNTIF($B$13:$B$14, B151)+COUNTIF(#REF!, B151)&gt;1,NOT(ISBLANK(B151)))</formula>
    </cfRule>
    <cfRule type="duplicateValues" dxfId="1043" priority="489"/>
    <cfRule type="duplicateValues" dxfId="1042" priority="490"/>
    <cfRule type="duplicateValues" dxfId="1041" priority="491"/>
    <cfRule type="duplicateValues" dxfId="1040" priority="471" stopIfTrue="1"/>
    <cfRule type="expression" dxfId="1039" priority="481" stopIfTrue="1">
      <formula>AND(COUNTIF(#REF!, B151)+COUNTIF($B$13:$B$59, B151)&gt;1,NOT(ISBLANK(B151)))</formula>
    </cfRule>
    <cfRule type="expression" dxfId="1038" priority="480" stopIfTrue="1">
      <formula>AND(COUNTIF($B$24:$B$24, B151)+COUNTIF(#REF!, B151)&gt;1,NOT(ISBLANK(B151)))</formula>
    </cfRule>
    <cfRule type="duplicateValues" dxfId="1037" priority="472" stopIfTrue="1"/>
    <cfRule type="duplicateValues" dxfId="1036" priority="473"/>
    <cfRule type="duplicateValues" dxfId="1035" priority="474"/>
    <cfRule type="expression" dxfId="1034" priority="479" stopIfTrue="1">
      <formula>AND(COUNTIF($B$24:$B$24, B151)+COUNTIF($B$13:$B$14, B151)+COUNTIF($B$17:$B$17, B151)&gt;1,NOT(ISBLANK(B151)))</formula>
    </cfRule>
    <cfRule type="duplicateValues" dxfId="1033" priority="475"/>
    <cfRule type="duplicateValues" dxfId="1032" priority="476"/>
    <cfRule type="expression" dxfId="1031" priority="478" stopIfTrue="1">
      <formula>AND(COUNTIF($B$24:$B$24, B151)+COUNTIF($B$14:$B$14, B151)+COUNTIF(#REF!, B151)&gt;1,NOT(ISBLANK(B151)))</formula>
    </cfRule>
  </conditionalFormatting>
  <conditionalFormatting sqref="B151:B175">
    <cfRule type="expression" dxfId="1030" priority="482" stopIfTrue="1">
      <formula>AND(COUNTIF($B$13:$B$59, B151)+COUNTIF($B$8:$B$11, B151)&gt;1,NOT(ISBLANK(B151)))</formula>
    </cfRule>
  </conditionalFormatting>
  <conditionalFormatting sqref="B152">
    <cfRule type="duplicateValues" dxfId="1029" priority="470"/>
  </conditionalFormatting>
  <conditionalFormatting sqref="B152:B153">
    <cfRule type="duplicateValues" dxfId="1028" priority="469"/>
    <cfRule type="duplicateValues" dxfId="1027" priority="468"/>
    <cfRule type="expression" dxfId="1026" priority="467" stopIfTrue="1">
      <formula>AND(COUNTIF(#REF!, B152)+COUNTIF($B$16:$B$17, B152)&gt;1,NOT(ISBLANK(B152)))</formula>
    </cfRule>
  </conditionalFormatting>
  <conditionalFormatting sqref="B153 B150">
    <cfRule type="expression" dxfId="1025" priority="464" stopIfTrue="1">
      <formula>AND(COUNTIF(#REF!, B150)+COUNTIF($B$17:$B$17, B150)+COUNTIF($B$13:$B$13, B150)&gt;1,NOT(ISBLANK(B150)))</formula>
    </cfRule>
  </conditionalFormatting>
  <conditionalFormatting sqref="B153">
    <cfRule type="expression" dxfId="1024" priority="463" stopIfTrue="1">
      <formula>AND(COUNTIF(#REF!, B153)+COUNTIF($B$17:$B$17, B153)&gt;1,NOT(ISBLANK(B153)))</formula>
    </cfRule>
  </conditionalFormatting>
  <conditionalFormatting sqref="B154">
    <cfRule type="duplicateValues" dxfId="1023" priority="462"/>
  </conditionalFormatting>
  <conditionalFormatting sqref="B154:B155 B160">
    <cfRule type="expression" dxfId="1022" priority="461" stopIfTrue="1">
      <formula>AND(COUNTIF(#REF!, B154)+COUNTIF($B$18:$B$24, B154)&gt;1,NOT(ISBLANK(B154)))</formula>
    </cfRule>
  </conditionalFormatting>
  <conditionalFormatting sqref="B154:B155">
    <cfRule type="duplicateValues" dxfId="1021" priority="460"/>
    <cfRule type="duplicateValues" dxfId="1020" priority="459"/>
    <cfRule type="duplicateValues" dxfId="1019" priority="458"/>
  </conditionalFormatting>
  <conditionalFormatting sqref="B154:B163 B165:B166">
    <cfRule type="duplicateValues" dxfId="1018" priority="457"/>
  </conditionalFormatting>
  <conditionalFormatting sqref="B155">
    <cfRule type="duplicateValues" dxfId="1017" priority="456"/>
  </conditionalFormatting>
  <conditionalFormatting sqref="B156">
    <cfRule type="duplicateValues" dxfId="1016" priority="455"/>
  </conditionalFormatting>
  <conditionalFormatting sqref="B156:B158">
    <cfRule type="duplicateValues" dxfId="1015" priority="454"/>
    <cfRule type="duplicateValues" dxfId="1014" priority="453"/>
  </conditionalFormatting>
  <conditionalFormatting sqref="B156:B164">
    <cfRule type="expression" dxfId="1013" priority="452" stopIfTrue="1">
      <formula>AND(COUNTIF($B$26:$B$26, B156)+COUNTIF($B$20:$B$23, B156)&gt;1,NOT(ISBLANK(B156)))</formula>
    </cfRule>
  </conditionalFormatting>
  <conditionalFormatting sqref="B156:B165">
    <cfRule type="expression" dxfId="1012" priority="451" stopIfTrue="1">
      <formula>AND(COUNTIF($B$26:$B$27, B156)+COUNTIF($B$20:$B$23, B156)&gt;1,NOT(ISBLANK(B156)))</formula>
    </cfRule>
  </conditionalFormatting>
  <conditionalFormatting sqref="B156:B166">
    <cfRule type="expression" dxfId="1011" priority="450" stopIfTrue="1">
      <formula>AND(COUNTIF($B$25:$B$28, B156)+COUNTIF($B$20:$B$23, B156)&gt;1,NOT(ISBLANK(B156)))</formula>
    </cfRule>
  </conditionalFormatting>
  <conditionalFormatting sqref="B156:B173">
    <cfRule type="expression" dxfId="1010" priority="449" stopIfTrue="1">
      <formula>AND(COUNTIF($B$36:$B$36, B156)+COUNTIF($B$20:$B$34, B156)&gt;1,NOT(ISBLANK(B156)))</formula>
    </cfRule>
  </conditionalFormatting>
  <conditionalFormatting sqref="B157:B158">
    <cfRule type="duplicateValues" dxfId="1009" priority="448"/>
    <cfRule type="duplicateValues" dxfId="1008" priority="447"/>
  </conditionalFormatting>
  <conditionalFormatting sqref="B158:B159">
    <cfRule type="duplicateValues" dxfId="1007" priority="446"/>
    <cfRule type="duplicateValues" dxfId="1006" priority="445"/>
  </conditionalFormatting>
  <conditionalFormatting sqref="B160 B150">
    <cfRule type="expression" dxfId="1005" priority="443" stopIfTrue="1">
      <formula>AND(COUNTIF($B$24:$B$24, B150)+COUNTIF($B$13:$B$14, B150)+COUNTIF(#REF!, B150)&gt;1,NOT(ISBLANK(B150)))</formula>
    </cfRule>
  </conditionalFormatting>
  <conditionalFormatting sqref="B160">
    <cfRule type="expression" dxfId="1004" priority="442" stopIfTrue="1">
      <formula>AND(COUNTIF($B$24:$B$24, B160)+COUNTIF($B$14:$B$14, B160)+COUNTIF(#REF!, B160)&gt;1,NOT(ISBLANK(B160)))</formula>
    </cfRule>
  </conditionalFormatting>
  <conditionalFormatting sqref="B160:B162">
    <cfRule type="duplicateValues" dxfId="1003" priority="441"/>
  </conditionalFormatting>
  <conditionalFormatting sqref="B160:B163 B165">
    <cfRule type="duplicateValues" dxfId="1002" priority="440"/>
  </conditionalFormatting>
  <conditionalFormatting sqref="B161:B163 B165">
    <cfRule type="duplicateValues" dxfId="1001" priority="439"/>
    <cfRule type="duplicateValues" dxfId="1000" priority="438"/>
    <cfRule type="duplicateValues" dxfId="999" priority="437"/>
  </conditionalFormatting>
  <conditionalFormatting sqref="B163 B165">
    <cfRule type="duplicateValues" dxfId="998" priority="436"/>
    <cfRule type="duplicateValues" dxfId="997" priority="435"/>
  </conditionalFormatting>
  <conditionalFormatting sqref="B163 B165:B167">
    <cfRule type="duplicateValues" dxfId="996" priority="434"/>
  </conditionalFormatting>
  <conditionalFormatting sqref="B164 B166:B167">
    <cfRule type="duplicateValues" dxfId="995" priority="433"/>
  </conditionalFormatting>
  <conditionalFormatting sqref="B165:B166">
    <cfRule type="duplicateValues" dxfId="994" priority="427"/>
    <cfRule type="expression" dxfId="993" priority="432" stopIfTrue="1">
      <formula>AND(COUNTIF($B$24:$B$24, B165)+COUNTIF(#REF!, B165)&gt;1,NOT(ISBLANK(B165)))</formula>
    </cfRule>
    <cfRule type="expression" dxfId="992" priority="431" stopIfTrue="1">
      <formula>AND(COUNTIF($B$24:$B$24, B165)+COUNTIF($B$13:$B$14, B165)+COUNTIF($B$17:$B$17, B165)&gt;1,NOT(ISBLANK(B165)))</formula>
    </cfRule>
    <cfRule type="expression" dxfId="991" priority="430" stopIfTrue="1">
      <formula>AND(COUNTIF($B$24:$B$24, B165)+COUNTIF($B$14:$B$14, B165)+COUNTIF(#REF!, B165)&gt;1,NOT(ISBLANK(B165)))</formula>
    </cfRule>
    <cfRule type="expression" dxfId="990" priority="429" stopIfTrue="1">
      <formula>AND(COUNTIF($B$24:$B$24, B165)+COUNTIF($B$13:$B$14, B165)+COUNTIF(#REF!, B165)&gt;1,NOT(ISBLANK(B165)))</formula>
    </cfRule>
    <cfRule type="expression" dxfId="989" priority="428" stopIfTrue="1">
      <formula>AND(COUNTIF(#REF!, B165)+COUNTIF($B$18:$B$24, B165)&gt;1,NOT(ISBLANK(B165)))</formula>
    </cfRule>
  </conditionalFormatting>
  <conditionalFormatting sqref="B166:B167">
    <cfRule type="duplicateValues" dxfId="988" priority="426"/>
  </conditionalFormatting>
  <conditionalFormatting sqref="B166:B175 B177:B190 B164">
    <cfRule type="expression" dxfId="987" priority="425" stopIfTrue="1">
      <formula>AND(COUNTIF($B$29:$B$38, B164)+COUNTIF($B$41:$B$57, B164)&gt;1,NOT(ISBLANK(B164)))</formula>
    </cfRule>
  </conditionalFormatting>
  <conditionalFormatting sqref="B167:B169">
    <cfRule type="duplicateValues" dxfId="986" priority="424"/>
  </conditionalFormatting>
  <conditionalFormatting sqref="B167:B173">
    <cfRule type="expression" dxfId="985" priority="423" stopIfTrue="1">
      <formula>AND(COUNTIF($B$36:$B$36, B167)+COUNTIF($B$32:$B$38, B167)&gt;1,NOT(ISBLANK(B167)))</formula>
    </cfRule>
  </conditionalFormatting>
  <conditionalFormatting sqref="B167:B174">
    <cfRule type="expression" dxfId="984" priority="422" stopIfTrue="1">
      <formula>AND(COUNTIF($B$35:$B$37, B167)+COUNTIF($B$32:$B$38, B167)&gt;1,NOT(ISBLANK(B167)))</formula>
    </cfRule>
  </conditionalFormatting>
  <conditionalFormatting sqref="B168:B170">
    <cfRule type="duplicateValues" dxfId="983" priority="421"/>
    <cfRule type="duplicateValues" dxfId="982" priority="420"/>
  </conditionalFormatting>
  <conditionalFormatting sqref="B168:B171">
    <cfRule type="duplicateValues" dxfId="981" priority="419"/>
  </conditionalFormatting>
  <conditionalFormatting sqref="B169:B171">
    <cfRule type="duplicateValues" dxfId="980" priority="418"/>
    <cfRule type="duplicateValues" dxfId="979" priority="417"/>
  </conditionalFormatting>
  <conditionalFormatting sqref="B170:B174">
    <cfRule type="duplicateValues" dxfId="978" priority="416"/>
  </conditionalFormatting>
  <conditionalFormatting sqref="B170:B175 B177:B190">
    <cfRule type="expression" dxfId="977" priority="415" stopIfTrue="1">
      <formula>AND(COUNTIF($B$35:$B$38, B170)+COUNTIF($B$41:$B$57, B170)&gt;1,NOT(ISBLANK(B170)))</formula>
    </cfRule>
  </conditionalFormatting>
  <conditionalFormatting sqref="B171:B173">
    <cfRule type="duplicateValues" dxfId="976" priority="414"/>
  </conditionalFormatting>
  <conditionalFormatting sqref="B171:B175 B177:B178">
    <cfRule type="expression" dxfId="975" priority="413" stopIfTrue="1">
      <formula>AND(COUNTIF($B$38:$B$47, B171)+COUNTIF($B$37:$B$37, B171)&gt;1,NOT(ISBLANK(B171)))</formula>
    </cfRule>
  </conditionalFormatting>
  <conditionalFormatting sqref="B171:B175 B177:B190">
    <cfRule type="expression" dxfId="974" priority="412" stopIfTrue="1">
      <formula>AND(COUNTIF($B$38:$B$59, B171)+COUNTIF($B$37:$B$37, B171)&gt;1,NOT(ISBLANK(B171)))</formula>
    </cfRule>
  </conditionalFormatting>
  <conditionalFormatting sqref="B171:B175">
    <cfRule type="expression" dxfId="973" priority="411" stopIfTrue="1">
      <formula>AND(COUNTIF($B$38:$B$38, B171)+COUNTIF($B$37:$B$37, B171)&gt;1,NOT(ISBLANK(B171)))</formula>
    </cfRule>
  </conditionalFormatting>
  <conditionalFormatting sqref="B172:B175">
    <cfRule type="duplicateValues" dxfId="972" priority="410"/>
    <cfRule type="duplicateValues" dxfId="971" priority="409"/>
  </conditionalFormatting>
  <conditionalFormatting sqref="B177:B178">
    <cfRule type="expression" dxfId="970" priority="408" stopIfTrue="1">
      <formula>AND(COUNTIF($B$41:$B$41, B177)+COUNTIF(#REF!, B177)&gt;1,NOT(ISBLANK(B177)))</formula>
    </cfRule>
  </conditionalFormatting>
  <conditionalFormatting sqref="B177:B190 B169:B175">
    <cfRule type="expression" dxfId="969" priority="407" stopIfTrue="1">
      <formula>AND(COUNTIF($B$34:$B$38, B169)+COUNTIF($B$41:$B$57, B169)&gt;1,NOT(ISBLANK(B169)))</formula>
    </cfRule>
  </conditionalFormatting>
  <conditionalFormatting sqref="B177:B190">
    <cfRule type="expression" dxfId="968" priority="406" stopIfTrue="1">
      <formula>AND(COUNTIF($B$41:$B$59, B177)+COUNTIF(#REF!, B177)&gt;1,NOT(ISBLANK(B177)))</formula>
    </cfRule>
  </conditionalFormatting>
  <conditionalFormatting sqref="B178:B190">
    <cfRule type="expression" dxfId="967" priority="405" stopIfTrue="1">
      <formula>AND(COUNTIF($B$58:$B$59, B178)+COUNTIF(#REF!, B178)&gt;1,NOT(ISBLANK(B178)))</formula>
    </cfRule>
  </conditionalFormatting>
  <conditionalFormatting sqref="B191:B192 B189">
    <cfRule type="expression" dxfId="966" priority="404" stopIfTrue="1">
      <formula>AND(COUNTIF($B$59:$B$59, B189)+COUNTIF($B$58:$B$58, B189)&gt;1,NOT(ISBLANK(B189)))</formula>
    </cfRule>
  </conditionalFormatting>
  <conditionalFormatting sqref="B191:B192">
    <cfRule type="duplicateValues" dxfId="965" priority="403"/>
    <cfRule type="expression" dxfId="964" priority="402" stopIfTrue="1">
      <formula>AND(COUNTIF(#REF!, B191)+COUNTIF(#REF!, B191)&gt;1,NOT(ISBLANK(B191)))</formula>
    </cfRule>
  </conditionalFormatting>
  <conditionalFormatting sqref="B192:B212 B102:B105 B109:B112 B118:B144 B214 B216">
    <cfRule type="expression" dxfId="963" priority="401" stopIfTrue="1">
      <formula>AND(COUNTIF($D$171:$D$190, B102)+COUNTIF($D$80:$D$122, B102)&gt;1,NOT(ISBLANK(B102)))</formula>
    </cfRule>
  </conditionalFormatting>
  <conditionalFormatting sqref="B202:B204">
    <cfRule type="expression" dxfId="962" priority="400" stopIfTrue="1">
      <formula>AND(COUNTIF($D$130:$D$170, B202)+COUNTIF($D$123:$D$128, B202)&gt;1,NOT(ISBLANK(B202)))</formula>
    </cfRule>
    <cfRule type="expression" dxfId="961" priority="399" stopIfTrue="1">
      <formula>AND(COUNTIF($B$59:$B$59, B202)+COUNTIF($B$58:$B$58, B202)&gt;1,NOT(ISBLANK(B202)))</formula>
    </cfRule>
  </conditionalFormatting>
  <conditionalFormatting sqref="B259">
    <cfRule type="duplicateValues" dxfId="960" priority="397"/>
    <cfRule type="duplicateValues" dxfId="959" priority="398"/>
  </conditionalFormatting>
  <conditionalFormatting sqref="B259:B260 B263:B264 B266 B271:B274 B276:B280 B282:B305 B310:B312 B315:B316 B319">
    <cfRule type="expression" dxfId="958" priority="95301" stopIfTrue="1">
      <formula>AND(COUNTIF($C$8:$C$24, B259)+COUNTIF(#REF!, B259)&gt;1,NOT(ISBLANK(B259)))</formula>
    </cfRule>
    <cfRule type="expression" dxfId="957" priority="95304" stopIfTrue="1">
      <formula>AND(COUNTIF($D$404:$D$65528, B259)+COUNTIF($D$384:$D$385, B259)+COUNTIF($D$346:$D$347, B259)+COUNTIF(#REF!, B259)+COUNTIF(#REF!, B259)+COUNTIF(#REF!, B259)+COUNTIF(#REF!, B259)+COUNTIF($D$237:$D$237, B259)+COUNTIF($D$222:$D$222, B259)+COUNTIF($D$208:$D$209, B259)+COUNTIF($D$189:$D$190, B259)+COUNTIF($D$117:$D$172, B259)+COUNTIF($D$174:$D$176, B259)+COUNTIF($D$1:$D$116, B259)&gt;1,NOT(ISBLANK(B259)))</formula>
    </cfRule>
    <cfRule type="expression" dxfId="956" priority="95303" stopIfTrue="1">
      <formula>AND(COUNTIF($C$8:$C$24, B259)+COUNTIF(#REF!, B259)+COUNTIF(#REF!, B259)+COUNTIF(#REF!, B259)&gt;1,NOT(ISBLANK(B259)))</formula>
    </cfRule>
    <cfRule type="expression" dxfId="955" priority="95302" stopIfTrue="1">
      <formula>AND(COUNTIF($C$149:$C$149, B259)+COUNTIF($C$172:$C$65528, B259)+COUNTIF($C$1:$C$24, B259)+COUNTIF(#REF!, B259)+COUNTIF($C$44:$C$93, B259)+COUNTIF(#REF!, B259)&gt;1,NOT(ISBLANK(B259)))</formula>
    </cfRule>
  </conditionalFormatting>
  <conditionalFormatting sqref="B259:B260 B263:B264 B266 B271:B274 B276:B280 B282:B305 B315:B334 B310:B312">
    <cfRule type="expression" dxfId="954" priority="392" stopIfTrue="1">
      <formula>AND(COUNTIF($D$237:$D$314, B259)+COUNTIF(#REF!, B259)&gt;1,NOT(ISBLANK(B259)))</formula>
    </cfRule>
  </conditionalFormatting>
  <conditionalFormatting sqref="B260">
    <cfRule type="duplicateValues" dxfId="953" priority="390"/>
    <cfRule type="duplicateValues" dxfId="952" priority="391"/>
  </conditionalFormatting>
  <conditionalFormatting sqref="B261:B262 B275 B281 B31:B69 B74:B77 B81:B101 B106:B108 B213 B215 B217:B258 B265 B267:B270">
    <cfRule type="expression" dxfId="951" priority="95215" stopIfTrue="1">
      <formula>AND(COUNTIF($D$630:$D$65528, B31)+COUNTIF($D$610:$D$611, B31)+COUNTIF($D$514:$D$515, B31)+COUNTIF($D$472:$D$475, B31)+COUNTIF($D$449:$D$450, B31)+COUNTIF($D$422:$D$423, B31)+COUNTIF($D$401:$D$401, B31)+COUNTIF($D$386:$D$387, B31)+COUNTIF($D$361:$D$361, B31)+COUNTIF($D$350:$D$351, B31)+COUNTIF(#REF!, B31)+COUNTIF($D$318:$D$326, B31)+COUNTIF($D$328:$D$334, B31)+COUNTIF($D$1:$D$317, B31)&gt;1,NOT(ISBLANK(B31)))</formula>
    </cfRule>
  </conditionalFormatting>
  <conditionalFormatting sqref="B263">
    <cfRule type="duplicateValues" dxfId="950" priority="389"/>
    <cfRule type="duplicateValues" dxfId="949" priority="388"/>
    <cfRule type="duplicateValues" dxfId="948" priority="387"/>
  </conditionalFormatting>
  <conditionalFormatting sqref="B263:B264">
    <cfRule type="expression" dxfId="947" priority="383" stopIfTrue="1">
      <formula>AND(COUNTIF($C$24:$C$24, B263)+COUNTIF($C$13:$C$14, B263)+COUNTIF($C$17:$C$17, B263)&gt;1,NOT(ISBLANK(B263)))</formula>
    </cfRule>
    <cfRule type="expression" dxfId="946" priority="386" stopIfTrue="1">
      <formula>AND(COUNTIF($C$12:$C$24, B263)+COUNTIF(#REF!, B263)+COUNTIF(#REF!, B263)+COUNTIF(#REF!, B263)&gt;1,NOT(ISBLANK(B263)))</formula>
    </cfRule>
    <cfRule type="expression" dxfId="945" priority="385" stopIfTrue="1">
      <formula>AND(COUNTIF(#REF!, B263)+COUNTIF($C$17:$C$17, B263)+COUNTIF($C$13:$C$13, B263)&gt;1,NOT(ISBLANK(B263)))</formula>
    </cfRule>
    <cfRule type="expression" dxfId="944" priority="384" stopIfTrue="1">
      <formula>AND(COUNTIF($C$24:$C$24, B263)+COUNTIF(#REF!, B263)&gt;1,NOT(ISBLANK(B263)))</formula>
    </cfRule>
    <cfRule type="expression" dxfId="943" priority="382" stopIfTrue="1">
      <formula>AND(COUNTIF($C$24:$C$24, B263)+COUNTIF($C$13:$C$14, B263)+COUNTIF(#REF!, B263)&gt;1,NOT(ISBLANK(B263)))</formula>
    </cfRule>
    <cfRule type="expression" dxfId="942" priority="381" stopIfTrue="1">
      <formula>AND(COUNTIF(#REF!, B263)+COUNTIF($C$13:$C$24, B263)&gt;1,NOT(ISBLANK(B263)))</formula>
    </cfRule>
  </conditionalFormatting>
  <conditionalFormatting sqref="B264 B266">
    <cfRule type="duplicateValues" dxfId="941" priority="380"/>
    <cfRule type="duplicateValues" dxfId="940" priority="378"/>
    <cfRule type="duplicateValues" dxfId="939" priority="379"/>
  </conditionalFormatting>
  <conditionalFormatting sqref="B271:B272 B276:B280 B282:B300 B302:B305 B315:B316 B319">
    <cfRule type="duplicateValues" dxfId="938" priority="377"/>
  </conditionalFormatting>
  <conditionalFormatting sqref="B271:B272 B277:B280 B282:B300 B302:B305 B315:B316 B319">
    <cfRule type="duplicateValues" dxfId="937" priority="376"/>
  </conditionalFormatting>
  <conditionalFormatting sqref="B271:B305 B315:B320 B259:B264 B266">
    <cfRule type="expression" dxfId="936" priority="373" stopIfTrue="1">
      <formula>AND(COUNTIF($C$13:$C$24, B259)+COUNTIF($C$8:$C$11, B259)&gt;1,NOT(ISBLANK(B259)))</formula>
    </cfRule>
  </conditionalFormatting>
  <conditionalFormatting sqref="B271:B305 B315:B320 B260:B264 B266 B311:B312">
    <cfRule type="expression" dxfId="935" priority="375" stopIfTrue="1">
      <formula>AND(COUNTIF(#REF!, B260)+COUNTIF($C$10:$C$24, B260)&gt;1,NOT(ISBLANK(B260)))</formula>
    </cfRule>
  </conditionalFormatting>
  <conditionalFormatting sqref="B271:B305 B315:B320">
    <cfRule type="expression" dxfId="934" priority="370" stopIfTrue="1">
      <formula>AND(COUNTIF($C$24:$C$24, B271)+COUNTIF($C$13:$C$14, B271)+COUNTIF($C$17:$C$17, B271)&gt;1,NOT(ISBLANK(B271)))</formula>
    </cfRule>
    <cfRule type="expression" dxfId="933" priority="371" stopIfTrue="1">
      <formula>AND(COUNTIF($C$24:$C$24, B271)+COUNTIF(#REF!, B271)&gt;1,NOT(ISBLANK(B271)))</formula>
    </cfRule>
    <cfRule type="expression" dxfId="932" priority="374" stopIfTrue="1">
      <formula>AND(COUNTIF($C$12:$C$24, B271)+COUNTIF(#REF!, B271)+COUNTIF(#REF!, B271)+COUNTIF(#REF!, B271)&gt;1,NOT(ISBLANK(B271)))</formula>
    </cfRule>
    <cfRule type="expression" dxfId="931" priority="372" stopIfTrue="1">
      <formula>AND(COUNTIF($C$12:$C$12, B271)+COUNTIF(#REF!, B271)+COUNTIF($C$14:$C$24, B271)&gt;1,NOT(ISBLANK(B271)))</formula>
    </cfRule>
    <cfRule type="expression" dxfId="930" priority="367" stopIfTrue="1">
      <formula>AND(COUNTIF(#REF!, B271)+COUNTIF($C$13:$C$24, B271)&gt;1,NOT(ISBLANK(B271)))</formula>
    </cfRule>
    <cfRule type="expression" dxfId="929" priority="368" stopIfTrue="1">
      <formula>AND(COUNTIF($C$24:$C$24, B271)+COUNTIF($C$13:$C$14, B271)+COUNTIF(#REF!, B271)&gt;1,NOT(ISBLANK(B271)))</formula>
    </cfRule>
    <cfRule type="expression" dxfId="928" priority="369" stopIfTrue="1">
      <formula>AND(COUNTIF($C$24:$C$24, B271)+COUNTIF($C$14:$C$14, B271)+COUNTIF(#REF!, B271)&gt;1,NOT(ISBLANK(B271)))</formula>
    </cfRule>
  </conditionalFormatting>
  <conditionalFormatting sqref="B273 B260">
    <cfRule type="duplicateValues" dxfId="927" priority="365"/>
    <cfRule type="duplicateValues" dxfId="926" priority="366"/>
  </conditionalFormatting>
  <conditionalFormatting sqref="B273">
    <cfRule type="duplicateValues" dxfId="925" priority="364"/>
  </conditionalFormatting>
  <conditionalFormatting sqref="B274 B271:B272 B276:B280 B282:B300 B302:B305 B315:B316 B319">
    <cfRule type="duplicateValues" dxfId="924" priority="363"/>
  </conditionalFormatting>
  <conditionalFormatting sqref="B274 B279">
    <cfRule type="expression" dxfId="923" priority="362" stopIfTrue="1">
      <formula>AND(COUNTIF($C$16:$C$16, B274)+COUNTIF($C$12:$C$16, B274)&gt;1,NOT(ISBLANK(B274)))</formula>
    </cfRule>
  </conditionalFormatting>
  <conditionalFormatting sqref="B274">
    <cfRule type="duplicateValues" dxfId="922" priority="360"/>
    <cfRule type="duplicateValues" dxfId="921" priority="361"/>
  </conditionalFormatting>
  <conditionalFormatting sqref="B276">
    <cfRule type="duplicateValues" dxfId="920" priority="358"/>
  </conditionalFormatting>
  <conditionalFormatting sqref="B276:B305 B315:B320">
    <cfRule type="expression" dxfId="919" priority="357" stopIfTrue="1">
      <formula>AND(COUNTIF(#REF!, B276)+COUNTIF($C$17:$C$17, B276)+COUNTIF($C$13:$C$13, B276)&gt;1,NOT(ISBLANK(B276)))</formula>
    </cfRule>
  </conditionalFormatting>
  <conditionalFormatting sqref="B278">
    <cfRule type="duplicateValues" dxfId="918" priority="351"/>
    <cfRule type="duplicateValues" dxfId="917" priority="352"/>
    <cfRule type="duplicateValues" dxfId="916" priority="353"/>
    <cfRule type="duplicateValues" dxfId="915" priority="354"/>
    <cfRule type="expression" dxfId="914" priority="355" stopIfTrue="1">
      <formula>AND(COUNTIF($C$24:$C$24, B278)+COUNTIF($C$13:$C$14, B278)+COUNTIF(#REF!, B278)&gt;1,NOT(ISBLANK(B278)))</formula>
    </cfRule>
    <cfRule type="expression" dxfId="913" priority="356" stopIfTrue="1">
      <formula>AND(COUNTIF($C$24:$C$24, B278)+COUNTIF($C$14:$C$14, B278)+COUNTIF(#REF!, B278)&gt;1,NOT(ISBLANK(B278)))</formula>
    </cfRule>
  </conditionalFormatting>
  <conditionalFormatting sqref="B279">
    <cfRule type="duplicateValues" dxfId="912" priority="350"/>
  </conditionalFormatting>
  <conditionalFormatting sqref="B279:B280 B282:B300 B302:B305 B315:B316">
    <cfRule type="duplicateValues" dxfId="911" priority="349"/>
  </conditionalFormatting>
  <conditionalFormatting sqref="B279:B280 B282:B305 B315:B320">
    <cfRule type="expression" dxfId="910" priority="348" stopIfTrue="1">
      <formula>AND(COUNTIF(#REF!, B279)+COUNTIF($C$16:$C$17, B279)&gt;1,NOT(ISBLANK(B279)))</formula>
    </cfRule>
  </conditionalFormatting>
  <conditionalFormatting sqref="B282:B305 B279:B280 B315:B320">
    <cfRule type="expression" dxfId="909" priority="347" stopIfTrue="1">
      <formula>AND(COUNTIF(#REF!, B279)+COUNTIF($C$17:$C$17, B279)&gt;1,NOT(ISBLANK(B279)))</formula>
    </cfRule>
  </conditionalFormatting>
  <conditionalFormatting sqref="B301">
    <cfRule type="duplicateValues" dxfId="908" priority="342"/>
    <cfRule type="duplicateValues" dxfId="907" priority="345"/>
    <cfRule type="duplicateValues" dxfId="906" priority="344"/>
    <cfRule type="duplicateValues" dxfId="905" priority="343"/>
    <cfRule type="expression" dxfId="904" priority="346" stopIfTrue="1">
      <formula>AND(COUNTIF(#REF!, B301)+COUNTIF($C$18:$C$24, B301)&gt;1,NOT(ISBLANK(B301)))</formula>
    </cfRule>
  </conditionalFormatting>
  <conditionalFormatting sqref="B310">
    <cfRule type="duplicateValues" dxfId="903" priority="334"/>
    <cfRule type="expression" dxfId="902" priority="340" stopIfTrue="1">
      <formula>AND(COUNTIF($C$21:$C$24, B310)+COUNTIF(#REF!, B310)+COUNTIF(#REF!, B310)+COUNTIF(#REF!, B310)&gt;1,NOT(ISBLANK(B310)))</formula>
    </cfRule>
    <cfRule type="duplicateValues" dxfId="901" priority="333"/>
    <cfRule type="duplicateValues" dxfId="900" priority="332"/>
    <cfRule type="expression" dxfId="899" priority="331" stopIfTrue="1">
      <formula>AND(COUNTIF(#REF!, B310)+COUNTIF($C$10:$C$24, B310)&gt;1,NOT(ISBLANK(B310)))</formula>
    </cfRule>
    <cfRule type="expression" dxfId="898" priority="329" stopIfTrue="1">
      <formula>AND(COUNTIF(#REF!, B310)+COUNTIF($C$20:$C$23, B310)&gt;1,NOT(ISBLANK(B310)))</formula>
    </cfRule>
    <cfRule type="expression" dxfId="897" priority="328" stopIfTrue="1">
      <formula>AND(COUNTIF(#REF!, B310)+COUNTIF($C$18:$C$24, B310)&gt;1,NOT(ISBLANK(B310)))</formula>
    </cfRule>
    <cfRule type="expression" dxfId="896" priority="339" stopIfTrue="1">
      <formula>AND(COUNTIF($C$21:$C$24, B310)+COUNTIF(#REF!, B310)+COUNTIF(#REF!, B310)+COUNTIF(#REF!, B310)&gt;1,NOT(ISBLANK(B310)))</formula>
    </cfRule>
    <cfRule type="expression" dxfId="895" priority="337" stopIfTrue="1">
      <formula>AND(COUNTIF($C$18:$C$24, B310)+COUNTIF(#REF!, B310)+COUNTIF(#REF!, B310)+COUNTIF(#REF!, B310)&gt;1,NOT(ISBLANK(B310)))</formula>
    </cfRule>
    <cfRule type="expression" dxfId="894" priority="336" stopIfTrue="1">
      <formula>AND(COUNTIF($C$20:$C$24, B310)+COUNTIF(#REF!, B310)+COUNTIF(#REF!, B310)+COUNTIF(#REF!, B310)&gt;1,NOT(ISBLANK(B310)))</formula>
    </cfRule>
    <cfRule type="expression" dxfId="893" priority="335" stopIfTrue="1">
      <formula>AND(COUNTIF($C$20:$C$24, B310)+COUNTIF(#REF!, B310)+COUNTIF(#REF!, B310)+COUNTIF(#REF!, B310)&gt;1,NOT(ISBLANK(B310)))</formula>
    </cfRule>
    <cfRule type="duplicateValues" dxfId="892" priority="341"/>
  </conditionalFormatting>
  <conditionalFormatting sqref="B310:B312 B282:B305 B271:B274 B276:B280 B315:B320 B259:B260 B263:B264 B266">
    <cfRule type="expression" dxfId="891" priority="327" stopIfTrue="1">
      <formula>AND(COUNTIF($C$8:$C$24, B259)+COUNTIF(#REF!, B259)&gt;1,NOT(ISBLANK(B259)))</formula>
    </cfRule>
  </conditionalFormatting>
  <conditionalFormatting sqref="B310:B312">
    <cfRule type="expression" dxfId="890" priority="326" stopIfTrue="1">
      <formula>AND(COUNTIF(#REF!, B310)+COUNTIF($C$20:$C$23, B310)&gt;1,NOT(ISBLANK(B310)))</formula>
    </cfRule>
    <cfRule type="expression" dxfId="889" priority="323" stopIfTrue="1">
      <formula>AND(COUNTIF(#REF!, B310)+COUNTIF($C$20:$C$24, B310)&gt;1,NOT(ISBLANK(B310)))</formula>
    </cfRule>
    <cfRule type="expression" dxfId="888" priority="324" stopIfTrue="1">
      <formula>AND(COUNTIF(#REF!, B310)+COUNTIF($C$13:$C$24, B310)&gt;1,NOT(ISBLANK(B310)))</formula>
    </cfRule>
    <cfRule type="expression" dxfId="887" priority="325" stopIfTrue="1">
      <formula>AND(COUNTIF($C$13:$C$24, B310)+COUNTIF($C$8:$C$11, B310)&gt;1,NOT(ISBLANK(B310)))</formula>
    </cfRule>
    <cfRule type="expression" dxfId="886" priority="330" stopIfTrue="1">
      <formula>AND(COUNTIF($C$12:$C$12, B310)+COUNTIF(#REF!, B310)+COUNTIF($C$14:$C$24, B310)&gt;1,NOT(ISBLANK(B310)))</formula>
    </cfRule>
    <cfRule type="expression" dxfId="885" priority="338" stopIfTrue="1">
      <formula>AND(COUNTIF($C$12:$C$24, B310)+COUNTIF(#REF!, B310)+COUNTIF(#REF!, B310)+COUNTIF(#REF!, B310)&gt;1,NOT(ISBLANK(B310)))</formula>
    </cfRule>
  </conditionalFormatting>
  <conditionalFormatting sqref="B311:B312 B301">
    <cfRule type="expression" dxfId="884" priority="322" stopIfTrue="1">
      <formula>AND(COUNTIF($C$18:$C$24, B301)+COUNTIF(#REF!, B301)+COUNTIF(#REF!, B301)+COUNTIF(#REF!, B301)&gt;1,NOT(ISBLANK(B301)))</formula>
    </cfRule>
  </conditionalFormatting>
  <conditionalFormatting sqref="B311:B312">
    <cfRule type="expression" dxfId="883" priority="313" stopIfTrue="1">
      <formula>AND(COUNTIF(#REF!, B311)+COUNTIF($C$20:$C$23, B311)&gt;1,NOT(ISBLANK(B311)))</formula>
    </cfRule>
    <cfRule type="expression" dxfId="882" priority="314" stopIfTrue="1">
      <formula>AND(COUNTIF($C$20:$C$24, B311)+COUNTIF(#REF!, B311)+COUNTIF(#REF!, B311)+COUNTIF(#REF!, B311)&gt;1,NOT(ISBLANK(B311)))</formula>
    </cfRule>
    <cfRule type="expression" dxfId="881" priority="315" stopIfTrue="1">
      <formula>AND(COUNTIF($C$20:$C$24, B311)+COUNTIF(#REF!, B311)+COUNTIF(#REF!, B311)+COUNTIF(#REF!, B311)&gt;1,NOT(ISBLANK(B311)))</formula>
    </cfRule>
    <cfRule type="duplicateValues" dxfId="880" priority="316"/>
    <cfRule type="duplicateValues" dxfId="879" priority="317"/>
    <cfRule type="duplicateValues" dxfId="878" priority="318"/>
    <cfRule type="duplicateValues" dxfId="877" priority="319"/>
    <cfRule type="expression" dxfId="876" priority="320" stopIfTrue="1">
      <formula>AND(COUNTIF(#REF!, B311)+COUNTIF($C$18:$C$24, B311)&gt;1,NOT(ISBLANK(B311)))</formula>
    </cfRule>
    <cfRule type="duplicateValues" dxfId="875" priority="321"/>
  </conditionalFormatting>
  <conditionalFormatting sqref="B317:B318 B320:B322 B324:B332 B334">
    <cfRule type="expression" dxfId="874" priority="95350" stopIfTrue="1">
      <formula>AND(COUNTIF($E$494:$E$65528, B317)+COUNTIF($E$474:$E$475, B317)+COUNTIF($E$436:$E$437, B317)+COUNTIF($E$394:$E$397, B317)+COUNTIF($E$371:$E$372, B317)+COUNTIF($E$344:$E$345, B317)+COUNTIF(#REF!, B317)+COUNTIF($E$321:$E$321, B317)+COUNTIF(#REF!, B317)+COUNTIF(#REF!, B317)+COUNTIF(#REF!, B317)+COUNTIF($E$206:$E$309, B317)+COUNTIF($E$306:$E$307, B317)+COUNTIF($E$1:$E$204, B317)&gt;1,NOT(ISBLANK(B317)))</formula>
    </cfRule>
    <cfRule type="expression" dxfId="873" priority="95349" stopIfTrue="1">
      <formula>AND(COUNTIF($C$25:$C$32, B317)+COUNTIF($C$34:$C$41, B317)&gt;1,NOT(ISBLANK(B317)))</formula>
    </cfRule>
  </conditionalFormatting>
  <conditionalFormatting sqref="B319 B271:B272 B276:B277 B279">
    <cfRule type="duplicateValues" dxfId="872" priority="309"/>
    <cfRule type="duplicateValues" dxfId="871" priority="310"/>
  </conditionalFormatting>
  <conditionalFormatting sqref="B319 B274 B271:B272 B276:B277 B279">
    <cfRule type="duplicateValues" dxfId="870" priority="308"/>
  </conditionalFormatting>
  <conditionalFormatting sqref="B319 B279 B277 B271:B272">
    <cfRule type="duplicateValues" dxfId="869" priority="307"/>
  </conditionalFormatting>
  <conditionalFormatting sqref="B323">
    <cfRule type="expression" dxfId="868" priority="95360" stopIfTrue="1">
      <formula>AND(COUNTIF($E$513:$E$65528, B323)+COUNTIF($E$493:$E$494, B323)+COUNTIF($E$455:$E$456, B323)+COUNTIF($E$413:$E$416, B323)+COUNTIF($E$390:$E$391, B323)+COUNTIF($E$363:$E$364, B323)+COUNTIF($E$342:$E$342, B323)+COUNTIF(#REF!, B323)+COUNTIF(#REF!, B323)+COUNTIF(#REF!, B323)+COUNTIF(#REF!, B323)+COUNTIF($E$232:$E$314, B323)+COUNTIF($E$317:$E$317, B323)+COUNTIF($E$1:$E$227, B323)&gt;1,NOT(ISBLANK(B323)))</formula>
    </cfRule>
    <cfRule type="duplicateValues" dxfId="867" priority="95358" stopIfTrue="1"/>
    <cfRule type="duplicateValues" dxfId="866" priority="95357" stopIfTrue="1"/>
    <cfRule type="duplicateValues" dxfId="865" priority="95359" stopIfTrue="1"/>
  </conditionalFormatting>
  <conditionalFormatting sqref="B333">
    <cfRule type="duplicateValues" dxfId="864" priority="95361"/>
    <cfRule type="expression" dxfId="863" priority="95362" stopIfTrue="1">
      <formula>AND(COUNTIF($D$1:$D$314, B333)+COUNTIF($D$315:$D$65529, B333)&gt;1,NOT(ISBLANK(B333)))</formula>
    </cfRule>
    <cfRule type="expression" dxfId="862" priority="95363" stopIfTrue="1">
      <formula>AND(COUNTIF($D$1:$D$314, B333)+COUNTIF($D$316:$D$65529, B333)&gt;1,NOT(ISBLANK(B333)))</formula>
    </cfRule>
    <cfRule type="expression" dxfId="861" priority="95367" stopIfTrue="1">
      <formula>AND(COUNTIF($E$503:$E$65529, B333)+COUNTIF($E$483:$E$484, B333)+COUNTIF($E$445:$E$446, B333)+COUNTIF($E$403:$E$406, B333)+COUNTIF($E$380:$E$381, B333)+COUNTIF($E$353:$E$354, B333)+COUNTIF(#REF!, B333)+COUNTIF($E$321:$E$321, B333)+COUNTIF(#REF!, B333)+COUNTIF(#REF!, B333)+COUNTIF(#REF!, B333)+COUNTIF($E$206:$E$307, B333)+COUNTIF($E$308:$E$309, B333)+COUNTIF($E$1:$E$204, B333)&gt;1,NOT(ISBLANK(B333)))</formula>
    </cfRule>
    <cfRule type="expression" dxfId="860" priority="95365" stopIfTrue="1">
      <formula>AND(COUNTIF($D$1:$D$314, B333)+COUNTIF($D$316:$D$65529, B333)&gt;1,NOT(ISBLANK(B333)))</formula>
    </cfRule>
    <cfRule type="expression" dxfId="859" priority="95366" stopIfTrue="1">
      <formula>AND(COUNTIF($C$25:$C$32, B333)+COUNTIF($C$34:$C$41, B333)&gt;1,NOT(ISBLANK(B333)))</formula>
    </cfRule>
    <cfRule type="expression" dxfId="858" priority="95364" stopIfTrue="1">
      <formula>AND(COUNTIF($D$1:$D$314, B333)+COUNTIF($D$316:$D$65529, B333)&gt;1,NOT(ISBLANK(B333)))</formula>
    </cfRule>
  </conditionalFormatting>
  <conditionalFormatting sqref="B334 B330:B332">
    <cfRule type="duplicateValues" dxfId="857" priority="39669"/>
  </conditionalFormatting>
  <conditionalFormatting sqref="B338">
    <cfRule type="duplicateValues" dxfId="856" priority="1524"/>
  </conditionalFormatting>
  <conditionalFormatting sqref="B339:B342">
    <cfRule type="expression" dxfId="855" priority="95369" stopIfTrue="1">
      <formula>AND(COUNTIF($D$468:$D$65667, B339)+COUNTIF(#REF!, B339)+COUNTIF(#REF!, B339)+COUNTIF(#REF!, B339)+COUNTIF(#REF!, B339)+COUNTIF($D$467:$D$467, B339)+COUNTIF(#REF!, B339)+COUNTIF(#REF!, B339)+COUNTIF(#REF!, B339)+COUNTIF($D$1:$D$11, B339)+COUNTIF(#REF!, B339)+COUNTIF(#REF!, B339)+COUNTIF(#REF!, B339)+COUNTIF(#REF!, B339)&gt;1,NOT(ISBLANK(B339)))</formula>
    </cfRule>
    <cfRule type="expression" dxfId="854" priority="95368" stopIfTrue="1">
      <formula>AND(COUNTIF($D$10:$D$11, B339)+COUNTIF(#REF!, B339)&gt;1,NOT(ISBLANK(B339)))</formula>
    </cfRule>
    <cfRule type="expression" dxfId="853" priority="95371" stopIfTrue="1">
      <formula>AND(COUNTIF($D$468:$D$65667, B339)+COUNTIF($D$1:$D$11, B339)+COUNTIF(#REF!, B339)+COUNTIF(#REF!, B339)+COUNTIF($D$467:$D$467, B339)+COUNTIF(#REF!, B339)+COUNTIF(#REF!, B339)&gt;1,NOT(ISBLANK(B339)))</formula>
    </cfRule>
    <cfRule type="expression" dxfId="852" priority="95370" stopIfTrue="1">
      <formula>AND(COUNTIF($D$468:$D$65667, B339)+COUNTIF(#REF!, B339)+COUNTIF(#REF!, B339)+COUNTIF(#REF!, B339)+COUNTIF($D$467:$D$467, B339)+COUNTIF(#REF!, B339)+COUNTIF(#REF!, B339)+COUNTIF(#REF!, B339)+COUNTIF($D$1:$D$11, B339)+COUNTIF(#REF!, B339)+COUNTIF(#REF!, B339)+COUNTIF(#REF!, B339)+COUNTIF(#REF!, B339)&gt;1,NOT(ISBLANK(B339)))</formula>
    </cfRule>
  </conditionalFormatting>
  <conditionalFormatting sqref="B343:B357 B359:B368 B370:B371 B392:B407 B410 B415 B419 B421 B423:B426 B428">
    <cfRule type="expression" dxfId="851" priority="95374" stopIfTrue="1">
      <formula>AND(COUNTIF($D$26:$D$65667, B343)+COUNTIF($D$1:$D$22, B343)+COUNTIF(#REF!, B343)+COUNTIF(#REF!, B343)+COUNTIF($D$25:$D$25, B343)+COUNTIF(#REF!, B343)+COUNTIF(#REF!, B343)&gt;1,NOT(ISBLANK(B343)))</formula>
    </cfRule>
    <cfRule type="expression" dxfId="850" priority="95373" stopIfTrue="1">
      <formula>AND(COUNTIF($D$26:$D$65667, B343)+COUNTIF(#REF!, B343)+COUNTIF(#REF!, B343)+COUNTIF(#REF!, B343)+COUNTIF($D$25:$D$25, B343)+COUNTIF(#REF!, B343)+COUNTIF(#REF!, B343)+COUNTIF(#REF!, B343)+COUNTIF($D$1:$D$22, B343)+COUNTIF(#REF!, B343)+COUNTIF(#REF!, B343)+COUNTIF(#REF!, B343)+COUNTIF(#REF!, B343)&gt;1,NOT(ISBLANK(B343)))</formula>
    </cfRule>
    <cfRule type="expression" dxfId="849" priority="95372" stopIfTrue="1">
      <formula>AND(COUNTIF($D$26:$D$65667, B343)+COUNTIF(#REF!, B343)+COUNTIF(#REF!, B343)+COUNTIF(#REF!, B343)+COUNTIF(#REF!, B343)+COUNTIF($D$25:$D$25, B343)+COUNTIF(#REF!, B343)+COUNTIF(#REF!, B343)+COUNTIF(#REF!, B343)+COUNTIF($D$1:$D$22, B343)+COUNTIF(#REF!, B343)+COUNTIF(#REF!, B343)+COUNTIF(#REF!, B343)+COUNTIF(#REF!, B343)&gt;1,NOT(ISBLANK(B343)))</formula>
    </cfRule>
  </conditionalFormatting>
  <conditionalFormatting sqref="B358 B360:B368 B370:B371">
    <cfRule type="duplicateValues" dxfId="848" priority="1466" stopIfTrue="1"/>
    <cfRule type="duplicateValues" dxfId="847" priority="1456"/>
    <cfRule type="duplicateValues" dxfId="846" priority="1459"/>
    <cfRule type="duplicateValues" dxfId="845" priority="1457"/>
    <cfRule type="duplicateValues" dxfId="844" priority="1458"/>
    <cfRule type="duplicateValues" dxfId="843" priority="1460" stopIfTrue="1"/>
    <cfRule type="duplicateValues" dxfId="842" priority="1461"/>
    <cfRule type="duplicateValues" dxfId="841" priority="1463" stopIfTrue="1"/>
    <cfRule type="duplicateValues" dxfId="840" priority="1464"/>
    <cfRule type="duplicateValues" dxfId="839" priority="1465"/>
    <cfRule type="duplicateValues" dxfId="838" priority="1462"/>
    <cfRule type="duplicateValues" dxfId="837" priority="1455" stopIfTrue="1"/>
  </conditionalFormatting>
  <conditionalFormatting sqref="B358">
    <cfRule type="duplicateValues" dxfId="836" priority="1389"/>
    <cfRule type="duplicateValues" dxfId="835" priority="1388"/>
    <cfRule type="duplicateValues" dxfId="834" priority="1387" stopIfTrue="1"/>
  </conditionalFormatting>
  <conditionalFormatting sqref="B360:B368 B370:B371">
    <cfRule type="duplicateValues" dxfId="833" priority="1478"/>
    <cfRule type="duplicateValues" dxfId="832" priority="1476"/>
    <cfRule type="duplicateValues" dxfId="831" priority="1470" stopIfTrue="1"/>
    <cfRule type="duplicateValues" dxfId="830" priority="1471"/>
    <cfRule type="duplicateValues" dxfId="829" priority="1472"/>
    <cfRule type="duplicateValues" dxfId="828" priority="1473"/>
    <cfRule type="duplicateValues" dxfId="827" priority="1474"/>
    <cfRule type="duplicateValues" dxfId="826" priority="1467"/>
    <cfRule type="duplicateValues" dxfId="825" priority="1475" stopIfTrue="1"/>
    <cfRule type="duplicateValues" dxfId="824" priority="1469" stopIfTrue="1"/>
    <cfRule type="duplicateValues" dxfId="823" priority="1477"/>
    <cfRule type="duplicateValues" dxfId="822" priority="1468"/>
  </conditionalFormatting>
  <conditionalFormatting sqref="B361:B362 B364">
    <cfRule type="duplicateValues" dxfId="821" priority="1406"/>
    <cfRule type="duplicateValues" dxfId="820" priority="1405"/>
    <cfRule type="duplicateValues" dxfId="819" priority="1404" stopIfTrue="1"/>
    <cfRule type="duplicateValues" dxfId="818" priority="1401"/>
    <cfRule type="duplicateValues" dxfId="817" priority="1402"/>
    <cfRule type="duplicateValues" dxfId="816" priority="1410"/>
    <cfRule type="duplicateValues" dxfId="815" priority="1403"/>
    <cfRule type="duplicateValues" dxfId="814" priority="1409"/>
    <cfRule type="duplicateValues" dxfId="813" priority="1408" stopIfTrue="1"/>
    <cfRule type="duplicateValues" dxfId="812" priority="1407"/>
  </conditionalFormatting>
  <conditionalFormatting sqref="B361:B364">
    <cfRule type="duplicateValues" dxfId="811" priority="1398" stopIfTrue="1"/>
    <cfRule type="duplicateValues" dxfId="810" priority="1400"/>
    <cfRule type="duplicateValues" dxfId="809" priority="1399"/>
  </conditionalFormatting>
  <conditionalFormatting sqref="B361:B366">
    <cfRule type="duplicateValues" dxfId="808" priority="1411" stopIfTrue="1"/>
    <cfRule type="duplicateValues" dxfId="807" priority="1413"/>
    <cfRule type="duplicateValues" dxfId="806" priority="1414"/>
    <cfRule type="duplicateValues" dxfId="805" priority="1415"/>
    <cfRule type="duplicateValues" dxfId="804" priority="1416"/>
    <cfRule type="duplicateValues" dxfId="803" priority="1412"/>
  </conditionalFormatting>
  <conditionalFormatting sqref="B362:B363">
    <cfRule type="duplicateValues" dxfId="802" priority="1385"/>
    <cfRule type="duplicateValues" dxfId="801" priority="1386"/>
    <cfRule type="duplicateValues" dxfId="800" priority="1384" stopIfTrue="1"/>
    <cfRule type="duplicateValues" dxfId="799" priority="1383"/>
    <cfRule type="duplicateValues" dxfId="798" priority="1382"/>
    <cfRule type="duplicateValues" dxfId="797" priority="1381" stopIfTrue="1"/>
    <cfRule type="duplicateValues" dxfId="796" priority="1380"/>
    <cfRule type="duplicateValues" dxfId="795" priority="1379"/>
    <cfRule type="duplicateValues" dxfId="794" priority="1378"/>
    <cfRule type="duplicateValues" dxfId="793" priority="1377" stopIfTrue="1"/>
  </conditionalFormatting>
  <conditionalFormatting sqref="B363 B365:B366">
    <cfRule type="duplicateValues" dxfId="792" priority="1376"/>
    <cfRule type="duplicateValues" dxfId="791" priority="1374" stopIfTrue="1"/>
    <cfRule type="duplicateValues" dxfId="790" priority="1375"/>
    <cfRule type="duplicateValues" dxfId="789" priority="1369"/>
    <cfRule type="duplicateValues" dxfId="788" priority="1367" stopIfTrue="1"/>
    <cfRule type="duplicateValues" dxfId="787" priority="1368"/>
    <cfRule type="duplicateValues" dxfId="786" priority="1370"/>
  </conditionalFormatting>
  <conditionalFormatting sqref="B363:B366 B382:B390">
    <cfRule type="expression" dxfId="785" priority="95404" stopIfTrue="1">
      <formula>AND(COUNTIF($C$48:$C$65667, B363)+COUNTIF($C$1:$C$11, B363)+COUNTIF(#REF!, B363)+COUNTIF(#REF!, B363)+COUNTIF($C$46:$C$47, B363)+COUNTIF(#REF!, B363)+COUNTIF(#REF!, B363)&gt;1,NOT(ISBLANK(B363)))</formula>
    </cfRule>
    <cfRule type="expression" dxfId="784" priority="95403" stopIfTrue="1">
      <formula>AND(COUNTIF($C$48:$C$65667, B363)+COUNTIF(#REF!, B363)+COUNTIF(#REF!, B363)+COUNTIF(#REF!, B363)+COUNTIF($C$46:$C$47, B363)+COUNTIF(#REF!, B363)+COUNTIF(#REF!, B363)+COUNTIF(#REF!, B363)+COUNTIF($C$1:$C$11, B363)+COUNTIF(#REF!, B363)+COUNTIF(#REF!, B363)+COUNTIF(#REF!, B363)+COUNTIF(#REF!, B363)&gt;1,NOT(ISBLANK(B363)))</formula>
    </cfRule>
    <cfRule type="expression" dxfId="783" priority="95402" stopIfTrue="1">
      <formula>AND(COUNTIF($C$48:$C$65667, B363)+COUNTIF(#REF!, B363)+COUNTIF(#REF!, B363)+COUNTIF(#REF!, B363)+COUNTIF(#REF!, B363)+COUNTIF($C$46:$C$47, B363)+COUNTIF(#REF!, B363)+COUNTIF(#REF!, B363)+COUNTIF(#REF!, B363)+COUNTIF($C$1:$C$11, B363)+COUNTIF(#REF!, B363)+COUNTIF(#REF!, B363)+COUNTIF(#REF!, B363)+COUNTIF(#REF!, B363)&gt;1,NOT(ISBLANK(B363)))</formula>
    </cfRule>
  </conditionalFormatting>
  <conditionalFormatting sqref="B364 B361">
    <cfRule type="duplicateValues" dxfId="782" priority="1424"/>
    <cfRule type="duplicateValues" dxfId="781" priority="1420"/>
    <cfRule type="duplicateValues" dxfId="780" priority="1421"/>
    <cfRule type="duplicateValues" dxfId="779" priority="1423" stopIfTrue="1"/>
    <cfRule type="duplicateValues" dxfId="778" priority="1422" stopIfTrue="1"/>
    <cfRule type="duplicateValues" dxfId="777" priority="1425"/>
  </conditionalFormatting>
  <conditionalFormatting sqref="B364">
    <cfRule type="duplicateValues" dxfId="776" priority="1417"/>
    <cfRule type="duplicateValues" dxfId="775" priority="1418"/>
    <cfRule type="duplicateValues" dxfId="774" priority="1419"/>
  </conditionalFormatting>
  <conditionalFormatting sqref="B365:B366">
    <cfRule type="duplicateValues" dxfId="773" priority="1366"/>
    <cfRule type="duplicateValues" dxfId="772" priority="1364" stopIfTrue="1"/>
    <cfRule type="duplicateValues" dxfId="771" priority="1373"/>
    <cfRule type="duplicateValues" dxfId="770" priority="1371" stopIfTrue="1"/>
    <cfRule type="duplicateValues" dxfId="769" priority="1365"/>
    <cfRule type="duplicateValues" dxfId="768" priority="1363"/>
    <cfRule type="duplicateValues" dxfId="767" priority="1372"/>
  </conditionalFormatting>
  <conditionalFormatting sqref="B367:B368 B370:B371">
    <cfRule type="duplicateValues" dxfId="766" priority="1450"/>
    <cfRule type="duplicateValues" dxfId="765" priority="1449"/>
    <cfRule type="duplicateValues" dxfId="764" priority="1448"/>
    <cfRule type="duplicateValues" dxfId="763" priority="1447" stopIfTrue="1"/>
    <cfRule type="duplicateValues" dxfId="762" priority="1446"/>
    <cfRule type="duplicateValues" dxfId="761" priority="1445"/>
    <cfRule type="duplicateValues" dxfId="760" priority="1444" stopIfTrue="1"/>
    <cfRule type="duplicateValues" dxfId="759" priority="1443"/>
    <cfRule type="duplicateValues" dxfId="758" priority="1442"/>
    <cfRule type="duplicateValues" dxfId="757" priority="1441"/>
    <cfRule type="duplicateValues" dxfId="756" priority="1440"/>
    <cfRule type="duplicateValues" dxfId="755" priority="1439" stopIfTrue="1"/>
    <cfRule type="duplicateValues" dxfId="754" priority="1437"/>
    <cfRule type="duplicateValues" dxfId="753" priority="1436" stopIfTrue="1"/>
    <cfRule type="duplicateValues" dxfId="752" priority="1435"/>
    <cfRule type="duplicateValues" dxfId="751" priority="1434"/>
    <cfRule type="duplicateValues" dxfId="750" priority="1433"/>
    <cfRule type="duplicateValues" dxfId="749" priority="1432"/>
    <cfRule type="duplicateValues" dxfId="748" priority="1431"/>
    <cfRule type="duplicateValues" dxfId="747" priority="1430"/>
    <cfRule type="duplicateValues" dxfId="746" priority="1429" stopIfTrue="1"/>
    <cfRule type="duplicateValues" dxfId="745" priority="1438"/>
    <cfRule type="duplicateValues" dxfId="744" priority="1454" stopIfTrue="1"/>
    <cfRule type="duplicateValues" dxfId="743" priority="1453"/>
    <cfRule type="duplicateValues" dxfId="742" priority="1452"/>
    <cfRule type="duplicateValues" dxfId="741" priority="1451" stopIfTrue="1"/>
  </conditionalFormatting>
  <conditionalFormatting sqref="B369">
    <cfRule type="duplicateValues" dxfId="740" priority="1358" stopIfTrue="1"/>
    <cfRule type="duplicateValues" dxfId="739" priority="1359"/>
    <cfRule type="duplicateValues" dxfId="738" priority="1360"/>
  </conditionalFormatting>
  <conditionalFormatting sqref="B369:B371 B374">
    <cfRule type="duplicateValues" dxfId="737" priority="1490" stopIfTrue="1"/>
    <cfRule type="duplicateValues" dxfId="736" priority="1489"/>
    <cfRule type="duplicateValues" dxfId="735" priority="1488"/>
    <cfRule type="duplicateValues" dxfId="734" priority="1487" stopIfTrue="1"/>
    <cfRule type="duplicateValues" dxfId="733" priority="1486"/>
    <cfRule type="duplicateValues" dxfId="732" priority="1485"/>
    <cfRule type="duplicateValues" dxfId="731" priority="1426" stopIfTrue="1"/>
    <cfRule type="duplicateValues" dxfId="730" priority="1427"/>
    <cfRule type="duplicateValues" dxfId="729" priority="1428"/>
  </conditionalFormatting>
  <conditionalFormatting sqref="B369:B371">
    <cfRule type="duplicateValues" dxfId="728" priority="1484"/>
    <cfRule type="duplicateValues" dxfId="727" priority="1482" stopIfTrue="1"/>
    <cfRule type="duplicateValues" dxfId="726" priority="1483"/>
  </conditionalFormatting>
  <conditionalFormatting sqref="B370">
    <cfRule type="duplicateValues" dxfId="725" priority="1354"/>
    <cfRule type="duplicateValues" dxfId="724" priority="1361"/>
    <cfRule type="duplicateValues" dxfId="723" priority="1362"/>
    <cfRule type="duplicateValues" dxfId="722" priority="1353"/>
  </conditionalFormatting>
  <conditionalFormatting sqref="B371 B369">
    <cfRule type="duplicateValues" dxfId="721" priority="1355" stopIfTrue="1"/>
    <cfRule type="duplicateValues" dxfId="720" priority="1356"/>
    <cfRule type="duplicateValues" dxfId="719" priority="1357"/>
  </conditionalFormatting>
  <conditionalFormatting sqref="B371 B374 B369">
    <cfRule type="duplicateValues" dxfId="718" priority="1481"/>
    <cfRule type="duplicateValues" dxfId="717" priority="1492"/>
    <cfRule type="duplicateValues" dxfId="716" priority="1491"/>
    <cfRule type="duplicateValues" dxfId="715" priority="1479" stopIfTrue="1"/>
    <cfRule type="duplicateValues" dxfId="714" priority="1480"/>
    <cfRule type="duplicateValues" dxfId="713" priority="1493" stopIfTrue="1"/>
  </conditionalFormatting>
  <conditionalFormatting sqref="B374 B369">
    <cfRule type="duplicateValues" dxfId="712" priority="1496" stopIfTrue="1"/>
    <cfRule type="duplicateValues" dxfId="711" priority="1495"/>
    <cfRule type="duplicateValues" dxfId="710" priority="1494"/>
  </conditionalFormatting>
  <conditionalFormatting sqref="B375">
    <cfRule type="duplicateValues" dxfId="709" priority="1327" stopIfTrue="1"/>
    <cfRule type="duplicateValues" dxfId="708" priority="1328"/>
    <cfRule type="duplicateValues" dxfId="707" priority="1329"/>
    <cfRule type="duplicateValues" dxfId="706" priority="1330" stopIfTrue="1"/>
    <cfRule type="duplicateValues" dxfId="705" priority="1331"/>
    <cfRule type="duplicateValues" dxfId="704" priority="1332"/>
    <cfRule type="duplicateValues" dxfId="703" priority="1333" stopIfTrue="1"/>
    <cfRule type="duplicateValues" dxfId="702" priority="1326"/>
    <cfRule type="duplicateValues" dxfId="701" priority="1315" stopIfTrue="1"/>
    <cfRule type="duplicateValues" dxfId="700" priority="1316"/>
    <cfRule type="duplicateValues" dxfId="699" priority="1317"/>
    <cfRule type="duplicateValues" dxfId="698" priority="1318"/>
    <cfRule type="duplicateValues" dxfId="697" priority="1319"/>
    <cfRule type="duplicateValues" dxfId="696" priority="1320"/>
    <cfRule type="duplicateValues" dxfId="695" priority="1321" stopIfTrue="1"/>
    <cfRule type="duplicateValues" dxfId="694" priority="1322"/>
    <cfRule type="duplicateValues" dxfId="693" priority="1323"/>
    <cfRule type="duplicateValues" dxfId="692" priority="1324" stopIfTrue="1"/>
    <cfRule type="duplicateValues" dxfId="691" priority="1325"/>
  </conditionalFormatting>
  <conditionalFormatting sqref="B379">
    <cfRule type="duplicateValues" dxfId="690" priority="1515" stopIfTrue="1"/>
    <cfRule type="duplicateValues" dxfId="689" priority="1513"/>
    <cfRule type="duplicateValues" dxfId="688" priority="1514"/>
    <cfRule type="duplicateValues" dxfId="687" priority="1497" stopIfTrue="1"/>
    <cfRule type="duplicateValues" dxfId="686" priority="1498"/>
    <cfRule type="duplicateValues" dxfId="685" priority="1499"/>
    <cfRule type="duplicateValues" dxfId="684" priority="1500"/>
    <cfRule type="duplicateValues" dxfId="683" priority="1501"/>
    <cfRule type="duplicateValues" dxfId="682" priority="1502"/>
    <cfRule type="duplicateValues" dxfId="681" priority="1503" stopIfTrue="1"/>
    <cfRule type="duplicateValues" dxfId="680" priority="1504"/>
    <cfRule type="duplicateValues" dxfId="679" priority="1505"/>
    <cfRule type="duplicateValues" dxfId="678" priority="1506" stopIfTrue="1"/>
    <cfRule type="duplicateValues" dxfId="677" priority="1507"/>
    <cfRule type="duplicateValues" dxfId="676" priority="1508"/>
    <cfRule type="duplicateValues" dxfId="675" priority="1509" stopIfTrue="1"/>
    <cfRule type="duplicateValues" dxfId="674" priority="1510"/>
    <cfRule type="duplicateValues" dxfId="673" priority="1511"/>
    <cfRule type="duplicateValues" dxfId="672" priority="1512" stopIfTrue="1"/>
  </conditionalFormatting>
  <conditionalFormatting sqref="B380">
    <cfRule type="duplicateValues" dxfId="671" priority="1340" stopIfTrue="1"/>
    <cfRule type="duplicateValues" dxfId="670" priority="1339"/>
    <cfRule type="duplicateValues" dxfId="669" priority="1341"/>
    <cfRule type="duplicateValues" dxfId="668" priority="1349" stopIfTrue="1"/>
    <cfRule type="duplicateValues" dxfId="667" priority="1343" stopIfTrue="1"/>
    <cfRule type="duplicateValues" dxfId="666" priority="1338"/>
    <cfRule type="duplicateValues" dxfId="665" priority="1342"/>
    <cfRule type="duplicateValues" dxfId="664" priority="1352" stopIfTrue="1"/>
    <cfRule type="duplicateValues" dxfId="663" priority="1351"/>
    <cfRule type="duplicateValues" dxfId="662" priority="1337"/>
    <cfRule type="duplicateValues" dxfId="661" priority="1348"/>
    <cfRule type="duplicateValues" dxfId="660" priority="1336"/>
    <cfRule type="duplicateValues" dxfId="659" priority="1335"/>
    <cfRule type="duplicateValues" dxfId="658" priority="1334" stopIfTrue="1"/>
    <cfRule type="duplicateValues" dxfId="657" priority="1350"/>
    <cfRule type="duplicateValues" dxfId="656" priority="1347"/>
    <cfRule type="duplicateValues" dxfId="655" priority="1346" stopIfTrue="1"/>
    <cfRule type="duplicateValues" dxfId="654" priority="1345"/>
    <cfRule type="duplicateValues" dxfId="653" priority="1344"/>
  </conditionalFormatting>
  <conditionalFormatting sqref="B382:B390 B363:B366">
    <cfRule type="expression" dxfId="652" priority="1520" stopIfTrue="1">
      <formula>AND(COUNTIF($C$10:$C$11, B363)+COUNTIF(#REF!, B363)&gt;1,NOT(ISBLANK(B363)))</formula>
    </cfRule>
  </conditionalFormatting>
  <conditionalFormatting sqref="B391 B389">
    <cfRule type="duplicateValues" dxfId="651" priority="1519" stopIfTrue="1"/>
  </conditionalFormatting>
  <conditionalFormatting sqref="B392:B407 B410 B415 B419 B421 B423:B426 B428 B343:B357 B359:B368 B370:B371 B514:B552 B555:B561 B563:B565 B567:B600">
    <cfRule type="expression" dxfId="650" priority="23026" stopIfTrue="1">
      <formula>AND(COUNTIF($D$10:$D$22, B343)+COUNTIF(#REF!, B343)&gt;1,NOT(ISBLANK(B343)))</formula>
    </cfRule>
  </conditionalFormatting>
  <conditionalFormatting sqref="B419 B421 B415 B428 B423:B426 B339:B407 B410">
    <cfRule type="duplicateValues" dxfId="649" priority="9212" stopIfTrue="1"/>
    <cfRule type="duplicateValues" dxfId="648" priority="9213" stopIfTrue="1"/>
    <cfRule type="duplicateValues" dxfId="647" priority="9214" stopIfTrue="1"/>
  </conditionalFormatting>
  <conditionalFormatting sqref="B419 B421 B415 B428 B423:B426 B399:B407 B410">
    <cfRule type="duplicateValues" dxfId="646" priority="9236"/>
  </conditionalFormatting>
  <conditionalFormatting sqref="B423:B424 B339:B421">
    <cfRule type="duplicateValues" dxfId="645" priority="878"/>
  </conditionalFormatting>
  <conditionalFormatting sqref="B441:B460 B463">
    <cfRule type="expression" dxfId="644" priority="95413" stopIfTrue="1">
      <formula>AND(COUNTIF($D$26:$D$65630, B441)+COUNTIF(#REF!, B441)+COUNTIF(#REF!, B441)+COUNTIF(#REF!, B441)+COUNTIF($D$25:$D$25, B441)+COUNTIF(#REF!, B441)+COUNTIF(#REF!, B441)+COUNTIF(#REF!, B441)+COUNTIF($D$1:$D$22, B441)+COUNTIF(#REF!, B441)+COUNTIF(#REF!, B441)+COUNTIF(#REF!, B441)+COUNTIF(#REF!, B441)&gt;1,NOT(ISBLANK(B441)))</formula>
    </cfRule>
    <cfRule type="expression" dxfId="643" priority="95412" stopIfTrue="1">
      <formula>AND(COUNTIF($D$26:$D$65630, B441)+COUNTIF(#REF!, B441)+COUNTIF(#REF!, B441)+COUNTIF(#REF!, B441)+COUNTIF(#REF!, B441)+COUNTIF($D$25:$D$25, B441)+COUNTIF(#REF!, B441)+COUNTIF(#REF!, B441)+COUNTIF(#REF!, B441)+COUNTIF($D$1:$D$22, B441)+COUNTIF(#REF!, B441)+COUNTIF(#REF!, B441)+COUNTIF(#REF!, B441)+COUNTIF(#REF!, B441)&gt;1,NOT(ISBLANK(B441)))</formula>
    </cfRule>
    <cfRule type="expression" dxfId="642" priority="95411" stopIfTrue="1">
      <formula>AND(COUNTIF($D$10:$D$22, B441)+COUNTIF(#REF!, B441)&gt;1,NOT(ISBLANK(B441)))</formula>
    </cfRule>
    <cfRule type="expression" dxfId="641" priority="95410" stopIfTrue="1">
      <formula>AND(COUNTIF($D$26:$D$65630, B441)+COUNTIF($D$1:$D$22, B441)+COUNTIF(#REF!, B441)+COUNTIF(#REF!, B441)+COUNTIF($D$25:$D$25, B441)+COUNTIF(#REF!, B441)+COUNTIF(#REF!, B441)&gt;1,NOT(ISBLANK(B441)))</formula>
    </cfRule>
  </conditionalFormatting>
  <conditionalFormatting sqref="B441:B460">
    <cfRule type="duplicateValues" dxfId="640" priority="782" stopIfTrue="1"/>
    <cfRule type="duplicateValues" dxfId="639" priority="780" stopIfTrue="1"/>
    <cfRule type="duplicateValues" dxfId="638" priority="781" stopIfTrue="1"/>
  </conditionalFormatting>
  <conditionalFormatting sqref="B463">
    <cfRule type="duplicateValues" dxfId="637" priority="768" stopIfTrue="1"/>
    <cfRule type="duplicateValues" dxfId="636" priority="767" stopIfTrue="1"/>
    <cfRule type="duplicateValues" dxfId="635" priority="766" stopIfTrue="1"/>
  </conditionalFormatting>
  <conditionalFormatting sqref="B479 B482:B484">
    <cfRule type="expression" dxfId="634" priority="95419" stopIfTrue="1">
      <formula>AND(COUNTIF($D$10:$D$22, B479)+COUNTIF(#REF!, B479)&gt;1,NOT(ISBLANK(B479)))</formula>
    </cfRule>
    <cfRule type="expression" dxfId="633" priority="95421" stopIfTrue="1">
      <formula>AND(COUNTIF($D$26:$D$65628, B479)+COUNTIF(#REF!, B479)+COUNTIF(#REF!, B479)+COUNTIF(#REF!, B479)+COUNTIF($D$25:$D$25, B479)+COUNTIF(#REF!, B479)+COUNTIF(#REF!, B479)+COUNTIF(#REF!, B479)+COUNTIF($D$1:$D$22, B479)+COUNTIF(#REF!, B479)+COUNTIF(#REF!, B479)+COUNTIF(#REF!, B479)+COUNTIF(#REF!, B479)&gt;1,NOT(ISBLANK(B479)))</formula>
    </cfRule>
    <cfRule type="expression" dxfId="632" priority="95420" stopIfTrue="1">
      <formula>AND(COUNTIF($D$26:$D$65628, B479)+COUNTIF(#REF!, B479)+COUNTIF(#REF!, B479)+COUNTIF(#REF!, B479)+COUNTIF(#REF!, B479)+COUNTIF($D$25:$D$25, B479)+COUNTIF(#REF!, B479)+COUNTIF(#REF!, B479)+COUNTIF(#REF!, B479)+COUNTIF($D$1:$D$22, B479)+COUNTIF(#REF!, B479)+COUNTIF(#REF!, B479)+COUNTIF(#REF!, B479)+COUNTIF(#REF!, B479)&gt;1,NOT(ISBLANK(B479)))</formula>
    </cfRule>
    <cfRule type="expression" dxfId="631" priority="95418" stopIfTrue="1">
      <formula>AND(COUNTIF($D$26:$D$65628, B479)+COUNTIF($D$1:$D$22, B479)+COUNTIF(#REF!, B479)+COUNTIF(#REF!, B479)+COUNTIF($D$25:$D$25, B479)+COUNTIF(#REF!, B479)+COUNTIF(#REF!, B479)&gt;1,NOT(ISBLANK(B479)))</formula>
    </cfRule>
  </conditionalFormatting>
  <conditionalFormatting sqref="B480">
    <cfRule type="duplicateValues" dxfId="630" priority="742" stopIfTrue="1"/>
    <cfRule type="duplicateValues" dxfId="629" priority="744" stopIfTrue="1"/>
    <cfRule type="duplicateValues" dxfId="628" priority="743" stopIfTrue="1"/>
  </conditionalFormatting>
  <conditionalFormatting sqref="B480:B481">
    <cfRule type="expression" dxfId="627" priority="95429" stopIfTrue="1">
      <formula>AND(COUNTIF($D$26:$D$65623, B480)+COUNTIF(#REF!, B480)+COUNTIF(#REF!, B480)+COUNTIF(#REF!, B480)+COUNTIF($D$25:$D$25, B480)+COUNTIF(#REF!, B480)+COUNTIF(#REF!, B480)+COUNTIF(#REF!, B480)+COUNTIF($D$1:$D$22, B480)+COUNTIF(#REF!, B480)+COUNTIF(#REF!, B480)+COUNTIF(#REF!, B480)+COUNTIF(#REF!, B480)&gt;1,NOT(ISBLANK(B480)))</formula>
    </cfRule>
    <cfRule type="expression" dxfId="626" priority="95428" stopIfTrue="1">
      <formula>AND(COUNTIF($D$26:$D$65623, B480)+COUNTIF(#REF!, B480)+COUNTIF(#REF!, B480)+COUNTIF(#REF!, B480)+COUNTIF(#REF!, B480)+COUNTIF($D$25:$D$25, B480)+COUNTIF(#REF!, B480)+COUNTIF(#REF!, B480)+COUNTIF(#REF!, B480)+COUNTIF($D$1:$D$22, B480)+COUNTIF(#REF!, B480)+COUNTIF(#REF!, B480)+COUNTIF(#REF!, B480)+COUNTIF(#REF!, B480)&gt;1,NOT(ISBLANK(B480)))</formula>
    </cfRule>
    <cfRule type="expression" dxfId="625" priority="95427" stopIfTrue="1">
      <formula>AND(COUNTIF($D$10:$D$22, B480)+COUNTIF(#REF!, B480)&gt;1,NOT(ISBLANK(B480)))</formula>
    </cfRule>
    <cfRule type="expression" dxfId="624" priority="95426" stopIfTrue="1">
      <formula>AND(COUNTIF($D$26:$D$65623, B480)+COUNTIF($D$1:$D$22, B480)+COUNTIF(#REF!, B480)+COUNTIF(#REF!, B480)+COUNTIF($D$25:$D$25, B480)+COUNTIF(#REF!, B480)+COUNTIF(#REF!, B480)&gt;1,NOT(ISBLANK(B480)))</formula>
    </cfRule>
  </conditionalFormatting>
  <conditionalFormatting sqref="B481">
    <cfRule type="duplicateValues" dxfId="623" priority="737" stopIfTrue="1"/>
    <cfRule type="duplicateValues" dxfId="622" priority="736" stopIfTrue="1"/>
    <cfRule type="duplicateValues" dxfId="621" priority="735" stopIfTrue="1"/>
  </conditionalFormatting>
  <conditionalFormatting sqref="B482:B484 B479">
    <cfRule type="duplicateValues" dxfId="620" priority="23106" stopIfTrue="1"/>
    <cfRule type="duplicateValues" dxfId="619" priority="23107" stopIfTrue="1"/>
    <cfRule type="duplicateValues" dxfId="618" priority="23108" stopIfTrue="1"/>
  </conditionalFormatting>
  <conditionalFormatting sqref="B486:B494">
    <cfRule type="expression" dxfId="617" priority="95431" stopIfTrue="1">
      <formula>AND(COUNTIF($D$26:$D$65643, B486)+COUNTIF(#REF!, B486)+COUNTIF(#REF!, B486)+COUNTIF(#REF!, B486)+COUNTIF(#REF!, B486)+COUNTIF($D$25:$D$25, B486)+COUNTIF(#REF!, B486)+COUNTIF(#REF!, B486)+COUNTIF(#REF!, B486)+COUNTIF($D$1:$D$22, B486)+COUNTIF(#REF!, B486)+COUNTIF(#REF!, B486)+COUNTIF(#REF!, B486)+COUNTIF(#REF!, B486)&gt;1,NOT(ISBLANK(B486)))</formula>
    </cfRule>
    <cfRule type="expression" dxfId="616" priority="95430" stopIfTrue="1">
      <formula>AND(COUNTIF($D$26:$D$65643, B486)+COUNTIF($D$1:$D$22, B486)+COUNTIF(#REF!, B486)+COUNTIF(#REF!, B486)+COUNTIF($D$25:$D$25, B486)+COUNTIF(#REF!, B486)+COUNTIF(#REF!, B486)&gt;1,NOT(ISBLANK(B486)))</formula>
    </cfRule>
    <cfRule type="duplicateValues" dxfId="615" priority="95435" stopIfTrue="1"/>
    <cfRule type="duplicateValues" dxfId="614" priority="95434" stopIfTrue="1"/>
    <cfRule type="duplicateValues" dxfId="613" priority="95433" stopIfTrue="1"/>
    <cfRule type="expression" dxfId="612" priority="95432" stopIfTrue="1">
      <formula>AND(COUNTIF($D$26:$D$65643, B486)+COUNTIF(#REF!, B486)+COUNTIF(#REF!, B486)+COUNTIF(#REF!, B486)+COUNTIF($D$25:$D$25, B486)+COUNTIF(#REF!, B486)+COUNTIF(#REF!, B486)+COUNTIF(#REF!, B486)+COUNTIF($D$1:$D$22, B486)+COUNTIF(#REF!, B486)+COUNTIF(#REF!, B486)+COUNTIF(#REF!, B486)+COUNTIF(#REF!, B486)&gt;1,NOT(ISBLANK(B486)))</formula>
    </cfRule>
  </conditionalFormatting>
  <conditionalFormatting sqref="B486:B506">
    <cfRule type="expression" dxfId="611" priority="35414" stopIfTrue="1">
      <formula>AND(COUNTIF($D$10:$D$22, B486)+COUNTIF(#REF!, B486)&gt;1,NOT(ISBLANK(B486)))</formula>
    </cfRule>
  </conditionalFormatting>
  <conditionalFormatting sqref="B495:B506">
    <cfRule type="expression" dxfId="610" priority="95436" stopIfTrue="1">
      <formula>AND(COUNTIF($D$26:$D$65638, B495)+COUNTIF(#REF!, B495)+COUNTIF(#REF!, B495)+COUNTIF(#REF!, B495)+COUNTIF(#REF!, B495)+COUNTIF($D$25:$D$25, B495)+COUNTIF(#REF!, B495)+COUNTIF(#REF!, B495)+COUNTIF(#REF!, B495)+COUNTIF($D$1:$D$22, B495)+COUNTIF(#REF!, B495)+COUNTIF(#REF!, B495)+COUNTIF(#REF!, B495)+COUNTIF(#REF!, B495)&gt;1,NOT(ISBLANK(B495)))</formula>
    </cfRule>
    <cfRule type="expression" dxfId="609" priority="95438" stopIfTrue="1">
      <formula>AND(COUNTIF($D$26:$D$65638, B495)+COUNTIF($D$1:$D$22, B495)+COUNTIF(#REF!, B495)+COUNTIF(#REF!, B495)+COUNTIF($D$25:$D$25, B495)+COUNTIF(#REF!, B495)+COUNTIF(#REF!, B495)&gt;1,NOT(ISBLANK(B495)))</formula>
    </cfRule>
    <cfRule type="duplicateValues" dxfId="608" priority="95439" stopIfTrue="1"/>
    <cfRule type="duplicateValues" dxfId="607" priority="95440" stopIfTrue="1"/>
    <cfRule type="duplicateValues" dxfId="606" priority="95441" stopIfTrue="1"/>
    <cfRule type="expression" dxfId="605" priority="95437" stopIfTrue="1">
      <formula>AND(COUNTIF($D$26:$D$65638, B495)+COUNTIF(#REF!, B495)+COUNTIF(#REF!, B495)+COUNTIF(#REF!, B495)+COUNTIF($D$25:$D$25, B495)+COUNTIF(#REF!, B495)+COUNTIF(#REF!, B495)+COUNTIF(#REF!, B495)+COUNTIF($D$1:$D$22, B495)+COUNTIF(#REF!, B495)+COUNTIF(#REF!, B495)+COUNTIF(#REF!, B495)+COUNTIF(#REF!, B495)&gt;1,NOT(ISBLANK(B495)))</formula>
    </cfRule>
  </conditionalFormatting>
  <conditionalFormatting sqref="B514:B518">
    <cfRule type="duplicateValues" dxfId="604" priority="95442" stopIfTrue="1"/>
    <cfRule type="expression" dxfId="603" priority="95447" stopIfTrue="1">
      <formula>AND(COUNTIF($D$26:$D$65637, B514)+COUNTIF($D$1:$D$22, B514)+COUNTIF(#REF!, B514)+COUNTIF(#REF!, B514)+COUNTIF($D$25:$D$25, B514)+COUNTIF(#REF!, B514)+COUNTIF(#REF!, B514)&gt;1,NOT(ISBLANK(B514)))</formula>
    </cfRule>
    <cfRule type="expression" dxfId="602" priority="95446" stopIfTrue="1">
      <formula>AND(COUNTIF($D$26:$D$65637, B514)+COUNTIF(#REF!, B514)+COUNTIF(#REF!, B514)+COUNTIF(#REF!, B514)+COUNTIF($D$25:$D$25, B514)+COUNTIF(#REF!, B514)+COUNTIF(#REF!, B514)+COUNTIF(#REF!, B514)+COUNTIF($D$1:$D$22, B514)+COUNTIF(#REF!, B514)+COUNTIF(#REF!, B514)+COUNTIF(#REF!, B514)+COUNTIF(#REF!, B514)&gt;1,NOT(ISBLANK(B514)))</formula>
    </cfRule>
    <cfRule type="expression" dxfId="601" priority="95445" stopIfTrue="1">
      <formula>AND(COUNTIF($D$26:$D$65637, B514)+COUNTIF(#REF!, B514)+COUNTIF(#REF!, B514)+COUNTIF(#REF!, B514)+COUNTIF(#REF!, B514)+COUNTIF($D$25:$D$25, B514)+COUNTIF(#REF!, B514)+COUNTIF(#REF!, B514)+COUNTIF(#REF!, B514)+COUNTIF($D$1:$D$22, B514)+COUNTIF(#REF!, B514)+COUNTIF(#REF!, B514)+COUNTIF(#REF!, B514)+COUNTIF(#REF!, B514)&gt;1,NOT(ISBLANK(B514)))</formula>
    </cfRule>
    <cfRule type="duplicateValues" dxfId="600" priority="95444" stopIfTrue="1"/>
    <cfRule type="duplicateValues" dxfId="599" priority="95443" stopIfTrue="1"/>
  </conditionalFormatting>
  <conditionalFormatting sqref="B519:B522">
    <cfRule type="expression" dxfId="598" priority="95451" stopIfTrue="1">
      <formula>AND(COUNTIF($D$26:$D$65634, B519)+COUNTIF(#REF!, B519)+COUNTIF(#REF!, B519)+COUNTIF(#REF!, B519)+COUNTIF(#REF!, B519)+COUNTIF($D$25:$D$25, B519)+COUNTIF(#REF!, B519)+COUNTIF(#REF!, B519)+COUNTIF(#REF!, B519)+COUNTIF($D$1:$D$22, B519)+COUNTIF(#REF!, B519)+COUNTIF(#REF!, B519)+COUNTIF(#REF!, B519)+COUNTIF(#REF!, B519)&gt;1,NOT(ISBLANK(B519)))</formula>
    </cfRule>
    <cfRule type="duplicateValues" dxfId="597" priority="95448" stopIfTrue="1"/>
    <cfRule type="duplicateValues" dxfId="596" priority="95450" stopIfTrue="1"/>
    <cfRule type="duplicateValues" dxfId="595" priority="95449" stopIfTrue="1"/>
    <cfRule type="expression" dxfId="594" priority="95452" stopIfTrue="1">
      <formula>AND(COUNTIF($D$26:$D$65634, B519)+COUNTIF(#REF!, B519)+COUNTIF(#REF!, B519)+COUNTIF(#REF!, B519)+COUNTIF($D$25:$D$25, B519)+COUNTIF(#REF!, B519)+COUNTIF(#REF!, B519)+COUNTIF(#REF!, B519)+COUNTIF($D$1:$D$22, B519)+COUNTIF(#REF!, B519)+COUNTIF(#REF!, B519)+COUNTIF(#REF!, B519)+COUNTIF(#REF!, B519)&gt;1,NOT(ISBLANK(B519)))</formula>
    </cfRule>
    <cfRule type="expression" dxfId="593" priority="95453" stopIfTrue="1">
      <formula>AND(COUNTIF($D$26:$D$65634, B519)+COUNTIF($D$1:$D$22, B519)+COUNTIF(#REF!, B519)+COUNTIF(#REF!, B519)+COUNTIF($D$25:$D$25, B519)+COUNTIF(#REF!, B519)+COUNTIF(#REF!, B519)&gt;1,NOT(ISBLANK(B519)))</formula>
    </cfRule>
  </conditionalFormatting>
  <conditionalFormatting sqref="B523">
    <cfRule type="expression" dxfId="592" priority="95458" stopIfTrue="1">
      <formula>AND(COUNTIF($D$26:$D$65634, B523)+COUNTIF(#REF!, B523)+COUNTIF(#REF!, B523)+COUNTIF(#REF!, B523)+COUNTIF($D$25:$D$25, B523)+COUNTIF(#REF!, B523)+COUNTIF(#REF!, B523)+COUNTIF(#REF!, B523)+COUNTIF($D$1:$D$22, B523)+COUNTIF(#REF!, B523)+COUNTIF(#REF!, B523)+COUNTIF(#REF!, B523)+COUNTIF(#REF!, B523)&gt;1,NOT(ISBLANK(B523)))</formula>
    </cfRule>
    <cfRule type="expression" dxfId="591" priority="95459" stopIfTrue="1">
      <formula>AND(COUNTIF($D$26:$D$65634, B523)+COUNTIF($D$1:$D$22, B523)+COUNTIF(#REF!, B523)+COUNTIF(#REF!, B523)+COUNTIF($D$25:$D$25, B523)+COUNTIF(#REF!, B523)+COUNTIF(#REF!, B523)&gt;1,NOT(ISBLANK(B523)))</formula>
    </cfRule>
    <cfRule type="duplicateValues" dxfId="590" priority="95454" stopIfTrue="1"/>
    <cfRule type="duplicateValues" dxfId="589" priority="95455" stopIfTrue="1"/>
    <cfRule type="duplicateValues" dxfId="588" priority="95456" stopIfTrue="1"/>
    <cfRule type="expression" dxfId="587" priority="95457" stopIfTrue="1">
      <formula>AND(COUNTIF($D$26:$D$65634, B523)+COUNTIF(#REF!, B523)+COUNTIF(#REF!, B523)+COUNTIF(#REF!, B523)+COUNTIF(#REF!, B523)+COUNTIF($D$25:$D$25, B523)+COUNTIF(#REF!, B523)+COUNTIF(#REF!, B523)+COUNTIF(#REF!, B523)+COUNTIF($D$1:$D$22, B523)+COUNTIF(#REF!, B523)+COUNTIF(#REF!, B523)+COUNTIF(#REF!, B523)+COUNTIF(#REF!, B523)&gt;1,NOT(ISBLANK(B523)))</formula>
    </cfRule>
  </conditionalFormatting>
  <conditionalFormatting sqref="B524">
    <cfRule type="expression" dxfId="586" priority="95463" stopIfTrue="1">
      <formula>AND(COUNTIF($D$26:$D$65634, B524)+COUNTIF(#REF!, B524)+COUNTIF(#REF!, B524)+COUNTIF(#REF!, B524)+COUNTIF(#REF!, B524)+COUNTIF($D$25:$D$25, B524)+COUNTIF(#REF!, B524)+COUNTIF(#REF!, B524)+COUNTIF(#REF!, B524)+COUNTIF($D$1:$D$22, B524)+COUNTIF(#REF!, B524)+COUNTIF(#REF!, B524)+COUNTIF(#REF!, B524)+COUNTIF(#REF!, B524)&gt;1,NOT(ISBLANK(B524)))</formula>
    </cfRule>
    <cfRule type="duplicateValues" dxfId="585" priority="95460" stopIfTrue="1"/>
    <cfRule type="duplicateValues" dxfId="584" priority="95461" stopIfTrue="1"/>
    <cfRule type="duplicateValues" dxfId="583" priority="95462" stopIfTrue="1"/>
    <cfRule type="expression" dxfId="582" priority="95465" stopIfTrue="1">
      <formula>AND(COUNTIF($D$26:$D$65634, B524)+COUNTIF($D$1:$D$22, B524)+COUNTIF(#REF!, B524)+COUNTIF(#REF!, B524)+COUNTIF($D$25:$D$25, B524)+COUNTIF(#REF!, B524)+COUNTIF(#REF!, B524)&gt;1,NOT(ISBLANK(B524)))</formula>
    </cfRule>
    <cfRule type="expression" dxfId="581" priority="95464" stopIfTrue="1">
      <formula>AND(COUNTIF($D$26:$D$65634, B524)+COUNTIF(#REF!, B524)+COUNTIF(#REF!, B524)+COUNTIF(#REF!, B524)+COUNTIF($D$25:$D$25, B524)+COUNTIF(#REF!, B524)+COUNTIF(#REF!, B524)+COUNTIF(#REF!, B524)+COUNTIF($D$1:$D$22, B524)+COUNTIF(#REF!, B524)+COUNTIF(#REF!, B524)+COUNTIF(#REF!, B524)+COUNTIF(#REF!, B524)&gt;1,NOT(ISBLANK(B524)))</formula>
    </cfRule>
  </conditionalFormatting>
  <conditionalFormatting sqref="B525:B532 B534:B542 B550:B552 B555:B561 B563:B565 B567:B600">
    <cfRule type="expression" dxfId="580" priority="95466" stopIfTrue="1">
      <formula>AND(COUNTIF($D$26:$D$65636, B525)+COUNTIF(#REF!, B525)+COUNTIF(#REF!, B525)+COUNTIF(#REF!, B525)+COUNTIF(#REF!, B525)+COUNTIF($D$25:$D$25, B525)+COUNTIF(#REF!, B525)+COUNTIF(#REF!, B525)+COUNTIF(#REF!, B525)+COUNTIF($D$1:$D$22, B525)+COUNTIF(#REF!, B525)+COUNTIF(#REF!, B525)+COUNTIF(#REF!, B525)+COUNTIF(#REF!, B525)&gt;1,NOT(ISBLANK(B525)))</formula>
    </cfRule>
    <cfRule type="expression" dxfId="579" priority="95467" stopIfTrue="1">
      <formula>AND(COUNTIF($D$26:$D$65636, B525)+COUNTIF(#REF!, B525)+COUNTIF(#REF!, B525)+COUNTIF(#REF!, B525)+COUNTIF($D$25:$D$25, B525)+COUNTIF(#REF!, B525)+COUNTIF(#REF!, B525)+COUNTIF(#REF!, B525)+COUNTIF($D$1:$D$22, B525)+COUNTIF(#REF!, B525)+COUNTIF(#REF!, B525)+COUNTIF(#REF!, B525)+COUNTIF(#REF!, B525)&gt;1,NOT(ISBLANK(B525)))</formula>
    </cfRule>
    <cfRule type="expression" dxfId="578" priority="95468" stopIfTrue="1">
      <formula>AND(COUNTIF($D$26:$D$65636, B525)+COUNTIF($D$1:$D$22, B525)+COUNTIF(#REF!, B525)+COUNTIF(#REF!, B525)+COUNTIF($D$25:$D$25, B525)+COUNTIF(#REF!, B525)+COUNTIF(#REF!, B525)&gt;1,NOT(ISBLANK(B525)))</formula>
    </cfRule>
  </conditionalFormatting>
  <conditionalFormatting sqref="B533">
    <cfRule type="duplicateValues" dxfId="577" priority="95489" stopIfTrue="1"/>
    <cfRule type="expression" dxfId="576" priority="95490" stopIfTrue="1">
      <formula>AND(COUNTIF($D$26:$D$65639, B533)+COUNTIF(#REF!, B533)+COUNTIF(#REF!, B533)+COUNTIF(#REF!, B533)+COUNTIF(#REF!, B533)+COUNTIF($D$25:$D$25, B533)+COUNTIF(#REF!, B533)+COUNTIF(#REF!, B533)+COUNTIF(#REF!, B533)+COUNTIF($D$1:$D$22, B533)+COUNTIF(#REF!, B533)+COUNTIF(#REF!, B533)+COUNTIF(#REF!, B533)+COUNTIF(#REF!, B533)&gt;1,NOT(ISBLANK(B533)))</formula>
    </cfRule>
    <cfRule type="duplicateValues" dxfId="575" priority="95487" stopIfTrue="1"/>
    <cfRule type="duplicateValues" dxfId="574" priority="95488" stopIfTrue="1"/>
    <cfRule type="expression" dxfId="573" priority="95491" stopIfTrue="1">
      <formula>AND(COUNTIF($D$26:$D$65639, B533)+COUNTIF(#REF!, B533)+COUNTIF(#REF!, B533)+COUNTIF(#REF!, B533)+COUNTIF($D$25:$D$25, B533)+COUNTIF(#REF!, B533)+COUNTIF(#REF!, B533)+COUNTIF(#REF!, B533)+COUNTIF($D$1:$D$22, B533)+COUNTIF(#REF!, B533)+COUNTIF(#REF!, B533)+COUNTIF(#REF!, B533)+COUNTIF(#REF!, B533)&gt;1,NOT(ISBLANK(B533)))</formula>
    </cfRule>
    <cfRule type="expression" dxfId="572" priority="95492" stopIfTrue="1">
      <formula>AND(COUNTIF($D$26:$D$65639, B533)+COUNTIF($D$1:$D$22, B533)+COUNTIF(#REF!, B533)+COUNTIF(#REF!, B533)+COUNTIF($D$25:$D$25, B533)+COUNTIF(#REF!, B533)+COUNTIF(#REF!, B533)&gt;1,NOT(ISBLANK(B533)))</formula>
    </cfRule>
  </conditionalFormatting>
  <conditionalFormatting sqref="B567:B600 B525:B532 B534:B542 B550:B552 B555:B561 B563:B565">
    <cfRule type="duplicateValues" dxfId="571" priority="95494" stopIfTrue="1"/>
    <cfRule type="duplicateValues" dxfId="570" priority="95493" stopIfTrue="1"/>
    <cfRule type="duplicateValues" dxfId="569" priority="95495" stopIfTrue="1"/>
  </conditionalFormatting>
  <conditionalFormatting sqref="B601:B1048576 B507:B513 B485 B438:B439 B436 B429:B433 B427 B1:B8 B20:B23 B28:B30 B337 B461:B462 B476:B478 B464:B471">
    <cfRule type="duplicateValues" dxfId="568" priority="32512"/>
  </conditionalFormatting>
  <conditionalFormatting sqref="C31:C69 C74 C77 C86 C97:C104 C108:C112 C206 C209:C210 C214 C216 C228:C258 C261:C262 C265 C267:C270 C274:C275 C281 C115:C116 C118:C120 C122:C123 C126:C134 C136 C138 C140 C149:C150 C152 C154:C155 C158 C160:C162 C164 C166:C177 C179:C190">
    <cfRule type="expression" dxfId="567" priority="95625" stopIfTrue="1">
      <formula>AND(COUNTIF($E$630:$E$65528, C31)+COUNTIF(#REF!, C31)+COUNTIF($E$1:$E$317, C31)+COUNTIF($E$610:$E$611, C31)+COUNTIF($E$514:$E$515,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31:C69 C74 C77 C86 C97:C104 C108:C112 C206 C209:C210 C214 C216 C228:C258 C261:C262 C265 C267:C270 C274:C275 C281">
    <cfRule type="expression" dxfId="566" priority="95528" stopIfTrue="1">
      <formula>AND(COUNTIF($E$449:$E$65528, C31)+COUNTIF($E$422:$E$423, C31)+COUNTIF($E$401:$E$401, C31)+COUNTIF($E$386:$E$387, C31)+COUNTIF($E$1:$E$317, C31)+COUNTIF(#REF!, C31)+COUNTIF($E$361:$E$361, C31)+COUNTIF($E$350:$E$351, C31)+COUNTIF(#REF!, C31)+COUNTIF(#REF!, C31)+COUNTIF($E$321:$E$321, C31)+COUNTIF($E$323:$E$334, C31)+COUNTIF(#REF!, C31)&gt;1,NOT(ISBLANK(C31)))</formula>
    </cfRule>
    <cfRule type="expression" dxfId="565" priority="95529" stopIfTrue="1">
      <formula>AND(COUNTIF($E$610:$E$65528, C31)+COUNTIF($E$1:$E$317, C31)+COUNTIF($E$514:$E$515, C31)+COUNTIF(#REF!,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  <cfRule type="expression" dxfId="564" priority="95530" stopIfTrue="1">
      <formula>AND(COUNTIF($E$514:$E$65528, C31)+COUNTIF($E$1:$E$317, C31)+COUNTIF(#REF!,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  <cfRule type="expression" dxfId="563" priority="95531" stopIfTrue="1">
      <formula>AND(COUNTIF($E$472:$E$65528, C31)+COUNTIF(#REF!, C31)+COUNTIF($E$1:$E$317,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70 C74:C78">
    <cfRule type="expression" dxfId="562" priority="291" stopIfTrue="1">
      <formula>AND(COUNTIF(#REF!,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61" priority="292" stopIfTrue="1">
      <formula>AND(COUNTIF(#REF!,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60" priority="293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9" priority="294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</conditionalFormatting>
  <conditionalFormatting sqref="C70:C80">
    <cfRule type="expression" dxfId="558" priority="288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7" priority="289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6" priority="290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</conditionalFormatting>
  <conditionalFormatting sqref="C71 C79:C80 C87:C92 C106:C107">
    <cfRule type="expression" dxfId="555" priority="286" stopIfTrue="1">
      <formula>AND(COUNTIF(#REF!,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4" priority="287" stopIfTrue="1">
      <formula>AND(COUNTIF(#REF!,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1 C79:C80 C88:C92 C106:C107">
    <cfRule type="expression" dxfId="553" priority="285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2" priority="284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1:C72">
    <cfRule type="expression" dxfId="551" priority="283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0" priority="277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9" priority="278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8" priority="279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7" priority="280" stopIfTrue="1">
      <formula>AND(COUNTIF(#REF!,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6" priority="281" stopIfTrue="1">
      <formula>AND(COUNTIF(#REF!,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5" priority="282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2">
    <cfRule type="expression" dxfId="544" priority="275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543" priority="276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7">
    <cfRule type="expression" dxfId="542" priority="273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541" priority="274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3 C78 C80">
    <cfRule type="expression" dxfId="540" priority="95608" stopIfTrue="1">
      <formula>AND(COUNTIF($G$315:$G$65390, C73)+COUNTIF($G$1:$G$29, C73)+COUNTIF(#REF!, C73)+COUNTIF(#REF!, C73)+COUNTIF($G$311:$G$312, C73)+COUNTIF($G$248:$G$249,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9" priority="95609" stopIfTrue="1">
      <formula>AND(COUNTIF($G$315:$G$65390, C73)+COUNTIF(#REF!, C73)+COUNTIF($G$1:$G$29, C73)+COUNTIF($G$311:$G$312, C73)+COUNTIF($G$248:$G$249,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8" priority="95610" stopIfTrue="1">
      <formula>AND(COUNTIF($G$311:$G$65390, C73)+COUNTIF($G$1:$G$29, C73)+COUNTIF($G$248:$G$249, C73)+COUNTIF(#REF!,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7" priority="95611" stopIfTrue="1">
      <formula>AND(COUNTIF($G$248:$G$65390, C73)+COUNTIF($G$1:$G$29, C73)+COUNTIF(#REF!,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6" priority="95612" stopIfTrue="1">
      <formula>AND(COUNTIF($G$193:$G$65390, C73)+COUNTIF(#REF!, C73)+COUNTIF($G$1:$G$29,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5" priority="95668" stopIfTrue="1">
      <formula>AND(COUNTIF($G$193:$G$65390, C73)+COUNTIF($G$170:$G$171, C73)+COUNTIF($G$145:$G$145, C73)+COUNTIF($G$123:$G$123, C73)+COUNTIF($G$108:$G$109, C73)+COUNTIF($G$1:$G$29, C73)+COUNTIF(#REF!, C73)+COUNTIF($G$87:$G$87, C73)+COUNTIF($G$72:$G$73, C73)+COUNTIF(#REF!, C73)+COUNTIF($G$52:$G$59, C73)+COUNTIF(#REF!, C73)+COUNTIF($G$38:$G$42, C73)+COUNTIF(#REF!, C73)&gt;1,NOT(ISBLANK(C73)))</formula>
    </cfRule>
  </conditionalFormatting>
  <conditionalFormatting sqref="C73:C77">
    <cfRule type="expression" dxfId="534" priority="266" stopIfTrue="1">
      <formula>AND(COUNTIF(#REF!, C73)+COUNTIF(#REF!, C73)+COUNTIF(#REF!, C73)+COUNTIF(#REF!, C73)+COUNTIF(#REF!, C73)+COUNTIF(#REF!, C73)+COUNTIF(#REF!, C73)+COUNTIF(#REF!, C73)+COUNTIF(#REF!, C73)+COUNTIF(#REF!, C73)+COUNTIF(#REF!, C73)+COUNTIF(#REF!, C73)+COUNTIF(#REF!, C73)&gt;1,NOT(ISBLANK(C73)))</formula>
    </cfRule>
    <cfRule type="expression" dxfId="533" priority="265" stopIfTrue="1">
      <formula>AND(COUNTIF(#REF!, C73)+COUNTIF(#REF!, C73)+COUNTIF(#REF!, C73)+COUNTIF(#REF!, C73)+COUNTIF(#REF!, C73)+COUNTIF(#REF!, C73)+COUNTIF(#REF!, C73)+COUNTIF(#REF!, C73)+COUNTIF(#REF!, C73)+COUNTIF(#REF!, C73)+COUNTIF(#REF!, C73)+COUNTIF(#REF!, C73)+COUNTIF(#REF!, C73)+COUNTIF(#REF!, C73)&gt;1,NOT(ISBLANK(C73)))</formula>
    </cfRule>
  </conditionalFormatting>
  <conditionalFormatting sqref="C74 C77 C31:C69 C86 C97:C104 C108:C112 C206 C209:C210 C214 C216 C228:C258 C261:C262 C265 C267:C270 C274:C275 C281">
    <cfRule type="expression" dxfId="532" priority="95527" stopIfTrue="1">
      <formula>AND(COUNTIF($E$472:$E$65528, C31)+COUNTIF($E$449:$E$450, C31)+COUNTIF($E$422:$E$423, C31)+COUNTIF($E$401:$E$401, C31)+COUNTIF($E$386:$E$387, C31)+COUNTIF($E$1:$E$317, C31)+COUNTIF(#REF!, C31)+COUNTIF($E$361:$E$361, C31)+COUNTIF($E$350:$E$351, C31)+COUNTIF(#REF!, C31)+COUNTIF(#REF!, C31)+COUNTIF($E$321:$E$321, C31)+COUNTIF($E$323:$E$334, C31)+COUNTIF(#REF!, C31)&gt;1,NOT(ISBLANK(C31)))</formula>
    </cfRule>
  </conditionalFormatting>
  <conditionalFormatting sqref="C75:C76">
    <cfRule type="expression" dxfId="531" priority="95656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30" priority="95657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9" priority="95659" stopIfTrue="1">
      <formula>AND(COUNTIF($G$315:$G$65390, C75)+COUNTIF(#REF!, C75)+COUNTIF($G$1:$G$29, C75)+COUNTIF($G$311:$G$312, C75)+COUNTIF($G$248:$G$249,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8" priority="95660" stopIfTrue="1">
      <formula>AND(COUNTIF($G$311:$G$65390, C75)+COUNTIF($G$1:$G$29, C75)+COUNTIF($G$248:$G$249, C75)+COUNTIF(#REF!,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7" priority="95661" stopIfTrue="1">
      <formula>AND(COUNTIF($G$248:$G$65390, C75)+COUNTIF($G$1:$G$29, C75)+COUNTIF(#REF!,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6" priority="95662" stopIfTrue="1">
      <formula>AND(COUNTIF($G$193:$G$65390, C75)+COUNTIF(#REF!, C75)+COUNTIF($G$1:$G$29,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5" priority="95663" stopIfTrue="1">
      <formula>AND(COUNTIF($G$193:$G$65390, C75)+COUNTIF($G$170:$G$171, C75)+COUNTIF($G$145:$G$145, C75)+COUNTIF($G$123:$G$123, C75)+COUNTIF($G$108:$G$109, C75)+COUNTIF($G$1:$G$29, C75)+COUNTIF(#REF!, C75)+COUNTIF($G$87:$G$87, C75)+COUNTIF($G$72:$G$73, C75)+COUNTIF(#REF!, C75)+COUNTIF($G$52:$G$59, C75)+COUNTIF(#REF!, C75)+COUNTIF($G$38:$G$42, C75)+COUNTIF(#REF!, C75)&gt;1,NOT(ISBLANK(C75)))</formula>
    </cfRule>
    <cfRule type="expression" dxfId="524" priority="95664" stopIfTrue="1">
      <formula>AND(COUNTIF($G$170:$G$65390, C75)+COUNTIF($G$145:$G$145, C75)+COUNTIF($G$123:$G$123, C75)+COUNTIF($G$108:$G$109, C75)+COUNTIF($G$1:$G$29, C75)+COUNTIF(#REF!, C75)+COUNTIF($G$87:$G$87, C75)+COUNTIF($G$72:$G$73, C75)+COUNTIF(#REF!, C75)+COUNTIF($G$52:$G$59, C75)+COUNTIF(#REF!, C75)+COUNTIF($G$38:$G$42, C75)+COUNTIF(#REF!, C75)&gt;1,NOT(ISBLANK(C75)))</formula>
    </cfRule>
    <cfRule type="expression" dxfId="523" priority="95665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2" priority="95666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1" priority="95667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0" priority="95658" stopIfTrue="1">
      <formula>AND(COUNTIF($G$315:$G$65390, C75)+COUNTIF($G$1:$G$29, C75)+COUNTIF(#REF!, C75)+COUNTIF(#REF!, C75)+COUNTIF($G$311:$G$312, C75)+COUNTIF($G$248:$G$249,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</conditionalFormatting>
  <conditionalFormatting sqref="C75:C77 C79 C81:C82">
    <cfRule type="expression" dxfId="519" priority="250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18" priority="251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6:C77 C79 C81:C82 C87:C92 C106:C107">
    <cfRule type="expression" dxfId="517" priority="249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</conditionalFormatting>
  <conditionalFormatting sqref="C76:C77">
    <cfRule type="expression" dxfId="516" priority="244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5" priority="242" stopIfTrue="1">
      <formula>AND(COUNTIF(#REF!,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4" priority="245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3" priority="241" stopIfTrue="1">
      <formula>AND(COUNTIF(#REF!,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2" priority="243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1" priority="248" stopIfTrue="1">
      <formula>AND(COUNTIF(#REF!,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0" priority="247" stopIfTrue="1">
      <formula>AND(COUNTIF(#REF!,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09" priority="246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</conditionalFormatting>
  <conditionalFormatting sqref="C78 C73 C80">
    <cfRule type="expression" dxfId="508" priority="95607" stopIfTrue="1">
      <formula>AND(COUNTIF($G$170:$G$65390, C73)+COUNTIF($G$145:$G$145, C73)+COUNTIF($G$123:$G$123, C73)+COUNTIF($G$108:$G$109, C73)+COUNTIF($G$1:$G$29, C73)+COUNTIF(#REF!, C73)+COUNTIF($G$87:$G$87, C73)+COUNTIF($G$72:$G$73, C73)+COUNTIF(#REF!, C73)+COUNTIF($G$52:$G$59, C73)+COUNTIF(#REF!, C73)+COUNTIF($G$38:$G$42, C73)+COUNTIF(#REF!, C73)&gt;1,NOT(ISBLANK(C73)))</formula>
    </cfRule>
  </conditionalFormatting>
  <conditionalFormatting sqref="C79">
    <cfRule type="expression" dxfId="507" priority="236" stopIfTrue="1">
      <formula>AND(COUNTIF(#REF!,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6" priority="237" stopIfTrue="1">
      <formula>AND(COUNTIF(#REF!,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5" priority="238" stopIfTrue="1">
      <formula>AND(COUNTIF(#REF!, C79)+COUNTIF(#REF!, C79)+COUNTIF(#REF!,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4" priority="239" stopIfTrue="1">
      <formula>AND(COUNTIF(#REF!, C79)+COUNTIF(#REF!,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</conditionalFormatting>
  <conditionalFormatting sqref="C81">
    <cfRule type="expression" dxfId="503" priority="229" stopIfTrue="1">
      <formula>AND(COUNTIF(#REF!,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2" priority="230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1" priority="231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0" priority="228" stopIfTrue="1">
      <formula>AND(COUNTIF(#REF!,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1:C82">
    <cfRule type="expression" dxfId="499" priority="232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8" priority="233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7" priority="234" stopIfTrue="1">
      <formula>AND(COUNTIF(#REF!,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6" priority="235" stopIfTrue="1">
      <formula>AND(COUNTIF(#REF!,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1:C83">
    <cfRule type="expression" dxfId="495" priority="227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4" priority="226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3" priority="225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2:C83">
    <cfRule type="expression" dxfId="492" priority="95678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91" priority="95679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90" priority="95681" stopIfTrue="1">
      <formula>AND(COUNTIF(#REF!,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9" priority="95671" stopIfTrue="1">
      <formula>AND(COUNTIF($G$315:$G$65390, C82)+COUNTIF($G$1:$G$29, C82)+COUNTIF(#REF!, C82)+COUNTIF(#REF!, C82)+COUNTIF($G$311:$G$312, C82)+COUNTIF($G$248:$G$249,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8" priority="95672" stopIfTrue="1">
      <formula>AND(COUNTIF($G$315:$G$65390, C82)+COUNTIF(#REF!, C82)+COUNTIF($G$1:$G$29, C82)+COUNTIF($G$311:$G$312, C82)+COUNTIF($G$248:$G$249,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7" priority="95680" stopIfTrue="1">
      <formula>AND(COUNTIF(#REF!,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6" priority="95673" stopIfTrue="1">
      <formula>AND(COUNTIF($G$311:$G$65390, C82)+COUNTIF($G$1:$G$29, C82)+COUNTIF($G$248:$G$249, C82)+COUNTIF(#REF!,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5" priority="95674" stopIfTrue="1">
      <formula>AND(COUNTIF($G$248:$G$65390, C82)+COUNTIF($G$1:$G$29, C82)+COUNTIF(#REF!,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4" priority="95675" stopIfTrue="1">
      <formula>AND(COUNTIF($G$193:$G$65390, C82)+COUNTIF(#REF!, C82)+COUNTIF($G$1:$G$29,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3" priority="95676" stopIfTrue="1">
      <formula>AND(COUNTIF($G$193:$G$65390, C82)+COUNTIF($G$170:$G$171, C82)+COUNTIF($G$145:$G$145, C82)+COUNTIF($G$123:$G$123, C82)+COUNTIF($G$108:$G$109, C82)+COUNTIF($G$1:$G$29, C82)+COUNTIF(#REF!, C82)+COUNTIF($G$87:$G$87, C82)+COUNTIF($G$72:$G$73, C82)+COUNTIF(#REF!, C82)+COUNTIF($G$52:$G$59, C82)+COUNTIF(#REF!, C82)+COUNTIF($G$38:$G$42, C82)+COUNTIF(#REF!, C82)&gt;1,NOT(ISBLANK(C82)))</formula>
    </cfRule>
    <cfRule type="expression" dxfId="482" priority="95677" stopIfTrue="1">
      <formula>AND(COUNTIF($G$170:$G$65390, C82)+COUNTIF($G$145:$G$145, C82)+COUNTIF($G$123:$G$123, C82)+COUNTIF($G$108:$G$109, C82)+COUNTIF($G$1:$G$29, C82)+COUNTIF(#REF!, C82)+COUNTIF($G$87:$G$87, C82)+COUNTIF($G$72:$G$73, C82)+COUNTIF(#REF!, C82)+COUNTIF($G$52:$G$59, C82)+COUNTIF(#REF!, C82)+COUNTIF($G$38:$G$42, C82)+COUNTIF(#REF!, C82)&gt;1,NOT(ISBLANK(C82)))</formula>
    </cfRule>
  </conditionalFormatting>
  <conditionalFormatting sqref="C82:C84">
    <cfRule type="expression" dxfId="481" priority="213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0" priority="212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79" priority="211" stopIfTrue="1">
      <formula>AND(COUNTIF(#REF!,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78" priority="210" stopIfTrue="1">
      <formula>AND(COUNTIF(#REF!,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</conditionalFormatting>
  <conditionalFormatting sqref="C83:C84">
    <cfRule type="expression" dxfId="477" priority="204" stopIfTrue="1">
      <formula>AND(COUNTIF(#REF!,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6" priority="209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5" priority="208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4" priority="207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3" priority="206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2" priority="205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1" priority="203" stopIfTrue="1">
      <formula>AND(COUNTIF(#REF!,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</conditionalFormatting>
  <conditionalFormatting sqref="C83:C85">
    <cfRule type="expression" dxfId="470" priority="202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69" priority="201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68" priority="200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</conditionalFormatting>
  <conditionalFormatting sqref="C84:C85">
    <cfRule type="expression" dxfId="467" priority="193" stopIfTrue="1">
      <formula>AND(COUNTIF(#REF!,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6" priority="194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5" priority="195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4" priority="196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3" priority="197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2" priority="198" stopIfTrue="1">
      <formula>AND(COUNTIF(#REF!,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1" priority="199" stopIfTrue="1">
      <formula>AND(COUNTIF(#REF!,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0" priority="189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9" priority="190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8" priority="191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7" priority="192" stopIfTrue="1">
      <formula>AND(COUNTIF(#REF!,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</conditionalFormatting>
  <conditionalFormatting sqref="C87">
    <cfRule type="expression" dxfId="456" priority="180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5" priority="179" stopIfTrue="1">
      <formula>AND(COUNTIF(#REF!,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4" priority="177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3" priority="176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2" priority="17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1" priority="17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0" priority="17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9" priority="178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8" priority="188" stopIfTrue="1">
      <formula>AND(COUNTIF(#REF!,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7" priority="187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6" priority="186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5" priority="18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4" priority="18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3" priority="18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2" priority="182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1" priority="181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87:C94 C96">
    <cfRule type="expression" dxfId="440" priority="95687" stopIfTrue="1">
      <formula>AND(COUNTIF($G$193:$G$65390, C87)+COUNTIF($G$170:$G$171, C87)+COUNTIF($G$145:$G$145, C87)+COUNTIF($G$123:$G$123, C87)+COUNTIF($G$108:$G$109, C87)+COUNTIF($G$1:$G$29, C87)+COUNTIF(#REF!, C87)+COUNTIF($G$87:$G$87, C87)+COUNTIF($G$72:$G$73, C87)+COUNTIF(#REF!, C87)+COUNTIF($G$52:$G$59, C87)+COUNTIF(#REF!, C87)+COUNTIF($G$38:$G$42, C87)+COUNTIF(#REF!, C87)&gt;1,NOT(ISBLANK(C87)))</formula>
    </cfRule>
    <cfRule type="expression" dxfId="439" priority="95686" stopIfTrue="1">
      <formula>AND(COUNTIF($G$193:$G$65390, C87)+COUNTIF(#REF!, C87)+COUNTIF($G$1:$G$29,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8" priority="95685" stopIfTrue="1">
      <formula>AND(COUNTIF($G$248:$G$65390, C87)+COUNTIF($G$1:$G$29, C87)+COUNTIF(#REF!,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7" priority="95684" stopIfTrue="1">
      <formula>AND(COUNTIF($G$311:$G$65390, C87)+COUNTIF($G$1:$G$29, C87)+COUNTIF($G$248:$G$249, C87)+COUNTIF(#REF!,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6" priority="95683" stopIfTrue="1">
      <formula>AND(COUNTIF($G$315:$G$65390, C87)+COUNTIF(#REF!, C87)+COUNTIF($G$1:$G$29, C87)+COUNTIF($G$311:$G$312, C87)+COUNTIF($G$248:$G$249,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5" priority="95682" stopIfTrue="1">
      <formula>AND(COUNTIF($G$315:$G$65390, C87)+COUNTIF($G$1:$G$29, C87)+COUNTIF(#REF!, C87)+COUNTIF(#REF!, C87)+COUNTIF($G$311:$G$312, C87)+COUNTIF($G$248:$G$249,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4" priority="95688" stopIfTrue="1">
      <formula>AND(COUNTIF($G$170:$G$65390, C87)+COUNTIF($G$145:$G$145, C87)+COUNTIF($G$123:$G$123, C87)+COUNTIF($G$108:$G$109, C87)+COUNTIF($G$1:$G$29, C87)+COUNTIF(#REF!, C87)+COUNTIF($G$87:$G$87, C87)+COUNTIF($G$72:$G$73, C87)+COUNTIF(#REF!, C87)+COUNTIF($G$52:$G$59, C87)+COUNTIF(#REF!, C87)+COUNTIF($G$38:$G$42, C87)+COUNTIF(#REF!, C87)&gt;1,NOT(ISBLANK(C87)))</formula>
    </cfRule>
  </conditionalFormatting>
  <conditionalFormatting sqref="C87:C96">
    <cfRule type="expression" dxfId="433" priority="16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32" priority="16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90:C92 C105:C107">
    <cfRule type="expression" dxfId="431" priority="162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30" priority="161" stopIfTrue="1">
      <formula>AND(COUNTIF(#REF!,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9" priority="163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8" priority="160" stopIfTrue="1">
      <formula>AND(COUNTIF(#REF!,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2 C106:C107">
    <cfRule type="expression" dxfId="427" priority="159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3 C105:C107">
    <cfRule type="expression" dxfId="426" priority="156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5" priority="157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4" priority="158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6">
    <cfRule type="expression" dxfId="423" priority="151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2" priority="152" stopIfTrue="1">
      <formula>AND(COUNTIF(#REF!,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1" priority="154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0" priority="155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19" priority="153" stopIfTrue="1">
      <formula>AND(COUNTIF(#REF!,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3 C96">
    <cfRule type="expression" dxfId="418" priority="149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7" priority="148" stopIfTrue="1">
      <formula>AND(COUNTIF(#REF!,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6" priority="147" stopIfTrue="1">
      <formula>AND(COUNTIF(#REF!,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5" priority="146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4" priority="144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3" priority="145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2" priority="150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3">
    <cfRule type="expression" dxfId="411" priority="141" stopIfTrue="1">
      <formula>AND(COUNTIF(#REF!,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0" priority="142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09" priority="143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5 C105:C107">
    <cfRule type="expression" dxfId="408" priority="95707" stopIfTrue="1">
      <formula>AND(COUNTIF($G$170:$G$65390,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407" priority="9569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6" priority="95697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5" priority="9569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4" priority="9569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3" priority="9570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2" priority="95701" stopIfTrue="1">
      <formula>AND(COUNTIF($G$315:$G$65390, C95)+COUNTIF($G$1:$G$29, C95)+COUNTIF(#REF!, C95)+COUNTIF(#REF!, C95)+COUNTIF($G$311:$G$312,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401" priority="95702" stopIfTrue="1">
      <formula>AND(COUNTIF($G$315:$G$65390, C95)+COUNTIF(#REF!, C95)+COUNTIF($G$1:$G$29, C95)+COUNTIF($G$311:$G$312,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400" priority="95703" stopIfTrue="1">
      <formula>AND(COUNTIF($G$311:$G$65390, C95)+COUNTIF($G$1:$G$29, C95)+COUNTIF($G$248:$G$249,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9" priority="95704" stopIfTrue="1">
      <formula>AND(COUNTIF($G$248:$G$65390, C95)+COUNTIF($G$1:$G$29,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8" priority="95705" stopIfTrue="1">
      <formula>AND(COUNTIF($G$193:$G$65390, C95)+COUNTIF(#REF!, C95)+COUNTIF($G$1:$G$29,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7" priority="95706" stopIfTrue="1">
      <formula>AND(COUNTIF($G$193:$G$65390, C95)+COUNTIF($G$170:$G$171,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</conditionalFormatting>
  <conditionalFormatting sqref="C95:C96 C93">
    <cfRule type="expression" dxfId="396" priority="121" stopIfTrue="1">
      <formula>AND(COUNTIF(#REF!,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5:C96 C105">
    <cfRule type="expression" dxfId="395" priority="13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394" priority="14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95:C96 C105:C107">
    <cfRule type="expression" dxfId="393" priority="117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95:C96">
    <cfRule type="expression" dxfId="392" priority="11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391" priority="12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05 C95:C96">
    <cfRule type="expression" dxfId="390" priority="13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05">
    <cfRule type="expression" dxfId="389" priority="135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  <cfRule type="expression" dxfId="388" priority="136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  <cfRule type="expression" dxfId="387" priority="137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</conditionalFormatting>
  <conditionalFormatting sqref="C105:C107 C95">
    <cfRule type="expression" dxfId="386" priority="3668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13:C114 C117 C121 C124:C125 C135 C137 C139 C141:C147">
    <cfRule type="expression" dxfId="385" priority="95747" stopIfTrue="1">
      <formula>AND(COUNTIF($G$170:$G$65390, C113)+COUNTIF($G$145:$G$145, C113)+COUNTIF($G$123:$G$123, C113)+COUNTIF($G$108:$G$109, C113)+COUNTIF($G$1:$G$29, C113)+COUNTIF(#REF!, C113)+COUNTIF($G$87:$G$87, C113)+COUNTIF($G$72:$G$73, C113)+COUNTIF(#REF!, C113)+COUNTIF($G$52:$G$59, C113)+COUNTIF(#REF!, C113)+COUNTIF($G$38:$G$42, C113)+COUNTIF(#REF!, C113)&gt;1,NOT(ISBLANK(C113)))</formula>
    </cfRule>
    <cfRule type="expression" dxfId="384" priority="9572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3" priority="95721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2" priority="95722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1" priority="95723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0" priority="95724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9" priority="95725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8" priority="95726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7" priority="95727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6" priority="95728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5" priority="95729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4" priority="9573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3" priority="95731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2" priority="95732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1" priority="95733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0" priority="95734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9" priority="95735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8" priority="95736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7" priority="95737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6" priority="95738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5" priority="95739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4" priority="9574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3" priority="95741" stopIfTrue="1">
      <formula>AND(COUNTIF($G$315:$G$65390, C113)+COUNTIF($G$1:$G$29, C113)+COUNTIF(#REF!, C113)+COUNTIF(#REF!, C113)+COUNTIF($G$311:$G$312, C113)+COUNTIF($G$248:$G$249,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2" priority="95742" stopIfTrue="1">
      <formula>AND(COUNTIF($G$315:$G$65390, C113)+COUNTIF(#REF!, C113)+COUNTIF($G$1:$G$29, C113)+COUNTIF($G$311:$G$312, C113)+COUNTIF($G$248:$G$249,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1" priority="95743" stopIfTrue="1">
      <formula>AND(COUNTIF($G$311:$G$65390, C113)+COUNTIF($G$1:$G$29, C113)+COUNTIF($G$248:$G$249, C113)+COUNTIF(#REF!,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0" priority="95744" stopIfTrue="1">
      <formula>AND(COUNTIF($G$248:$G$65390, C113)+COUNTIF($G$1:$G$29, C113)+COUNTIF(#REF!,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59" priority="95745" stopIfTrue="1">
      <formula>AND(COUNTIF($G$193:$G$65390, C113)+COUNTIF(#REF!, C113)+COUNTIF($G$1:$G$29,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58" priority="95746" stopIfTrue="1">
      <formula>AND(COUNTIF($G$193:$G$65390, C113)+COUNTIF($G$170:$G$171, C113)+COUNTIF($G$145:$G$145, C113)+COUNTIF($G$123:$G$123, C113)+COUNTIF($G$108:$G$109, C113)+COUNTIF($G$1:$G$29, C113)+COUNTIF(#REF!, C113)+COUNTIF($G$87:$G$87, C113)+COUNTIF($G$72:$G$73, C113)+COUNTIF(#REF!, C113)+COUNTIF($G$52:$G$59, C113)+COUNTIF(#REF!, C113)+COUNTIF($G$38:$G$42, C113)+COUNTIF(#REF!, C113)&gt;1,NOT(ISBLANK(C113)))</formula>
    </cfRule>
  </conditionalFormatting>
  <conditionalFormatting sqref="C115:C116 C118:C120 C122:C123 C126:C134 C136 C138 C140 C149:C150 C152 C154:C155 C158 C160:C162 C164 C166:C177 C179:C190">
    <cfRule type="expression" dxfId="357" priority="95944" stopIfTrue="1">
      <formula>AND(COUNTIF($E$610:$E$65528, C115)+COUNTIF($E$1:$E$317, C115)+COUNTIF($E$514:$E$515, C115)+COUNTIF(#REF!,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6" priority="95945" stopIfTrue="1">
      <formula>AND(COUNTIF($E$514:$E$65528, C115)+COUNTIF($E$1:$E$317, C115)+COUNTIF(#REF!,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5" priority="95946" stopIfTrue="1">
      <formula>AND(COUNTIF($E$472:$E$65528, C115)+COUNTIF(#REF!, C115)+COUNTIF($E$1:$E$317,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4" priority="95947" stopIfTrue="1">
      <formula>AND(COUNTIF($E$472:$E$65528, C115)+COUNTIF($E$449:$E$450, C115)+COUNTIF($E$422:$E$423, C115)+COUNTIF($E$401:$E$401, C115)+COUNTIF($E$386:$E$387, C115)+COUNTIF($E$1:$E$317, C115)+COUNTIF(#REF!, C115)+COUNTIF($E$361:$E$361, C115)+COUNTIF($E$350:$E$351, C115)+COUNTIF(#REF!, C115)+COUNTIF(#REF!, C115)+COUNTIF($E$321:$E$321, C115)+COUNTIF($E$323:$E$334, C115)+COUNTIF(#REF!, C115)&gt;1,NOT(ISBLANK(C115)))</formula>
    </cfRule>
    <cfRule type="expression" dxfId="353" priority="95948" stopIfTrue="1">
      <formula>AND(COUNTIF($E$449:$E$65528, C115)+COUNTIF($E$422:$E$423, C115)+COUNTIF($E$401:$E$401, C115)+COUNTIF($E$386:$E$387, C115)+COUNTIF($E$1:$E$317, C115)+COUNTIF(#REF!, C115)+COUNTIF($E$361:$E$361, C115)+COUNTIF($E$350:$E$351, C115)+COUNTIF(#REF!, C115)+COUNTIF(#REF!, C115)+COUNTIF($E$321:$E$321, C115)+COUNTIF($E$323:$E$334, C115)+COUNTIF(#REF!, C115)&gt;1,NOT(ISBLANK(C115)))</formula>
    </cfRule>
    <cfRule type="expression" dxfId="352" priority="95949" stopIfTrue="1">
      <formula>AND(COUNTIF($E$647:$E$65528, C115)+COUNTIF($E$1:$E$317, C115)+COUNTIF(#REF!, C115)+COUNTIF($E$630:$E$631, C115)+COUNTIF($E$610:$E$611, C115)+COUNTIF($E$514:$E$515,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</conditionalFormatting>
  <conditionalFormatting sqref="C148 C151 C153 C156:C157 C159:C190 C206 C209:C210 C214 C216">
    <cfRule type="expression" dxfId="351" priority="96035" stopIfTrue="1">
      <formula>AND(COUNTIF($D$471:$D$65528, C148)+COUNTIF($D$1:$D$131, C148)+COUNTIF($D$433:$D$434, C148)+COUNTIF($D$132:$D$133,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50" priority="96036" stopIfTrue="1">
      <formula>AND(COUNTIF($D$433:$D$65528, C148)+COUNTIF($D$1:$D$131, C148)+COUNTIF($D$132:$D$133,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49" priority="96037" stopIfTrue="1">
      <formula>AND(COUNTIF($D$391:$D$65528, C148)+COUNTIF($D$132:$D$133, C148)+COUNTIF($D$1:$D$131,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48" priority="96038" stopIfTrue="1">
      <formula>AND(COUNTIF($D$391:$D$65528, C148)+COUNTIF($D$368:$D$369, C148)+COUNTIF($D$341:$D$342, C148)+COUNTIF(#REF!, C148)+COUNTIF(#REF!, C148)+COUNTIF($D$1:$D$131, C148)+COUNTIF(#REF!, C148)+COUNTIF(#REF!, C148)+COUNTIF($D$320:$D$320, C148)+COUNTIF(#REF!, C148)+COUNTIF($D$204:$D$205, C148)+COUNTIF($D$182:$D$182, C148)+COUNTIF($D$184:$D$191, C148)+COUNTIF($D$132:$D$133, C148)&gt;1,NOT(ISBLANK(C148)))</formula>
    </cfRule>
    <cfRule type="expression" dxfId="347" priority="96039" stopIfTrue="1">
      <formula>AND(COUNTIF($D$368:$D$65528, C148)+COUNTIF($D$341:$D$342, C148)+COUNTIF(#REF!, C148)+COUNTIF(#REF!, C148)+COUNTIF($D$1:$D$131, C148)+COUNTIF(#REF!, C148)+COUNTIF(#REF!, C148)+COUNTIF($D$320:$D$320, C148)+COUNTIF(#REF!, C148)+COUNTIF($D$204:$D$205, C148)+COUNTIF($D$182:$D$182, C148)+COUNTIF($D$184:$D$191, C148)+COUNTIF($D$132:$D$133, C148)&gt;1,NOT(ISBLANK(C148)))</formula>
    </cfRule>
    <cfRule type="expression" dxfId="346" priority="96088" stopIfTrue="1">
      <formula>AND(COUNTIF($D$508:$D$65528, C148)+COUNTIF($D$1:$D$131, C148)+COUNTIF($D$132:$D$133, C148)+COUNTIF($D$491:$D$492, C148)+COUNTIF($D$471:$D$472, C148)+COUNTIF($D$433:$D$434,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</conditionalFormatting>
  <conditionalFormatting sqref="C159:C190 C206 C209:C210 C214 C216 C148 C151 C153 C156:C157">
    <cfRule type="expression" dxfId="345" priority="96034" stopIfTrue="1">
      <formula>AND(COUNTIF($D$491:$D$65528, C148)+COUNTIF($D$132:$D$133, C148)+COUNTIF($D$1:$D$131, C148)+COUNTIF($D$471:$D$472, C148)+COUNTIF($D$433:$D$434,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</conditionalFormatting>
  <conditionalFormatting sqref="C192:C195">
    <cfRule type="expression" dxfId="344" priority="96099" stopIfTrue="1">
      <formula>AND(COUNTIF($E$602:$E$65528, C192)+COUNTIF($E$1:$E$202, C192)+COUNTIF($E$506:$E$507, C192)+COUNTIF($E$204:$E$205,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3" priority="96097" stopIfTrue="1">
      <formula>AND(COUNTIF($E$639:$E$65528, C192)+COUNTIF($E$1:$E$202, C192)+COUNTIF($E$204:$E$205, C192)+COUNTIF($E$622:$E$623, C192)+COUNTIF($E$602:$E$603, C192)+COUNTIF($E$506:$E$507,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2" priority="96098" stopIfTrue="1">
      <formula>AND(COUNTIF($E$622:$E$65528, C192)+COUNTIF($E$204:$E$205, C192)+COUNTIF($E$1:$E$202, C192)+COUNTIF($E$602:$E$603, C192)+COUNTIF($E$506:$E$507,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1" priority="96100" stopIfTrue="1">
      <formula>AND(COUNTIF($E$506:$E$65528, C192)+COUNTIF($E$1:$E$202, C192)+COUNTIF($E$204:$E$205,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0" priority="96101" stopIfTrue="1">
      <formula>AND(COUNTIF($E$464:$E$65528, C192)+COUNTIF($E$204:$E$205, C192)+COUNTIF($E$1:$E$202,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39" priority="96102" stopIfTrue="1">
      <formula>AND(COUNTIF($E$464:$E$65528, C192)+COUNTIF($E$441:$E$442, C192)+COUNTIF($E$414:$E$415, C192)+COUNTIF($E$393:$E$393, C192)+COUNTIF($E$378:$E$379, C192)+COUNTIF($E$1:$E$202, C192)+COUNTIF(#REF!, C192)+COUNTIF($E$353:$E$353, C192)+COUNTIF($E$342:$E$343, C192)+COUNTIF(#REF!, C192)+COUNTIF($E$332:$E$332, C192)+COUNTIF(#REF!, C192)+COUNTIF($E$321:$E$322, C192)+COUNTIF($E$204:$E$205, C192)&gt;1,NOT(ISBLANK(C192)))</formula>
    </cfRule>
    <cfRule type="expression" dxfId="338" priority="96103" stopIfTrue="1">
      <formula>AND(COUNTIF($E$441:$E$65528, C192)+COUNTIF($E$414:$E$415, C192)+COUNTIF($E$393:$E$393, C192)+COUNTIF($E$378:$E$379, C192)+COUNTIF($E$1:$E$202, C192)+COUNTIF(#REF!, C192)+COUNTIF($E$353:$E$353, C192)+COUNTIF($E$342:$E$343, C192)+COUNTIF(#REF!, C192)+COUNTIF($E$332:$E$332, C192)+COUNTIF(#REF!, C192)+COUNTIF($E$321:$E$322, C192)+COUNTIF($E$204:$E$205, C192)&gt;1,NOT(ISBLANK(C192)))</formula>
    </cfRule>
  </conditionalFormatting>
  <conditionalFormatting sqref="C192:C205 C207:C208 C211:C214 C216:C218 C221:C223 C226:C227">
    <cfRule type="expression" dxfId="337" priority="96140" stopIfTrue="1">
      <formula>AND(COUNTIF($D$360:$D$65528, C192)+COUNTIF($D$337:$D$338, C192)+COUNTIF($D$322:$D$323, C192)+COUNTIF(#REF!, C192)+COUNTIF(#REF!, C192)+COUNTIF($D$1:$D$100, C192)+COUNTIF(#REF!, C192)+COUNTIF($D$201:$D$201, C192)+COUNTIF($D$192:$D$193, C192)+COUNTIF(#REF!, C192)+COUNTIF($D$173:$D$174, C192)+COUNTIF($D$152:$D$152, C192)+COUNTIF($D$154:$D$161, C192)+COUNTIF($D$101:$D$102, C192)&gt;1,NOT(ISBLANK(C192)))</formula>
    </cfRule>
    <cfRule type="expression" dxfId="336" priority="96105" stopIfTrue="1">
      <formula>AND(COUNTIF($D$477:$D$65528, C192)+COUNTIF($D$1:$D$100, C192)+COUNTIF($D$101:$D$102, C192)+COUNTIF($D$460:$D$461, C192)+COUNTIF($D$440:$D$441, C192)+COUNTIF($D$402:$D$403,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5" priority="96106" stopIfTrue="1">
      <formula>AND(COUNTIF($D$460:$D$65528, C192)+COUNTIF($D$101:$D$102, C192)+COUNTIF($D$1:$D$100, C192)+COUNTIF($D$440:$D$441, C192)+COUNTIF($D$402:$D$403,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4" priority="96107" stopIfTrue="1">
      <formula>AND(COUNTIF($D$440:$D$65528, C192)+COUNTIF($D$1:$D$100, C192)+COUNTIF($D$402:$D$403, C192)+COUNTIF($D$101:$D$102,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3" priority="96108" stopIfTrue="1">
      <formula>AND(COUNTIF($D$402:$D$65528, C192)+COUNTIF($D$1:$D$100, C192)+COUNTIF($D$101:$D$102,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2" priority="96109" stopIfTrue="1">
      <formula>AND(COUNTIF($D$360:$D$65528, C192)+COUNTIF($D$101:$D$102, C192)+COUNTIF($D$1:$D$100, C192)+COUNTIF($D$337:$D$338, C192)+COUNTIF($D$322:$D$323, C192)+COUNTIF(#REF!, C192)+COUNTIF(#REF!, C192)+COUNTIF($D$201:$D$201, C192)+COUNTIF($D$192:$D$193, C192)+COUNTIF($D$173:$D$174, C192)+COUNTIF($D$159:$D$161, C192)&gt;1,NOT(ISBLANK(C192)))</formula>
    </cfRule>
  </conditionalFormatting>
  <conditionalFormatting sqref="C192:C205 C211:C214 C216:C218 C207:C208 C221:C223 C226:C227">
    <cfRule type="expression" dxfId="331" priority="96104" stopIfTrue="1">
      <formula>AND(COUNTIF($D$337:$D$65528, C192)+COUNTIF($D$322:$D$323, C192)+COUNTIF(#REF!, C192)+COUNTIF(#REF!, C192)+COUNTIF($D$1:$D$100, C192)+COUNTIF(#REF!, C192)+COUNTIF($D$201:$D$201, C192)+COUNTIF($D$192:$D$193, C192)+COUNTIF(#REF!, C192)+COUNTIF($D$173:$D$174, C192)+COUNTIF($D$152:$D$152, C192)+COUNTIF($D$154:$D$161, C192)+COUNTIF($D$101:$D$102, C192)&gt;1,NOT(ISBLANK(C192)))</formula>
    </cfRule>
  </conditionalFormatting>
  <conditionalFormatting sqref="C193:C205 C207:C208 C211 C214:C217 C219:C220">
    <cfRule type="expression" dxfId="330" priority="96152" stopIfTrue="1">
      <formula>AND(COUNTIF($D$475:$D$65528, C193)+COUNTIF($D$1:$D$98, C193)+COUNTIF($D$99:$D$100, C193)+COUNTIF($D$458:$D$459, C193)+COUNTIF($D$438:$D$439, C193)+COUNTIF($D$400:$D$401,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9" priority="96146" stopIfTrue="1">
      <formula>AND(COUNTIF($D$458:$D$65528, C193)+COUNTIF($D$99:$D$100, C193)+COUNTIF($D$1:$D$98, C193)+COUNTIF($D$438:$D$439, C193)+COUNTIF($D$400:$D$401,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8" priority="96147" stopIfTrue="1">
      <formula>AND(COUNTIF($D$438:$D$65528, C193)+COUNTIF($D$1:$D$98, C193)+COUNTIF($D$400:$D$401, C193)+COUNTIF($D$99:$D$100,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7" priority="96148" stopIfTrue="1">
      <formula>AND(COUNTIF($D$400:$D$65528, C193)+COUNTIF($D$1:$D$98, C193)+COUNTIF($D$99:$D$100,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6" priority="96149" stopIfTrue="1">
      <formula>AND(COUNTIF($D$358:$D$65528, C193)+COUNTIF($D$99:$D$100, C193)+COUNTIF($D$1:$D$98,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5" priority="96150" stopIfTrue="1">
      <formula>AND(COUNTIF($D$358:$D$65528, C193)+COUNTIF($D$335:$D$336, C193)+COUNTIF($D$321:$D$321, C193)+COUNTIF(#REF!, C193)+COUNTIF(#REF!, C193)+COUNTIF($D$1:$D$98, C193)+COUNTIF(#REF!, C193)+COUNTIF($D$200:$D$200, C193)+COUNTIF($D$190:$D$191, C193)+COUNTIF(#REF!, C193)+COUNTIF($D$171:$D$172, C193)+COUNTIF($D$150:$D$150, C193)+COUNTIF($D$152:$D$159, C193)+COUNTIF($D$99:$D$100, C193)&gt;1,NOT(ISBLANK(C193)))</formula>
    </cfRule>
    <cfRule type="expression" dxfId="324" priority="96151" stopIfTrue="1">
      <formula>AND(COUNTIF($D$335:$D$65528, C193)+COUNTIF($D$321:$D$321, C193)+COUNTIF(#REF!, C193)+COUNTIF(#REF!, C193)+COUNTIF($D$1:$D$98, C193)+COUNTIF(#REF!, C193)+COUNTIF($D$200:$D$200, C193)+COUNTIF($D$190:$D$191, C193)+COUNTIF(#REF!, C193)+COUNTIF($D$171:$D$172, C193)+COUNTIF($D$150:$D$150, C193)+COUNTIF($D$152:$D$159, C193)+COUNTIF($D$99:$D$100, C193)&gt;1,NOT(ISBLANK(C193)))</formula>
    </cfRule>
  </conditionalFormatting>
  <conditionalFormatting sqref="C224:C230 C233 C236 C240:C241 C243">
    <cfRule type="expression" dxfId="323" priority="96181" stopIfTrue="1">
      <formula>AND(COUNTIF($D$475:$D$65528, C224)+COUNTIF($D$1:$D$98, C224)+COUNTIF($D$99:$D$100, C224)+COUNTIF($D$458:$D$459, C224)+COUNTIF($D$438:$D$439, C224)+COUNTIF($D$400:$D$401,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2" priority="96182" stopIfTrue="1">
      <formula>AND(COUNTIF($D$458:$D$65528, C224)+COUNTIF($D$99:$D$100, C224)+COUNTIF($D$1:$D$98, C224)+COUNTIF($D$438:$D$439, C224)+COUNTIF($D$400:$D$401,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1" priority="96183" stopIfTrue="1">
      <formula>AND(COUNTIF($D$438:$D$65528, C224)+COUNTIF($D$1:$D$98, C224)+COUNTIF($D$400:$D$401, C224)+COUNTIF($D$99:$D$100,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0" priority="96184" stopIfTrue="1">
      <formula>AND(COUNTIF($D$400:$D$65528, C224)+COUNTIF($D$1:$D$98, C224)+COUNTIF($D$99:$D$100,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19" priority="96185" stopIfTrue="1">
      <formula>AND(COUNTIF($D$358:$D$65528, C224)+COUNTIF($D$99:$D$100, C224)+COUNTIF($D$1:$D$98,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18" priority="96186" stopIfTrue="1">
      <formula>AND(COUNTIF($D$358:$D$65528, C224)+COUNTIF($D$335:$D$336, C224)+COUNTIF($D$321:$D$321, C224)+COUNTIF(#REF!, C224)+COUNTIF(#REF!, C224)+COUNTIF($D$1:$D$98, C224)+COUNTIF(#REF!, C224)+COUNTIF($D$200:$D$200, C224)+COUNTIF($D$190:$D$191, C224)+COUNTIF(#REF!, C224)+COUNTIF($D$171:$D$172, C224)+COUNTIF($D$150:$D$150, C224)+COUNTIF($D$152:$D$159, C224)+COUNTIF($D$99:$D$100, C224)&gt;1,NOT(ISBLANK(C224)))</formula>
    </cfRule>
    <cfRule type="expression" dxfId="317" priority="96187" stopIfTrue="1">
      <formula>AND(COUNTIF($D$335:$D$65528, C224)+COUNTIF($D$321:$D$321, C224)+COUNTIF(#REF!, C224)+COUNTIF(#REF!, C224)+COUNTIF($D$1:$D$98, C224)+COUNTIF(#REF!, C224)+COUNTIF($D$200:$D$200, C224)+COUNTIF($D$190:$D$191, C224)+COUNTIF(#REF!, C224)+COUNTIF($D$171:$D$172, C224)+COUNTIF($D$150:$D$150, C224)+COUNTIF($D$152:$D$159, C224)+COUNTIF($D$99:$D$100, C224)&gt;1,NOT(ISBLANK(C224)))</formula>
    </cfRule>
  </conditionalFormatting>
  <conditionalFormatting sqref="C228:C258 C214 C216 C206 C209:C210 C31:C69 C74 C77 C86 C97:C104 C108:C112 C261:C262 C265 C267:C270 C274:C275 C281">
    <cfRule type="expression" dxfId="316" priority="96216" stopIfTrue="1">
      <formula>AND(COUNTIF($E$647:$E$65528, C31)+COUNTIF($E$1:$E$317, C31)+COUNTIF(#REF!, C31)+COUNTIF($E$630:$E$631, C31)+COUNTIF($E$610:$E$611, C31)+COUNTIF($E$514:$E$515,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259:C260 C263:C264 C266 C271:C273 C276:C280 C282:C307 C315:C316 C319">
    <cfRule type="expression" dxfId="315" priority="96232" stopIfTrue="1">
      <formula>AND(COUNTIF($E$321:$E$65528, C259)+COUNTIF(#REF!, C259)+COUNTIF(#REF!, C259)+COUNTIF($E$237:$E$237, C259)+COUNTIF($E$1:$E$116, C259)+COUNTIF(#REF!, C259)+COUNTIF($E$222:$E$222, C259)+COUNTIF($E$208:$E$209, C259)+COUNTIF(#REF!, C259)+COUNTIF($E$189:$E$190, C259)+COUNTIF($E$167:$E$167, C259)+COUNTIF($E$169:$E$176, C259)+COUNTIF($E$117:$E$118, C259)&gt;1,NOT(ISBLANK(C259)))</formula>
    </cfRule>
    <cfRule type="expression" dxfId="314" priority="96233" stopIfTrue="1">
      <formula>AND(COUNTIF($E$421:$E$65528, C259)+COUNTIF($E$1:$E$116, C259)+COUNTIF($E$117:$E$118, C259)+COUNTIF($E$404:$E$405, C259)+COUNTIF($E$384:$E$385, C259)+COUNTIF($E$346:$E$347,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3" priority="96234" stopIfTrue="1">
      <formula>AND(COUNTIF($E$404:$E$65528, C259)+COUNTIF($E$117:$E$118, C259)+COUNTIF($E$1:$E$116, C259)+COUNTIF($E$384:$E$385, C259)+COUNTIF($E$346:$E$347,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2" priority="96235" stopIfTrue="1">
      <formula>AND(COUNTIF($E$384:$E$65528, C259)+COUNTIF($E$1:$E$116, C259)+COUNTIF($E$346:$E$347, C259)+COUNTIF($E$117:$E$118,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1" priority="96236" stopIfTrue="1">
      <formula>AND(COUNTIF($E$346:$E$65528, C259)+COUNTIF($E$1:$E$116, C259)+COUNTIF($E$117:$E$118,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0" priority="96237" stopIfTrue="1">
      <formula>AND(COUNTIF($E$321:$E$65528, C259)+COUNTIF($E$117:$E$118, C259)+COUNTIF($E$1:$E$116,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09" priority="96238" stopIfTrue="1">
      <formula>AND(COUNTIF($E$321:$E$65528, C259)+COUNTIF(#REF!, C259)+COUNTIF(#REF!, C259)+COUNTIF(#REF!, C259)+COUNTIF($E$237:$E$237, C259)+COUNTIF($E$1:$E$116, C259)+COUNTIF(#REF!, C259)+COUNTIF($E$222:$E$222, C259)+COUNTIF($E$208:$E$209, C259)+COUNTIF(#REF!, C259)+COUNTIF($E$189:$E$190, C259)+COUNTIF($E$167:$E$167, C259)+COUNTIF($E$169:$E$176, C259)+COUNTIF($E$117:$E$118, C259)&gt;1,NOT(ISBLANK(C259)))</formula>
    </cfRule>
  </conditionalFormatting>
  <conditionalFormatting sqref="C317:C318 C320:C322 C324:C334">
    <cfRule type="expression" dxfId="308" priority="96288" stopIfTrue="1">
      <formula>AND(COUNTIF($F$511:$F$65528, C317)+COUNTIF($F$1:$F$204, C317)+COUNTIF($F$206:$F$207, C317)+COUNTIF($F$494:$F$495, C317)+COUNTIF($F$474:$F$475, C317)+COUNTIF($F$436:$F$437,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7" priority="96289" stopIfTrue="1">
      <formula>AND(COUNTIF($F$494:$F$65528, C317)+COUNTIF($F$206:$F$207, C317)+COUNTIF($F$1:$F$204, C317)+COUNTIF($F$474:$F$475, C317)+COUNTIF($F$436:$F$437,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6" priority="96290" stopIfTrue="1">
      <formula>AND(COUNTIF($F$474:$F$65528, C317)+COUNTIF($F$1:$F$204, C317)+COUNTIF($F$436:$F$437, C317)+COUNTIF($F$206:$F$207,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5" priority="96291" stopIfTrue="1">
      <formula>AND(COUNTIF($F$436:$F$65528, C317)+COUNTIF($F$1:$F$204, C317)+COUNTIF($F$206:$F$207,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4" priority="96292" stopIfTrue="1">
      <formula>AND(COUNTIF($F$394:$F$65528, C317)+COUNTIF($F$206:$F$207, C317)+COUNTIF($F$1:$F$204,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3" priority="96293" stopIfTrue="1">
      <formula>AND(COUNTIF($F$394:$F$65528, C317)+COUNTIF($F$371:$F$372, C317)+COUNTIF($F$344:$F$345, C317)+COUNTIF(#REF!, C317)+COUNTIF($F$321:$F$321, C317)+COUNTIF($F$1:$F$204, C317)+COUNTIF(#REF!, C317)+COUNTIF(#REF!, C317)+COUNTIF(#REF!, C317)+COUNTIF(#REF!, C317)+COUNTIF(#REF!, C317)+COUNTIF($F$290:$F$290, C317)+COUNTIF($F$298:$F$309, C317)+COUNTIF($F$206:$F$207, C317)&gt;1,NOT(ISBLANK(C317)))</formula>
    </cfRule>
    <cfRule type="expression" dxfId="302" priority="96294" stopIfTrue="1">
      <formula>AND(COUNTIF($F$371:$F$65528, C317)+COUNTIF($F$344:$F$345, C317)+COUNTIF(#REF!, C317)+COUNTIF($F$321:$F$321, C317)+COUNTIF($F$1:$F$204, C317)+COUNTIF(#REF!, C317)+COUNTIF(#REF!, C317)+COUNTIF(#REF!, C317)+COUNTIF(#REF!, C317)+COUNTIF(#REF!, C317)+COUNTIF($F$290:$F$290, C317)+COUNTIF($F$298:$F$309, C317)+COUNTIF($F$206:$F$207, C317)&gt;1,NOT(ISBLANK(C317)))</formula>
    </cfRule>
  </conditionalFormatting>
  <conditionalFormatting sqref="C323">
    <cfRule type="expression" dxfId="301" priority="96309" stopIfTrue="1">
      <formula>AND(COUNTIF($F$530:$F$65528, C323)+COUNTIF($F$1:$F$227, C323)+COUNTIF($F$232:$F$232, C323)+COUNTIF($F$513:$F$514, C323)+COUNTIF($F$493:$F$494, C323)+COUNTIF($F$455:$F$456,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300" priority="96310" stopIfTrue="1">
      <formula>AND(COUNTIF($F$513:$F$65528, C323)+COUNTIF($F$232:$F$232, C323)+COUNTIF($F$1:$F$227, C323)+COUNTIF($F$493:$F$494, C323)+COUNTIF($F$455:$F$456,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9" priority="96311" stopIfTrue="1">
      <formula>AND(COUNTIF($F$493:$F$65528, C323)+COUNTIF($F$1:$F$227, C323)+COUNTIF($F$455:$F$456, C323)+COUNTIF($F$232:$F$232,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8" priority="96312" stopIfTrue="1">
      <formula>AND(COUNTIF($F$455:$F$65528, C323)+COUNTIF($F$1:$F$227, C323)+COUNTIF($F$232:$F$232,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7" priority="96313" stopIfTrue="1">
      <formula>AND(COUNTIF($F$413:$F$65528, C323)+COUNTIF($F$232:$F$232, C323)+COUNTIF($F$1:$F$227,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6" priority="96314" stopIfTrue="1">
      <formula>AND(COUNTIF($F$413:$F$65528, C323)+COUNTIF($F$390:$F$391, C323)+COUNTIF($F$363:$F$364, C323)+COUNTIF($F$342:$F$342, C323)+COUNTIF(#REF!, C323)+COUNTIF($F$1:$F$227, C323)+COUNTIF(#REF!, C323)+COUNTIF(#REF!, C323)+COUNTIF(#REF!, C323)+COUNTIF(#REF!, C323)+COUNTIF(#REF!, C323)+COUNTIF($F$313:$F$313, C323)+COUNTIF($F$315:$F$317, C323)+COUNTIF($F$232:$F$232, C323)&gt;1,NOT(ISBLANK(C323)))</formula>
    </cfRule>
    <cfRule type="expression" dxfId="295" priority="96315" stopIfTrue="1">
      <formula>AND(COUNTIF($F$390:$F$65528, C323)+COUNTIF($F$363:$F$364, C323)+COUNTIF($F$342:$F$342, C323)+COUNTIF(#REF!, C323)+COUNTIF($F$1:$F$227, C323)+COUNTIF(#REF!, C323)+COUNTIF(#REF!, C323)+COUNTIF(#REF!, C323)+COUNTIF(#REF!, C323)+COUNTIF(#REF!, C323)+COUNTIF($F$313:$F$313, C323)+COUNTIF($F$315:$F$317, C323)+COUNTIF($F$232:$F$232, C323)&gt;1,NOT(ISBLANK(C323)))</formula>
    </cfRule>
  </conditionalFormatting>
  <conditionalFormatting sqref="C5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{2E133E79-FD16-44EC-8E7C-A5EA50490520}</x14:id>
        </ext>
      </extLst>
    </cfRule>
  </conditionalFormatting>
  <printOptions horizontalCentered="1"/>
  <pageMargins left="0.2" right="0.2" top="0.5" bottom="0.75" header="0.3" footer="0.3"/>
  <pageSetup paperSize="9" scale="8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33E79-FD16-44EC-8E7C-A5EA50490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B91A-C945-43D4-AA6F-5F23EDEA1E02}">
  <dimension ref="A1:O261"/>
  <sheetViews>
    <sheetView tabSelected="1" workbookViewId="0">
      <selection activeCell="C4" sqref="C4"/>
    </sheetView>
  </sheetViews>
  <sheetFormatPr defaultRowHeight="13" x14ac:dyDescent="0.3"/>
  <cols>
    <col min="5" max="6" width="10.69921875" bestFit="1" customWidth="1"/>
  </cols>
  <sheetData>
    <row r="1" spans="1:15" ht="26" x14ac:dyDescent="0.3">
      <c r="A1" s="189" t="s">
        <v>54</v>
      </c>
      <c r="B1" s="190" t="s">
        <v>55</v>
      </c>
      <c r="C1" s="191" t="s">
        <v>679</v>
      </c>
      <c r="D1" s="190" t="s">
        <v>680</v>
      </c>
      <c r="E1" s="190" t="s">
        <v>58</v>
      </c>
      <c r="F1" s="190" t="s">
        <v>59</v>
      </c>
      <c r="G1" s="190" t="s">
        <v>150</v>
      </c>
      <c r="H1" s="190" t="s">
        <v>681</v>
      </c>
      <c r="I1" s="190" t="s">
        <v>151</v>
      </c>
      <c r="J1" s="330" t="s">
        <v>346</v>
      </c>
      <c r="K1" s="331"/>
      <c r="L1" s="190" t="s">
        <v>152</v>
      </c>
      <c r="M1" s="396" t="s">
        <v>42</v>
      </c>
      <c r="N1" s="397"/>
      <c r="O1" s="398"/>
    </row>
    <row r="2" spans="1:15" ht="30" x14ac:dyDescent="0.2">
      <c r="A2" s="31">
        <v>1</v>
      </c>
      <c r="B2" s="70" t="s">
        <v>66</v>
      </c>
      <c r="C2" s="78" t="s">
        <v>70</v>
      </c>
      <c r="D2">
        <v>43.775756000000008</v>
      </c>
      <c r="E2" s="69">
        <v>45536</v>
      </c>
      <c r="F2" s="69">
        <v>45551</v>
      </c>
      <c r="G2" s="79" t="s">
        <v>271</v>
      </c>
      <c r="H2" s="80" t="s">
        <v>280</v>
      </c>
      <c r="I2" s="31"/>
      <c r="J2" s="329"/>
      <c r="K2" s="328"/>
      <c r="L2" s="31"/>
      <c r="M2" s="328"/>
      <c r="N2" s="328"/>
      <c r="O2" s="328"/>
    </row>
    <row r="3" spans="1:15" ht="40" x14ac:dyDescent="0.2">
      <c r="A3" s="31">
        <v>2</v>
      </c>
      <c r="B3" s="70" t="s">
        <v>75</v>
      </c>
      <c r="C3" s="78" t="s">
        <v>70</v>
      </c>
      <c r="D3">
        <v>43.775756000000008</v>
      </c>
      <c r="E3" s="69">
        <v>45551</v>
      </c>
      <c r="F3" s="69">
        <v>45564</v>
      </c>
      <c r="G3" s="79" t="s">
        <v>271</v>
      </c>
      <c r="H3" s="80" t="s">
        <v>272</v>
      </c>
      <c r="I3" s="31"/>
      <c r="J3" s="329"/>
      <c r="K3" s="328"/>
      <c r="L3" s="31"/>
      <c r="M3" s="328"/>
      <c r="N3" s="328"/>
      <c r="O3" s="328"/>
    </row>
    <row r="4" spans="1:15" ht="26" x14ac:dyDescent="0.2">
      <c r="A4" s="31">
        <v>3</v>
      </c>
      <c r="B4" s="70" t="s">
        <v>80</v>
      </c>
      <c r="C4" s="78" t="s">
        <v>70</v>
      </c>
      <c r="D4">
        <v>43.775756000000008</v>
      </c>
      <c r="E4" s="69">
        <v>45551</v>
      </c>
      <c r="F4" s="69">
        <v>45566</v>
      </c>
      <c r="G4" s="79" t="s">
        <v>271</v>
      </c>
      <c r="H4" s="80" t="s">
        <v>273</v>
      </c>
      <c r="I4" s="31"/>
      <c r="J4" s="329"/>
      <c r="K4" s="329"/>
      <c r="L4" s="31"/>
      <c r="M4" s="328"/>
      <c r="N4" s="328"/>
      <c r="O4" s="328"/>
    </row>
    <row r="5" spans="1:15" ht="40" x14ac:dyDescent="0.2">
      <c r="A5" s="31">
        <v>4</v>
      </c>
      <c r="B5" s="71" t="s">
        <v>109</v>
      </c>
      <c r="C5" s="78" t="s">
        <v>70</v>
      </c>
      <c r="D5">
        <v>43.775756000000008</v>
      </c>
      <c r="E5" s="69">
        <v>45566</v>
      </c>
      <c r="F5" s="69">
        <v>45572</v>
      </c>
      <c r="G5" s="79" t="s">
        <v>271</v>
      </c>
      <c r="H5" s="80" t="s">
        <v>272</v>
      </c>
      <c r="I5" s="31"/>
      <c r="J5" s="329"/>
      <c r="K5" s="328"/>
      <c r="L5" s="31"/>
      <c r="M5" s="328"/>
      <c r="N5" s="328"/>
      <c r="O5" s="328"/>
    </row>
    <row r="6" spans="1:15" ht="26" x14ac:dyDescent="0.2">
      <c r="A6" s="31">
        <v>5</v>
      </c>
      <c r="B6" s="70" t="s">
        <v>84</v>
      </c>
      <c r="C6" s="78" t="s">
        <v>70</v>
      </c>
      <c r="D6">
        <v>43.775756000000008</v>
      </c>
      <c r="E6" s="69">
        <v>45568</v>
      </c>
      <c r="F6" s="69">
        <v>45580</v>
      </c>
      <c r="G6" s="79" t="s">
        <v>271</v>
      </c>
      <c r="H6" s="80" t="s">
        <v>273</v>
      </c>
      <c r="I6" s="31"/>
      <c r="J6" s="329"/>
      <c r="K6" s="328"/>
      <c r="L6" s="31"/>
      <c r="M6" s="328"/>
      <c r="N6" s="328"/>
      <c r="O6" s="328"/>
    </row>
    <row r="7" spans="1:15" ht="40" x14ac:dyDescent="0.2">
      <c r="A7" s="31">
        <v>6</v>
      </c>
      <c r="B7" s="70" t="s">
        <v>94</v>
      </c>
      <c r="C7" s="78" t="s">
        <v>70</v>
      </c>
      <c r="D7">
        <v>43.775756000000008</v>
      </c>
      <c r="E7" s="69">
        <v>45573</v>
      </c>
      <c r="F7" s="69">
        <v>45578</v>
      </c>
      <c r="G7" s="79" t="s">
        <v>271</v>
      </c>
      <c r="H7" s="80" t="s">
        <v>272</v>
      </c>
      <c r="I7" s="31"/>
      <c r="J7" s="329"/>
      <c r="K7" s="328"/>
      <c r="L7" s="31"/>
      <c r="M7" s="328"/>
      <c r="N7" s="328"/>
      <c r="O7" s="328"/>
    </row>
    <row r="8" spans="1:15" ht="40" x14ac:dyDescent="0.2">
      <c r="A8" s="31">
        <v>7</v>
      </c>
      <c r="B8" s="70" t="s">
        <v>115</v>
      </c>
      <c r="C8" s="78" t="s">
        <v>71</v>
      </c>
      <c r="D8">
        <v>46.049156000000004</v>
      </c>
      <c r="E8" s="69">
        <v>45579</v>
      </c>
      <c r="F8" s="69">
        <v>45584</v>
      </c>
      <c r="G8" s="79" t="s">
        <v>271</v>
      </c>
      <c r="H8" s="80" t="s">
        <v>272</v>
      </c>
      <c r="I8" s="31"/>
      <c r="J8" s="329"/>
      <c r="K8" s="328"/>
      <c r="L8" s="31"/>
      <c r="M8" s="328"/>
      <c r="N8" s="328"/>
      <c r="O8" s="328"/>
    </row>
    <row r="9" spans="1:15" ht="26" x14ac:dyDescent="0.2">
      <c r="A9" s="31">
        <v>8</v>
      </c>
      <c r="B9" s="70" t="s">
        <v>92</v>
      </c>
      <c r="C9" s="78" t="s">
        <v>71</v>
      </c>
      <c r="D9">
        <v>46.049156000000004</v>
      </c>
      <c r="E9" s="69">
        <v>45580</v>
      </c>
      <c r="F9" s="69">
        <v>45589</v>
      </c>
      <c r="G9" s="79" t="s">
        <v>271</v>
      </c>
      <c r="H9" s="80" t="s">
        <v>273</v>
      </c>
      <c r="I9" s="31"/>
      <c r="J9" s="329"/>
      <c r="K9" s="328"/>
      <c r="L9" s="31"/>
      <c r="M9" s="328"/>
      <c r="N9" s="328"/>
      <c r="O9" s="328"/>
    </row>
    <row r="10" spans="1:15" ht="40" x14ac:dyDescent="0.2">
      <c r="A10" s="31">
        <v>9</v>
      </c>
      <c r="B10" s="70" t="s">
        <v>117</v>
      </c>
      <c r="C10" s="78" t="s">
        <v>71</v>
      </c>
      <c r="D10">
        <v>46.049156000000004</v>
      </c>
      <c r="E10" s="69">
        <v>45585</v>
      </c>
      <c r="F10" s="69">
        <v>45589</v>
      </c>
      <c r="G10" s="79" t="s">
        <v>271</v>
      </c>
      <c r="H10" s="80" t="s">
        <v>272</v>
      </c>
      <c r="I10" s="31"/>
      <c r="J10" s="329"/>
      <c r="K10" s="329"/>
      <c r="L10" s="31"/>
      <c r="M10" s="31"/>
      <c r="N10" s="31"/>
      <c r="O10" s="31"/>
    </row>
    <row r="11" spans="1:15" ht="40" x14ac:dyDescent="0.2">
      <c r="A11" s="31">
        <v>10</v>
      </c>
      <c r="B11" s="70" t="s">
        <v>99</v>
      </c>
      <c r="C11" s="78" t="s">
        <v>90</v>
      </c>
      <c r="D11">
        <v>42.374236000000003</v>
      </c>
      <c r="E11" s="69">
        <v>45589</v>
      </c>
      <c r="F11" s="69">
        <v>45594</v>
      </c>
      <c r="G11" s="79" t="s">
        <v>271</v>
      </c>
      <c r="H11" s="80" t="s">
        <v>272</v>
      </c>
      <c r="I11" s="31"/>
      <c r="J11" s="329"/>
      <c r="K11" s="328"/>
      <c r="L11" s="31"/>
      <c r="M11" s="31"/>
      <c r="N11" s="31"/>
      <c r="O11" s="31"/>
    </row>
    <row r="12" spans="1:15" ht="26" x14ac:dyDescent="0.2">
      <c r="A12" s="31">
        <v>11</v>
      </c>
      <c r="B12" s="70" t="s">
        <v>88</v>
      </c>
      <c r="C12" s="78" t="s">
        <v>71</v>
      </c>
      <c r="D12">
        <v>46.049156000000004</v>
      </c>
      <c r="E12" s="69">
        <v>45589</v>
      </c>
      <c r="F12" s="69">
        <v>45596</v>
      </c>
      <c r="G12" s="79" t="s">
        <v>271</v>
      </c>
      <c r="H12" s="80" t="s">
        <v>273</v>
      </c>
      <c r="I12" s="31"/>
      <c r="J12" s="329"/>
      <c r="K12" s="328"/>
      <c r="L12" s="31"/>
      <c r="M12" s="31"/>
      <c r="N12" s="31"/>
      <c r="O12" s="31"/>
    </row>
    <row r="13" spans="1:15" ht="40" x14ac:dyDescent="0.2">
      <c r="A13" s="31">
        <v>12</v>
      </c>
      <c r="B13" s="70" t="s">
        <v>100</v>
      </c>
      <c r="C13" s="78" t="s">
        <v>90</v>
      </c>
      <c r="D13">
        <v>42.374236000000003</v>
      </c>
      <c r="E13" s="69">
        <v>45597</v>
      </c>
      <c r="F13" s="69">
        <v>45600</v>
      </c>
      <c r="G13" s="79" t="s">
        <v>271</v>
      </c>
      <c r="H13" s="80" t="s">
        <v>272</v>
      </c>
      <c r="I13" s="31"/>
      <c r="J13" s="329"/>
      <c r="K13" s="329"/>
      <c r="L13" s="31"/>
      <c r="M13" s="31"/>
      <c r="N13" s="31"/>
      <c r="O13" s="31"/>
    </row>
    <row r="14" spans="1:15" ht="40" x14ac:dyDescent="0.2">
      <c r="A14" s="31">
        <v>13</v>
      </c>
      <c r="B14" s="70" t="s">
        <v>111</v>
      </c>
      <c r="C14" s="78" t="s">
        <v>71</v>
      </c>
      <c r="D14">
        <v>46.049156000000004</v>
      </c>
      <c r="E14" s="69">
        <v>45601</v>
      </c>
      <c r="F14" s="69">
        <v>45606</v>
      </c>
      <c r="G14" s="79" t="s">
        <v>271</v>
      </c>
      <c r="H14" s="80" t="s">
        <v>272</v>
      </c>
      <c r="I14" s="31"/>
      <c r="J14" s="329"/>
      <c r="K14" s="329"/>
      <c r="L14" s="31"/>
      <c r="M14" s="31"/>
      <c r="N14" s="31"/>
      <c r="O14" s="31"/>
    </row>
    <row r="15" spans="1:15" ht="26" x14ac:dyDescent="0.2">
      <c r="A15" s="31">
        <v>14</v>
      </c>
      <c r="B15" s="70" t="s">
        <v>97</v>
      </c>
      <c r="C15" s="78" t="s">
        <v>71</v>
      </c>
      <c r="D15">
        <v>46.049156000000004</v>
      </c>
      <c r="E15" s="69">
        <v>45597</v>
      </c>
      <c r="F15" s="69" t="s">
        <v>682</v>
      </c>
      <c r="G15" s="79" t="s">
        <v>271</v>
      </c>
      <c r="H15" s="80" t="s">
        <v>273</v>
      </c>
      <c r="I15" s="31"/>
      <c r="J15" s="329"/>
      <c r="K15" s="329"/>
      <c r="L15" s="31"/>
      <c r="M15" s="31"/>
      <c r="N15" s="31"/>
      <c r="O15" s="31"/>
    </row>
    <row r="16" spans="1:15" ht="40" x14ac:dyDescent="0.2">
      <c r="A16" s="31">
        <v>15</v>
      </c>
      <c r="B16" s="70" t="s">
        <v>105</v>
      </c>
      <c r="C16" s="78" t="s">
        <v>71</v>
      </c>
      <c r="D16">
        <v>46.049156000000004</v>
      </c>
      <c r="E16" s="69">
        <v>45606</v>
      </c>
      <c r="F16" s="69">
        <v>45613</v>
      </c>
      <c r="G16" s="79" t="s">
        <v>271</v>
      </c>
      <c r="H16" s="80" t="s">
        <v>272</v>
      </c>
      <c r="I16" s="31"/>
      <c r="J16" s="329"/>
      <c r="K16" s="329"/>
      <c r="L16" s="31"/>
      <c r="M16" s="31"/>
      <c r="N16" s="31"/>
      <c r="O16" s="31"/>
    </row>
    <row r="17" spans="1:15" ht="40" x14ac:dyDescent="0.2">
      <c r="A17" s="31">
        <v>16</v>
      </c>
      <c r="B17" s="70" t="s">
        <v>113</v>
      </c>
      <c r="C17" s="78" t="s">
        <v>71</v>
      </c>
      <c r="D17">
        <v>46.049156000000004</v>
      </c>
      <c r="E17" s="69">
        <v>45613</v>
      </c>
      <c r="F17" s="69">
        <v>45618</v>
      </c>
      <c r="G17" s="79" t="s">
        <v>271</v>
      </c>
      <c r="H17" s="80" t="s">
        <v>272</v>
      </c>
      <c r="I17" s="31"/>
      <c r="J17" s="329"/>
      <c r="K17" s="329"/>
      <c r="L17" s="31"/>
      <c r="M17" s="31"/>
      <c r="N17" s="31"/>
      <c r="O17" s="31"/>
    </row>
    <row r="18" spans="1:15" ht="26" x14ac:dyDescent="0.2">
      <c r="A18" s="31">
        <v>17</v>
      </c>
      <c r="B18" s="70" t="s">
        <v>69</v>
      </c>
      <c r="C18" s="78" t="s">
        <v>71</v>
      </c>
      <c r="D18">
        <v>46.049156000000004</v>
      </c>
      <c r="E18" s="69">
        <v>45606</v>
      </c>
      <c r="F18" s="69">
        <v>45620</v>
      </c>
      <c r="G18" s="79" t="s">
        <v>271</v>
      </c>
      <c r="H18" s="80" t="s">
        <v>274</v>
      </c>
      <c r="I18" s="31"/>
      <c r="J18" s="329"/>
      <c r="K18" s="329"/>
      <c r="L18" s="31"/>
      <c r="M18" s="31"/>
      <c r="N18" s="31"/>
      <c r="O18" s="31"/>
    </row>
    <row r="19" spans="1:15" ht="26" x14ac:dyDescent="0.2">
      <c r="A19" s="31">
        <v>18</v>
      </c>
      <c r="B19" s="70" t="s">
        <v>127</v>
      </c>
      <c r="C19" s="78" t="s">
        <v>71</v>
      </c>
      <c r="D19">
        <v>46.049156000000004</v>
      </c>
      <c r="E19" s="69">
        <v>45606</v>
      </c>
      <c r="F19" s="69">
        <v>45622</v>
      </c>
      <c r="G19" s="79" t="s">
        <v>271</v>
      </c>
      <c r="H19" s="80" t="s">
        <v>275</v>
      </c>
      <c r="I19" s="31"/>
      <c r="J19" s="329"/>
      <c r="K19" s="329"/>
      <c r="L19" s="31"/>
      <c r="M19" s="31"/>
      <c r="N19" s="31"/>
      <c r="O19" s="31"/>
    </row>
    <row r="20" spans="1:15" ht="26" x14ac:dyDescent="0.2">
      <c r="A20" s="31">
        <v>19</v>
      </c>
      <c r="B20" s="70" t="s">
        <v>85</v>
      </c>
      <c r="C20" s="78" t="s">
        <v>71</v>
      </c>
      <c r="D20">
        <v>46.049156000000004</v>
      </c>
      <c r="E20" s="69">
        <v>45610</v>
      </c>
      <c r="F20" s="69">
        <v>45621</v>
      </c>
      <c r="G20" s="79" t="s">
        <v>271</v>
      </c>
      <c r="H20" s="80" t="s">
        <v>276</v>
      </c>
      <c r="I20" s="31"/>
      <c r="J20" s="329"/>
      <c r="K20" s="329"/>
      <c r="L20" s="31"/>
      <c r="M20" s="31"/>
      <c r="N20" s="31"/>
      <c r="O20" s="31"/>
    </row>
    <row r="21" spans="1:15" ht="26" x14ac:dyDescent="0.2">
      <c r="A21" s="31">
        <v>20</v>
      </c>
      <c r="B21" s="72" t="s">
        <v>106</v>
      </c>
      <c r="C21" s="78" t="s">
        <v>71</v>
      </c>
      <c r="D21">
        <v>46.049156000000004</v>
      </c>
      <c r="E21" s="69">
        <v>45606</v>
      </c>
      <c r="F21" s="69">
        <v>45621</v>
      </c>
      <c r="G21" s="79" t="s">
        <v>271</v>
      </c>
      <c r="H21" s="80" t="s">
        <v>273</v>
      </c>
      <c r="I21" s="31"/>
      <c r="J21" s="329"/>
      <c r="K21" s="329"/>
      <c r="L21" s="31"/>
      <c r="M21" s="31"/>
      <c r="N21" s="31"/>
      <c r="O21" s="31"/>
    </row>
    <row r="22" spans="1:15" ht="40" x14ac:dyDescent="0.2">
      <c r="A22" s="31">
        <v>21</v>
      </c>
      <c r="B22" s="70" t="s">
        <v>226</v>
      </c>
      <c r="C22" s="78" t="s">
        <v>71</v>
      </c>
      <c r="D22">
        <v>46.049156000000004</v>
      </c>
      <c r="E22" s="69">
        <v>45618</v>
      </c>
      <c r="F22" s="69">
        <v>45624</v>
      </c>
      <c r="G22" s="79" t="s">
        <v>271</v>
      </c>
      <c r="H22" s="80" t="s">
        <v>272</v>
      </c>
      <c r="I22" s="31"/>
      <c r="J22" s="329"/>
      <c r="K22" s="329"/>
      <c r="L22" s="31"/>
      <c r="M22" s="31"/>
      <c r="N22" s="31"/>
      <c r="O22" s="31"/>
    </row>
    <row r="23" spans="1:15" ht="26" x14ac:dyDescent="0.2">
      <c r="A23" s="31">
        <v>22</v>
      </c>
      <c r="B23" s="70" t="s">
        <v>145</v>
      </c>
      <c r="C23" s="78" t="s">
        <v>70</v>
      </c>
      <c r="D23">
        <v>43.775756000000008</v>
      </c>
      <c r="E23" s="69">
        <v>45606</v>
      </c>
      <c r="F23" s="69">
        <v>45625</v>
      </c>
      <c r="G23" s="79" t="s">
        <v>271</v>
      </c>
      <c r="H23" s="80" t="s">
        <v>277</v>
      </c>
      <c r="I23" s="31"/>
      <c r="J23" s="329"/>
      <c r="K23" s="329"/>
      <c r="L23" s="31"/>
      <c r="M23" s="31"/>
      <c r="N23" s="31"/>
      <c r="O23" s="31"/>
    </row>
    <row r="24" spans="1:15" ht="26" x14ac:dyDescent="0.2">
      <c r="A24" s="31">
        <v>23</v>
      </c>
      <c r="B24" s="70" t="s">
        <v>67</v>
      </c>
      <c r="C24" s="78" t="s">
        <v>71</v>
      </c>
      <c r="D24">
        <v>46.049156000000004</v>
      </c>
      <c r="E24" s="69">
        <v>45622</v>
      </c>
      <c r="F24" s="69">
        <v>45629</v>
      </c>
      <c r="G24" s="79" t="s">
        <v>271</v>
      </c>
      <c r="H24" s="80" t="s">
        <v>274</v>
      </c>
      <c r="I24" s="31"/>
      <c r="J24" s="329"/>
      <c r="K24" s="329"/>
      <c r="L24" s="31"/>
      <c r="M24" s="31"/>
      <c r="N24" s="31"/>
      <c r="O24" s="31"/>
    </row>
    <row r="25" spans="1:15" ht="26" x14ac:dyDescent="0.2">
      <c r="A25" s="31">
        <v>24</v>
      </c>
      <c r="B25" s="70" t="s">
        <v>131</v>
      </c>
      <c r="C25" s="78" t="s">
        <v>70</v>
      </c>
      <c r="D25">
        <v>43.775756000000008</v>
      </c>
      <c r="E25" s="69">
        <v>45624</v>
      </c>
      <c r="F25" s="69">
        <v>45631</v>
      </c>
      <c r="G25" s="79" t="s">
        <v>271</v>
      </c>
      <c r="H25" s="80" t="s">
        <v>275</v>
      </c>
      <c r="I25" s="31"/>
      <c r="J25" s="329"/>
      <c r="K25" s="329"/>
      <c r="L25" s="31"/>
      <c r="M25" s="31"/>
      <c r="N25" s="31"/>
      <c r="O25" s="31"/>
    </row>
    <row r="26" spans="1:15" ht="40" x14ac:dyDescent="0.2">
      <c r="A26" s="31">
        <v>25</v>
      </c>
      <c r="B26" s="70" t="s">
        <v>132</v>
      </c>
      <c r="C26" s="78" t="s">
        <v>70</v>
      </c>
      <c r="D26">
        <v>43.775756000000008</v>
      </c>
      <c r="E26" s="69">
        <v>45625</v>
      </c>
      <c r="F26" s="69">
        <v>45631</v>
      </c>
      <c r="G26" s="79" t="s">
        <v>271</v>
      </c>
      <c r="H26" s="80" t="s">
        <v>272</v>
      </c>
      <c r="I26" s="31"/>
      <c r="J26" s="329"/>
      <c r="K26" s="329"/>
      <c r="L26" s="31"/>
      <c r="M26" s="31"/>
      <c r="N26" s="31"/>
      <c r="O26" s="31"/>
    </row>
    <row r="27" spans="1:15" ht="26" x14ac:dyDescent="0.2">
      <c r="A27" s="31">
        <v>26</v>
      </c>
      <c r="B27" s="70" t="s">
        <v>213</v>
      </c>
      <c r="C27" s="78" t="s">
        <v>71</v>
      </c>
      <c r="D27">
        <v>46.049156000000004</v>
      </c>
      <c r="E27" s="69">
        <v>45624</v>
      </c>
      <c r="F27" s="69">
        <v>45631</v>
      </c>
      <c r="G27" s="79" t="s">
        <v>271</v>
      </c>
      <c r="H27" s="80" t="s">
        <v>276</v>
      </c>
      <c r="I27" s="31"/>
      <c r="J27" s="329"/>
      <c r="K27" s="329"/>
      <c r="L27" s="31"/>
      <c r="M27" s="31"/>
      <c r="N27" s="31"/>
      <c r="O27" s="31"/>
    </row>
    <row r="28" spans="1:15" ht="26" x14ac:dyDescent="0.2">
      <c r="A28" s="31">
        <v>27</v>
      </c>
      <c r="B28" s="70" t="s">
        <v>116</v>
      </c>
      <c r="C28" s="78" t="s">
        <v>70</v>
      </c>
      <c r="D28">
        <v>43.775756000000008</v>
      </c>
      <c r="E28" s="69">
        <v>45625</v>
      </c>
      <c r="F28" s="69">
        <v>45632</v>
      </c>
      <c r="G28" s="79" t="s">
        <v>271</v>
      </c>
      <c r="H28" s="80" t="s">
        <v>273</v>
      </c>
      <c r="I28" s="31"/>
      <c r="J28" s="329"/>
      <c r="K28" s="329"/>
      <c r="L28" s="31"/>
      <c r="M28" s="31"/>
      <c r="N28" s="31"/>
      <c r="O28" s="31"/>
    </row>
    <row r="29" spans="1:15" ht="26" x14ac:dyDescent="0.2">
      <c r="A29" s="31">
        <v>28</v>
      </c>
      <c r="B29" s="70" t="s">
        <v>68</v>
      </c>
      <c r="C29" s="78" t="s">
        <v>70</v>
      </c>
      <c r="D29">
        <v>43.775756000000008</v>
      </c>
      <c r="E29" s="69">
        <v>45627</v>
      </c>
      <c r="F29" s="69">
        <v>45635</v>
      </c>
      <c r="G29" s="79" t="s">
        <v>271</v>
      </c>
      <c r="H29" s="80" t="s">
        <v>274</v>
      </c>
      <c r="I29" s="31"/>
      <c r="J29" s="329"/>
      <c r="K29" s="329"/>
      <c r="L29" s="31"/>
      <c r="M29" s="31"/>
      <c r="N29" s="31"/>
      <c r="O29" s="31"/>
    </row>
    <row r="30" spans="1:15" ht="26" x14ac:dyDescent="0.2">
      <c r="A30" s="31">
        <v>29</v>
      </c>
      <c r="B30" s="70" t="s">
        <v>155</v>
      </c>
      <c r="C30" s="78" t="s">
        <v>71</v>
      </c>
      <c r="D30">
        <v>46.049156000000004</v>
      </c>
      <c r="E30" s="69">
        <v>45626</v>
      </c>
      <c r="F30" s="69">
        <v>45636</v>
      </c>
      <c r="G30" s="79" t="s">
        <v>271</v>
      </c>
      <c r="H30" s="80" t="s">
        <v>277</v>
      </c>
      <c r="I30" s="31"/>
      <c r="J30" s="329"/>
      <c r="K30" s="329"/>
      <c r="L30" s="31"/>
      <c r="M30" s="31"/>
      <c r="N30" s="31"/>
      <c r="O30" s="31"/>
    </row>
    <row r="31" spans="1:15" ht="40" x14ac:dyDescent="0.2">
      <c r="A31" s="31">
        <v>30</v>
      </c>
      <c r="B31" s="70" t="s">
        <v>120</v>
      </c>
      <c r="C31" s="78" t="s">
        <v>70</v>
      </c>
      <c r="D31">
        <v>43.775756000000008</v>
      </c>
      <c r="E31" s="69">
        <v>45632</v>
      </c>
      <c r="F31" s="69">
        <v>45638</v>
      </c>
      <c r="G31" s="79" t="s">
        <v>271</v>
      </c>
      <c r="H31" s="80" t="s">
        <v>272</v>
      </c>
      <c r="I31" s="31"/>
      <c r="J31" s="329"/>
      <c r="K31" s="329"/>
      <c r="L31" s="31"/>
      <c r="M31" s="31"/>
      <c r="N31" s="31"/>
      <c r="O31" s="31"/>
    </row>
    <row r="32" spans="1:15" ht="26" x14ac:dyDescent="0.2">
      <c r="A32" s="31">
        <v>31</v>
      </c>
      <c r="B32" s="73" t="s">
        <v>224</v>
      </c>
      <c r="C32" s="78" t="s">
        <v>70</v>
      </c>
      <c r="D32">
        <v>43.775756000000008</v>
      </c>
      <c r="E32" s="69">
        <v>45632</v>
      </c>
      <c r="F32" s="69">
        <v>45638</v>
      </c>
      <c r="G32" s="79" t="s">
        <v>271</v>
      </c>
      <c r="H32" s="80" t="s">
        <v>276</v>
      </c>
      <c r="I32" s="31"/>
      <c r="J32" s="329"/>
      <c r="K32" s="329"/>
      <c r="L32" s="31"/>
      <c r="M32" s="31"/>
      <c r="N32" s="31"/>
      <c r="O32" s="31"/>
    </row>
    <row r="33" spans="1:15" ht="26" x14ac:dyDescent="0.2">
      <c r="A33" s="31">
        <v>32</v>
      </c>
      <c r="B33" s="70" t="s">
        <v>246</v>
      </c>
      <c r="C33" s="78" t="s">
        <v>70</v>
      </c>
      <c r="D33">
        <v>43.775756000000008</v>
      </c>
      <c r="E33" s="69">
        <v>45632</v>
      </c>
      <c r="F33" s="69">
        <v>45639</v>
      </c>
      <c r="G33" s="79" t="s">
        <v>271</v>
      </c>
      <c r="H33" s="80" t="s">
        <v>275</v>
      </c>
      <c r="I33" s="31"/>
      <c r="J33" s="329"/>
      <c r="K33" s="329"/>
      <c r="L33" s="31"/>
      <c r="M33" s="31"/>
      <c r="N33" s="31"/>
      <c r="O33" s="31"/>
    </row>
    <row r="34" spans="1:15" ht="26" x14ac:dyDescent="0.2">
      <c r="A34" s="31">
        <v>33</v>
      </c>
      <c r="B34" s="70" t="s">
        <v>76</v>
      </c>
      <c r="C34" s="78" t="s">
        <v>71</v>
      </c>
      <c r="D34">
        <v>46.049156000000004</v>
      </c>
      <c r="E34" s="69">
        <v>45636</v>
      </c>
      <c r="F34" s="69">
        <v>45642</v>
      </c>
      <c r="G34" s="79" t="s">
        <v>271</v>
      </c>
      <c r="H34" s="80" t="s">
        <v>274</v>
      </c>
      <c r="I34" s="31"/>
      <c r="J34" s="329"/>
      <c r="K34" s="329"/>
      <c r="L34" s="31"/>
      <c r="M34" s="31"/>
      <c r="N34" s="31"/>
      <c r="O34" s="31"/>
    </row>
    <row r="35" spans="1:15" ht="26" x14ac:dyDescent="0.3">
      <c r="A35" s="31">
        <v>34</v>
      </c>
      <c r="B35" s="74" t="s">
        <v>186</v>
      </c>
      <c r="C35" s="78" t="s">
        <v>90</v>
      </c>
      <c r="D35">
        <v>42.374236000000003</v>
      </c>
      <c r="E35" s="69">
        <v>45638</v>
      </c>
      <c r="F35" s="69">
        <v>45642</v>
      </c>
      <c r="G35" s="79" t="s">
        <v>271</v>
      </c>
      <c r="H35" s="80" t="s">
        <v>276</v>
      </c>
      <c r="I35" s="31"/>
      <c r="J35" s="329"/>
      <c r="K35" s="329"/>
      <c r="L35" s="31"/>
      <c r="M35" s="31"/>
      <c r="N35" s="31"/>
      <c r="O35" s="31"/>
    </row>
    <row r="36" spans="1:15" ht="41" x14ac:dyDescent="0.3">
      <c r="A36" s="31">
        <v>35</v>
      </c>
      <c r="B36" s="74" t="s">
        <v>210</v>
      </c>
      <c r="C36" s="78" t="s">
        <v>70</v>
      </c>
      <c r="D36">
        <v>43.775756000000008</v>
      </c>
      <c r="E36" s="69">
        <v>45638</v>
      </c>
      <c r="F36" s="69">
        <v>45643</v>
      </c>
      <c r="G36" s="79" t="s">
        <v>271</v>
      </c>
      <c r="H36" s="80" t="s">
        <v>272</v>
      </c>
      <c r="I36" s="31"/>
      <c r="J36" s="329"/>
      <c r="K36" s="329"/>
      <c r="L36" s="31"/>
      <c r="M36" s="31"/>
      <c r="N36" s="31"/>
      <c r="O36" s="31"/>
    </row>
    <row r="37" spans="1:15" ht="26" x14ac:dyDescent="0.2">
      <c r="A37" s="31">
        <v>36</v>
      </c>
      <c r="B37" s="75" t="s">
        <v>104</v>
      </c>
      <c r="C37" s="78" t="s">
        <v>71</v>
      </c>
      <c r="D37">
        <v>46.049156000000004</v>
      </c>
      <c r="E37" s="69">
        <v>45632</v>
      </c>
      <c r="F37" s="69">
        <v>45645</v>
      </c>
      <c r="G37" s="79" t="s">
        <v>271</v>
      </c>
      <c r="H37" s="80" t="s">
        <v>273</v>
      </c>
      <c r="I37" s="31"/>
      <c r="J37" s="329"/>
      <c r="K37" s="329"/>
      <c r="L37" s="31"/>
      <c r="M37" s="31"/>
      <c r="N37" s="31"/>
      <c r="O37" s="31"/>
    </row>
    <row r="38" spans="1:15" ht="26" x14ac:dyDescent="0.2">
      <c r="A38" s="31">
        <v>37</v>
      </c>
      <c r="B38" s="75" t="s">
        <v>133</v>
      </c>
      <c r="C38" s="78" t="s">
        <v>90</v>
      </c>
      <c r="D38">
        <v>42.374236000000003</v>
      </c>
      <c r="E38" s="69">
        <v>45636</v>
      </c>
      <c r="F38" s="69">
        <v>45646</v>
      </c>
      <c r="G38" s="79" t="s">
        <v>271</v>
      </c>
      <c r="H38" s="80" t="s">
        <v>277</v>
      </c>
      <c r="I38" s="31"/>
      <c r="J38" s="329"/>
      <c r="K38" s="329"/>
      <c r="L38" s="31"/>
      <c r="M38" s="31"/>
      <c r="N38" s="31"/>
      <c r="O38" s="31"/>
    </row>
    <row r="39" spans="1:15" ht="26" x14ac:dyDescent="0.3">
      <c r="A39" s="31">
        <v>38</v>
      </c>
      <c r="B39" s="74" t="s">
        <v>124</v>
      </c>
      <c r="C39" s="78" t="s">
        <v>70</v>
      </c>
      <c r="D39">
        <v>43.775756000000008</v>
      </c>
      <c r="E39" s="69">
        <v>45639</v>
      </c>
      <c r="F39" s="69">
        <v>45647</v>
      </c>
      <c r="G39" s="79" t="s">
        <v>271</v>
      </c>
      <c r="H39" s="80" t="s">
        <v>275</v>
      </c>
      <c r="I39" s="31"/>
      <c r="J39" s="329"/>
      <c r="K39" s="329"/>
      <c r="L39" s="31"/>
      <c r="M39" s="31"/>
      <c r="N39" s="31"/>
      <c r="O39" s="31"/>
    </row>
    <row r="40" spans="1:15" ht="26" x14ac:dyDescent="0.3">
      <c r="A40" s="31">
        <v>39</v>
      </c>
      <c r="B40" s="76" t="s">
        <v>266</v>
      </c>
      <c r="C40" s="78" t="s">
        <v>70</v>
      </c>
      <c r="D40">
        <v>43.775756000000008</v>
      </c>
      <c r="E40" s="69">
        <v>45643</v>
      </c>
      <c r="F40" s="69">
        <v>45648</v>
      </c>
      <c r="G40" s="79" t="s">
        <v>271</v>
      </c>
      <c r="H40" s="80" t="s">
        <v>276</v>
      </c>
      <c r="I40" s="31"/>
      <c r="J40" s="329"/>
      <c r="K40" s="329"/>
      <c r="L40" s="31"/>
      <c r="M40" s="31"/>
      <c r="N40" s="31"/>
      <c r="O40" s="31"/>
    </row>
    <row r="41" spans="1:15" ht="41" x14ac:dyDescent="0.3">
      <c r="A41" s="31">
        <v>40</v>
      </c>
      <c r="B41" s="74" t="s">
        <v>220</v>
      </c>
      <c r="C41" s="78" t="s">
        <v>70</v>
      </c>
      <c r="D41">
        <v>43.775756000000008</v>
      </c>
      <c r="E41" s="69">
        <v>45644</v>
      </c>
      <c r="F41" s="69">
        <v>45649</v>
      </c>
      <c r="G41" s="79" t="s">
        <v>271</v>
      </c>
      <c r="H41" s="81" t="s">
        <v>272</v>
      </c>
      <c r="I41" s="31"/>
      <c r="J41" s="329"/>
      <c r="K41" s="329"/>
      <c r="L41" s="31"/>
      <c r="M41" s="31"/>
      <c r="N41" s="31"/>
      <c r="O41" s="31"/>
    </row>
    <row r="42" spans="1:15" ht="26" x14ac:dyDescent="0.2">
      <c r="A42" s="31">
        <v>41</v>
      </c>
      <c r="B42" s="77" t="s">
        <v>219</v>
      </c>
      <c r="C42" s="78" t="s">
        <v>71</v>
      </c>
      <c r="D42">
        <v>46.049156000000004</v>
      </c>
      <c r="E42" s="69">
        <v>45644</v>
      </c>
      <c r="F42" s="69">
        <v>45649</v>
      </c>
      <c r="G42" s="79" t="s">
        <v>271</v>
      </c>
      <c r="H42" s="80" t="s">
        <v>274</v>
      </c>
      <c r="I42" s="31"/>
      <c r="J42" s="329"/>
      <c r="K42" s="329"/>
      <c r="L42" s="31"/>
      <c r="M42" s="31"/>
      <c r="N42" s="31"/>
      <c r="O42" s="31"/>
    </row>
    <row r="43" spans="1:15" ht="26" x14ac:dyDescent="0.2">
      <c r="A43" s="31">
        <v>42</v>
      </c>
      <c r="B43" s="75" t="s">
        <v>146</v>
      </c>
      <c r="C43" s="78" t="s">
        <v>71</v>
      </c>
      <c r="D43">
        <v>46.049156000000004</v>
      </c>
      <c r="E43" s="69">
        <v>45647</v>
      </c>
      <c r="F43" s="69">
        <v>45653</v>
      </c>
      <c r="G43" s="79" t="s">
        <v>271</v>
      </c>
      <c r="H43" s="80" t="s">
        <v>277</v>
      </c>
      <c r="I43" s="31"/>
      <c r="J43" s="329"/>
      <c r="K43" s="329"/>
      <c r="L43" s="31"/>
      <c r="M43" s="31"/>
      <c r="N43" s="31"/>
      <c r="O43" s="31"/>
    </row>
    <row r="44" spans="1:15" ht="26" x14ac:dyDescent="0.3">
      <c r="A44" s="31">
        <v>43</v>
      </c>
      <c r="B44" s="74" t="s">
        <v>268</v>
      </c>
      <c r="C44" s="78" t="s">
        <v>90</v>
      </c>
      <c r="D44">
        <v>42.374236000000003</v>
      </c>
      <c r="E44" s="69">
        <v>45648</v>
      </c>
      <c r="F44" s="69">
        <v>45653</v>
      </c>
      <c r="G44" s="79" t="s">
        <v>271</v>
      </c>
      <c r="H44" s="80" t="s">
        <v>275</v>
      </c>
      <c r="I44" s="31"/>
      <c r="J44" s="329"/>
      <c r="K44" s="329"/>
      <c r="L44" s="31"/>
      <c r="M44" s="31"/>
      <c r="N44" s="31"/>
      <c r="O44" s="31"/>
    </row>
    <row r="45" spans="1:15" ht="26" x14ac:dyDescent="0.2">
      <c r="A45" s="31">
        <v>44</v>
      </c>
      <c r="B45" s="71" t="s">
        <v>267</v>
      </c>
      <c r="C45" s="78" t="s">
        <v>71</v>
      </c>
      <c r="D45">
        <v>46.049156000000004</v>
      </c>
      <c r="E45" s="69">
        <v>45650</v>
      </c>
      <c r="F45" s="69">
        <v>45653</v>
      </c>
      <c r="G45" s="79" t="s">
        <v>271</v>
      </c>
      <c r="H45" s="80" t="s">
        <v>276</v>
      </c>
      <c r="I45" s="31"/>
      <c r="J45" s="329"/>
      <c r="K45" s="329"/>
      <c r="L45" s="31"/>
      <c r="M45" s="31"/>
      <c r="N45" s="31"/>
      <c r="O45" s="31"/>
    </row>
    <row r="46" spans="1:15" ht="26" x14ac:dyDescent="0.3">
      <c r="A46" s="31">
        <v>45</v>
      </c>
      <c r="B46" s="76" t="s">
        <v>238</v>
      </c>
      <c r="C46" s="78" t="s">
        <v>70</v>
      </c>
      <c r="D46">
        <v>43.775756000000008</v>
      </c>
      <c r="E46" s="69">
        <v>45650</v>
      </c>
      <c r="F46" s="69">
        <v>45656</v>
      </c>
      <c r="G46" s="79" t="s">
        <v>271</v>
      </c>
      <c r="H46" s="80" t="s">
        <v>274</v>
      </c>
      <c r="I46" s="31"/>
      <c r="J46" s="329"/>
      <c r="K46" s="329"/>
      <c r="L46" s="31"/>
      <c r="M46" s="31"/>
      <c r="N46" s="31"/>
      <c r="O46" s="31"/>
    </row>
    <row r="47" spans="1:15" ht="26" x14ac:dyDescent="0.2">
      <c r="A47" s="31">
        <v>46</v>
      </c>
      <c r="B47" s="71" t="s">
        <v>108</v>
      </c>
      <c r="C47" s="78" t="s">
        <v>71</v>
      </c>
      <c r="D47">
        <v>46.049156000000004</v>
      </c>
      <c r="E47" s="69">
        <v>45646</v>
      </c>
      <c r="F47" s="69">
        <v>45657</v>
      </c>
      <c r="G47" s="79" t="s">
        <v>271</v>
      </c>
      <c r="H47" s="80" t="s">
        <v>273</v>
      </c>
      <c r="I47" s="31"/>
      <c r="J47" s="329"/>
      <c r="K47" s="329"/>
      <c r="L47" s="31"/>
      <c r="M47" s="31"/>
      <c r="N47" s="31"/>
      <c r="O47" s="31"/>
    </row>
    <row r="48" spans="1:15" ht="40" x14ac:dyDescent="0.2">
      <c r="A48" s="31">
        <v>47</v>
      </c>
      <c r="B48" s="71" t="s">
        <v>96</v>
      </c>
      <c r="C48" s="78" t="s">
        <v>90</v>
      </c>
      <c r="D48">
        <v>42.374236000000003</v>
      </c>
      <c r="E48" s="69">
        <v>45650</v>
      </c>
      <c r="F48" s="69">
        <v>45657</v>
      </c>
      <c r="G48" s="79" t="s">
        <v>271</v>
      </c>
      <c r="H48" s="80" t="s">
        <v>272</v>
      </c>
      <c r="I48" s="31"/>
      <c r="J48" s="329"/>
      <c r="K48" s="329"/>
      <c r="L48" s="31"/>
      <c r="M48" s="31"/>
      <c r="N48" s="31"/>
      <c r="O48" s="31"/>
    </row>
    <row r="49" spans="1:15" ht="26" x14ac:dyDescent="0.2">
      <c r="A49" s="31">
        <v>48</v>
      </c>
      <c r="B49" s="71" t="s">
        <v>211</v>
      </c>
      <c r="C49" s="78" t="s">
        <v>71</v>
      </c>
      <c r="D49">
        <v>46.049156000000004</v>
      </c>
      <c r="E49" s="69">
        <v>45650</v>
      </c>
      <c r="F49" s="69">
        <v>45660</v>
      </c>
      <c r="G49" s="79" t="s">
        <v>271</v>
      </c>
      <c r="H49" s="80" t="s">
        <v>278</v>
      </c>
      <c r="I49" s="31"/>
      <c r="J49" s="329"/>
      <c r="K49" s="329"/>
      <c r="L49" s="31"/>
      <c r="M49" s="31"/>
      <c r="N49" s="31"/>
      <c r="O49" s="31"/>
    </row>
    <row r="50" spans="1:15" ht="26" x14ac:dyDescent="0.2">
      <c r="A50" s="31">
        <v>49</v>
      </c>
      <c r="B50" s="71" t="s">
        <v>269</v>
      </c>
      <c r="C50" s="78" t="s">
        <v>71</v>
      </c>
      <c r="D50">
        <v>46.049156000000004</v>
      </c>
      <c r="E50" s="69">
        <v>45654</v>
      </c>
      <c r="F50" s="69">
        <v>45660</v>
      </c>
      <c r="G50" s="79" t="s">
        <v>271</v>
      </c>
      <c r="H50" s="80" t="s">
        <v>276</v>
      </c>
      <c r="I50" s="31"/>
      <c r="J50" s="329"/>
      <c r="K50" s="329"/>
      <c r="L50" s="31"/>
      <c r="M50" s="31"/>
      <c r="N50" s="31"/>
      <c r="O50" s="31"/>
    </row>
    <row r="51" spans="1:15" ht="26" x14ac:dyDescent="0.2">
      <c r="A51" s="31">
        <v>50</v>
      </c>
      <c r="B51" s="71" t="s">
        <v>179</v>
      </c>
      <c r="C51" s="78" t="s">
        <v>70</v>
      </c>
      <c r="D51">
        <v>43.775756000000008</v>
      </c>
      <c r="E51" s="69">
        <v>45654</v>
      </c>
      <c r="F51" s="69">
        <v>45661</v>
      </c>
      <c r="G51" s="79" t="s">
        <v>271</v>
      </c>
      <c r="H51" s="80" t="s">
        <v>277</v>
      </c>
      <c r="I51" s="31"/>
      <c r="J51" s="32"/>
      <c r="K51" s="32"/>
      <c r="L51" s="31"/>
      <c r="M51" s="31"/>
      <c r="N51" s="31"/>
      <c r="O51" s="31"/>
    </row>
    <row r="52" spans="1:15" ht="26" x14ac:dyDescent="0.2">
      <c r="A52" s="31">
        <v>51</v>
      </c>
      <c r="B52" s="70" t="s">
        <v>264</v>
      </c>
      <c r="C52" s="78" t="s">
        <v>71</v>
      </c>
      <c r="D52">
        <v>46.049156000000004</v>
      </c>
      <c r="E52" s="69">
        <v>45657</v>
      </c>
      <c r="F52" s="69">
        <v>45664</v>
      </c>
      <c r="G52" s="79" t="s">
        <v>271</v>
      </c>
      <c r="H52" s="80" t="s">
        <v>274</v>
      </c>
      <c r="I52" s="31"/>
      <c r="J52" s="32"/>
      <c r="K52" s="32"/>
      <c r="L52" s="31"/>
      <c r="M52" s="31"/>
      <c r="N52" s="31"/>
      <c r="O52" s="31"/>
    </row>
    <row r="53" spans="1:15" ht="26" x14ac:dyDescent="0.2">
      <c r="A53" s="31">
        <v>52</v>
      </c>
      <c r="B53" s="71" t="s">
        <v>265</v>
      </c>
      <c r="C53" s="78" t="s">
        <v>70</v>
      </c>
      <c r="D53">
        <v>43.775756000000008</v>
      </c>
      <c r="E53" s="69">
        <v>45654</v>
      </c>
      <c r="F53" s="69">
        <v>45665</v>
      </c>
      <c r="G53" s="79" t="s">
        <v>271</v>
      </c>
      <c r="H53" s="80" t="s">
        <v>275</v>
      </c>
      <c r="I53" s="31"/>
      <c r="J53" s="32"/>
      <c r="K53" s="32"/>
      <c r="L53" s="31"/>
      <c r="M53" s="31"/>
      <c r="N53" s="31"/>
      <c r="O53" s="31"/>
    </row>
    <row r="54" spans="1:15" ht="40" x14ac:dyDescent="0.2">
      <c r="A54" s="31">
        <v>53</v>
      </c>
      <c r="B54" s="70" t="s">
        <v>81</v>
      </c>
      <c r="C54" s="78" t="s">
        <v>71</v>
      </c>
      <c r="D54">
        <v>46.049156000000004</v>
      </c>
      <c r="E54" s="69">
        <v>45658</v>
      </c>
      <c r="F54" s="69">
        <v>45667</v>
      </c>
      <c r="G54" s="79" t="s">
        <v>271</v>
      </c>
      <c r="H54" s="80" t="s">
        <v>272</v>
      </c>
      <c r="I54" s="31"/>
      <c r="J54" s="334" t="s">
        <v>347</v>
      </c>
      <c r="K54" s="335"/>
      <c r="L54" s="31"/>
      <c r="M54" s="31"/>
      <c r="N54" s="31"/>
      <c r="O54" s="31"/>
    </row>
    <row r="55" spans="1:15" ht="26" x14ac:dyDescent="0.2">
      <c r="A55" s="31">
        <v>54</v>
      </c>
      <c r="B55" s="70" t="s">
        <v>241</v>
      </c>
      <c r="C55" s="78" t="s">
        <v>90</v>
      </c>
      <c r="D55">
        <v>42.374236000000003</v>
      </c>
      <c r="E55" s="69">
        <v>45661</v>
      </c>
      <c r="F55" s="69">
        <v>45668</v>
      </c>
      <c r="G55" s="79" t="s">
        <v>271</v>
      </c>
      <c r="H55" s="80" t="s">
        <v>278</v>
      </c>
      <c r="I55" s="31">
        <v>38</v>
      </c>
      <c r="J55" s="334" t="s">
        <v>347</v>
      </c>
      <c r="K55" s="335"/>
      <c r="L55" s="31"/>
      <c r="M55" s="31"/>
      <c r="N55" s="31"/>
      <c r="O55" s="31"/>
    </row>
    <row r="56" spans="1:15" ht="26" x14ac:dyDescent="0.3">
      <c r="A56" s="31">
        <v>55</v>
      </c>
      <c r="B56" s="70" t="s">
        <v>148</v>
      </c>
      <c r="C56" s="78" t="s">
        <v>71</v>
      </c>
      <c r="D56" s="45">
        <v>46.049156000000004</v>
      </c>
      <c r="E56" s="69">
        <v>45660</v>
      </c>
      <c r="F56" s="69">
        <v>45668</v>
      </c>
      <c r="G56" s="79" t="s">
        <v>271</v>
      </c>
      <c r="H56" s="82" t="s">
        <v>276</v>
      </c>
      <c r="I56" s="31">
        <v>42</v>
      </c>
      <c r="J56" s="334" t="s">
        <v>347</v>
      </c>
      <c r="K56" s="335"/>
      <c r="L56" s="31"/>
      <c r="M56" s="31"/>
      <c r="N56" s="31"/>
      <c r="O56" s="31"/>
    </row>
    <row r="57" spans="1:15" ht="26" x14ac:dyDescent="0.3">
      <c r="A57" s="31">
        <v>56</v>
      </c>
      <c r="B57" s="70" t="s">
        <v>249</v>
      </c>
      <c r="C57" s="78" t="s">
        <v>71</v>
      </c>
      <c r="D57" s="124">
        <v>46.049156000000004</v>
      </c>
      <c r="E57" s="69">
        <v>45665</v>
      </c>
      <c r="F57" s="69">
        <v>45672</v>
      </c>
      <c r="G57" s="79" t="s">
        <v>271</v>
      </c>
      <c r="H57" s="82" t="s">
        <v>274</v>
      </c>
      <c r="I57" s="31">
        <v>23</v>
      </c>
      <c r="J57" s="334" t="s">
        <v>347</v>
      </c>
      <c r="K57" s="335"/>
      <c r="L57" s="31"/>
      <c r="M57" s="31"/>
      <c r="N57" s="31"/>
      <c r="O57" s="31"/>
    </row>
    <row r="58" spans="1:15" ht="26" x14ac:dyDescent="0.3">
      <c r="A58" s="31">
        <v>57</v>
      </c>
      <c r="B58" s="70" t="s">
        <v>129</v>
      </c>
      <c r="C58" s="78" t="s">
        <v>71</v>
      </c>
      <c r="D58" s="124">
        <v>46.049156000000004</v>
      </c>
      <c r="E58" s="69">
        <v>45664</v>
      </c>
      <c r="F58" s="69">
        <v>45672</v>
      </c>
      <c r="G58" s="79" t="s">
        <v>271</v>
      </c>
      <c r="H58" s="82" t="s">
        <v>277</v>
      </c>
      <c r="I58" s="31">
        <v>22</v>
      </c>
      <c r="J58" s="334" t="s">
        <v>347</v>
      </c>
      <c r="K58" s="335"/>
      <c r="L58" s="31"/>
      <c r="M58" s="31"/>
      <c r="N58" s="31"/>
      <c r="O58" s="31"/>
    </row>
    <row r="59" spans="1:15" ht="26" x14ac:dyDescent="0.3">
      <c r="A59" s="31">
        <v>58</v>
      </c>
      <c r="B59" s="70" t="s">
        <v>101</v>
      </c>
      <c r="C59" s="78" t="s">
        <v>71</v>
      </c>
      <c r="D59" s="124">
        <v>46.049156000000004</v>
      </c>
      <c r="E59" s="69">
        <v>45664</v>
      </c>
      <c r="F59" s="69">
        <v>45674</v>
      </c>
      <c r="G59" s="79" t="s">
        <v>271</v>
      </c>
      <c r="H59" s="82" t="s">
        <v>273</v>
      </c>
      <c r="I59" s="31">
        <v>24</v>
      </c>
      <c r="J59" s="334" t="s">
        <v>347</v>
      </c>
      <c r="K59" s="335"/>
      <c r="L59" s="31"/>
      <c r="M59" s="31"/>
      <c r="N59" s="31"/>
      <c r="O59" s="31"/>
    </row>
    <row r="60" spans="1:15" ht="26" x14ac:dyDescent="0.3">
      <c r="A60" s="31">
        <v>59</v>
      </c>
      <c r="B60" s="70" t="s">
        <v>248</v>
      </c>
      <c r="C60" s="78" t="s">
        <v>71</v>
      </c>
      <c r="D60" s="124">
        <v>46.049156000000004</v>
      </c>
      <c r="E60" s="69">
        <v>45666</v>
      </c>
      <c r="F60" s="69">
        <v>45674</v>
      </c>
      <c r="G60" s="79" t="s">
        <v>271</v>
      </c>
      <c r="H60" s="82" t="s">
        <v>275</v>
      </c>
      <c r="I60" s="31">
        <v>25</v>
      </c>
      <c r="J60" s="334" t="s">
        <v>347</v>
      </c>
      <c r="K60" s="335"/>
      <c r="L60" s="31"/>
      <c r="M60" s="31"/>
      <c r="N60" s="31"/>
      <c r="O60" s="31"/>
    </row>
    <row r="61" spans="1:15" ht="30" x14ac:dyDescent="0.3">
      <c r="A61" s="31">
        <v>60</v>
      </c>
      <c r="B61" s="70" t="s">
        <v>83</v>
      </c>
      <c r="C61" s="78" t="s">
        <v>70</v>
      </c>
      <c r="D61" s="124">
        <v>43.775756000000008</v>
      </c>
      <c r="E61" s="69">
        <v>45667</v>
      </c>
      <c r="F61" s="69">
        <v>45674</v>
      </c>
      <c r="G61" s="79" t="s">
        <v>271</v>
      </c>
      <c r="H61" s="82" t="s">
        <v>280</v>
      </c>
      <c r="I61" s="31">
        <v>40</v>
      </c>
      <c r="J61" s="334" t="s">
        <v>347</v>
      </c>
      <c r="K61" s="335"/>
      <c r="L61" s="31"/>
      <c r="M61" s="31"/>
      <c r="N61" s="31"/>
      <c r="O61" s="31"/>
    </row>
    <row r="62" spans="1:15" ht="26" x14ac:dyDescent="0.3">
      <c r="A62" s="31">
        <v>61</v>
      </c>
      <c r="B62" s="70" t="s">
        <v>175</v>
      </c>
      <c r="C62" s="78" t="s">
        <v>70</v>
      </c>
      <c r="D62" s="124">
        <v>43.775756000000008</v>
      </c>
      <c r="E62" s="69">
        <v>45668</v>
      </c>
      <c r="F62" s="69">
        <v>45676</v>
      </c>
      <c r="G62" s="79" t="s">
        <v>271</v>
      </c>
      <c r="H62" s="82" t="s">
        <v>278</v>
      </c>
      <c r="I62" s="31">
        <v>38</v>
      </c>
      <c r="J62" s="334" t="s">
        <v>347</v>
      </c>
      <c r="K62" s="335"/>
      <c r="L62" s="31"/>
      <c r="M62" s="31"/>
      <c r="N62" s="31"/>
      <c r="O62" s="31"/>
    </row>
    <row r="63" spans="1:15" ht="26" x14ac:dyDescent="0.3">
      <c r="A63" s="31">
        <v>62</v>
      </c>
      <c r="B63" s="70" t="s">
        <v>170</v>
      </c>
      <c r="C63" s="78" t="s">
        <v>71</v>
      </c>
      <c r="D63" s="124">
        <v>46.049156000000004</v>
      </c>
      <c r="E63" s="69">
        <v>45669</v>
      </c>
      <c r="F63" s="69">
        <v>45678</v>
      </c>
      <c r="G63" s="79" t="s">
        <v>271</v>
      </c>
      <c r="H63" s="82" t="s">
        <v>276</v>
      </c>
      <c r="I63" s="31">
        <v>35</v>
      </c>
      <c r="J63" s="334" t="s">
        <v>347</v>
      </c>
      <c r="K63" s="335"/>
      <c r="L63" s="31"/>
      <c r="M63" s="31"/>
      <c r="N63" s="31"/>
      <c r="O63" s="31"/>
    </row>
    <row r="64" spans="1:15" ht="26" x14ac:dyDescent="0.3">
      <c r="A64" s="31">
        <v>63</v>
      </c>
      <c r="B64" s="70" t="s">
        <v>306</v>
      </c>
      <c r="C64" s="78" t="s">
        <v>70</v>
      </c>
      <c r="D64" s="124">
        <v>43.775756000000008</v>
      </c>
      <c r="E64" s="69">
        <v>45673</v>
      </c>
      <c r="F64" s="129">
        <v>45679</v>
      </c>
      <c r="G64" s="79" t="s">
        <v>271</v>
      </c>
      <c r="H64" s="82" t="s">
        <v>274</v>
      </c>
      <c r="I64" s="31">
        <v>23</v>
      </c>
      <c r="J64" s="334" t="s">
        <v>347</v>
      </c>
      <c r="K64" s="335"/>
      <c r="L64" s="31"/>
      <c r="M64" s="31"/>
      <c r="N64" s="31"/>
      <c r="O64" s="31"/>
    </row>
    <row r="65" spans="1:15" ht="30" x14ac:dyDescent="0.3">
      <c r="A65" s="31">
        <v>64</v>
      </c>
      <c r="B65" s="70" t="s">
        <v>245</v>
      </c>
      <c r="C65" s="78" t="s">
        <v>70</v>
      </c>
      <c r="D65" s="124">
        <v>43.775756000000008</v>
      </c>
      <c r="E65" s="69">
        <v>45675</v>
      </c>
      <c r="F65" s="129">
        <v>45680</v>
      </c>
      <c r="G65" s="79" t="s">
        <v>271</v>
      </c>
      <c r="H65" s="82" t="s">
        <v>280</v>
      </c>
      <c r="I65" s="31">
        <v>40</v>
      </c>
      <c r="J65" s="334" t="s">
        <v>347</v>
      </c>
      <c r="K65" s="335"/>
      <c r="L65" s="31"/>
      <c r="M65" s="31"/>
      <c r="N65" s="31"/>
      <c r="O65" s="31"/>
    </row>
    <row r="66" spans="1:15" ht="26" x14ac:dyDescent="0.3">
      <c r="A66" s="31">
        <v>65</v>
      </c>
      <c r="B66" s="70" t="s">
        <v>158</v>
      </c>
      <c r="C66" s="78" t="s">
        <v>70</v>
      </c>
      <c r="D66" s="124">
        <v>43.775756000000008</v>
      </c>
      <c r="E66" s="69">
        <v>45673</v>
      </c>
      <c r="F66" s="129">
        <v>45681</v>
      </c>
      <c r="G66" s="79" t="s">
        <v>271</v>
      </c>
      <c r="H66" s="82" t="s">
        <v>277</v>
      </c>
      <c r="I66" s="31">
        <v>24</v>
      </c>
      <c r="J66" s="334" t="s">
        <v>347</v>
      </c>
      <c r="K66" s="335"/>
      <c r="L66" s="31"/>
      <c r="M66" s="31"/>
      <c r="N66" s="31"/>
      <c r="O66" s="31"/>
    </row>
    <row r="67" spans="1:15" ht="30" x14ac:dyDescent="0.3">
      <c r="A67" s="31">
        <v>66</v>
      </c>
      <c r="B67" s="70" t="s">
        <v>217</v>
      </c>
      <c r="C67" s="78" t="s">
        <v>71</v>
      </c>
      <c r="D67" s="124">
        <v>46.049156000000004</v>
      </c>
      <c r="E67" s="69">
        <v>45667</v>
      </c>
      <c r="F67" s="69">
        <v>45688</v>
      </c>
      <c r="G67" s="79" t="s">
        <v>271</v>
      </c>
      <c r="H67" s="82" t="s">
        <v>279</v>
      </c>
      <c r="I67" s="31">
        <v>22</v>
      </c>
      <c r="J67" s="334" t="s">
        <v>347</v>
      </c>
      <c r="K67" s="335"/>
      <c r="L67" s="31"/>
      <c r="M67" s="31"/>
      <c r="N67" s="31"/>
      <c r="O67" s="31"/>
    </row>
    <row r="68" spans="1:15" ht="26" x14ac:dyDescent="0.3">
      <c r="A68" s="31">
        <v>67</v>
      </c>
      <c r="B68" s="70" t="s">
        <v>112</v>
      </c>
      <c r="C68" s="78" t="s">
        <v>71</v>
      </c>
      <c r="D68" s="124">
        <v>46.049156000000004</v>
      </c>
      <c r="E68" s="69">
        <v>45675</v>
      </c>
      <c r="F68" s="69">
        <v>45684</v>
      </c>
      <c r="G68" s="79" t="s">
        <v>271</v>
      </c>
      <c r="H68" s="82" t="s">
        <v>275</v>
      </c>
      <c r="I68" s="31">
        <v>25</v>
      </c>
      <c r="J68" s="334" t="s">
        <v>347</v>
      </c>
      <c r="K68" s="335"/>
      <c r="L68" s="31"/>
      <c r="M68" s="31"/>
      <c r="N68" s="31"/>
      <c r="O68" s="31"/>
    </row>
    <row r="69" spans="1:15" ht="26" x14ac:dyDescent="0.3">
      <c r="A69" s="31">
        <v>68</v>
      </c>
      <c r="B69" s="70" t="s">
        <v>157</v>
      </c>
      <c r="C69" s="78" t="s">
        <v>71</v>
      </c>
      <c r="D69" s="124">
        <v>46.049156000000004</v>
      </c>
      <c r="E69" s="69">
        <v>45675</v>
      </c>
      <c r="F69" s="69">
        <v>45685</v>
      </c>
      <c r="G69" s="79" t="s">
        <v>271</v>
      </c>
      <c r="H69" s="82" t="s">
        <v>273</v>
      </c>
      <c r="I69" s="31">
        <v>26</v>
      </c>
      <c r="J69" s="334" t="s">
        <v>347</v>
      </c>
      <c r="K69" s="335"/>
      <c r="L69" s="31"/>
      <c r="M69" s="31"/>
      <c r="N69" s="31"/>
      <c r="O69" s="31"/>
    </row>
    <row r="70" spans="1:15" ht="26" x14ac:dyDescent="0.3">
      <c r="A70" s="31">
        <v>69</v>
      </c>
      <c r="B70" s="70" t="s">
        <v>227</v>
      </c>
      <c r="C70" s="78" t="s">
        <v>71</v>
      </c>
      <c r="D70" s="124">
        <v>46.049156000000004</v>
      </c>
      <c r="E70" s="128">
        <v>45950</v>
      </c>
      <c r="F70" s="137">
        <v>45682</v>
      </c>
      <c r="G70" s="79" t="s">
        <v>271</v>
      </c>
      <c r="H70" s="82" t="s">
        <v>278</v>
      </c>
      <c r="I70" s="31">
        <v>38</v>
      </c>
      <c r="J70" s="334" t="s">
        <v>347</v>
      </c>
      <c r="K70" s="335"/>
      <c r="L70" s="31"/>
      <c r="M70" s="31"/>
      <c r="N70" s="31"/>
      <c r="O70" s="31"/>
    </row>
    <row r="71" spans="1:15" ht="26" x14ac:dyDescent="0.3">
      <c r="A71" s="31">
        <v>70</v>
      </c>
      <c r="B71" s="88" t="s">
        <v>140</v>
      </c>
      <c r="C71" s="78" t="s">
        <v>71</v>
      </c>
      <c r="D71" s="124">
        <v>46.049156000000004</v>
      </c>
      <c r="E71" s="129">
        <v>45679</v>
      </c>
      <c r="F71" s="137">
        <v>45682</v>
      </c>
      <c r="G71" s="79" t="s">
        <v>271</v>
      </c>
      <c r="H71" s="82" t="s">
        <v>276</v>
      </c>
      <c r="I71" s="31">
        <v>35</v>
      </c>
      <c r="J71" s="334" t="s">
        <v>347</v>
      </c>
      <c r="K71" s="335"/>
      <c r="L71" s="31"/>
      <c r="M71" s="31"/>
      <c r="N71" s="31"/>
      <c r="O71" s="31"/>
    </row>
    <row r="72" spans="1:15" ht="26" x14ac:dyDescent="0.3">
      <c r="A72" s="31">
        <v>71</v>
      </c>
      <c r="B72" s="130" t="s">
        <v>316</v>
      </c>
      <c r="C72" s="78" t="s">
        <v>70</v>
      </c>
      <c r="D72" s="124">
        <v>43.775756000000008</v>
      </c>
      <c r="E72" s="129">
        <v>45680</v>
      </c>
      <c r="F72" s="138">
        <v>45687</v>
      </c>
      <c r="G72" s="79" t="s">
        <v>271</v>
      </c>
      <c r="H72" s="82" t="s">
        <v>274</v>
      </c>
      <c r="I72" s="31">
        <v>23</v>
      </c>
      <c r="J72" s="334" t="s">
        <v>347</v>
      </c>
      <c r="K72" s="335"/>
      <c r="L72" s="31"/>
      <c r="M72" s="31"/>
      <c r="N72" s="31"/>
      <c r="O72" s="31"/>
    </row>
    <row r="73" spans="1:15" ht="30" x14ac:dyDescent="0.3">
      <c r="A73" s="31">
        <v>72</v>
      </c>
      <c r="B73" s="131" t="s">
        <v>82</v>
      </c>
      <c r="C73" s="132" t="s">
        <v>71</v>
      </c>
      <c r="D73" s="133">
        <v>46.049156000000004</v>
      </c>
      <c r="E73" s="53">
        <v>45681</v>
      </c>
      <c r="F73" s="53">
        <v>45686</v>
      </c>
      <c r="G73" s="79" t="s">
        <v>271</v>
      </c>
      <c r="H73" s="134" t="s">
        <v>280</v>
      </c>
      <c r="I73" s="52">
        <v>40</v>
      </c>
      <c r="J73" s="399" t="s">
        <v>347</v>
      </c>
      <c r="K73" s="400"/>
      <c r="L73" s="31"/>
      <c r="M73" s="31"/>
      <c r="N73" s="31"/>
      <c r="O73" s="31"/>
    </row>
    <row r="74" spans="1:15" ht="26" x14ac:dyDescent="0.3">
      <c r="A74" s="31">
        <v>73</v>
      </c>
      <c r="B74" s="31" t="s">
        <v>218</v>
      </c>
      <c r="C74" s="132" t="s">
        <v>71</v>
      </c>
      <c r="D74" s="133">
        <v>46.049156000000004</v>
      </c>
      <c r="E74" s="53">
        <v>45682</v>
      </c>
      <c r="F74" s="138">
        <v>45687</v>
      </c>
      <c r="G74" s="79" t="s">
        <v>271</v>
      </c>
      <c r="H74" s="134" t="s">
        <v>277</v>
      </c>
      <c r="I74" s="135">
        <v>24</v>
      </c>
      <c r="J74" s="399" t="s">
        <v>347</v>
      </c>
      <c r="K74" s="400"/>
      <c r="L74" s="55"/>
      <c r="M74" s="52"/>
      <c r="N74" s="31"/>
      <c r="O74" s="31"/>
    </row>
    <row r="75" spans="1:15" ht="26" x14ac:dyDescent="0.3">
      <c r="A75" s="31">
        <v>74</v>
      </c>
      <c r="B75" s="140" t="s">
        <v>180</v>
      </c>
      <c r="C75" s="78" t="s">
        <v>70</v>
      </c>
      <c r="D75" s="124">
        <v>43.775756000000008</v>
      </c>
      <c r="E75" s="53">
        <v>45683</v>
      </c>
      <c r="F75" s="129">
        <v>45690</v>
      </c>
      <c r="G75" s="79" t="s">
        <v>271</v>
      </c>
      <c r="H75" s="82" t="s">
        <v>278</v>
      </c>
      <c r="I75" s="135"/>
      <c r="J75" s="399" t="s">
        <v>347</v>
      </c>
      <c r="K75" s="400"/>
      <c r="L75" s="55"/>
      <c r="M75" s="52"/>
      <c r="N75" s="31"/>
      <c r="O75" s="31"/>
    </row>
    <row r="76" spans="1:15" ht="26" x14ac:dyDescent="0.3">
      <c r="A76" s="31">
        <v>75</v>
      </c>
      <c r="B76" s="144" t="s">
        <v>185</v>
      </c>
      <c r="C76" s="132" t="s">
        <v>71</v>
      </c>
      <c r="D76" s="133">
        <v>46.049156000000004</v>
      </c>
      <c r="E76" s="53">
        <v>45683</v>
      </c>
      <c r="F76" s="129">
        <v>45689</v>
      </c>
      <c r="G76" s="79" t="s">
        <v>271</v>
      </c>
      <c r="H76" s="82" t="s">
        <v>276</v>
      </c>
      <c r="I76" s="135"/>
      <c r="J76" s="399" t="s">
        <v>347</v>
      </c>
      <c r="K76" s="400"/>
      <c r="L76" s="55"/>
      <c r="M76" s="52"/>
      <c r="N76" s="31"/>
      <c r="O76" s="31"/>
    </row>
    <row r="77" spans="1:15" ht="30" x14ac:dyDescent="0.3">
      <c r="A77" s="31">
        <v>76</v>
      </c>
      <c r="B77" s="140" t="s">
        <v>91</v>
      </c>
      <c r="C77" s="132" t="s">
        <v>71</v>
      </c>
      <c r="D77" s="133">
        <v>46.049156000000004</v>
      </c>
      <c r="E77" s="53">
        <v>45687</v>
      </c>
      <c r="F77" s="53">
        <v>45693</v>
      </c>
      <c r="G77" s="79" t="s">
        <v>271</v>
      </c>
      <c r="H77" s="134" t="s">
        <v>280</v>
      </c>
      <c r="I77" s="135"/>
      <c r="J77" s="399" t="s">
        <v>347</v>
      </c>
      <c r="K77" s="400"/>
      <c r="L77" s="55"/>
      <c r="M77" s="52"/>
      <c r="N77" s="31"/>
      <c r="O77" s="31"/>
    </row>
    <row r="78" spans="1:15" ht="26" x14ac:dyDescent="0.3">
      <c r="A78" s="31">
        <v>77</v>
      </c>
      <c r="B78" s="70" t="s">
        <v>191</v>
      </c>
      <c r="C78" s="78" t="s">
        <v>70</v>
      </c>
      <c r="D78" s="124">
        <v>43.775756000000008</v>
      </c>
      <c r="E78" s="129">
        <v>45690</v>
      </c>
      <c r="F78" s="53">
        <v>45695</v>
      </c>
      <c r="G78" s="79" t="s">
        <v>271</v>
      </c>
      <c r="H78" s="134" t="s">
        <v>277</v>
      </c>
      <c r="I78" s="31"/>
      <c r="J78" s="399" t="s">
        <v>347</v>
      </c>
      <c r="K78" s="400"/>
      <c r="L78" s="139"/>
      <c r="M78" s="139"/>
      <c r="N78" s="139"/>
      <c r="O78" s="139"/>
    </row>
    <row r="79" spans="1:15" ht="26" x14ac:dyDescent="0.3">
      <c r="A79" s="31">
        <v>78</v>
      </c>
      <c r="B79" s="141" t="s">
        <v>230</v>
      </c>
      <c r="C79" s="32" t="s">
        <v>231</v>
      </c>
      <c r="D79" s="31">
        <v>64.481999999999999</v>
      </c>
      <c r="E79" s="143">
        <v>45685</v>
      </c>
      <c r="F79" s="53">
        <v>45694</v>
      </c>
      <c r="G79" s="79" t="s">
        <v>271</v>
      </c>
      <c r="H79" s="82" t="s">
        <v>275</v>
      </c>
      <c r="I79" s="139"/>
      <c r="J79" s="399" t="s">
        <v>347</v>
      </c>
      <c r="K79" s="400"/>
      <c r="L79" s="139"/>
      <c r="M79" s="139"/>
      <c r="N79" s="139"/>
      <c r="O79" s="139"/>
    </row>
    <row r="80" spans="1:15" ht="26" x14ac:dyDescent="0.3">
      <c r="A80" s="31">
        <v>79</v>
      </c>
      <c r="B80" s="141" t="s">
        <v>125</v>
      </c>
      <c r="C80" s="132" t="s">
        <v>71</v>
      </c>
      <c r="D80" s="133">
        <v>46.049156000000004</v>
      </c>
      <c r="E80" s="129">
        <v>45690</v>
      </c>
      <c r="F80" s="142">
        <v>45696</v>
      </c>
      <c r="G80" s="148" t="s">
        <v>271</v>
      </c>
      <c r="H80" s="82" t="s">
        <v>276</v>
      </c>
      <c r="I80" s="139"/>
      <c r="J80" s="399" t="s">
        <v>347</v>
      </c>
      <c r="K80" s="400"/>
      <c r="L80" s="139"/>
      <c r="M80" s="139"/>
      <c r="N80" s="139"/>
      <c r="O80" s="139"/>
    </row>
    <row r="81" spans="1:15" ht="26" x14ac:dyDescent="0.3">
      <c r="A81" s="31">
        <v>80</v>
      </c>
      <c r="B81" s="141" t="s">
        <v>228</v>
      </c>
      <c r="C81" s="78" t="s">
        <v>70</v>
      </c>
      <c r="D81" s="124">
        <v>43.775756000000008</v>
      </c>
      <c r="E81" s="142">
        <v>45691</v>
      </c>
      <c r="F81" s="142">
        <v>45698</v>
      </c>
      <c r="G81" s="148" t="s">
        <v>271</v>
      </c>
      <c r="H81" s="82" t="s">
        <v>278</v>
      </c>
      <c r="I81" s="139"/>
      <c r="J81" s="399" t="s">
        <v>347</v>
      </c>
      <c r="K81" s="400"/>
      <c r="L81" s="139"/>
      <c r="M81" s="139"/>
      <c r="N81" s="139"/>
      <c r="O81" s="139"/>
    </row>
    <row r="82" spans="1:15" ht="26" x14ac:dyDescent="0.3">
      <c r="A82" s="31">
        <v>81</v>
      </c>
      <c r="B82" s="70" t="s">
        <v>292</v>
      </c>
      <c r="C82" s="78" t="s">
        <v>336</v>
      </c>
      <c r="D82" s="124">
        <v>73.426000000000002</v>
      </c>
      <c r="E82" s="69">
        <v>45686</v>
      </c>
      <c r="F82" s="142">
        <v>45698</v>
      </c>
      <c r="G82" s="148" t="s">
        <v>271</v>
      </c>
      <c r="H82" s="82" t="s">
        <v>273</v>
      </c>
      <c r="I82" s="31"/>
      <c r="J82" s="399" t="s">
        <v>347</v>
      </c>
      <c r="K82" s="400"/>
      <c r="L82" s="31"/>
      <c r="M82" s="31"/>
      <c r="N82" s="31"/>
      <c r="O82" s="31"/>
    </row>
    <row r="83" spans="1:15" ht="26" x14ac:dyDescent="0.3">
      <c r="A83" s="31">
        <v>82</v>
      </c>
      <c r="B83" s="141" t="s">
        <v>313</v>
      </c>
      <c r="C83" s="132" t="s">
        <v>71</v>
      </c>
      <c r="D83" s="133">
        <v>46.049156000000004</v>
      </c>
      <c r="E83" s="142">
        <v>45688</v>
      </c>
      <c r="F83" s="142">
        <v>45698</v>
      </c>
      <c r="G83" s="148" t="s">
        <v>271</v>
      </c>
      <c r="H83" s="82" t="s">
        <v>274</v>
      </c>
      <c r="I83" s="139"/>
      <c r="J83" s="399" t="s">
        <v>347</v>
      </c>
      <c r="K83" s="400"/>
      <c r="L83" s="31"/>
      <c r="M83" s="31"/>
      <c r="N83" s="31"/>
      <c r="O83" s="31"/>
    </row>
    <row r="84" spans="1:15" ht="30" x14ac:dyDescent="0.3">
      <c r="A84" s="31">
        <v>83</v>
      </c>
      <c r="B84" s="131" t="s">
        <v>194</v>
      </c>
      <c r="C84" s="132" t="s">
        <v>71</v>
      </c>
      <c r="D84" s="133">
        <v>46.049156000000004</v>
      </c>
      <c r="E84" s="145">
        <v>45690</v>
      </c>
      <c r="F84" s="145"/>
      <c r="G84" s="148" t="s">
        <v>271</v>
      </c>
      <c r="H84" s="134" t="s">
        <v>279</v>
      </c>
      <c r="I84" s="52"/>
      <c r="J84" s="399" t="s">
        <v>347</v>
      </c>
      <c r="K84" s="400"/>
      <c r="L84" s="31"/>
      <c r="M84" s="31"/>
      <c r="N84" s="31"/>
      <c r="O84" s="31"/>
    </row>
    <row r="85" spans="1:15" ht="30" x14ac:dyDescent="0.3">
      <c r="A85" s="31">
        <v>84</v>
      </c>
      <c r="B85" s="32" t="s">
        <v>287</v>
      </c>
      <c r="C85" s="78" t="s">
        <v>393</v>
      </c>
      <c r="D85" s="31">
        <v>64.481999999999999</v>
      </c>
      <c r="E85" s="69">
        <v>45694</v>
      </c>
      <c r="F85" s="45"/>
      <c r="G85" s="148" t="s">
        <v>271</v>
      </c>
      <c r="H85" s="134" t="s">
        <v>280</v>
      </c>
      <c r="I85" s="45"/>
      <c r="J85" s="399" t="s">
        <v>347</v>
      </c>
      <c r="K85" s="400"/>
      <c r="L85" s="31"/>
      <c r="M85" s="31"/>
      <c r="N85" s="31"/>
      <c r="O85" s="31"/>
    </row>
    <row r="86" spans="1:15" ht="26" x14ac:dyDescent="0.3">
      <c r="A86" s="31">
        <v>85</v>
      </c>
      <c r="B86" s="70" t="s">
        <v>190</v>
      </c>
      <c r="C86" s="78" t="s">
        <v>70</v>
      </c>
      <c r="D86" s="124">
        <v>43.775756000000008</v>
      </c>
      <c r="E86" s="69">
        <v>45695</v>
      </c>
      <c r="F86" s="69"/>
      <c r="G86" s="148" t="s">
        <v>271</v>
      </c>
      <c r="H86" s="82" t="s">
        <v>275</v>
      </c>
      <c r="I86" s="31"/>
      <c r="J86" s="399" t="s">
        <v>347</v>
      </c>
      <c r="K86" s="400"/>
      <c r="L86" s="31"/>
      <c r="M86" s="31"/>
      <c r="N86" s="31"/>
      <c r="O86" s="31"/>
    </row>
    <row r="87" spans="1:15" ht="26" x14ac:dyDescent="0.3">
      <c r="A87" s="31">
        <v>86</v>
      </c>
      <c r="B87" s="70" t="s">
        <v>177</v>
      </c>
      <c r="C87" s="78" t="s">
        <v>71</v>
      </c>
      <c r="D87" s="124">
        <v>46.049156000000004</v>
      </c>
      <c r="E87" s="69">
        <v>45696</v>
      </c>
      <c r="F87" s="69"/>
      <c r="G87" s="148" t="s">
        <v>271</v>
      </c>
      <c r="H87" s="134" t="s">
        <v>277</v>
      </c>
      <c r="I87" s="31"/>
      <c r="J87" s="399" t="s">
        <v>347</v>
      </c>
      <c r="K87" s="400"/>
      <c r="L87" s="31"/>
      <c r="M87" s="31"/>
      <c r="N87" s="31"/>
      <c r="O87" s="31"/>
    </row>
    <row r="88" spans="1:15" ht="26" x14ac:dyDescent="0.3">
      <c r="A88" s="31">
        <v>87</v>
      </c>
      <c r="B88" s="70" t="s">
        <v>307</v>
      </c>
      <c r="C88" s="31" t="s">
        <v>71</v>
      </c>
      <c r="D88" s="31">
        <v>46.048999999999999</v>
      </c>
      <c r="E88" s="69">
        <v>45697</v>
      </c>
      <c r="F88" s="69">
        <v>45703</v>
      </c>
      <c r="G88" s="148" t="s">
        <v>271</v>
      </c>
      <c r="H88" s="82" t="s">
        <v>276</v>
      </c>
      <c r="I88" s="31"/>
      <c r="J88" s="399" t="s">
        <v>347</v>
      </c>
      <c r="K88" s="400"/>
      <c r="L88" s="31"/>
      <c r="M88" s="31"/>
      <c r="N88" s="31"/>
      <c r="O88" s="31"/>
    </row>
    <row r="89" spans="1:15" ht="26" x14ac:dyDescent="0.3">
      <c r="A89" s="31">
        <v>88</v>
      </c>
      <c r="B89" s="70" t="s">
        <v>305</v>
      </c>
      <c r="C89" s="78" t="s">
        <v>70</v>
      </c>
      <c r="D89" s="124">
        <v>43.775756000000008</v>
      </c>
      <c r="E89" s="69">
        <v>45699</v>
      </c>
      <c r="F89" s="69">
        <v>45706</v>
      </c>
      <c r="G89" s="148" t="s">
        <v>271</v>
      </c>
      <c r="H89" s="82" t="s">
        <v>274</v>
      </c>
      <c r="I89" s="31"/>
      <c r="J89" s="399" t="s">
        <v>347</v>
      </c>
      <c r="K89" s="400"/>
      <c r="L89" s="31"/>
      <c r="M89" s="31"/>
      <c r="N89" s="31"/>
      <c r="O89" s="31"/>
    </row>
    <row r="90" spans="1:15" ht="26" x14ac:dyDescent="0.3">
      <c r="A90" s="31">
        <v>89</v>
      </c>
      <c r="B90" s="52" t="s">
        <v>167</v>
      </c>
      <c r="C90" s="52" t="s">
        <v>71</v>
      </c>
      <c r="D90" s="52">
        <v>46.048999999999999</v>
      </c>
      <c r="E90" s="145">
        <v>45699</v>
      </c>
      <c r="F90" s="150" t="s">
        <v>683</v>
      </c>
      <c r="G90" s="148" t="s">
        <v>271</v>
      </c>
      <c r="H90" s="134" t="s">
        <v>273</v>
      </c>
      <c r="I90" s="150"/>
      <c r="J90" s="399" t="s">
        <v>347</v>
      </c>
      <c r="K90" s="400"/>
      <c r="L90" s="31"/>
      <c r="M90" s="31"/>
      <c r="N90" s="31"/>
      <c r="O90" s="31"/>
    </row>
    <row r="91" spans="1:15" ht="26" x14ac:dyDescent="0.3">
      <c r="A91" s="31">
        <v>90</v>
      </c>
      <c r="B91" s="131" t="s">
        <v>216</v>
      </c>
      <c r="C91" s="52" t="s">
        <v>71</v>
      </c>
      <c r="D91" s="52">
        <v>46.048999999999999</v>
      </c>
      <c r="E91" s="145">
        <v>45699</v>
      </c>
      <c r="F91" s="150" t="s">
        <v>683</v>
      </c>
      <c r="G91" s="148" t="s">
        <v>271</v>
      </c>
      <c r="H91" s="134" t="s">
        <v>278</v>
      </c>
      <c r="I91" s="52"/>
      <c r="J91" s="399" t="s">
        <v>347</v>
      </c>
      <c r="K91" s="400"/>
      <c r="L91" s="150"/>
      <c r="M91" s="150"/>
      <c r="N91" s="150"/>
      <c r="O91" s="150"/>
    </row>
    <row r="92" spans="1:15" ht="26" x14ac:dyDescent="0.3">
      <c r="A92" s="31">
        <v>91</v>
      </c>
      <c r="B92" s="88" t="s">
        <v>235</v>
      </c>
      <c r="C92" s="52" t="s">
        <v>71</v>
      </c>
      <c r="D92" s="31">
        <v>46.048999999999999</v>
      </c>
      <c r="E92" s="69">
        <v>45704</v>
      </c>
      <c r="F92" s="146">
        <v>45709</v>
      </c>
      <c r="G92" s="148" t="s">
        <v>271</v>
      </c>
      <c r="H92" s="134" t="s">
        <v>277</v>
      </c>
      <c r="I92" s="45"/>
      <c r="J92" s="399" t="s">
        <v>347</v>
      </c>
      <c r="K92" s="400"/>
      <c r="L92" s="45"/>
      <c r="M92" s="45"/>
      <c r="N92" s="45"/>
      <c r="O92" s="45"/>
    </row>
    <row r="93" spans="1:15" ht="26" x14ac:dyDescent="0.3">
      <c r="A93" s="31">
        <v>92</v>
      </c>
      <c r="B93" s="130" t="s">
        <v>240</v>
      </c>
      <c r="C93" s="78" t="s">
        <v>70</v>
      </c>
      <c r="D93" s="124">
        <v>43.775756000000008</v>
      </c>
      <c r="E93" s="69">
        <v>45700</v>
      </c>
      <c r="F93" s="146">
        <v>45707</v>
      </c>
      <c r="G93" s="148" t="s">
        <v>271</v>
      </c>
      <c r="H93" s="82" t="s">
        <v>275</v>
      </c>
      <c r="I93" s="45"/>
      <c r="J93" s="399" t="s">
        <v>347</v>
      </c>
      <c r="K93" s="400"/>
      <c r="L93" s="45"/>
      <c r="M93" s="45"/>
      <c r="N93" s="45"/>
      <c r="O93" s="45"/>
    </row>
    <row r="94" spans="1:15" ht="26" x14ac:dyDescent="0.3">
      <c r="A94" s="31">
        <v>93</v>
      </c>
      <c r="B94" s="88" t="s">
        <v>301</v>
      </c>
      <c r="C94" s="78" t="s">
        <v>70</v>
      </c>
      <c r="D94" s="124">
        <v>43.775756000000008</v>
      </c>
      <c r="E94" s="69">
        <v>45704</v>
      </c>
      <c r="F94" s="146">
        <v>45709</v>
      </c>
      <c r="G94" s="148" t="s">
        <v>271</v>
      </c>
      <c r="H94" s="82" t="s">
        <v>276</v>
      </c>
      <c r="I94" s="45"/>
      <c r="J94" s="399" t="s">
        <v>347</v>
      </c>
      <c r="K94" s="400"/>
      <c r="L94" s="45"/>
      <c r="M94" s="45"/>
      <c r="N94" s="45"/>
      <c r="O94" s="45"/>
    </row>
    <row r="95" spans="1:15" ht="30" x14ac:dyDescent="0.3">
      <c r="A95" s="31">
        <v>94</v>
      </c>
      <c r="B95" s="88" t="s">
        <v>243</v>
      </c>
      <c r="C95" s="52" t="s">
        <v>71</v>
      </c>
      <c r="D95" s="31">
        <v>46.048999999999999</v>
      </c>
      <c r="E95" s="69">
        <v>45702</v>
      </c>
      <c r="F95" s="146">
        <v>45708</v>
      </c>
      <c r="G95" s="148" t="s">
        <v>271</v>
      </c>
      <c r="H95" s="134" t="s">
        <v>280</v>
      </c>
      <c r="I95" s="45"/>
      <c r="J95" s="399" t="s">
        <v>347</v>
      </c>
      <c r="K95" s="400"/>
      <c r="L95" s="45"/>
      <c r="M95" s="45"/>
      <c r="N95" s="45"/>
      <c r="O95" s="45"/>
    </row>
    <row r="96" spans="1:15" ht="30" x14ac:dyDescent="0.3">
      <c r="A96" s="31">
        <v>95</v>
      </c>
      <c r="B96" s="88" t="s">
        <v>234</v>
      </c>
      <c r="C96" s="132" t="s">
        <v>70</v>
      </c>
      <c r="D96" s="133">
        <v>43.775756000000008</v>
      </c>
      <c r="E96" s="145">
        <v>45702</v>
      </c>
      <c r="F96" s="146">
        <v>45711</v>
      </c>
      <c r="G96" s="148" t="s">
        <v>271</v>
      </c>
      <c r="H96" s="134" t="s">
        <v>279</v>
      </c>
      <c r="I96" s="45"/>
      <c r="J96" s="399" t="s">
        <v>347</v>
      </c>
      <c r="K96" s="400"/>
      <c r="L96" s="45"/>
      <c r="M96" s="45"/>
      <c r="N96" s="45"/>
      <c r="O96" s="45"/>
    </row>
    <row r="97" spans="1:15" ht="26" x14ac:dyDescent="0.3">
      <c r="A97" s="31">
        <v>96</v>
      </c>
      <c r="B97" s="155" t="s">
        <v>232</v>
      </c>
      <c r="C97" s="157" t="s">
        <v>90</v>
      </c>
      <c r="D97" s="158">
        <v>42.375</v>
      </c>
      <c r="E97" s="69">
        <v>45708</v>
      </c>
      <c r="F97" s="69">
        <v>45713</v>
      </c>
      <c r="G97" s="148" t="s">
        <v>271</v>
      </c>
      <c r="H97" s="82" t="s">
        <v>275</v>
      </c>
      <c r="I97" s="150"/>
      <c r="J97" s="399" t="s">
        <v>347</v>
      </c>
      <c r="K97" s="400"/>
      <c r="L97" s="45"/>
      <c r="M97" s="45"/>
      <c r="N97" s="45"/>
      <c r="O97" s="45"/>
    </row>
    <row r="98" spans="1:15" ht="26" x14ac:dyDescent="0.3">
      <c r="A98" s="31">
        <v>97</v>
      </c>
      <c r="B98" s="130" t="s">
        <v>303</v>
      </c>
      <c r="C98" s="78" t="s">
        <v>70</v>
      </c>
      <c r="D98" s="156">
        <v>43.775756000000008</v>
      </c>
      <c r="E98" s="69">
        <v>45707</v>
      </c>
      <c r="F98" s="69">
        <v>45713</v>
      </c>
      <c r="G98" s="148" t="s">
        <v>271</v>
      </c>
      <c r="H98" s="82" t="s">
        <v>274</v>
      </c>
      <c r="I98" s="154"/>
      <c r="J98" s="399" t="s">
        <v>347</v>
      </c>
      <c r="K98" s="400"/>
      <c r="L98" s="45"/>
      <c r="M98" s="45"/>
      <c r="N98" s="45"/>
      <c r="O98" s="45"/>
    </row>
    <row r="99" spans="1:15" ht="30" x14ac:dyDescent="0.3">
      <c r="A99" s="31">
        <v>98</v>
      </c>
      <c r="B99" s="153" t="s">
        <v>250</v>
      </c>
      <c r="C99" s="78" t="s">
        <v>71</v>
      </c>
      <c r="D99" s="158">
        <v>46.048999999999999</v>
      </c>
      <c r="E99" s="69">
        <v>45709</v>
      </c>
      <c r="F99" s="69">
        <v>45713</v>
      </c>
      <c r="G99" s="148" t="s">
        <v>271</v>
      </c>
      <c r="H99" s="82" t="s">
        <v>280</v>
      </c>
      <c r="I99" s="154"/>
      <c r="J99" s="399" t="s">
        <v>347</v>
      </c>
      <c r="K99" s="400"/>
      <c r="L99" s="45"/>
      <c r="M99" s="45"/>
      <c r="N99" s="45"/>
      <c r="O99" s="45"/>
    </row>
    <row r="100" spans="1:15" ht="26" x14ac:dyDescent="0.3">
      <c r="A100" s="31">
        <v>99</v>
      </c>
      <c r="B100" s="88" t="s">
        <v>328</v>
      </c>
      <c r="C100" s="45"/>
      <c r="D100" s="45"/>
      <c r="E100" s="45"/>
      <c r="F100" s="45"/>
      <c r="G100" s="148" t="s">
        <v>271</v>
      </c>
      <c r="H100" s="82" t="s">
        <v>275</v>
      </c>
      <c r="I100" s="45"/>
      <c r="J100" s="399" t="s">
        <v>347</v>
      </c>
      <c r="K100" s="400"/>
      <c r="L100" s="45"/>
      <c r="M100" s="45"/>
      <c r="N100" s="45"/>
      <c r="O100" s="45"/>
    </row>
    <row r="101" spans="1:15" ht="30" x14ac:dyDescent="0.3">
      <c r="A101" s="31">
        <v>100</v>
      </c>
      <c r="B101" s="88" t="s">
        <v>222</v>
      </c>
      <c r="C101" s="45"/>
      <c r="D101" s="45"/>
      <c r="E101" s="45"/>
      <c r="F101" s="45"/>
      <c r="G101" s="148" t="s">
        <v>271</v>
      </c>
      <c r="H101" s="134" t="s">
        <v>280</v>
      </c>
      <c r="I101" s="45"/>
      <c r="J101" s="399" t="s">
        <v>347</v>
      </c>
      <c r="K101" s="400"/>
      <c r="L101" s="45"/>
      <c r="M101" s="45"/>
      <c r="N101" s="45"/>
      <c r="O101" s="45"/>
    </row>
    <row r="102" spans="1:15" ht="26" x14ac:dyDescent="0.3">
      <c r="A102" s="31">
        <v>101</v>
      </c>
      <c r="B102" s="88" t="s">
        <v>322</v>
      </c>
      <c r="C102" s="45"/>
      <c r="D102" s="45"/>
      <c r="E102" s="45"/>
      <c r="F102" s="45"/>
      <c r="G102" s="148" t="s">
        <v>271</v>
      </c>
      <c r="H102" s="82" t="s">
        <v>274</v>
      </c>
      <c r="I102" s="45"/>
      <c r="J102" s="399" t="s">
        <v>347</v>
      </c>
      <c r="K102" s="400"/>
      <c r="L102" s="45"/>
      <c r="M102" s="45"/>
      <c r="N102" s="45"/>
      <c r="O102" s="45"/>
    </row>
    <row r="103" spans="1:15" ht="26" x14ac:dyDescent="0.3">
      <c r="A103" s="31">
        <v>102</v>
      </c>
      <c r="B103" s="88" t="s">
        <v>323</v>
      </c>
      <c r="C103" s="45"/>
      <c r="D103" s="45"/>
      <c r="E103" s="45"/>
      <c r="F103" s="45"/>
      <c r="G103" s="148" t="s">
        <v>271</v>
      </c>
      <c r="H103" s="82" t="s">
        <v>276</v>
      </c>
      <c r="I103" s="45"/>
      <c r="J103" s="399" t="s">
        <v>347</v>
      </c>
      <c r="K103" s="400"/>
      <c r="L103" s="45"/>
      <c r="M103" s="45"/>
      <c r="N103" s="45"/>
      <c r="O103" s="45"/>
    </row>
    <row r="104" spans="1:15" ht="62.5" x14ac:dyDescent="0.3">
      <c r="A104" s="31">
        <v>103</v>
      </c>
      <c r="B104" s="162" t="s">
        <v>222</v>
      </c>
      <c r="C104" s="78" t="s">
        <v>71</v>
      </c>
      <c r="D104" s="169">
        <v>46.049156000000004</v>
      </c>
      <c r="E104" s="69">
        <v>45714</v>
      </c>
      <c r="F104" s="69">
        <v>45718</v>
      </c>
      <c r="G104" s="148" t="s">
        <v>271</v>
      </c>
      <c r="H104" s="163" t="s">
        <v>272</v>
      </c>
      <c r="I104" s="45"/>
      <c r="J104" s="399" t="s">
        <v>347</v>
      </c>
      <c r="K104" s="400"/>
      <c r="L104" s="45"/>
      <c r="M104" s="45"/>
      <c r="N104" s="45"/>
      <c r="O104" s="45"/>
    </row>
    <row r="105" spans="1:15" ht="26" x14ac:dyDescent="0.3">
      <c r="A105" s="31">
        <v>104</v>
      </c>
      <c r="B105" s="162" t="s">
        <v>237</v>
      </c>
      <c r="C105" s="78" t="s">
        <v>71</v>
      </c>
      <c r="D105" s="169">
        <v>46.049156000000004</v>
      </c>
      <c r="E105" s="69">
        <v>45715</v>
      </c>
      <c r="F105" s="69">
        <v>45719</v>
      </c>
      <c r="G105" s="148" t="s">
        <v>271</v>
      </c>
      <c r="H105" s="163" t="s">
        <v>277</v>
      </c>
      <c r="I105" s="154"/>
      <c r="J105" s="399" t="s">
        <v>347</v>
      </c>
      <c r="K105" s="400"/>
      <c r="L105" s="45"/>
      <c r="M105" s="45"/>
      <c r="N105" s="45"/>
      <c r="O105" s="45"/>
    </row>
    <row r="106" spans="1:15" ht="26" x14ac:dyDescent="0.3">
      <c r="A106" s="31">
        <v>105</v>
      </c>
      <c r="B106" s="162" t="s">
        <v>328</v>
      </c>
      <c r="C106" s="78" t="s">
        <v>71</v>
      </c>
      <c r="D106" s="169">
        <v>46.049156000000004</v>
      </c>
      <c r="E106" s="69">
        <v>45717</v>
      </c>
      <c r="F106" s="69">
        <v>45721</v>
      </c>
      <c r="G106" s="148" t="s">
        <v>271</v>
      </c>
      <c r="H106" s="163" t="s">
        <v>275</v>
      </c>
      <c r="I106" s="159"/>
      <c r="J106" s="399" t="s">
        <v>347</v>
      </c>
      <c r="K106" s="400"/>
      <c r="L106" s="45"/>
      <c r="M106" s="45"/>
      <c r="N106" s="45"/>
      <c r="O106" s="45"/>
    </row>
    <row r="107" spans="1:15" ht="62.5" x14ac:dyDescent="0.3">
      <c r="A107" s="31">
        <v>106</v>
      </c>
      <c r="B107" s="162" t="s">
        <v>242</v>
      </c>
      <c r="C107" s="78" t="s">
        <v>71</v>
      </c>
      <c r="D107" s="169">
        <v>46.049156000000004</v>
      </c>
      <c r="E107" s="69">
        <v>45719</v>
      </c>
      <c r="F107" s="69">
        <v>45723</v>
      </c>
      <c r="G107" s="148" t="s">
        <v>271</v>
      </c>
      <c r="H107" s="163" t="s">
        <v>272</v>
      </c>
      <c r="I107" s="45"/>
      <c r="J107" s="399" t="s">
        <v>347</v>
      </c>
      <c r="K107" s="400"/>
      <c r="L107" s="45"/>
      <c r="M107" s="45"/>
      <c r="N107" s="45"/>
      <c r="O107" s="45"/>
    </row>
    <row r="108" spans="1:15" ht="26" x14ac:dyDescent="0.3">
      <c r="A108" s="31">
        <v>107</v>
      </c>
      <c r="B108" s="162" t="s">
        <v>322</v>
      </c>
      <c r="C108" s="78" t="s">
        <v>393</v>
      </c>
      <c r="D108" s="169">
        <v>64.481662</v>
      </c>
      <c r="E108" s="69">
        <v>45715</v>
      </c>
      <c r="F108" s="69">
        <v>45724</v>
      </c>
      <c r="G108" s="148" t="s">
        <v>271</v>
      </c>
      <c r="H108" s="163" t="s">
        <v>274</v>
      </c>
      <c r="I108" s="45"/>
      <c r="J108" s="399" t="s">
        <v>347</v>
      </c>
      <c r="K108" s="400"/>
      <c r="L108" s="45"/>
      <c r="M108" s="45"/>
      <c r="N108" s="45"/>
      <c r="O108" s="45"/>
    </row>
    <row r="109" spans="1:15" ht="26" x14ac:dyDescent="0.3">
      <c r="A109" s="31">
        <v>108</v>
      </c>
      <c r="B109" s="162" t="s">
        <v>225</v>
      </c>
      <c r="C109" s="78" t="s">
        <v>70</v>
      </c>
      <c r="D109" s="169">
        <v>43.775756000000008</v>
      </c>
      <c r="E109" s="69">
        <v>45717</v>
      </c>
      <c r="F109" s="69">
        <v>45724</v>
      </c>
      <c r="G109" s="148" t="s">
        <v>271</v>
      </c>
      <c r="H109" s="163" t="s">
        <v>276</v>
      </c>
      <c r="I109" s="45"/>
      <c r="J109" s="399" t="s">
        <v>347</v>
      </c>
      <c r="K109" s="400"/>
      <c r="L109" s="45"/>
      <c r="M109" s="45"/>
      <c r="N109" s="45"/>
      <c r="O109" s="45"/>
    </row>
    <row r="110" spans="1:15" ht="26" x14ac:dyDescent="0.3">
      <c r="A110" s="31">
        <v>109</v>
      </c>
      <c r="B110" s="162" t="s">
        <v>169</v>
      </c>
      <c r="C110" s="78" t="s">
        <v>70</v>
      </c>
      <c r="D110" s="169">
        <v>43.775756000000008</v>
      </c>
      <c r="E110" s="69">
        <v>45716</v>
      </c>
      <c r="F110" s="69">
        <v>45724</v>
      </c>
      <c r="G110" s="148" t="s">
        <v>271</v>
      </c>
      <c r="H110" s="163" t="s">
        <v>273</v>
      </c>
      <c r="I110" s="45"/>
      <c r="J110" s="399" t="s">
        <v>347</v>
      </c>
      <c r="K110" s="400"/>
      <c r="L110" s="45"/>
      <c r="M110" s="45"/>
      <c r="N110" s="45"/>
      <c r="O110" s="45"/>
    </row>
    <row r="111" spans="1:15" ht="26" x14ac:dyDescent="0.3">
      <c r="A111" s="31">
        <v>110</v>
      </c>
      <c r="B111" s="162" t="s">
        <v>160</v>
      </c>
      <c r="C111" s="78" t="s">
        <v>71</v>
      </c>
      <c r="D111" s="169">
        <v>46.049156000000004</v>
      </c>
      <c r="E111" s="69">
        <v>45717</v>
      </c>
      <c r="F111" s="69">
        <v>45725</v>
      </c>
      <c r="G111" s="148" t="s">
        <v>271</v>
      </c>
      <c r="H111" s="163" t="s">
        <v>278</v>
      </c>
      <c r="I111" s="45"/>
      <c r="J111" s="399" t="s">
        <v>347</v>
      </c>
      <c r="K111" s="400"/>
      <c r="L111" s="45"/>
      <c r="M111" s="45"/>
      <c r="N111" s="45"/>
      <c r="O111" s="45"/>
    </row>
    <row r="112" spans="1:15" ht="37.5" x14ac:dyDescent="0.3">
      <c r="A112" s="31">
        <v>111</v>
      </c>
      <c r="B112" s="162" t="s">
        <v>196</v>
      </c>
      <c r="C112" s="78" t="s">
        <v>71</v>
      </c>
      <c r="D112" s="169">
        <v>46.049156000000004</v>
      </c>
      <c r="E112" s="69">
        <v>45717</v>
      </c>
      <c r="F112" s="69">
        <v>45727</v>
      </c>
      <c r="G112" s="148" t="s">
        <v>271</v>
      </c>
      <c r="H112" s="163" t="s">
        <v>279</v>
      </c>
      <c r="I112" s="45"/>
      <c r="J112" s="399" t="s">
        <v>347</v>
      </c>
      <c r="K112" s="400"/>
      <c r="L112" s="45"/>
      <c r="M112" s="45"/>
      <c r="N112" s="45"/>
      <c r="O112" s="45"/>
    </row>
    <row r="113" spans="1:15" ht="62.5" x14ac:dyDescent="0.3">
      <c r="A113" s="31">
        <v>112</v>
      </c>
      <c r="B113" s="162" t="s">
        <v>236</v>
      </c>
      <c r="C113" s="78" t="s">
        <v>90</v>
      </c>
      <c r="D113" s="169">
        <v>42.374236000000003</v>
      </c>
      <c r="E113" s="69">
        <v>45724</v>
      </c>
      <c r="F113" s="69">
        <v>45727</v>
      </c>
      <c r="G113" s="164" t="s">
        <v>271</v>
      </c>
      <c r="H113" s="163" t="s">
        <v>272</v>
      </c>
      <c r="I113" s="31"/>
      <c r="J113" s="399" t="s">
        <v>347</v>
      </c>
      <c r="K113" s="400"/>
      <c r="L113" s="45"/>
      <c r="M113" s="45"/>
      <c r="N113" s="45"/>
      <c r="O113" s="45"/>
    </row>
    <row r="114" spans="1:15" ht="25" x14ac:dyDescent="0.3">
      <c r="A114" s="31">
        <v>113</v>
      </c>
      <c r="B114" s="162" t="s">
        <v>288</v>
      </c>
      <c r="C114" s="78" t="s">
        <v>90</v>
      </c>
      <c r="D114" s="169">
        <v>42.374236000000003</v>
      </c>
      <c r="E114" s="69">
        <v>45724</v>
      </c>
      <c r="F114" s="69">
        <v>45728</v>
      </c>
      <c r="G114" s="164" t="s">
        <v>271</v>
      </c>
      <c r="H114" s="163" t="s">
        <v>276</v>
      </c>
      <c r="I114" s="147"/>
      <c r="J114" s="399" t="s">
        <v>347</v>
      </c>
      <c r="K114" s="400"/>
      <c r="L114" s="45"/>
      <c r="M114" s="45"/>
      <c r="N114" s="45"/>
      <c r="O114" s="45"/>
    </row>
    <row r="115" spans="1:15" ht="25" x14ac:dyDescent="0.3">
      <c r="A115" s="31">
        <v>114</v>
      </c>
      <c r="B115" s="162" t="s">
        <v>261</v>
      </c>
      <c r="C115" s="78" t="s">
        <v>393</v>
      </c>
      <c r="D115" s="169">
        <v>64.481662</v>
      </c>
      <c r="E115" s="69">
        <v>45715</v>
      </c>
      <c r="F115" s="69">
        <v>45729</v>
      </c>
      <c r="G115" s="164" t="s">
        <v>271</v>
      </c>
      <c r="H115" s="163" t="s">
        <v>275</v>
      </c>
      <c r="I115" s="31"/>
      <c r="J115" s="399" t="s">
        <v>347</v>
      </c>
      <c r="K115" s="400"/>
      <c r="L115" s="45"/>
      <c r="M115" s="45"/>
      <c r="N115" s="45"/>
      <c r="O115" s="45"/>
    </row>
    <row r="116" spans="1:15" ht="25" x14ac:dyDescent="0.3">
      <c r="A116" s="31">
        <v>115</v>
      </c>
      <c r="B116" s="162" t="s">
        <v>189</v>
      </c>
      <c r="C116" s="78" t="s">
        <v>70</v>
      </c>
      <c r="D116" s="169">
        <v>43.775756000000008</v>
      </c>
      <c r="E116" s="69">
        <v>45726</v>
      </c>
      <c r="F116" s="69">
        <v>45732</v>
      </c>
      <c r="G116" s="164" t="s">
        <v>271</v>
      </c>
      <c r="H116" s="163" t="s">
        <v>278</v>
      </c>
      <c r="I116" s="31"/>
      <c r="J116" s="399" t="s">
        <v>347</v>
      </c>
      <c r="K116" s="400"/>
      <c r="L116" s="45"/>
      <c r="M116" s="45"/>
      <c r="N116" s="45"/>
      <c r="O116" s="45"/>
    </row>
    <row r="117" spans="1:15" ht="25" x14ac:dyDescent="0.3">
      <c r="A117" s="31">
        <v>116</v>
      </c>
      <c r="B117" s="162" t="s">
        <v>389</v>
      </c>
      <c r="C117" s="78" t="s">
        <v>70</v>
      </c>
      <c r="D117" s="169">
        <v>43.775756000000008</v>
      </c>
      <c r="E117" s="69">
        <v>45726</v>
      </c>
      <c r="F117" s="69">
        <v>45734</v>
      </c>
      <c r="G117" s="164" t="s">
        <v>271</v>
      </c>
      <c r="H117" s="163" t="s">
        <v>273</v>
      </c>
      <c r="I117" s="31"/>
      <c r="J117" s="399" t="s">
        <v>347</v>
      </c>
      <c r="K117" s="400"/>
      <c r="L117" s="45"/>
      <c r="M117" s="45"/>
      <c r="N117" s="45"/>
      <c r="O117" s="45"/>
    </row>
    <row r="118" spans="1:15" ht="62.5" x14ac:dyDescent="0.3">
      <c r="A118" s="31">
        <v>117</v>
      </c>
      <c r="B118" s="162" t="s">
        <v>195</v>
      </c>
      <c r="C118" s="78" t="s">
        <v>90</v>
      </c>
      <c r="D118" s="169">
        <v>42.374236000000003</v>
      </c>
      <c r="E118" s="69">
        <v>45728</v>
      </c>
      <c r="F118" s="69">
        <v>45734</v>
      </c>
      <c r="G118" s="164" t="s">
        <v>271</v>
      </c>
      <c r="H118" s="163" t="s">
        <v>272</v>
      </c>
      <c r="I118" s="31"/>
      <c r="J118" s="399" t="s">
        <v>347</v>
      </c>
      <c r="K118" s="400"/>
      <c r="L118" s="45"/>
      <c r="M118" s="45"/>
      <c r="N118" s="45"/>
      <c r="O118" s="45"/>
    </row>
    <row r="119" spans="1:15" x14ac:dyDescent="0.3">
      <c r="A119" s="31">
        <v>118</v>
      </c>
      <c r="B119" s="162" t="s">
        <v>317</v>
      </c>
      <c r="C119" s="78" t="s">
        <v>71</v>
      </c>
      <c r="D119" s="169">
        <v>46.049156000000004</v>
      </c>
      <c r="E119" s="69">
        <v>45725</v>
      </c>
      <c r="F119" s="69">
        <v>45735</v>
      </c>
      <c r="G119" s="164" t="s">
        <v>271</v>
      </c>
      <c r="H119" s="163" t="s">
        <v>274</v>
      </c>
      <c r="I119" s="45"/>
      <c r="J119" s="399" t="s">
        <v>347</v>
      </c>
      <c r="K119" s="400"/>
      <c r="L119" s="45"/>
      <c r="M119" s="45"/>
      <c r="N119" s="45"/>
      <c r="O119" s="45"/>
    </row>
    <row r="120" spans="1:15" ht="25" x14ac:dyDescent="0.3">
      <c r="A120" s="31">
        <v>119</v>
      </c>
      <c r="B120" s="162" t="s">
        <v>294</v>
      </c>
      <c r="C120" s="78" t="s">
        <v>162</v>
      </c>
      <c r="D120" s="169">
        <v>55.338726999999999</v>
      </c>
      <c r="E120" s="69">
        <v>45729</v>
      </c>
      <c r="F120" s="69">
        <v>45737</v>
      </c>
      <c r="G120" s="164" t="s">
        <v>271</v>
      </c>
      <c r="H120" s="163" t="s">
        <v>276</v>
      </c>
      <c r="I120" s="45"/>
      <c r="J120" s="399" t="s">
        <v>347</v>
      </c>
      <c r="K120" s="400"/>
      <c r="L120" s="45"/>
      <c r="M120" s="45"/>
      <c r="N120" s="45"/>
      <c r="O120" s="45"/>
    </row>
    <row r="121" spans="1:15" ht="25" x14ac:dyDescent="0.3">
      <c r="A121" s="31">
        <v>120</v>
      </c>
      <c r="B121" s="162" t="s">
        <v>304</v>
      </c>
      <c r="C121" s="78" t="s">
        <v>71</v>
      </c>
      <c r="D121" s="169">
        <v>46.049156000000004</v>
      </c>
      <c r="E121" s="69">
        <v>45732</v>
      </c>
      <c r="F121" s="69">
        <v>45737</v>
      </c>
      <c r="G121" s="164" t="s">
        <v>271</v>
      </c>
      <c r="H121" s="163" t="s">
        <v>275</v>
      </c>
      <c r="I121" s="45"/>
      <c r="J121" s="399" t="s">
        <v>347</v>
      </c>
      <c r="K121" s="400"/>
      <c r="L121" s="45"/>
      <c r="M121" s="45"/>
      <c r="N121" s="45"/>
      <c r="O121" s="45"/>
    </row>
    <row r="122" spans="1:15" ht="25" x14ac:dyDescent="0.3">
      <c r="A122" s="31">
        <v>121</v>
      </c>
      <c r="B122" s="162" t="s">
        <v>187</v>
      </c>
      <c r="C122" s="78" t="s">
        <v>90</v>
      </c>
      <c r="D122" s="169">
        <v>42.374236000000003</v>
      </c>
      <c r="E122" s="69">
        <v>45732</v>
      </c>
      <c r="F122" s="69">
        <v>45739</v>
      </c>
      <c r="G122" s="164" t="s">
        <v>271</v>
      </c>
      <c r="H122" s="163" t="s">
        <v>278</v>
      </c>
      <c r="I122" s="45"/>
      <c r="J122" s="399" t="s">
        <v>347</v>
      </c>
      <c r="K122" s="400"/>
      <c r="L122" s="45"/>
      <c r="M122" s="45"/>
      <c r="N122" s="45"/>
      <c r="O122" s="45"/>
    </row>
    <row r="123" spans="1:15" ht="62.5" x14ac:dyDescent="0.3">
      <c r="A123" s="31">
        <v>122</v>
      </c>
      <c r="B123" s="162" t="s">
        <v>212</v>
      </c>
      <c r="C123" s="78" t="s">
        <v>90</v>
      </c>
      <c r="D123" s="169">
        <v>42.374236000000003</v>
      </c>
      <c r="E123" s="69">
        <v>45735</v>
      </c>
      <c r="F123" s="69">
        <v>45739</v>
      </c>
      <c r="G123" s="164" t="s">
        <v>271</v>
      </c>
      <c r="H123" s="163" t="s">
        <v>272</v>
      </c>
      <c r="I123" s="45"/>
      <c r="J123" s="399" t="s">
        <v>347</v>
      </c>
      <c r="K123" s="400"/>
      <c r="L123" s="45"/>
      <c r="M123" s="45"/>
      <c r="N123" s="45"/>
      <c r="O123" s="45"/>
    </row>
    <row r="124" spans="1:15" ht="25" x14ac:dyDescent="0.3">
      <c r="A124" s="31">
        <v>123</v>
      </c>
      <c r="B124" s="177" t="s">
        <v>239</v>
      </c>
      <c r="C124" s="176" t="s">
        <v>90</v>
      </c>
      <c r="D124" s="173">
        <v>42.375</v>
      </c>
      <c r="E124" s="172">
        <v>45739</v>
      </c>
      <c r="F124" s="146">
        <v>45742</v>
      </c>
      <c r="G124" s="164" t="s">
        <v>271</v>
      </c>
      <c r="H124" s="163" t="s">
        <v>276</v>
      </c>
      <c r="I124" s="45"/>
      <c r="J124" s="399" t="s">
        <v>347</v>
      </c>
      <c r="K124" s="400"/>
      <c r="L124" s="45"/>
      <c r="M124" s="45"/>
      <c r="N124" s="45"/>
      <c r="O124" s="45"/>
    </row>
    <row r="125" spans="1:15" ht="25" x14ac:dyDescent="0.3">
      <c r="A125" s="31">
        <v>124</v>
      </c>
      <c r="B125" s="177" t="s">
        <v>330</v>
      </c>
      <c r="C125" s="176" t="s">
        <v>231</v>
      </c>
      <c r="D125" s="170">
        <v>64.481999999999999</v>
      </c>
      <c r="E125" s="172">
        <v>45738</v>
      </c>
      <c r="F125" s="181">
        <v>45745</v>
      </c>
      <c r="G125" s="164" t="s">
        <v>271</v>
      </c>
      <c r="H125" s="163" t="s">
        <v>275</v>
      </c>
      <c r="I125" s="45"/>
      <c r="J125" s="54" t="s">
        <v>347</v>
      </c>
      <c r="K125" s="136"/>
      <c r="L125" s="45"/>
      <c r="M125" s="45"/>
      <c r="N125" s="45"/>
      <c r="O125" s="45"/>
    </row>
    <row r="126" spans="1:15" x14ac:dyDescent="0.3">
      <c r="A126" s="31">
        <v>125</v>
      </c>
      <c r="B126" s="162" t="s">
        <v>296</v>
      </c>
      <c r="C126" s="78" t="s">
        <v>90</v>
      </c>
      <c r="D126" s="173">
        <v>42.375</v>
      </c>
      <c r="E126" s="69">
        <v>45736</v>
      </c>
      <c r="F126" s="146">
        <v>45743</v>
      </c>
      <c r="G126" s="164" t="s">
        <v>271</v>
      </c>
      <c r="H126" s="175" t="s">
        <v>274</v>
      </c>
      <c r="I126" s="45"/>
      <c r="J126" s="399" t="s">
        <v>347</v>
      </c>
      <c r="K126" s="400"/>
      <c r="L126" s="45"/>
      <c r="M126" s="45"/>
      <c r="N126" s="45"/>
      <c r="O126" s="45"/>
    </row>
    <row r="127" spans="1:15" ht="25" x14ac:dyDescent="0.3">
      <c r="A127" s="31">
        <v>126</v>
      </c>
      <c r="B127" s="177" t="s">
        <v>154</v>
      </c>
      <c r="C127" s="176" t="s">
        <v>90</v>
      </c>
      <c r="D127" s="178">
        <v>42.375</v>
      </c>
      <c r="E127" s="179">
        <v>45736</v>
      </c>
      <c r="F127" s="179">
        <v>45746</v>
      </c>
      <c r="G127" s="164" t="s">
        <v>271</v>
      </c>
      <c r="H127" s="163" t="s">
        <v>273</v>
      </c>
      <c r="I127" s="163"/>
      <c r="J127" s="399" t="s">
        <v>347</v>
      </c>
      <c r="K127" s="400"/>
      <c r="L127" s="180"/>
      <c r="M127" s="45"/>
      <c r="N127" s="45"/>
      <c r="O127" s="45"/>
    </row>
    <row r="128" spans="1:15" ht="25" x14ac:dyDescent="0.3">
      <c r="A128" s="31">
        <v>127</v>
      </c>
      <c r="B128" s="177" t="s">
        <v>208</v>
      </c>
      <c r="C128" s="176" t="s">
        <v>90</v>
      </c>
      <c r="D128" s="173">
        <v>42.375</v>
      </c>
      <c r="E128" s="172">
        <v>45740</v>
      </c>
      <c r="F128" s="146">
        <v>45746</v>
      </c>
      <c r="G128" s="164" t="s">
        <v>271</v>
      </c>
      <c r="H128" s="163" t="s">
        <v>278</v>
      </c>
      <c r="I128" s="150"/>
      <c r="J128" s="399" t="s">
        <v>347</v>
      </c>
      <c r="K128" s="400"/>
      <c r="L128" s="45"/>
      <c r="M128" s="45"/>
      <c r="N128" s="45"/>
      <c r="O128" s="45"/>
    </row>
    <row r="129" spans="1:15" ht="25" x14ac:dyDescent="0.3">
      <c r="A129" s="31">
        <v>128</v>
      </c>
      <c r="B129" s="177" t="s">
        <v>192</v>
      </c>
      <c r="C129" s="176" t="s">
        <v>90</v>
      </c>
      <c r="D129" s="173">
        <v>42.375</v>
      </c>
      <c r="E129" s="172">
        <v>45739</v>
      </c>
      <c r="F129" s="146">
        <v>45747</v>
      </c>
      <c r="G129" s="164" t="s">
        <v>271</v>
      </c>
      <c r="H129" s="163" t="s">
        <v>277</v>
      </c>
      <c r="I129" s="45"/>
      <c r="J129" s="399" t="s">
        <v>347</v>
      </c>
      <c r="K129" s="400"/>
      <c r="L129" s="45"/>
      <c r="M129" s="45"/>
      <c r="N129" s="45"/>
      <c r="O129" s="45"/>
    </row>
    <row r="130" spans="1:15" x14ac:dyDescent="0.3">
      <c r="A130" s="31">
        <v>129</v>
      </c>
      <c r="B130" s="177" t="s">
        <v>123</v>
      </c>
      <c r="C130" s="176" t="s">
        <v>71</v>
      </c>
      <c r="D130" s="170">
        <v>46.049156000000004</v>
      </c>
      <c r="E130" s="172">
        <v>45738</v>
      </c>
      <c r="F130" s="146">
        <v>45747</v>
      </c>
      <c r="G130" s="164" t="s">
        <v>271</v>
      </c>
      <c r="H130" s="171" t="s">
        <v>402</v>
      </c>
      <c r="I130" s="45"/>
      <c r="J130" s="399" t="s">
        <v>347</v>
      </c>
      <c r="K130" s="400"/>
      <c r="L130" s="45"/>
      <c r="M130" s="45"/>
      <c r="N130" s="45"/>
      <c r="O130" s="45"/>
    </row>
    <row r="131" spans="1:15" ht="26" x14ac:dyDescent="0.3">
      <c r="A131" s="31">
        <v>130</v>
      </c>
      <c r="B131" s="177" t="s">
        <v>282</v>
      </c>
      <c r="C131" s="176" t="s">
        <v>71</v>
      </c>
      <c r="D131" s="170">
        <v>46.049156000000004</v>
      </c>
      <c r="E131" s="172">
        <v>45740</v>
      </c>
      <c r="F131" s="184">
        <v>45747</v>
      </c>
      <c r="G131" s="164" t="s">
        <v>271</v>
      </c>
      <c r="H131" s="174" t="s">
        <v>403</v>
      </c>
      <c r="I131" s="45"/>
      <c r="J131" s="399" t="s">
        <v>347</v>
      </c>
      <c r="K131" s="400"/>
      <c r="L131" s="45"/>
      <c r="M131" s="45"/>
      <c r="N131" s="45"/>
      <c r="O131" s="45"/>
    </row>
    <row r="132" spans="1:15" ht="25" x14ac:dyDescent="0.3">
      <c r="A132" s="31">
        <v>131</v>
      </c>
      <c r="B132" s="177" t="s">
        <v>295</v>
      </c>
      <c r="C132" s="176" t="s">
        <v>136</v>
      </c>
      <c r="D132" s="185">
        <v>53.323999999999998</v>
      </c>
      <c r="E132" s="172">
        <v>45739</v>
      </c>
      <c r="F132" s="146">
        <v>45747</v>
      </c>
      <c r="G132" s="164" t="s">
        <v>271</v>
      </c>
      <c r="H132" s="163" t="s">
        <v>433</v>
      </c>
      <c r="I132" s="45"/>
      <c r="J132" s="399" t="s">
        <v>347</v>
      </c>
      <c r="K132" s="400"/>
      <c r="L132" s="150"/>
      <c r="M132" s="150"/>
      <c r="N132" s="150"/>
      <c r="O132" s="150"/>
    </row>
    <row r="133" spans="1:15" ht="37.5" x14ac:dyDescent="0.3">
      <c r="A133" s="31">
        <v>132</v>
      </c>
      <c r="B133" s="177" t="s">
        <v>244</v>
      </c>
      <c r="C133" s="175" t="s">
        <v>393</v>
      </c>
      <c r="D133" s="186">
        <v>64.481999999999999</v>
      </c>
      <c r="E133" s="172">
        <v>45740</v>
      </c>
      <c r="F133" s="146">
        <v>45747</v>
      </c>
      <c r="G133" s="164" t="s">
        <v>271</v>
      </c>
      <c r="H133" s="163" t="s">
        <v>280</v>
      </c>
      <c r="I133" s="45"/>
      <c r="J133" s="329" t="s">
        <v>347</v>
      </c>
      <c r="K133" s="329"/>
      <c r="L133" s="45"/>
      <c r="M133" s="45"/>
      <c r="N133" s="45"/>
      <c r="O133" s="45"/>
    </row>
    <row r="134" spans="1:15" x14ac:dyDescent="0.3">
      <c r="A134" s="31">
        <v>133</v>
      </c>
      <c r="B134" s="177" t="s">
        <v>327</v>
      </c>
      <c r="C134" s="176" t="s">
        <v>429</v>
      </c>
      <c r="D134" s="169">
        <v>75.858397999999994</v>
      </c>
      <c r="E134" s="69">
        <v>45748</v>
      </c>
      <c r="F134" s="69">
        <v>45758</v>
      </c>
      <c r="G134" s="164" t="s">
        <v>271</v>
      </c>
      <c r="H134" s="176" t="s">
        <v>428</v>
      </c>
      <c r="I134" s="45"/>
      <c r="J134" s="329" t="s">
        <v>347</v>
      </c>
      <c r="K134" s="329"/>
      <c r="L134" s="45"/>
      <c r="M134" s="45"/>
      <c r="N134" s="45"/>
      <c r="O134" s="45"/>
    </row>
    <row r="135" spans="1:15" x14ac:dyDescent="0.3">
      <c r="A135" s="31">
        <v>134</v>
      </c>
      <c r="B135" s="182" t="s">
        <v>426</v>
      </c>
      <c r="C135" s="176" t="s">
        <v>71</v>
      </c>
      <c r="D135" s="186">
        <v>46.049156000000004</v>
      </c>
      <c r="E135" s="69">
        <v>45747</v>
      </c>
      <c r="F135" s="69">
        <v>45758</v>
      </c>
      <c r="G135" s="164" t="s">
        <v>271</v>
      </c>
      <c r="H135" s="176" t="s">
        <v>431</v>
      </c>
      <c r="I135" s="45"/>
      <c r="J135" s="329" t="s">
        <v>347</v>
      </c>
      <c r="K135" s="329"/>
      <c r="L135" s="45"/>
      <c r="M135" s="45"/>
      <c r="N135" s="45"/>
      <c r="O135" s="45"/>
    </row>
    <row r="136" spans="1:15" ht="25" x14ac:dyDescent="0.3">
      <c r="A136" s="31">
        <v>135</v>
      </c>
      <c r="B136" s="177" t="s">
        <v>333</v>
      </c>
      <c r="C136" s="78" t="s">
        <v>70</v>
      </c>
      <c r="D136" s="186">
        <v>43.775756000000008</v>
      </c>
      <c r="E136" s="69">
        <v>45744</v>
      </c>
      <c r="F136" s="69">
        <v>45752</v>
      </c>
      <c r="G136" s="164" t="s">
        <v>271</v>
      </c>
      <c r="H136" s="163" t="s">
        <v>275</v>
      </c>
      <c r="I136" s="45"/>
      <c r="J136" s="329" t="s">
        <v>347</v>
      </c>
      <c r="K136" s="329"/>
      <c r="L136" s="45"/>
      <c r="M136" s="45"/>
      <c r="N136" s="45"/>
      <c r="O136" s="45"/>
    </row>
    <row r="137" spans="1:15" x14ac:dyDescent="0.3">
      <c r="A137" s="31">
        <v>136</v>
      </c>
      <c r="B137" s="177" t="s">
        <v>289</v>
      </c>
      <c r="C137" s="176" t="s">
        <v>90</v>
      </c>
      <c r="D137" s="187">
        <v>42.375</v>
      </c>
      <c r="E137" s="69">
        <v>45747</v>
      </c>
      <c r="F137" s="69">
        <v>45755</v>
      </c>
      <c r="G137" s="164" t="s">
        <v>271</v>
      </c>
      <c r="H137" s="176" t="s">
        <v>427</v>
      </c>
      <c r="I137" s="45"/>
      <c r="J137" s="329" t="s">
        <v>347</v>
      </c>
      <c r="K137" s="329"/>
      <c r="L137" s="45"/>
      <c r="M137" s="45"/>
      <c r="N137" s="45"/>
      <c r="O137" s="45"/>
    </row>
    <row r="138" spans="1:15" ht="25" x14ac:dyDescent="0.3">
      <c r="A138" s="31">
        <v>137</v>
      </c>
      <c r="B138" s="177" t="s">
        <v>251</v>
      </c>
      <c r="C138" s="183" t="s">
        <v>252</v>
      </c>
      <c r="D138" s="188"/>
      <c r="E138" s="69">
        <v>45748</v>
      </c>
      <c r="F138" s="69">
        <v>45758</v>
      </c>
      <c r="G138" s="164" t="s">
        <v>271</v>
      </c>
      <c r="H138" s="163" t="s">
        <v>278</v>
      </c>
      <c r="I138" s="45"/>
      <c r="J138" s="329" t="s">
        <v>347</v>
      </c>
      <c r="K138" s="329"/>
      <c r="L138" s="45"/>
      <c r="M138" s="45"/>
      <c r="N138" s="45"/>
      <c r="O138" s="45"/>
    </row>
    <row r="139" spans="1:15" ht="25" x14ac:dyDescent="0.3">
      <c r="A139" s="31">
        <v>138</v>
      </c>
      <c r="B139" s="175" t="s">
        <v>214</v>
      </c>
      <c r="C139" s="175" t="s">
        <v>71</v>
      </c>
      <c r="D139" s="186">
        <v>46.049156000000004</v>
      </c>
      <c r="E139" s="69">
        <v>45744</v>
      </c>
      <c r="F139" s="69">
        <v>45754</v>
      </c>
      <c r="G139" s="164" t="s">
        <v>271</v>
      </c>
      <c r="H139" s="163" t="s">
        <v>433</v>
      </c>
      <c r="I139" s="45"/>
      <c r="J139" s="329" t="s">
        <v>347</v>
      </c>
      <c r="K139" s="329"/>
      <c r="L139" s="45"/>
      <c r="M139" s="45"/>
      <c r="N139" s="45"/>
      <c r="O139" s="45"/>
    </row>
    <row r="140" spans="1:15" x14ac:dyDescent="0.3">
      <c r="A140" s="31">
        <v>139</v>
      </c>
      <c r="B140" s="175" t="s">
        <v>290</v>
      </c>
      <c r="C140" s="175" t="s">
        <v>71</v>
      </c>
      <c r="D140" s="186">
        <v>46.049156000000004</v>
      </c>
      <c r="E140" s="69">
        <v>45748</v>
      </c>
      <c r="F140" s="69">
        <v>45758</v>
      </c>
      <c r="G140" s="164" t="s">
        <v>271</v>
      </c>
      <c r="H140" s="171" t="s">
        <v>402</v>
      </c>
      <c r="I140" s="45"/>
      <c r="J140" s="329" t="s">
        <v>347</v>
      </c>
      <c r="K140" s="329"/>
      <c r="L140" s="45"/>
      <c r="M140" s="45"/>
      <c r="N140" s="45"/>
      <c r="O140" s="45"/>
    </row>
    <row r="141" spans="1:15" ht="37.5" x14ac:dyDescent="0.3">
      <c r="A141" s="31">
        <v>140</v>
      </c>
      <c r="B141" s="175" t="s">
        <v>182</v>
      </c>
      <c r="C141" s="176" t="s">
        <v>90</v>
      </c>
      <c r="D141" s="173">
        <v>42.375</v>
      </c>
      <c r="E141" s="69">
        <v>45750</v>
      </c>
      <c r="F141" s="69">
        <v>45757</v>
      </c>
      <c r="G141" s="164" t="s">
        <v>271</v>
      </c>
      <c r="H141" s="163" t="s">
        <v>280</v>
      </c>
      <c r="I141" s="45"/>
      <c r="J141" s="329" t="s">
        <v>347</v>
      </c>
      <c r="K141" s="329"/>
      <c r="L141" s="45"/>
      <c r="M141" s="45"/>
      <c r="N141" s="45"/>
      <c r="O141" s="45"/>
    </row>
    <row r="142" spans="1:15" ht="25" x14ac:dyDescent="0.3">
      <c r="A142" s="31">
        <v>141</v>
      </c>
      <c r="B142" s="162" t="s">
        <v>247</v>
      </c>
      <c r="C142" s="78" t="s">
        <v>90</v>
      </c>
      <c r="D142" s="169">
        <v>42.374236000000003</v>
      </c>
      <c r="E142" s="69">
        <v>45755</v>
      </c>
      <c r="F142" s="146">
        <v>45759</v>
      </c>
      <c r="G142" s="164" t="s">
        <v>271</v>
      </c>
      <c r="H142" s="163" t="s">
        <v>436</v>
      </c>
      <c r="I142" s="45"/>
      <c r="J142" s="329" t="s">
        <v>347</v>
      </c>
      <c r="K142" s="329"/>
      <c r="L142" s="154"/>
      <c r="M142" s="45"/>
      <c r="N142" s="45"/>
      <c r="O142" s="45"/>
    </row>
    <row r="143" spans="1:15" x14ac:dyDescent="0.3">
      <c r="A143" s="31">
        <v>142</v>
      </c>
      <c r="B143" s="162" t="s">
        <v>355</v>
      </c>
      <c r="C143" s="78" t="s">
        <v>71</v>
      </c>
      <c r="D143" s="169">
        <v>46.049156000000004</v>
      </c>
      <c r="E143" s="69">
        <v>45748</v>
      </c>
      <c r="F143" s="69">
        <v>45759</v>
      </c>
      <c r="G143" s="164" t="s">
        <v>271</v>
      </c>
      <c r="H143" s="195" t="s">
        <v>273</v>
      </c>
      <c r="I143" s="45"/>
      <c r="J143" s="329" t="s">
        <v>347</v>
      </c>
      <c r="K143" s="329"/>
      <c r="L143" s="45"/>
      <c r="M143" s="45"/>
      <c r="N143" s="45"/>
      <c r="O143" s="45"/>
    </row>
    <row r="144" spans="1:15" x14ac:dyDescent="0.3">
      <c r="A144" s="31">
        <v>143</v>
      </c>
      <c r="B144" s="162" t="s">
        <v>93</v>
      </c>
      <c r="C144" s="78" t="s">
        <v>71</v>
      </c>
      <c r="D144" s="169">
        <v>46.049156000000004</v>
      </c>
      <c r="E144" s="69">
        <v>45748</v>
      </c>
      <c r="F144" s="69">
        <v>45758</v>
      </c>
      <c r="G144" s="164" t="s">
        <v>271</v>
      </c>
      <c r="H144" s="195" t="s">
        <v>439</v>
      </c>
      <c r="I144" s="45"/>
      <c r="J144" s="329" t="s">
        <v>347</v>
      </c>
      <c r="K144" s="329"/>
      <c r="L144" s="45"/>
      <c r="M144" s="45"/>
      <c r="N144" s="45"/>
      <c r="O144" s="45"/>
    </row>
    <row r="145" spans="1:15" ht="37.5" x14ac:dyDescent="0.3">
      <c r="A145" s="31">
        <v>144</v>
      </c>
      <c r="B145" s="162" t="s">
        <v>366</v>
      </c>
      <c r="C145" s="78" t="s">
        <v>71</v>
      </c>
      <c r="D145" s="169">
        <v>46.049156000000004</v>
      </c>
      <c r="E145" s="69">
        <v>45756</v>
      </c>
      <c r="F145" s="146">
        <v>45761</v>
      </c>
      <c r="G145" s="164" t="s">
        <v>271</v>
      </c>
      <c r="H145" s="163" t="s">
        <v>437</v>
      </c>
      <c r="I145" s="45"/>
      <c r="J145" s="329" t="s">
        <v>347</v>
      </c>
      <c r="K145" s="329"/>
      <c r="L145" s="45"/>
      <c r="M145" s="45"/>
      <c r="N145" s="45"/>
      <c r="O145" s="45"/>
    </row>
    <row r="146" spans="1:15" ht="25" x14ac:dyDescent="0.3">
      <c r="A146" s="31">
        <v>145</v>
      </c>
      <c r="B146" s="162" t="s">
        <v>293</v>
      </c>
      <c r="C146" s="78" t="s">
        <v>393</v>
      </c>
      <c r="D146" s="169">
        <v>64.481662</v>
      </c>
      <c r="E146" s="69">
        <v>45748</v>
      </c>
      <c r="F146" s="146">
        <v>45761</v>
      </c>
      <c r="G146" s="164" t="s">
        <v>271</v>
      </c>
      <c r="H146" s="163" t="s">
        <v>277</v>
      </c>
      <c r="I146" s="45"/>
      <c r="J146" s="329" t="s">
        <v>347</v>
      </c>
      <c r="K146" s="329"/>
      <c r="L146" s="45"/>
      <c r="M146" s="45"/>
      <c r="N146" s="45"/>
      <c r="O146" s="45"/>
    </row>
    <row r="147" spans="1:15" ht="50" x14ac:dyDescent="0.3">
      <c r="A147" s="31">
        <v>146</v>
      </c>
      <c r="B147" s="162" t="s">
        <v>373</v>
      </c>
      <c r="C147" s="78" t="s">
        <v>71</v>
      </c>
      <c r="D147" s="169">
        <v>46.049156000000004</v>
      </c>
      <c r="E147" s="69">
        <v>45750</v>
      </c>
      <c r="F147" s="146">
        <v>45764</v>
      </c>
      <c r="G147" s="164" t="s">
        <v>271</v>
      </c>
      <c r="H147" s="163" t="s">
        <v>435</v>
      </c>
      <c r="I147" s="45"/>
      <c r="J147" s="329" t="s">
        <v>347</v>
      </c>
      <c r="K147" s="329"/>
      <c r="L147" s="45"/>
      <c r="M147" s="45"/>
      <c r="N147" s="45"/>
      <c r="O147" s="45"/>
    </row>
    <row r="148" spans="1:15" x14ac:dyDescent="0.3">
      <c r="A148" s="31">
        <v>147</v>
      </c>
      <c r="B148" s="88" t="s">
        <v>281</v>
      </c>
      <c r="C148" s="78" t="s">
        <v>90</v>
      </c>
      <c r="D148" s="169">
        <v>42.374236000000003</v>
      </c>
      <c r="E148" s="146">
        <v>45759</v>
      </c>
      <c r="F148" s="146">
        <v>45764</v>
      </c>
      <c r="G148" s="164" t="s">
        <v>271</v>
      </c>
      <c r="H148" s="176" t="s">
        <v>428</v>
      </c>
      <c r="I148" s="45"/>
      <c r="J148" s="329" t="s">
        <v>347</v>
      </c>
      <c r="K148" s="329"/>
      <c r="L148" s="45"/>
      <c r="M148" s="45"/>
      <c r="N148" s="45"/>
      <c r="O148" s="45"/>
    </row>
    <row r="149" spans="1:15" ht="25" x14ac:dyDescent="0.3">
      <c r="A149" s="31">
        <v>148</v>
      </c>
      <c r="B149" s="162" t="s">
        <v>318</v>
      </c>
      <c r="C149" s="78" t="s">
        <v>342</v>
      </c>
      <c r="D149" s="124">
        <v>86.256192999999996</v>
      </c>
      <c r="E149" s="69">
        <v>45753</v>
      </c>
      <c r="F149" s="69">
        <v>45764</v>
      </c>
      <c r="G149" s="164" t="s">
        <v>271</v>
      </c>
      <c r="H149" s="163" t="s">
        <v>275</v>
      </c>
      <c r="I149" s="45"/>
      <c r="J149" s="329" t="s">
        <v>347</v>
      </c>
      <c r="K149" s="329"/>
      <c r="L149" s="45"/>
      <c r="M149" s="45"/>
      <c r="N149" s="45"/>
      <c r="O149" s="45"/>
    </row>
    <row r="150" spans="1:15" ht="50" x14ac:dyDescent="0.3">
      <c r="A150" s="31">
        <v>149</v>
      </c>
      <c r="B150" s="162" t="s">
        <v>300</v>
      </c>
      <c r="C150" s="78" t="s">
        <v>393</v>
      </c>
      <c r="D150" s="124">
        <v>64.481662</v>
      </c>
      <c r="E150" s="69">
        <v>45759</v>
      </c>
      <c r="F150" s="69">
        <v>45766</v>
      </c>
      <c r="G150" s="164" t="s">
        <v>271</v>
      </c>
      <c r="H150" s="163" t="s">
        <v>439</v>
      </c>
      <c r="I150" s="45"/>
      <c r="J150" s="329" t="s">
        <v>347</v>
      </c>
      <c r="K150" s="329"/>
      <c r="L150" s="45"/>
      <c r="M150" s="45"/>
      <c r="N150" s="45"/>
      <c r="O150" s="45"/>
    </row>
    <row r="151" spans="1:15" ht="25" x14ac:dyDescent="0.3">
      <c r="A151" s="31">
        <v>150</v>
      </c>
      <c r="B151" s="162" t="s">
        <v>283</v>
      </c>
      <c r="C151" s="78" t="s">
        <v>90</v>
      </c>
      <c r="D151" s="124">
        <v>42.374236000000003</v>
      </c>
      <c r="E151" s="69">
        <v>45759</v>
      </c>
      <c r="F151" s="69">
        <v>45768</v>
      </c>
      <c r="G151" s="164" t="s">
        <v>271</v>
      </c>
      <c r="H151" s="163" t="s">
        <v>433</v>
      </c>
      <c r="I151" s="45"/>
      <c r="J151" s="329" t="s">
        <v>347</v>
      </c>
      <c r="K151" s="329"/>
      <c r="L151" s="45"/>
      <c r="M151" s="45"/>
      <c r="N151" s="45"/>
      <c r="O151" s="45"/>
    </row>
    <row r="152" spans="1:15" ht="25" x14ac:dyDescent="0.3">
      <c r="A152" s="31">
        <v>151</v>
      </c>
      <c r="B152" s="162" t="s">
        <v>221</v>
      </c>
      <c r="C152" s="78" t="s">
        <v>90</v>
      </c>
      <c r="D152" s="124">
        <v>42.374236000000003</v>
      </c>
      <c r="E152" s="69">
        <v>45759</v>
      </c>
      <c r="F152" s="69">
        <v>45768</v>
      </c>
      <c r="G152" s="164" t="s">
        <v>271</v>
      </c>
      <c r="H152" s="163" t="s">
        <v>278</v>
      </c>
      <c r="I152" s="45"/>
      <c r="J152" s="329" t="s">
        <v>347</v>
      </c>
      <c r="K152" s="329"/>
      <c r="L152" s="45"/>
      <c r="M152" s="45"/>
      <c r="N152" s="45"/>
      <c r="O152" s="45"/>
    </row>
    <row r="153" spans="1:15" ht="62.5" x14ac:dyDescent="0.3">
      <c r="A153" s="31">
        <v>152</v>
      </c>
      <c r="B153" s="162" t="s">
        <v>284</v>
      </c>
      <c r="C153" s="78" t="s">
        <v>434</v>
      </c>
      <c r="D153" s="124">
        <v>87.011570000000006</v>
      </c>
      <c r="E153" s="69">
        <v>45759</v>
      </c>
      <c r="F153" s="69">
        <v>45769</v>
      </c>
      <c r="G153" s="164" t="s">
        <v>271</v>
      </c>
      <c r="H153" s="163" t="s">
        <v>272</v>
      </c>
      <c r="I153" s="45"/>
      <c r="J153" s="329" t="s">
        <v>347</v>
      </c>
      <c r="K153" s="329"/>
      <c r="L153" s="45"/>
      <c r="M153" s="45"/>
      <c r="N153" s="45"/>
      <c r="O153" s="45"/>
    </row>
    <row r="154" spans="1:15" ht="25" x14ac:dyDescent="0.3">
      <c r="A154" s="31">
        <v>153</v>
      </c>
      <c r="B154" s="162" t="s">
        <v>320</v>
      </c>
      <c r="C154" s="78" t="s">
        <v>90</v>
      </c>
      <c r="D154" s="124">
        <v>42.374236000000003</v>
      </c>
      <c r="E154" s="69">
        <v>45759</v>
      </c>
      <c r="F154" s="69">
        <v>45769</v>
      </c>
      <c r="G154" s="164" t="s">
        <v>271</v>
      </c>
      <c r="H154" s="163" t="s">
        <v>438</v>
      </c>
      <c r="I154" s="45"/>
      <c r="J154" s="329" t="s">
        <v>347</v>
      </c>
      <c r="K154" s="329"/>
      <c r="L154" s="45"/>
      <c r="M154" s="45"/>
      <c r="N154" s="45"/>
      <c r="O154" s="45"/>
    </row>
    <row r="155" spans="1:15" ht="25" x14ac:dyDescent="0.3">
      <c r="A155" s="31">
        <v>154</v>
      </c>
      <c r="B155" s="162" t="s">
        <v>137</v>
      </c>
      <c r="C155" s="78" t="s">
        <v>70</v>
      </c>
      <c r="D155" s="124">
        <v>43.775756000000008</v>
      </c>
      <c r="E155" s="69">
        <v>45700.775995370372</v>
      </c>
      <c r="F155" s="69">
        <v>45769</v>
      </c>
      <c r="G155" s="164" t="s">
        <v>271</v>
      </c>
      <c r="H155" s="163" t="s">
        <v>277</v>
      </c>
      <c r="I155" s="45"/>
      <c r="J155" s="329" t="s">
        <v>347</v>
      </c>
      <c r="K155" s="329"/>
      <c r="L155" s="45"/>
      <c r="M155" s="45"/>
      <c r="N155" s="45"/>
      <c r="O155" s="45"/>
    </row>
    <row r="156" spans="1:15" ht="37.5" x14ac:dyDescent="0.3">
      <c r="A156" s="31">
        <v>155</v>
      </c>
      <c r="B156" s="162" t="s">
        <v>135</v>
      </c>
      <c r="C156" s="78" t="s">
        <v>136</v>
      </c>
      <c r="D156" s="124">
        <v>53.323913999999995</v>
      </c>
      <c r="E156" s="69">
        <v>45759</v>
      </c>
      <c r="F156" s="69">
        <v>45769</v>
      </c>
      <c r="G156" s="164" t="s">
        <v>271</v>
      </c>
      <c r="H156" s="163" t="s">
        <v>437</v>
      </c>
      <c r="I156" s="45"/>
      <c r="J156" s="329" t="s">
        <v>347</v>
      </c>
      <c r="K156" s="329"/>
      <c r="L156" s="45"/>
      <c r="M156" s="45"/>
      <c r="N156" s="45"/>
      <c r="O156" s="45"/>
    </row>
    <row r="157" spans="1:15" ht="37.5" x14ac:dyDescent="0.3">
      <c r="A157" s="31">
        <v>156</v>
      </c>
      <c r="B157" s="162" t="s">
        <v>173</v>
      </c>
      <c r="C157" s="78" t="s">
        <v>70</v>
      </c>
      <c r="D157" s="124">
        <v>43.775756000000008</v>
      </c>
      <c r="E157" s="69">
        <v>45759</v>
      </c>
      <c r="F157" s="69">
        <v>45770</v>
      </c>
      <c r="G157" s="164" t="s">
        <v>271</v>
      </c>
      <c r="H157" s="163" t="s">
        <v>279</v>
      </c>
      <c r="I157" s="45"/>
      <c r="J157" s="329" t="s">
        <v>347</v>
      </c>
      <c r="K157" s="329"/>
      <c r="L157" s="45"/>
      <c r="M157" s="45"/>
      <c r="N157" s="45"/>
      <c r="O157" s="45"/>
    </row>
    <row r="158" spans="1:15" ht="50" x14ac:dyDescent="0.3">
      <c r="A158" s="31">
        <v>157</v>
      </c>
      <c r="B158" s="162" t="s">
        <v>387</v>
      </c>
      <c r="C158" s="78" t="s">
        <v>90</v>
      </c>
      <c r="D158" s="169">
        <v>42.374236000000003</v>
      </c>
      <c r="E158" s="69">
        <v>45764</v>
      </c>
      <c r="F158" s="69">
        <v>45772</v>
      </c>
      <c r="G158" s="164" t="s">
        <v>271</v>
      </c>
      <c r="H158" s="163" t="s">
        <v>435</v>
      </c>
      <c r="I158" s="45"/>
      <c r="J158" s="329" t="s">
        <v>347</v>
      </c>
      <c r="K158" s="329"/>
      <c r="L158" s="45"/>
      <c r="M158" s="45"/>
      <c r="N158" s="45"/>
      <c r="O158" s="45"/>
    </row>
    <row r="159" spans="1:15" ht="37.5" x14ac:dyDescent="0.3">
      <c r="A159" s="31">
        <v>158</v>
      </c>
      <c r="B159" s="162" t="s">
        <v>391</v>
      </c>
      <c r="C159" s="78" t="s">
        <v>162</v>
      </c>
      <c r="D159" s="169">
        <v>55.338726999999999</v>
      </c>
      <c r="E159" s="69">
        <v>45759</v>
      </c>
      <c r="F159" s="69">
        <v>45773</v>
      </c>
      <c r="G159" s="164" t="s">
        <v>271</v>
      </c>
      <c r="H159" s="163" t="s">
        <v>456</v>
      </c>
      <c r="I159" s="45"/>
      <c r="J159" s="329" t="s">
        <v>347</v>
      </c>
      <c r="K159" s="329"/>
      <c r="L159" s="45"/>
      <c r="M159" s="45"/>
      <c r="N159" s="45"/>
      <c r="O159" s="45"/>
    </row>
    <row r="160" spans="1:15" ht="37.5" x14ac:dyDescent="0.3">
      <c r="A160" s="31">
        <v>159</v>
      </c>
      <c r="B160" s="162" t="s">
        <v>118</v>
      </c>
      <c r="C160" s="78" t="s">
        <v>90</v>
      </c>
      <c r="D160" s="169">
        <v>42.374236000000003</v>
      </c>
      <c r="E160" s="69">
        <v>45770</v>
      </c>
      <c r="F160" s="69">
        <v>45773</v>
      </c>
      <c r="G160" s="164" t="s">
        <v>271</v>
      </c>
      <c r="H160" s="163" t="s">
        <v>437</v>
      </c>
      <c r="I160" s="45"/>
      <c r="J160" s="329" t="s">
        <v>347</v>
      </c>
      <c r="K160" s="329"/>
      <c r="L160" s="45"/>
      <c r="M160" s="45"/>
      <c r="N160" s="45"/>
      <c r="O160" s="45"/>
    </row>
    <row r="161" spans="1:15" ht="50" x14ac:dyDescent="0.3">
      <c r="A161" s="31">
        <v>160</v>
      </c>
      <c r="B161" s="162" t="s">
        <v>291</v>
      </c>
      <c r="C161" s="78" t="s">
        <v>90</v>
      </c>
      <c r="D161" s="169">
        <v>42.374236000000003</v>
      </c>
      <c r="E161" s="69">
        <v>45767</v>
      </c>
      <c r="F161" s="69">
        <v>45773</v>
      </c>
      <c r="G161" s="164" t="s">
        <v>271</v>
      </c>
      <c r="H161" s="163" t="s">
        <v>439</v>
      </c>
      <c r="I161" s="45"/>
      <c r="J161" s="329" t="s">
        <v>347</v>
      </c>
      <c r="K161" s="329"/>
      <c r="L161" s="45"/>
      <c r="M161" s="45"/>
      <c r="N161" s="45"/>
      <c r="O161" s="45"/>
    </row>
    <row r="162" spans="1:15" ht="25" x14ac:dyDescent="0.3">
      <c r="A162" s="31">
        <v>161</v>
      </c>
      <c r="B162" s="162" t="s">
        <v>126</v>
      </c>
      <c r="C162" s="78" t="s">
        <v>71</v>
      </c>
      <c r="D162" s="169">
        <v>46.049156000000004</v>
      </c>
      <c r="E162" s="69">
        <v>45770</v>
      </c>
      <c r="F162" s="69">
        <v>45775</v>
      </c>
      <c r="G162" s="164" t="s">
        <v>271</v>
      </c>
      <c r="H162" s="163" t="s">
        <v>277</v>
      </c>
      <c r="I162" s="45"/>
      <c r="J162" s="329" t="s">
        <v>347</v>
      </c>
      <c r="K162" s="329"/>
      <c r="L162" s="45"/>
      <c r="M162" s="45"/>
      <c r="N162" s="45"/>
      <c r="O162" s="45"/>
    </row>
    <row r="163" spans="1:15" ht="62.5" x14ac:dyDescent="0.3">
      <c r="A163" s="31">
        <v>162</v>
      </c>
      <c r="B163" s="162" t="s">
        <v>184</v>
      </c>
      <c r="C163" s="78" t="s">
        <v>71</v>
      </c>
      <c r="D163" s="169">
        <v>46.049156000000004</v>
      </c>
      <c r="E163" s="69">
        <v>45770</v>
      </c>
      <c r="F163" s="69">
        <v>45775</v>
      </c>
      <c r="G163" s="164" t="s">
        <v>271</v>
      </c>
      <c r="H163" s="163" t="s">
        <v>272</v>
      </c>
      <c r="I163" s="45"/>
      <c r="J163" s="329" t="s">
        <v>347</v>
      </c>
      <c r="K163" s="329"/>
      <c r="L163" s="45"/>
      <c r="M163" s="45"/>
      <c r="N163" s="45"/>
      <c r="O163" s="45"/>
    </row>
    <row r="164" spans="1:15" ht="37.5" x14ac:dyDescent="0.3">
      <c r="A164" s="31">
        <v>163</v>
      </c>
      <c r="B164" s="162" t="s">
        <v>297</v>
      </c>
      <c r="C164" s="78" t="s">
        <v>455</v>
      </c>
      <c r="D164" s="169">
        <v>78.677549999999997</v>
      </c>
      <c r="E164" s="69">
        <v>45764</v>
      </c>
      <c r="F164" s="69">
        <v>45775</v>
      </c>
      <c r="G164" s="164" t="s">
        <v>271</v>
      </c>
      <c r="H164" s="163" t="s">
        <v>457</v>
      </c>
      <c r="I164" s="45"/>
      <c r="J164" s="329" t="s">
        <v>347</v>
      </c>
      <c r="K164" s="329"/>
      <c r="L164" s="45"/>
      <c r="M164" s="45"/>
      <c r="N164" s="45"/>
      <c r="O164" s="45"/>
    </row>
    <row r="165" spans="1:15" ht="25" x14ac:dyDescent="0.3">
      <c r="A165" s="31">
        <v>164</v>
      </c>
      <c r="B165" s="162" t="s">
        <v>153</v>
      </c>
      <c r="C165" s="78" t="s">
        <v>90</v>
      </c>
      <c r="D165" s="169">
        <v>42.374236000000003</v>
      </c>
      <c r="E165" s="69">
        <v>45769</v>
      </c>
      <c r="F165" s="69">
        <v>45775</v>
      </c>
      <c r="G165" s="164" t="s">
        <v>271</v>
      </c>
      <c r="H165" s="163" t="s">
        <v>278</v>
      </c>
      <c r="I165" s="45"/>
      <c r="J165" s="329" t="s">
        <v>347</v>
      </c>
      <c r="K165" s="329"/>
      <c r="L165" s="45"/>
      <c r="M165" s="45"/>
      <c r="N165" s="45"/>
      <c r="O165" s="45"/>
    </row>
    <row r="166" spans="1:15" ht="50" x14ac:dyDescent="0.3">
      <c r="A166" s="31">
        <v>165</v>
      </c>
      <c r="B166" s="162" t="s">
        <v>381</v>
      </c>
      <c r="C166" s="78" t="s">
        <v>90</v>
      </c>
      <c r="D166" s="169">
        <v>42.374236000000003</v>
      </c>
      <c r="E166" s="69">
        <v>45773</v>
      </c>
      <c r="F166" s="69">
        <v>45776</v>
      </c>
      <c r="G166" s="164" t="s">
        <v>271</v>
      </c>
      <c r="H166" s="163" t="s">
        <v>435</v>
      </c>
      <c r="I166" s="45"/>
      <c r="J166" s="329" t="s">
        <v>347</v>
      </c>
      <c r="K166" s="329"/>
      <c r="L166" s="45"/>
      <c r="M166" s="45"/>
      <c r="N166" s="45"/>
      <c r="O166" s="45"/>
    </row>
    <row r="167" spans="1:15" ht="25" x14ac:dyDescent="0.3">
      <c r="A167" s="31">
        <v>166</v>
      </c>
      <c r="B167" s="162" t="s">
        <v>256</v>
      </c>
      <c r="C167" s="78" t="s">
        <v>90</v>
      </c>
      <c r="D167" s="169">
        <v>42.374236000000003</v>
      </c>
      <c r="E167" s="69">
        <v>45770</v>
      </c>
      <c r="F167" s="69">
        <v>45776</v>
      </c>
      <c r="G167" s="164" t="s">
        <v>271</v>
      </c>
      <c r="H167" s="163" t="s">
        <v>438</v>
      </c>
      <c r="I167" s="45"/>
      <c r="J167" s="329" t="s">
        <v>347</v>
      </c>
      <c r="K167" s="329"/>
      <c r="L167" s="45"/>
      <c r="M167" s="45"/>
      <c r="N167" s="45"/>
      <c r="O167" s="45"/>
    </row>
    <row r="168" spans="1:15" ht="25" x14ac:dyDescent="0.3">
      <c r="A168" s="31">
        <v>167</v>
      </c>
      <c r="B168" s="162" t="s">
        <v>259</v>
      </c>
      <c r="C168" s="78" t="s">
        <v>260</v>
      </c>
      <c r="D168" s="169">
        <v>97.228551999999993</v>
      </c>
      <c r="E168" s="69">
        <v>45769</v>
      </c>
      <c r="F168" s="69">
        <v>45777</v>
      </c>
      <c r="G168" s="164" t="s">
        <v>271</v>
      </c>
      <c r="H168" s="163" t="s">
        <v>276</v>
      </c>
      <c r="I168" s="45"/>
      <c r="J168" s="329" t="s">
        <v>347</v>
      </c>
      <c r="K168" s="329"/>
      <c r="L168" s="45"/>
      <c r="M168" s="45"/>
      <c r="N168" s="45"/>
      <c r="O168" s="45"/>
    </row>
    <row r="169" spans="1:15" ht="37.5" x14ac:dyDescent="0.3">
      <c r="A169" s="31">
        <v>168</v>
      </c>
      <c r="B169" s="162" t="s">
        <v>102</v>
      </c>
      <c r="C169" s="78" t="s">
        <v>90</v>
      </c>
      <c r="D169" s="169">
        <v>42.374236000000003</v>
      </c>
      <c r="E169" s="69">
        <v>45774</v>
      </c>
      <c r="F169" s="69">
        <v>45777</v>
      </c>
      <c r="G169" s="164" t="s">
        <v>271</v>
      </c>
      <c r="H169" s="163" t="s">
        <v>437</v>
      </c>
      <c r="I169" s="45"/>
      <c r="J169" s="329" t="s">
        <v>347</v>
      </c>
      <c r="K169" s="329"/>
      <c r="L169" s="45"/>
      <c r="M169" s="45"/>
      <c r="N169" s="45"/>
      <c r="O169" s="45"/>
    </row>
    <row r="170" spans="1:15" ht="62.5" x14ac:dyDescent="0.3">
      <c r="A170" s="31">
        <v>169</v>
      </c>
      <c r="B170" s="198" t="s">
        <v>181</v>
      </c>
      <c r="C170" s="175" t="s">
        <v>71</v>
      </c>
      <c r="D170" s="169">
        <v>46.049156000000004</v>
      </c>
      <c r="E170" s="200">
        <v>45776</v>
      </c>
      <c r="F170" s="200">
        <v>45780</v>
      </c>
      <c r="G170" s="164" t="s">
        <v>271</v>
      </c>
      <c r="H170" s="163" t="s">
        <v>272</v>
      </c>
      <c r="I170" s="45"/>
      <c r="J170" s="329" t="s">
        <v>347</v>
      </c>
      <c r="K170" s="329"/>
      <c r="L170" s="45"/>
      <c r="M170" s="45"/>
      <c r="N170" s="45"/>
      <c r="O170" s="45"/>
    </row>
    <row r="171" spans="1:15" ht="50" x14ac:dyDescent="0.3">
      <c r="A171" s="31">
        <v>170</v>
      </c>
      <c r="B171" s="198" t="s">
        <v>134</v>
      </c>
      <c r="C171" s="175" t="s">
        <v>71</v>
      </c>
      <c r="D171" s="169">
        <v>46.049156000000004</v>
      </c>
      <c r="E171" s="200">
        <v>45774</v>
      </c>
      <c r="F171" s="200">
        <v>45781</v>
      </c>
      <c r="G171" s="164" t="s">
        <v>271</v>
      </c>
      <c r="H171" s="163" t="s">
        <v>439</v>
      </c>
      <c r="I171" s="45"/>
      <c r="J171" s="329" t="s">
        <v>347</v>
      </c>
      <c r="K171" s="329"/>
      <c r="L171" s="45"/>
      <c r="M171" s="45"/>
      <c r="N171" s="45"/>
      <c r="O171" s="45"/>
    </row>
    <row r="172" spans="1:15" ht="25" x14ac:dyDescent="0.3">
      <c r="A172" s="31">
        <v>171</v>
      </c>
      <c r="B172" s="198" t="s">
        <v>166</v>
      </c>
      <c r="C172" s="175" t="s">
        <v>90</v>
      </c>
      <c r="D172" s="169">
        <v>42.374236000000003</v>
      </c>
      <c r="E172" s="200">
        <v>45776</v>
      </c>
      <c r="F172" s="200">
        <v>45782</v>
      </c>
      <c r="G172" s="164" t="s">
        <v>271</v>
      </c>
      <c r="H172" s="163" t="s">
        <v>277</v>
      </c>
      <c r="I172" s="45"/>
      <c r="J172" s="329" t="s">
        <v>347</v>
      </c>
      <c r="K172" s="329"/>
      <c r="L172" s="45"/>
      <c r="M172" s="45"/>
      <c r="N172" s="45"/>
      <c r="O172" s="45"/>
    </row>
    <row r="173" spans="1:15" ht="50" x14ac:dyDescent="0.3">
      <c r="A173" s="31">
        <v>172</v>
      </c>
      <c r="B173" s="198" t="s">
        <v>372</v>
      </c>
      <c r="C173" s="175" t="s">
        <v>90</v>
      </c>
      <c r="D173" s="169">
        <v>42.374236000000003</v>
      </c>
      <c r="E173" s="200">
        <v>45779</v>
      </c>
      <c r="F173" s="200">
        <v>45783</v>
      </c>
      <c r="G173" s="164" t="s">
        <v>271</v>
      </c>
      <c r="H173" s="163" t="s">
        <v>435</v>
      </c>
      <c r="I173" s="45"/>
      <c r="J173" s="329" t="s">
        <v>347</v>
      </c>
      <c r="K173" s="329"/>
      <c r="L173" s="45"/>
      <c r="M173" s="45"/>
      <c r="N173" s="45"/>
      <c r="O173" s="45"/>
    </row>
    <row r="174" spans="1:15" ht="25" x14ac:dyDescent="0.3">
      <c r="A174" s="31">
        <v>173</v>
      </c>
      <c r="B174" s="198" t="s">
        <v>144</v>
      </c>
      <c r="C174" s="175" t="s">
        <v>70</v>
      </c>
      <c r="D174" s="169">
        <v>43.775756000000008</v>
      </c>
      <c r="E174" s="200">
        <v>45778</v>
      </c>
      <c r="F174" s="200">
        <v>45783</v>
      </c>
      <c r="G174" s="164" t="s">
        <v>271</v>
      </c>
      <c r="H174" s="163" t="s">
        <v>278</v>
      </c>
      <c r="I174" s="45"/>
      <c r="J174" s="329" t="s">
        <v>347</v>
      </c>
      <c r="K174" s="329"/>
      <c r="L174" s="45"/>
      <c r="M174" s="45"/>
      <c r="N174" s="45"/>
      <c r="O174" s="45"/>
    </row>
    <row r="175" spans="1:15" ht="37.5" x14ac:dyDescent="0.3">
      <c r="A175" s="31">
        <v>174</v>
      </c>
      <c r="B175" s="198" t="s">
        <v>367</v>
      </c>
      <c r="C175" s="175" t="s">
        <v>71</v>
      </c>
      <c r="D175" s="169">
        <v>46.049156000000004</v>
      </c>
      <c r="E175" s="200">
        <v>45779</v>
      </c>
      <c r="F175" s="200">
        <v>45783</v>
      </c>
      <c r="G175" s="164" t="s">
        <v>271</v>
      </c>
      <c r="H175" s="163" t="s">
        <v>437</v>
      </c>
      <c r="I175" s="45"/>
      <c r="J175" s="329" t="s">
        <v>347</v>
      </c>
      <c r="K175" s="329"/>
      <c r="L175" s="45"/>
      <c r="M175" s="45"/>
      <c r="N175" s="45"/>
      <c r="O175" s="45"/>
    </row>
    <row r="176" spans="1:15" ht="37.5" x14ac:dyDescent="0.3">
      <c r="A176" s="31">
        <v>175</v>
      </c>
      <c r="B176" s="198" t="s">
        <v>178</v>
      </c>
      <c r="C176" s="175" t="s">
        <v>71</v>
      </c>
      <c r="D176" s="169">
        <v>46.049156000000004</v>
      </c>
      <c r="E176" s="200">
        <v>45774</v>
      </c>
      <c r="F176" s="200">
        <v>45784</v>
      </c>
      <c r="G176" s="164" t="s">
        <v>271</v>
      </c>
      <c r="H176" s="163" t="s">
        <v>279</v>
      </c>
      <c r="I176" s="45"/>
      <c r="J176" s="329" t="s">
        <v>347</v>
      </c>
      <c r="K176" s="329"/>
      <c r="L176" s="45"/>
      <c r="M176" s="45"/>
      <c r="N176" s="45"/>
      <c r="O176" s="45"/>
    </row>
    <row r="177" spans="1:15" ht="37.5" x14ac:dyDescent="0.3">
      <c r="A177" s="31">
        <v>176</v>
      </c>
      <c r="B177" s="162" t="s">
        <v>107</v>
      </c>
      <c r="C177" s="78" t="s">
        <v>90</v>
      </c>
      <c r="D177" s="169">
        <v>42.374236000000003</v>
      </c>
      <c r="E177" s="69">
        <v>45783</v>
      </c>
      <c r="F177" s="69">
        <v>45786</v>
      </c>
      <c r="G177" s="164" t="s">
        <v>271</v>
      </c>
      <c r="H177" s="163" t="s">
        <v>437</v>
      </c>
      <c r="I177" s="45"/>
      <c r="J177" s="329" t="s">
        <v>347</v>
      </c>
      <c r="K177" s="329"/>
      <c r="L177" s="45"/>
      <c r="M177" s="45"/>
      <c r="N177" s="45"/>
      <c r="O177" s="45"/>
    </row>
    <row r="178" spans="1:15" ht="37.5" x14ac:dyDescent="0.3">
      <c r="A178" s="31">
        <v>177</v>
      </c>
      <c r="B178" s="162" t="s">
        <v>165</v>
      </c>
      <c r="C178" s="78" t="s">
        <v>90</v>
      </c>
      <c r="D178" s="169">
        <v>42.374236000000003</v>
      </c>
      <c r="E178" s="69">
        <v>45781</v>
      </c>
      <c r="F178" s="69">
        <v>45787</v>
      </c>
      <c r="G178" s="164" t="s">
        <v>271</v>
      </c>
      <c r="H178" s="163" t="s">
        <v>457</v>
      </c>
      <c r="I178" s="45"/>
      <c r="J178" s="329" t="s">
        <v>347</v>
      </c>
      <c r="K178" s="329"/>
      <c r="L178" s="45"/>
      <c r="M178" s="45"/>
      <c r="N178" s="45"/>
      <c r="O178" s="45"/>
    </row>
    <row r="179" spans="1:15" ht="25" x14ac:dyDescent="0.3">
      <c r="A179" s="31">
        <v>178</v>
      </c>
      <c r="B179" s="162" t="s">
        <v>315</v>
      </c>
      <c r="C179" s="78" t="s">
        <v>90</v>
      </c>
      <c r="D179" s="169">
        <v>42.374236000000003</v>
      </c>
      <c r="E179" s="69">
        <v>45781</v>
      </c>
      <c r="F179" s="69">
        <v>45788</v>
      </c>
      <c r="G179" s="164" t="s">
        <v>271</v>
      </c>
      <c r="H179" s="163" t="s">
        <v>275</v>
      </c>
      <c r="I179" s="45"/>
      <c r="J179" s="329" t="s">
        <v>347</v>
      </c>
      <c r="K179" s="329"/>
      <c r="L179" s="45"/>
      <c r="M179" s="45"/>
      <c r="N179" s="45"/>
      <c r="O179" s="45"/>
    </row>
    <row r="180" spans="1:15" ht="50" x14ac:dyDescent="0.3">
      <c r="A180" s="31">
        <v>179</v>
      </c>
      <c r="B180" s="162" t="s">
        <v>171</v>
      </c>
      <c r="C180" s="78" t="s">
        <v>90</v>
      </c>
      <c r="D180" s="169">
        <v>42.374236000000003</v>
      </c>
      <c r="E180" s="69">
        <v>45782</v>
      </c>
      <c r="F180" s="69">
        <v>45788</v>
      </c>
      <c r="G180" s="164" t="s">
        <v>271</v>
      </c>
      <c r="H180" s="163" t="s">
        <v>439</v>
      </c>
      <c r="I180" s="45"/>
      <c r="J180" s="329" t="s">
        <v>347</v>
      </c>
      <c r="K180" s="329"/>
      <c r="L180" s="45"/>
      <c r="M180" s="45"/>
      <c r="N180" s="45"/>
      <c r="O180" s="45"/>
    </row>
    <row r="181" spans="1:15" ht="50" x14ac:dyDescent="0.3">
      <c r="A181" s="31">
        <v>180</v>
      </c>
      <c r="B181" s="162" t="s">
        <v>463</v>
      </c>
      <c r="C181" s="78" t="s">
        <v>71</v>
      </c>
      <c r="D181" s="169">
        <v>46.049156000000004</v>
      </c>
      <c r="E181" s="69">
        <v>45784</v>
      </c>
      <c r="F181" s="69">
        <v>45789</v>
      </c>
      <c r="G181" s="164" t="s">
        <v>271</v>
      </c>
      <c r="H181" s="163" t="s">
        <v>435</v>
      </c>
      <c r="I181" s="45"/>
      <c r="J181" s="329" t="s">
        <v>347</v>
      </c>
      <c r="K181" s="329"/>
      <c r="L181" s="45"/>
      <c r="M181" s="45"/>
      <c r="N181" s="45"/>
      <c r="O181" s="45"/>
    </row>
    <row r="182" spans="1:15" ht="25" x14ac:dyDescent="0.3">
      <c r="A182" s="31">
        <v>181</v>
      </c>
      <c r="B182" s="162" t="s">
        <v>188</v>
      </c>
      <c r="C182" s="78" t="s">
        <v>90</v>
      </c>
      <c r="D182" s="169">
        <v>42.374236000000003</v>
      </c>
      <c r="E182" s="69">
        <v>45784</v>
      </c>
      <c r="F182" s="69">
        <v>45790</v>
      </c>
      <c r="G182" s="164" t="s">
        <v>271</v>
      </c>
      <c r="H182" s="163" t="s">
        <v>278</v>
      </c>
      <c r="I182" s="45"/>
      <c r="J182" s="329" t="s">
        <v>347</v>
      </c>
      <c r="K182" s="329"/>
      <c r="L182" s="45"/>
      <c r="M182" s="45"/>
      <c r="N182" s="45"/>
      <c r="O182" s="45"/>
    </row>
    <row r="183" spans="1:15" ht="25" x14ac:dyDescent="0.3">
      <c r="A183" s="31">
        <v>182</v>
      </c>
      <c r="B183" s="162" t="s">
        <v>285</v>
      </c>
      <c r="C183" s="78" t="s">
        <v>70</v>
      </c>
      <c r="D183" s="169">
        <v>43.775756000000008</v>
      </c>
      <c r="E183" s="69">
        <v>45784</v>
      </c>
      <c r="F183" s="69">
        <v>45790</v>
      </c>
      <c r="G183" s="164" t="s">
        <v>271</v>
      </c>
      <c r="H183" s="163" t="s">
        <v>277</v>
      </c>
      <c r="I183" s="45"/>
      <c r="J183" s="329" t="s">
        <v>347</v>
      </c>
      <c r="K183" s="329"/>
      <c r="L183" s="45"/>
      <c r="M183" s="45"/>
      <c r="N183" s="45"/>
      <c r="O183" s="45"/>
    </row>
    <row r="184" spans="1:15" ht="62.5" x14ac:dyDescent="0.3">
      <c r="A184" s="31">
        <v>183</v>
      </c>
      <c r="B184" s="162" t="s">
        <v>369</v>
      </c>
      <c r="C184" s="78" t="s">
        <v>71</v>
      </c>
      <c r="D184" s="169">
        <v>46.049156000000004</v>
      </c>
      <c r="E184" s="69">
        <v>45784</v>
      </c>
      <c r="F184" s="69">
        <v>45791</v>
      </c>
      <c r="G184" s="164" t="s">
        <v>271</v>
      </c>
      <c r="H184" s="163" t="s">
        <v>272</v>
      </c>
      <c r="I184" s="45"/>
      <c r="J184" s="329" t="s">
        <v>347</v>
      </c>
      <c r="K184" s="329"/>
      <c r="L184" s="45"/>
      <c r="M184" s="45"/>
      <c r="N184" s="45"/>
      <c r="O184" s="45"/>
    </row>
    <row r="185" spans="1:15" ht="25" x14ac:dyDescent="0.3">
      <c r="A185" s="31">
        <v>184</v>
      </c>
      <c r="B185" s="162" t="s">
        <v>365</v>
      </c>
      <c r="C185" s="78" t="s">
        <v>260</v>
      </c>
      <c r="D185" s="169">
        <v>97.228551999999993</v>
      </c>
      <c r="E185" s="69">
        <v>45782</v>
      </c>
      <c r="F185" s="69">
        <v>45791</v>
      </c>
      <c r="G185" s="164" t="s">
        <v>271</v>
      </c>
      <c r="H185" s="163" t="s">
        <v>276</v>
      </c>
      <c r="I185" s="45"/>
      <c r="J185" s="329" t="s">
        <v>347</v>
      </c>
      <c r="K185" s="329"/>
      <c r="L185" s="45"/>
      <c r="M185" s="45"/>
      <c r="N185" s="45"/>
      <c r="O185" s="45"/>
    </row>
    <row r="186" spans="1:15" ht="50" x14ac:dyDescent="0.3">
      <c r="A186" s="31">
        <v>185</v>
      </c>
      <c r="B186" s="162" t="s">
        <v>193</v>
      </c>
      <c r="C186" s="78" t="s">
        <v>90</v>
      </c>
      <c r="D186" s="169">
        <v>42.374236000000003</v>
      </c>
      <c r="E186" s="69">
        <v>45790</v>
      </c>
      <c r="F186" s="201">
        <v>45792</v>
      </c>
      <c r="G186" s="164" t="s">
        <v>271</v>
      </c>
      <c r="H186" s="163" t="s">
        <v>435</v>
      </c>
      <c r="I186" s="45"/>
      <c r="J186" s="329" t="s">
        <v>347</v>
      </c>
      <c r="K186" s="329"/>
      <c r="L186" s="45"/>
      <c r="M186" s="45"/>
      <c r="N186" s="45"/>
      <c r="O186" s="45"/>
    </row>
    <row r="187" spans="1:15" ht="37.5" x14ac:dyDescent="0.3">
      <c r="A187" s="31">
        <v>186</v>
      </c>
      <c r="B187" s="162" t="s">
        <v>95</v>
      </c>
      <c r="C187" s="78" t="s">
        <v>90</v>
      </c>
      <c r="D187" s="169">
        <v>42.374236000000003</v>
      </c>
      <c r="E187" s="69">
        <v>45788</v>
      </c>
      <c r="F187" s="236">
        <v>45792</v>
      </c>
      <c r="G187" s="164" t="s">
        <v>271</v>
      </c>
      <c r="H187" s="163" t="s">
        <v>437</v>
      </c>
      <c r="I187" s="45"/>
      <c r="J187" s="329" t="s">
        <v>347</v>
      </c>
      <c r="K187" s="329"/>
      <c r="L187" s="45"/>
      <c r="M187" s="45"/>
      <c r="N187" s="45"/>
      <c r="O187" s="45"/>
    </row>
    <row r="188" spans="1:15" ht="50" x14ac:dyDescent="0.3">
      <c r="A188" s="31">
        <v>187</v>
      </c>
      <c r="B188" s="162" t="s">
        <v>98</v>
      </c>
      <c r="C188" s="78" t="s">
        <v>71</v>
      </c>
      <c r="D188" s="169">
        <v>46.049156000000004</v>
      </c>
      <c r="E188" s="69">
        <v>45789</v>
      </c>
      <c r="F188" s="129">
        <v>45796</v>
      </c>
      <c r="G188" s="164" t="s">
        <v>271</v>
      </c>
      <c r="H188" s="163" t="s">
        <v>439</v>
      </c>
      <c r="I188" s="45"/>
      <c r="J188" s="329" t="s">
        <v>347</v>
      </c>
      <c r="K188" s="329"/>
      <c r="L188" s="45"/>
      <c r="M188" s="45"/>
      <c r="N188" s="45"/>
      <c r="O188" s="45"/>
    </row>
    <row r="189" spans="1:15" ht="25" x14ac:dyDescent="0.3">
      <c r="A189" s="31">
        <v>188</v>
      </c>
      <c r="B189" s="162" t="s">
        <v>119</v>
      </c>
      <c r="C189" s="78" t="s">
        <v>90</v>
      </c>
      <c r="D189" s="169">
        <v>42.374236000000003</v>
      </c>
      <c r="E189" s="69">
        <v>45791</v>
      </c>
      <c r="F189" s="129">
        <v>45796</v>
      </c>
      <c r="G189" s="164" t="s">
        <v>271</v>
      </c>
      <c r="H189" s="163" t="s">
        <v>277</v>
      </c>
      <c r="I189" s="45"/>
      <c r="J189" s="329" t="s">
        <v>347</v>
      </c>
      <c r="K189" s="329"/>
      <c r="L189" s="45"/>
      <c r="M189" s="45"/>
      <c r="N189" s="45"/>
      <c r="O189" s="45"/>
    </row>
    <row r="190" spans="1:15" ht="62.5" x14ac:dyDescent="0.3">
      <c r="A190" s="31">
        <v>189</v>
      </c>
      <c r="B190" s="162" t="s">
        <v>326</v>
      </c>
      <c r="C190" s="78" t="s">
        <v>70</v>
      </c>
      <c r="D190" s="169">
        <v>43.775756000000008</v>
      </c>
      <c r="E190" s="69">
        <v>45791</v>
      </c>
      <c r="F190" s="129">
        <v>45796</v>
      </c>
      <c r="G190" s="164" t="s">
        <v>271</v>
      </c>
      <c r="H190" s="163" t="s">
        <v>272</v>
      </c>
      <c r="I190" s="45"/>
      <c r="J190" s="329" t="s">
        <v>347</v>
      </c>
      <c r="K190" s="329"/>
      <c r="L190" s="45"/>
      <c r="M190" s="45"/>
      <c r="N190" s="45"/>
      <c r="O190" s="45"/>
    </row>
    <row r="191" spans="1:15" ht="25" x14ac:dyDescent="0.3">
      <c r="A191" s="31">
        <v>190</v>
      </c>
      <c r="B191" s="162" t="s">
        <v>174</v>
      </c>
      <c r="C191" s="78" t="s">
        <v>90</v>
      </c>
      <c r="D191" s="169">
        <v>42.374236000000003</v>
      </c>
      <c r="E191" s="69">
        <v>45791</v>
      </c>
      <c r="F191" s="129">
        <v>45797</v>
      </c>
      <c r="G191" s="164" t="s">
        <v>271</v>
      </c>
      <c r="H191" s="163" t="s">
        <v>278</v>
      </c>
      <c r="I191" s="45"/>
      <c r="J191" s="329" t="s">
        <v>347</v>
      </c>
      <c r="K191" s="329"/>
      <c r="L191" s="45"/>
      <c r="M191" s="45"/>
      <c r="N191" s="45"/>
      <c r="O191" s="45"/>
    </row>
    <row r="192" spans="1:15" ht="50" x14ac:dyDescent="0.3">
      <c r="A192" s="31">
        <v>191</v>
      </c>
      <c r="B192" s="162" t="s">
        <v>229</v>
      </c>
      <c r="C192" s="78" t="s">
        <v>71</v>
      </c>
      <c r="D192" s="169">
        <v>46.049156000000004</v>
      </c>
      <c r="E192" s="69">
        <v>45793</v>
      </c>
      <c r="F192" s="129">
        <v>45798</v>
      </c>
      <c r="G192" s="164" t="s">
        <v>271</v>
      </c>
      <c r="H192" s="163" t="s">
        <v>435</v>
      </c>
      <c r="I192" s="45"/>
      <c r="J192" s="329" t="s">
        <v>347</v>
      </c>
      <c r="K192" s="329"/>
      <c r="L192" s="45"/>
      <c r="M192" s="45"/>
      <c r="N192" s="45"/>
      <c r="O192" s="45"/>
    </row>
    <row r="193" spans="1:15" ht="25" x14ac:dyDescent="0.3">
      <c r="A193" s="31">
        <v>192</v>
      </c>
      <c r="B193" s="162" t="s">
        <v>448</v>
      </c>
      <c r="C193" s="78" t="s">
        <v>71</v>
      </c>
      <c r="D193" s="169">
        <v>46.049156000000004</v>
      </c>
      <c r="E193" s="69">
        <v>45789</v>
      </c>
      <c r="F193" s="129">
        <v>45798</v>
      </c>
      <c r="G193" s="164" t="s">
        <v>271</v>
      </c>
      <c r="H193" s="163" t="s">
        <v>275</v>
      </c>
      <c r="I193" s="45"/>
      <c r="J193" s="329" t="s">
        <v>347</v>
      </c>
      <c r="K193" s="329"/>
      <c r="L193" s="45"/>
      <c r="M193" s="45"/>
      <c r="N193" s="45"/>
      <c r="O193" s="45"/>
    </row>
    <row r="194" spans="1:15" ht="37.5" x14ac:dyDescent="0.3">
      <c r="A194" s="31">
        <v>193</v>
      </c>
      <c r="B194" s="226" t="s">
        <v>161</v>
      </c>
      <c r="C194" s="132" t="s">
        <v>90</v>
      </c>
      <c r="D194" s="227">
        <v>42.374236000000003</v>
      </c>
      <c r="E194" s="145">
        <v>45788</v>
      </c>
      <c r="F194" s="184">
        <v>45799</v>
      </c>
      <c r="G194" s="164" t="s">
        <v>271</v>
      </c>
      <c r="H194" s="228" t="s">
        <v>457</v>
      </c>
      <c r="I194" s="150"/>
      <c r="J194" s="401" t="s">
        <v>347</v>
      </c>
      <c r="K194" s="401"/>
      <c r="L194" s="45"/>
      <c r="M194" s="45"/>
      <c r="N194" s="45"/>
      <c r="O194" s="45"/>
    </row>
    <row r="195" spans="1:15" ht="25" x14ac:dyDescent="0.3">
      <c r="A195" s="31">
        <v>194</v>
      </c>
      <c r="B195" s="162" t="s">
        <v>388</v>
      </c>
      <c r="C195" s="78" t="s">
        <v>136</v>
      </c>
      <c r="D195" s="169">
        <v>53.323913999999995</v>
      </c>
      <c r="E195" s="69">
        <v>45789</v>
      </c>
      <c r="F195" s="146">
        <v>45799</v>
      </c>
      <c r="G195" s="164" t="s">
        <v>271</v>
      </c>
      <c r="H195" s="163" t="s">
        <v>466</v>
      </c>
      <c r="I195" s="45"/>
      <c r="J195" s="329" t="s">
        <v>347</v>
      </c>
      <c r="K195" s="329"/>
      <c r="L195" s="45"/>
      <c r="M195" s="45"/>
      <c r="N195" s="45"/>
      <c r="O195" s="45"/>
    </row>
    <row r="196" spans="1:15" ht="25" x14ac:dyDescent="0.3">
      <c r="A196" s="31">
        <v>195</v>
      </c>
      <c r="B196" s="162" t="s">
        <v>122</v>
      </c>
      <c r="C196" s="78" t="s">
        <v>90</v>
      </c>
      <c r="D196" s="169">
        <v>42.374236000000003</v>
      </c>
      <c r="E196" s="69">
        <v>45792</v>
      </c>
      <c r="F196" s="146">
        <v>45799</v>
      </c>
      <c r="G196" s="164" t="s">
        <v>271</v>
      </c>
      <c r="H196" s="163" t="s">
        <v>276</v>
      </c>
      <c r="I196" s="45"/>
      <c r="J196" s="329" t="s">
        <v>347</v>
      </c>
      <c r="K196" s="329"/>
      <c r="L196" s="45"/>
      <c r="M196" s="45"/>
      <c r="N196" s="45"/>
      <c r="O196" s="45"/>
    </row>
    <row r="197" spans="1:15" ht="50" x14ac:dyDescent="0.3">
      <c r="A197" s="31">
        <v>196</v>
      </c>
      <c r="B197" s="162" t="s">
        <v>311</v>
      </c>
      <c r="C197" s="78" t="s">
        <v>90</v>
      </c>
      <c r="D197" s="169">
        <v>42.374236000000003</v>
      </c>
      <c r="E197" s="69">
        <v>45790</v>
      </c>
      <c r="F197" s="146">
        <v>45801</v>
      </c>
      <c r="G197" s="164" t="s">
        <v>271</v>
      </c>
      <c r="H197" s="163" t="s">
        <v>439</v>
      </c>
      <c r="I197" s="45"/>
      <c r="J197" s="329" t="s">
        <v>347</v>
      </c>
      <c r="K197" s="329"/>
      <c r="L197" s="45"/>
      <c r="M197" s="45"/>
      <c r="N197" s="45"/>
      <c r="O197" s="45"/>
    </row>
    <row r="198" spans="1:15" ht="62.5" x14ac:dyDescent="0.3">
      <c r="A198" s="31">
        <v>197</v>
      </c>
      <c r="B198" s="162" t="s">
        <v>495</v>
      </c>
      <c r="C198" s="78" t="s">
        <v>90</v>
      </c>
      <c r="D198" s="227">
        <v>42.374236000000003</v>
      </c>
      <c r="E198" s="69">
        <v>45797</v>
      </c>
      <c r="F198" s="146">
        <v>45801</v>
      </c>
      <c r="G198" s="164" t="s">
        <v>271</v>
      </c>
      <c r="H198" s="163" t="s">
        <v>272</v>
      </c>
      <c r="I198" s="45"/>
      <c r="J198" s="329" t="s">
        <v>347</v>
      </c>
      <c r="K198" s="329"/>
      <c r="L198" s="45"/>
      <c r="M198" s="45"/>
      <c r="N198" s="45"/>
      <c r="O198" s="45"/>
    </row>
    <row r="199" spans="1:15" ht="25" x14ac:dyDescent="0.3">
      <c r="A199" s="31">
        <v>198</v>
      </c>
      <c r="B199" s="162" t="s">
        <v>156</v>
      </c>
      <c r="C199" s="78" t="s">
        <v>90</v>
      </c>
      <c r="D199" s="169">
        <v>42.374236000000003</v>
      </c>
      <c r="E199" s="69">
        <v>45797</v>
      </c>
      <c r="F199" s="146">
        <v>45801</v>
      </c>
      <c r="G199" s="164" t="s">
        <v>271</v>
      </c>
      <c r="H199" s="163" t="s">
        <v>277</v>
      </c>
      <c r="I199" s="45"/>
      <c r="J199" s="329" t="s">
        <v>347</v>
      </c>
      <c r="K199" s="329"/>
      <c r="L199" s="45"/>
      <c r="M199" s="45"/>
      <c r="N199" s="45"/>
      <c r="O199" s="45"/>
    </row>
    <row r="200" spans="1:15" ht="37.5" x14ac:dyDescent="0.3">
      <c r="A200" s="31">
        <v>199</v>
      </c>
      <c r="B200" s="162" t="s">
        <v>257</v>
      </c>
      <c r="C200" s="78" t="s">
        <v>467</v>
      </c>
      <c r="D200" s="169">
        <v>78.072999999999993</v>
      </c>
      <c r="E200" s="69">
        <v>45793</v>
      </c>
      <c r="F200" s="146">
        <v>45802</v>
      </c>
      <c r="G200" s="164" t="s">
        <v>271</v>
      </c>
      <c r="H200" s="163" t="s">
        <v>437</v>
      </c>
      <c r="I200" s="45"/>
      <c r="J200" s="329" t="s">
        <v>347</v>
      </c>
      <c r="K200" s="329"/>
      <c r="L200" s="45"/>
      <c r="M200" s="45"/>
      <c r="N200" s="45"/>
      <c r="O200" s="45"/>
    </row>
    <row r="201" spans="1:15" ht="37.5" x14ac:dyDescent="0.3">
      <c r="A201" s="31">
        <v>200</v>
      </c>
      <c r="B201" s="162" t="s">
        <v>139</v>
      </c>
      <c r="C201" s="78" t="s">
        <v>90</v>
      </c>
      <c r="D201" s="169">
        <v>42.374236000000003</v>
      </c>
      <c r="E201" s="69">
        <v>45787</v>
      </c>
      <c r="F201" s="146">
        <v>45802</v>
      </c>
      <c r="G201" s="164" t="s">
        <v>271</v>
      </c>
      <c r="H201" s="163" t="s">
        <v>279</v>
      </c>
      <c r="I201" s="45"/>
      <c r="J201" s="329" t="s">
        <v>347</v>
      </c>
      <c r="K201" s="329"/>
      <c r="L201" s="45"/>
      <c r="M201" s="45"/>
      <c r="N201" s="45"/>
      <c r="O201" s="45"/>
    </row>
    <row r="202" spans="1:15" ht="25" x14ac:dyDescent="0.3">
      <c r="A202" s="31">
        <v>201</v>
      </c>
      <c r="B202" s="162" t="s">
        <v>386</v>
      </c>
      <c r="C202" s="78" t="s">
        <v>90</v>
      </c>
      <c r="D202" s="169">
        <v>42.374236000000003</v>
      </c>
      <c r="E202" s="129">
        <v>45799</v>
      </c>
      <c r="F202" s="146">
        <v>45807</v>
      </c>
      <c r="G202" s="164" t="s">
        <v>271</v>
      </c>
      <c r="H202" s="163" t="s">
        <v>275</v>
      </c>
      <c r="I202" s="45"/>
      <c r="J202" s="329" t="s">
        <v>347</v>
      </c>
      <c r="K202" s="329"/>
      <c r="L202" s="45"/>
      <c r="M202" s="45"/>
      <c r="N202" s="45"/>
      <c r="O202" s="45"/>
    </row>
    <row r="203" spans="1:15" ht="25" x14ac:dyDescent="0.3">
      <c r="A203" s="31">
        <v>202</v>
      </c>
      <c r="B203" s="162" t="s">
        <v>128</v>
      </c>
      <c r="C203" s="132" t="s">
        <v>90</v>
      </c>
      <c r="D203" s="227">
        <v>42.374236000000003</v>
      </c>
      <c r="E203" s="69">
        <v>45800</v>
      </c>
      <c r="F203" s="146">
        <v>45805</v>
      </c>
      <c r="G203" s="164" t="s">
        <v>271</v>
      </c>
      <c r="H203" s="163" t="s">
        <v>276</v>
      </c>
      <c r="I203" s="45"/>
      <c r="J203" s="401" t="s">
        <v>347</v>
      </c>
      <c r="K203" s="401"/>
      <c r="L203" s="45"/>
      <c r="M203" s="45"/>
      <c r="N203" s="45"/>
      <c r="O203" s="45"/>
    </row>
    <row r="204" spans="1:15" ht="62.5" x14ac:dyDescent="0.3">
      <c r="A204" s="31">
        <v>203</v>
      </c>
      <c r="B204" s="162" t="s">
        <v>398</v>
      </c>
      <c r="C204" s="78" t="s">
        <v>90</v>
      </c>
      <c r="D204" s="169">
        <v>42.374236000000003</v>
      </c>
      <c r="E204" s="69">
        <v>45801</v>
      </c>
      <c r="F204" s="146">
        <v>45805</v>
      </c>
      <c r="G204" s="164" t="s">
        <v>271</v>
      </c>
      <c r="H204" s="163" t="s">
        <v>272</v>
      </c>
      <c r="I204" s="45"/>
      <c r="J204" s="329" t="s">
        <v>347</v>
      </c>
      <c r="K204" s="329"/>
      <c r="L204" s="45"/>
      <c r="M204" s="45"/>
      <c r="N204" s="45"/>
      <c r="O204" s="45"/>
    </row>
    <row r="205" spans="1:15" ht="25" x14ac:dyDescent="0.3">
      <c r="A205" s="31">
        <v>204</v>
      </c>
      <c r="B205" s="162" t="s">
        <v>142</v>
      </c>
      <c r="C205" s="78" t="s">
        <v>90</v>
      </c>
      <c r="D205" s="169">
        <v>42.374236000000003</v>
      </c>
      <c r="E205" s="69">
        <v>45801</v>
      </c>
      <c r="F205" s="146">
        <v>45808</v>
      </c>
      <c r="G205" s="164" t="s">
        <v>271</v>
      </c>
      <c r="H205" s="163" t="s">
        <v>277</v>
      </c>
      <c r="I205" s="45"/>
      <c r="J205" s="329" t="s">
        <v>347</v>
      </c>
      <c r="K205" s="329"/>
      <c r="L205" s="45"/>
      <c r="M205" s="45"/>
      <c r="N205" s="45"/>
      <c r="O205" s="45"/>
    </row>
    <row r="206" spans="1:15" ht="37.5" x14ac:dyDescent="0.3">
      <c r="A206" s="31">
        <v>205</v>
      </c>
      <c r="B206" s="177" t="s">
        <v>138</v>
      </c>
      <c r="C206" s="78" t="s">
        <v>90</v>
      </c>
      <c r="D206" s="169">
        <v>42.374236000000003</v>
      </c>
      <c r="E206" s="129">
        <v>45802</v>
      </c>
      <c r="F206" s="146">
        <v>45808</v>
      </c>
      <c r="G206" s="164" t="s">
        <v>271</v>
      </c>
      <c r="H206" s="163" t="s">
        <v>437</v>
      </c>
      <c r="I206" s="45"/>
      <c r="J206" s="329" t="s">
        <v>347</v>
      </c>
      <c r="K206" s="329"/>
      <c r="L206" s="45"/>
      <c r="M206" s="45"/>
      <c r="N206" s="45"/>
      <c r="O206" s="45"/>
    </row>
    <row r="207" spans="1:15" ht="50" x14ac:dyDescent="0.3">
      <c r="A207" s="31">
        <v>206</v>
      </c>
      <c r="B207" s="175" t="s">
        <v>329</v>
      </c>
      <c r="C207" s="78" t="s">
        <v>90</v>
      </c>
      <c r="D207" s="169">
        <v>42.374236000000003</v>
      </c>
      <c r="E207" s="129">
        <v>45799</v>
      </c>
      <c r="F207" s="146">
        <v>45804</v>
      </c>
      <c r="G207" s="164" t="s">
        <v>271</v>
      </c>
      <c r="H207" s="163" t="s">
        <v>435</v>
      </c>
      <c r="I207" s="45"/>
      <c r="J207" s="329" t="s">
        <v>347</v>
      </c>
      <c r="K207" s="329"/>
      <c r="L207" s="45"/>
      <c r="M207" s="45"/>
      <c r="N207" s="45"/>
      <c r="O207" s="45"/>
    </row>
    <row r="208" spans="1:15" ht="50" x14ac:dyDescent="0.3">
      <c r="A208" s="31">
        <v>207</v>
      </c>
      <c r="B208" s="175" t="str">
        <f t="array" ref="B208:C211">[1]!'!Erection!R216C4:R219C5'</f>
        <v>38/5</v>
      </c>
      <c r="C208" s="78" t="str">
        <v>DA+3</v>
      </c>
      <c r="D208" s="169">
        <v>46.048999999999999</v>
      </c>
      <c r="E208" s="137">
        <f t="array" ref="E208:F211">[1]!'!Erection!R216C6:R219C7'</f>
        <v>45805</v>
      </c>
      <c r="F208" s="172">
        <v>45810</v>
      </c>
      <c r="G208" s="164" t="s">
        <v>271</v>
      </c>
      <c r="H208" s="163" t="str">
        <f t="array" ref="H208:H211">[1]!'!Erection!R216C16:R219C16'</f>
        <v>Ananya Traders-1</v>
      </c>
      <c r="I208" s="153">
        <v>30</v>
      </c>
      <c r="J208" s="329" t="s">
        <v>347</v>
      </c>
      <c r="K208" s="329"/>
      <c r="L208" s="45"/>
      <c r="M208" s="45"/>
      <c r="N208" s="45"/>
      <c r="O208" s="45"/>
    </row>
    <row r="209" spans="1:15" ht="25" x14ac:dyDescent="0.3">
      <c r="A209" s="31">
        <v>208</v>
      </c>
      <c r="B209" s="175" t="str">
        <v>23/1</v>
      </c>
      <c r="C209" s="78" t="str">
        <v>DA+9</v>
      </c>
      <c r="D209" s="169">
        <v>55.338999999999999</v>
      </c>
      <c r="E209" s="137">
        <v>45805</v>
      </c>
      <c r="F209" s="172">
        <v>45811</v>
      </c>
      <c r="G209" s="164" t="s">
        <v>271</v>
      </c>
      <c r="H209" s="163" t="str">
        <v>Pinky Dewi</v>
      </c>
      <c r="I209" s="153">
        <v>31</v>
      </c>
      <c r="J209" s="329" t="s">
        <v>347</v>
      </c>
      <c r="K209" s="329"/>
      <c r="L209" s="45"/>
      <c r="M209" s="45"/>
      <c r="N209" s="45"/>
      <c r="O209" s="45"/>
    </row>
    <row r="210" spans="1:15" ht="25" x14ac:dyDescent="0.3">
      <c r="A210" s="31">
        <v>209</v>
      </c>
      <c r="B210" s="175" t="str">
        <v>0/3</v>
      </c>
      <c r="C210" s="78" t="str">
        <v>DA-3</v>
      </c>
      <c r="D210" s="169">
        <v>42.374000000000002</v>
      </c>
      <c r="E210" s="137">
        <v>45802</v>
      </c>
      <c r="F210" s="172">
        <v>45812</v>
      </c>
      <c r="G210" s="164" t="s">
        <v>271</v>
      </c>
      <c r="H210" s="163" t="str">
        <v>Reeta Bharti</v>
      </c>
      <c r="I210" s="153">
        <v>25</v>
      </c>
      <c r="J210" s="329" t="s">
        <v>347</v>
      </c>
      <c r="K210" s="329"/>
      <c r="L210" s="45"/>
      <c r="M210" s="45"/>
      <c r="N210" s="45"/>
      <c r="O210" s="45"/>
    </row>
    <row r="211" spans="1:15" ht="62.5" x14ac:dyDescent="0.3">
      <c r="A211" s="31">
        <v>210</v>
      </c>
      <c r="B211" s="175" t="str">
        <v>56/5</v>
      </c>
      <c r="C211" s="78" t="str">
        <v>DA-3</v>
      </c>
      <c r="D211" s="169">
        <v>42.374000000000002</v>
      </c>
      <c r="E211" s="137">
        <v>45807</v>
      </c>
      <c r="F211" s="172">
        <v>45812</v>
      </c>
      <c r="G211" s="164" t="s">
        <v>271</v>
      </c>
      <c r="H211" s="163" t="str">
        <v>Dewi Construction(Girendra)</v>
      </c>
      <c r="I211" s="153"/>
      <c r="J211" s="329" t="s">
        <v>347</v>
      </c>
      <c r="K211" s="329"/>
      <c r="L211" s="45"/>
      <c r="M211" s="45"/>
      <c r="N211" s="45"/>
      <c r="O211" s="45"/>
    </row>
    <row r="212" spans="1:15" ht="50" x14ac:dyDescent="0.3">
      <c r="A212" s="31">
        <v>211</v>
      </c>
      <c r="B212" s="175" t="s">
        <v>371</v>
      </c>
      <c r="C212" s="78" t="s">
        <v>260</v>
      </c>
      <c r="D212" s="169">
        <v>97.228999999999999</v>
      </c>
      <c r="E212" s="69">
        <v>45804</v>
      </c>
      <c r="F212" s="172">
        <v>45815</v>
      </c>
      <c r="G212" s="164" t="s">
        <v>271</v>
      </c>
      <c r="H212" s="163" t="s">
        <v>435</v>
      </c>
      <c r="I212" s="153">
        <v>42</v>
      </c>
      <c r="J212" s="329" t="s">
        <v>347</v>
      </c>
      <c r="K212" s="329"/>
      <c r="L212" s="45"/>
      <c r="M212" s="45"/>
      <c r="N212" s="45"/>
      <c r="O212" s="45"/>
    </row>
    <row r="213" spans="1:15" ht="25" x14ac:dyDescent="0.3">
      <c r="A213" s="31">
        <v>212</v>
      </c>
      <c r="B213" s="162" t="s">
        <v>209</v>
      </c>
      <c r="C213" s="78" t="s">
        <v>71</v>
      </c>
      <c r="D213" s="169">
        <v>46.048999999999999</v>
      </c>
      <c r="E213" s="69">
        <v>45811</v>
      </c>
      <c r="F213" s="172">
        <v>45816</v>
      </c>
      <c r="G213" s="164" t="s">
        <v>271</v>
      </c>
      <c r="H213" s="163" t="s">
        <v>277</v>
      </c>
      <c r="I213" s="153">
        <v>34</v>
      </c>
      <c r="J213" s="329" t="s">
        <v>347</v>
      </c>
      <c r="K213" s="329"/>
      <c r="L213" s="45"/>
      <c r="M213" s="45"/>
      <c r="N213" s="45"/>
      <c r="O213" s="45"/>
    </row>
    <row r="214" spans="1:15" ht="25" x14ac:dyDescent="0.3">
      <c r="A214" s="31">
        <v>213</v>
      </c>
      <c r="B214" s="162" t="s">
        <v>147</v>
      </c>
      <c r="C214" s="78" t="s">
        <v>70</v>
      </c>
      <c r="D214" s="169">
        <v>43.776000000000003</v>
      </c>
      <c r="E214" s="69">
        <v>45812</v>
      </c>
      <c r="F214" s="172">
        <v>45816</v>
      </c>
      <c r="G214" s="164" t="s">
        <v>271</v>
      </c>
      <c r="H214" s="163" t="s">
        <v>520</v>
      </c>
      <c r="I214" s="31">
        <v>30</v>
      </c>
      <c r="J214" s="329" t="s">
        <v>347</v>
      </c>
      <c r="K214" s="329"/>
      <c r="L214" s="45"/>
      <c r="M214" s="45"/>
      <c r="N214" s="45"/>
      <c r="O214" s="45"/>
    </row>
    <row r="215" spans="1:15" ht="25" x14ac:dyDescent="0.3">
      <c r="A215" s="31">
        <v>214</v>
      </c>
      <c r="B215" s="162" t="s">
        <v>488</v>
      </c>
      <c r="C215" s="78" t="s">
        <v>90</v>
      </c>
      <c r="D215" s="169">
        <v>42.374000000000002</v>
      </c>
      <c r="E215" s="69">
        <v>45813</v>
      </c>
      <c r="F215" s="172">
        <v>45818</v>
      </c>
      <c r="G215" s="164" t="s">
        <v>271</v>
      </c>
      <c r="H215" s="163" t="s">
        <v>275</v>
      </c>
      <c r="I215" s="31">
        <v>24</v>
      </c>
      <c r="J215" s="329" t="s">
        <v>347</v>
      </c>
      <c r="K215" s="329"/>
      <c r="L215" s="45"/>
      <c r="M215" s="45"/>
      <c r="N215" s="45"/>
      <c r="O215" s="45"/>
    </row>
    <row r="216" spans="1:15" ht="50" x14ac:dyDescent="0.3">
      <c r="A216" s="31">
        <v>215</v>
      </c>
      <c r="B216" s="176" t="s">
        <v>141</v>
      </c>
      <c r="C216" s="78" t="s">
        <v>70</v>
      </c>
      <c r="D216" s="169">
        <v>43.776000000000003</v>
      </c>
      <c r="E216" s="137">
        <v>45816</v>
      </c>
      <c r="F216" s="172">
        <v>45820</v>
      </c>
      <c r="G216" s="164" t="s">
        <v>271</v>
      </c>
      <c r="H216" s="163" t="s">
        <v>435</v>
      </c>
      <c r="I216" s="31">
        <v>42</v>
      </c>
      <c r="J216" s="329" t="s">
        <v>347</v>
      </c>
      <c r="K216" s="329"/>
      <c r="L216" s="45"/>
      <c r="M216" s="45"/>
      <c r="N216" s="45"/>
      <c r="O216" s="45"/>
    </row>
    <row r="217" spans="1:15" x14ac:dyDescent="0.3">
      <c r="A217" s="31">
        <v>216</v>
      </c>
      <c r="B217" s="238" t="s">
        <v>254</v>
      </c>
      <c r="C217" s="78" t="s">
        <v>90</v>
      </c>
      <c r="D217" s="169">
        <v>42.374000000000002</v>
      </c>
      <c r="E217" s="247">
        <v>45810</v>
      </c>
      <c r="F217" s="172">
        <v>45820</v>
      </c>
      <c r="G217" s="164" t="s">
        <v>271</v>
      </c>
      <c r="H217" s="163" t="s">
        <v>527</v>
      </c>
      <c r="I217" s="147">
        <v>20</v>
      </c>
      <c r="J217" s="329" t="s">
        <v>347</v>
      </c>
      <c r="K217" s="329"/>
      <c r="L217" s="45"/>
      <c r="M217" s="45"/>
      <c r="N217" s="45"/>
      <c r="O217" s="45"/>
    </row>
    <row r="218" spans="1:15" ht="25" x14ac:dyDescent="0.3">
      <c r="A218" s="31">
        <v>217</v>
      </c>
      <c r="B218" s="162" t="s">
        <v>413</v>
      </c>
      <c r="C218" s="78" t="s">
        <v>70</v>
      </c>
      <c r="D218" s="169">
        <v>43.776000000000003</v>
      </c>
      <c r="E218" s="69">
        <v>45817</v>
      </c>
      <c r="F218" s="172">
        <v>45825</v>
      </c>
      <c r="G218" s="164" t="s">
        <v>271</v>
      </c>
      <c r="H218" s="163" t="s">
        <v>277</v>
      </c>
      <c r="I218" s="31">
        <v>24</v>
      </c>
      <c r="J218" s="329" t="s">
        <v>347</v>
      </c>
      <c r="K218" s="329"/>
      <c r="L218" s="45"/>
      <c r="M218" s="45"/>
      <c r="N218" s="45"/>
      <c r="O218" s="45"/>
    </row>
    <row r="219" spans="1:15" ht="25" x14ac:dyDescent="0.3">
      <c r="A219" s="31">
        <v>218</v>
      </c>
      <c r="B219" s="162" t="s">
        <v>368</v>
      </c>
      <c r="C219" s="78" t="s">
        <v>71</v>
      </c>
      <c r="D219" s="169">
        <v>46.048999999999999</v>
      </c>
      <c r="E219" s="69">
        <v>45807</v>
      </c>
      <c r="F219" s="172">
        <v>45825</v>
      </c>
      <c r="G219" s="164" t="s">
        <v>271</v>
      </c>
      <c r="H219" s="163" t="s">
        <v>466</v>
      </c>
      <c r="I219" s="31">
        <v>21</v>
      </c>
      <c r="J219" s="329" t="s">
        <v>347</v>
      </c>
      <c r="K219" s="329"/>
      <c r="L219" s="45"/>
      <c r="M219" s="45"/>
      <c r="N219" s="45"/>
      <c r="O219" s="45"/>
    </row>
    <row r="220" spans="1:15" ht="25" x14ac:dyDescent="0.3">
      <c r="A220" s="31">
        <v>219</v>
      </c>
      <c r="B220" s="162" t="s">
        <v>390</v>
      </c>
      <c r="C220" s="78" t="s">
        <v>522</v>
      </c>
      <c r="D220" s="169">
        <v>67.111999999999995</v>
      </c>
      <c r="E220" s="69">
        <v>45817</v>
      </c>
      <c r="F220" s="172">
        <v>45827</v>
      </c>
      <c r="G220" s="164" t="s">
        <v>271</v>
      </c>
      <c r="H220" s="163" t="s">
        <v>520</v>
      </c>
      <c r="I220" s="31">
        <v>25</v>
      </c>
      <c r="J220" s="329" t="s">
        <v>347</v>
      </c>
      <c r="K220" s="329"/>
      <c r="L220" s="45"/>
      <c r="M220" s="45"/>
      <c r="N220" s="45"/>
      <c r="O220" s="45"/>
    </row>
    <row r="221" spans="1:15" ht="25" x14ac:dyDescent="0.3">
      <c r="A221" s="31">
        <v>220</v>
      </c>
      <c r="B221" s="162" t="s">
        <v>493</v>
      </c>
      <c r="C221" s="78" t="s">
        <v>383</v>
      </c>
      <c r="D221" s="244">
        <v>143.46199999999999</v>
      </c>
      <c r="E221" s="69">
        <v>45798</v>
      </c>
      <c r="F221" s="248">
        <v>45829</v>
      </c>
      <c r="G221" s="164" t="s">
        <v>271</v>
      </c>
      <c r="H221" s="163" t="s">
        <v>278</v>
      </c>
      <c r="I221" s="31">
        <v>25</v>
      </c>
      <c r="J221" s="329" t="s">
        <v>347</v>
      </c>
      <c r="K221" s="329"/>
      <c r="L221" s="45"/>
      <c r="M221" s="45"/>
      <c r="N221" s="45"/>
      <c r="O221" s="45"/>
    </row>
    <row r="222" spans="1:15" ht="25" x14ac:dyDescent="0.3">
      <c r="A222" s="31">
        <v>221</v>
      </c>
      <c r="B222" s="162" t="s">
        <v>309</v>
      </c>
      <c r="C222" s="78" t="s">
        <v>526</v>
      </c>
      <c r="D222" s="244">
        <v>73.426000000000002</v>
      </c>
      <c r="E222" s="69">
        <v>45813</v>
      </c>
      <c r="F222" s="248">
        <v>45831</v>
      </c>
      <c r="G222" s="164" t="s">
        <v>271</v>
      </c>
      <c r="H222" s="163" t="s">
        <v>275</v>
      </c>
      <c r="I222" s="31">
        <v>21</v>
      </c>
      <c r="J222" s="329" t="s">
        <v>347</v>
      </c>
      <c r="K222" s="329"/>
      <c r="M222" s="45"/>
      <c r="N222" s="45"/>
      <c r="O222" s="45"/>
    </row>
    <row r="223" spans="1:15" ht="25" x14ac:dyDescent="0.3">
      <c r="A223" s="31">
        <v>222</v>
      </c>
      <c r="B223" s="162" t="s">
        <v>500</v>
      </c>
      <c r="C223" s="78" t="s">
        <v>71</v>
      </c>
      <c r="D223" s="169">
        <v>46.048999999999999</v>
      </c>
      <c r="E223" s="69">
        <v>45828</v>
      </c>
      <c r="F223" s="172">
        <v>45834</v>
      </c>
      <c r="G223" s="164" t="s">
        <v>271</v>
      </c>
      <c r="H223" s="163" t="s">
        <v>520</v>
      </c>
      <c r="I223" s="31">
        <v>25</v>
      </c>
      <c r="L223" s="45"/>
      <c r="M223" s="45"/>
      <c r="N223" s="45"/>
      <c r="O223" s="45"/>
    </row>
    <row r="224" spans="1:15" ht="25" x14ac:dyDescent="0.3">
      <c r="A224" s="31">
        <v>223</v>
      </c>
      <c r="B224" s="162" t="s">
        <v>385</v>
      </c>
      <c r="C224" s="78" t="s">
        <v>71</v>
      </c>
      <c r="D224" s="169">
        <v>46.048999999999999</v>
      </c>
      <c r="E224" s="69">
        <v>45814</v>
      </c>
      <c r="F224" s="172">
        <v>45834</v>
      </c>
      <c r="G224" s="164" t="s">
        <v>271</v>
      </c>
      <c r="H224" s="163" t="s">
        <v>402</v>
      </c>
      <c r="I224" s="31">
        <v>18</v>
      </c>
      <c r="J224" s="329" t="s">
        <v>347</v>
      </c>
      <c r="K224" s="329"/>
      <c r="L224" s="45"/>
      <c r="M224" s="45"/>
      <c r="N224" s="45"/>
      <c r="O224" s="45"/>
    </row>
    <row r="225" spans="1:15" ht="50" x14ac:dyDescent="0.3">
      <c r="A225" s="31">
        <v>224</v>
      </c>
      <c r="B225" s="198" t="s">
        <v>360</v>
      </c>
      <c r="C225" s="175" t="s">
        <v>361</v>
      </c>
      <c r="D225" s="175">
        <v>104.867</v>
      </c>
      <c r="E225" s="137">
        <v>45822</v>
      </c>
      <c r="F225" s="172">
        <v>45836</v>
      </c>
      <c r="G225" s="164" t="s">
        <v>271</v>
      </c>
      <c r="H225" s="163" t="s">
        <v>435</v>
      </c>
      <c r="I225" s="31">
        <v>33</v>
      </c>
      <c r="J225" s="329" t="s">
        <v>347</v>
      </c>
      <c r="K225" s="329"/>
      <c r="L225" s="45"/>
      <c r="M225" s="45"/>
      <c r="N225" s="45"/>
      <c r="O225" s="45"/>
    </row>
    <row r="226" spans="1:15" ht="25" x14ac:dyDescent="0.3">
      <c r="A226" s="31">
        <v>225</v>
      </c>
      <c r="B226" s="162" t="s">
        <v>375</v>
      </c>
      <c r="C226" s="78" t="s">
        <v>90</v>
      </c>
      <c r="D226" s="169">
        <v>42.374000000000002</v>
      </c>
      <c r="E226" s="69">
        <v>45828</v>
      </c>
      <c r="F226" s="172">
        <v>45836</v>
      </c>
      <c r="G226" s="164" t="s">
        <v>271</v>
      </c>
      <c r="H226" s="163" t="s">
        <v>466</v>
      </c>
      <c r="I226" s="31">
        <v>22</v>
      </c>
      <c r="J226" s="329" t="s">
        <v>347</v>
      </c>
      <c r="K226" s="329"/>
      <c r="L226" s="45"/>
      <c r="M226" s="45"/>
      <c r="N226" s="45"/>
      <c r="O226" s="45"/>
    </row>
    <row r="227" spans="1:15" ht="25" x14ac:dyDescent="0.3">
      <c r="A227" s="31">
        <v>226</v>
      </c>
      <c r="B227" s="162" t="s">
        <v>440</v>
      </c>
      <c r="C227" s="78" t="s">
        <v>90</v>
      </c>
      <c r="D227" s="169">
        <v>42.374000000000002</v>
      </c>
      <c r="E227" s="69">
        <v>12962</v>
      </c>
      <c r="F227" s="146">
        <v>45837</v>
      </c>
      <c r="G227" s="164" t="s">
        <v>271</v>
      </c>
      <c r="H227" s="163" t="s">
        <v>520</v>
      </c>
      <c r="I227" s="31">
        <v>28</v>
      </c>
      <c r="J227" s="329" t="s">
        <v>347</v>
      </c>
      <c r="K227" s="329"/>
      <c r="L227" s="45"/>
      <c r="M227" s="45"/>
      <c r="N227" s="45"/>
      <c r="O227" s="45"/>
    </row>
    <row r="228" spans="1:15" ht="50" x14ac:dyDescent="0.3">
      <c r="A228" s="31">
        <v>227</v>
      </c>
      <c r="B228" s="162" t="s">
        <v>486</v>
      </c>
      <c r="C228" s="78" t="s">
        <v>378</v>
      </c>
      <c r="D228" s="169">
        <v>161.35499999999999</v>
      </c>
      <c r="E228" s="69">
        <v>45811</v>
      </c>
      <c r="F228" s="172">
        <v>45837</v>
      </c>
      <c r="G228" s="164" t="s">
        <v>271</v>
      </c>
      <c r="H228" s="163" t="s">
        <v>439</v>
      </c>
      <c r="I228" s="31">
        <v>32</v>
      </c>
      <c r="J228" s="329" t="s">
        <v>347</v>
      </c>
      <c r="K228" s="329"/>
      <c r="L228" s="45"/>
      <c r="M228" s="45"/>
      <c r="N228" s="45"/>
      <c r="O228" s="45"/>
    </row>
    <row r="229" spans="1:15" ht="25" x14ac:dyDescent="0.3">
      <c r="A229" s="31">
        <v>228</v>
      </c>
      <c r="B229" s="198" t="s">
        <v>172</v>
      </c>
      <c r="C229" s="78" t="s">
        <v>90</v>
      </c>
      <c r="D229" s="169">
        <v>42.374000000000002</v>
      </c>
      <c r="E229" s="266">
        <v>45832</v>
      </c>
      <c r="F229" s="146">
        <v>45837</v>
      </c>
      <c r="G229" s="164" t="s">
        <v>271</v>
      </c>
      <c r="H229" s="163" t="s">
        <v>275</v>
      </c>
      <c r="I229" s="31">
        <v>22</v>
      </c>
      <c r="J229" s="329" t="s">
        <v>347</v>
      </c>
      <c r="K229" s="329"/>
      <c r="L229" s="45"/>
      <c r="M229" s="45"/>
      <c r="N229" s="45"/>
      <c r="O229" s="45"/>
    </row>
    <row r="230" spans="1:15" x14ac:dyDescent="0.3">
      <c r="A230" s="31">
        <v>229</v>
      </c>
      <c r="B230" s="226" t="s">
        <v>412</v>
      </c>
      <c r="C230" s="260" t="s">
        <v>405</v>
      </c>
      <c r="D230" s="227">
        <v>188.37799999999999</v>
      </c>
      <c r="E230" s="145">
        <v>45805</v>
      </c>
      <c r="F230" s="261">
        <v>45838</v>
      </c>
      <c r="G230" s="164" t="s">
        <v>271</v>
      </c>
      <c r="H230" s="228" t="s">
        <v>427</v>
      </c>
      <c r="I230" s="52">
        <v>41</v>
      </c>
      <c r="J230" s="401" t="s">
        <v>347</v>
      </c>
      <c r="K230" s="401"/>
      <c r="L230" s="45"/>
      <c r="M230" s="45"/>
      <c r="N230" s="45"/>
      <c r="O230" s="45"/>
    </row>
    <row r="231" spans="1:15" ht="25" x14ac:dyDescent="0.3">
      <c r="A231" s="31">
        <v>230</v>
      </c>
      <c r="B231" s="162" t="s">
        <v>215</v>
      </c>
      <c r="C231" s="78" t="s">
        <v>71</v>
      </c>
      <c r="D231" s="249">
        <v>46.048999999999999</v>
      </c>
      <c r="E231" s="69">
        <v>45830</v>
      </c>
      <c r="F231" s="172">
        <v>45843</v>
      </c>
      <c r="G231" s="164" t="s">
        <v>271</v>
      </c>
      <c r="H231" s="163" t="s">
        <v>278</v>
      </c>
      <c r="I231" s="31">
        <v>25</v>
      </c>
      <c r="J231" s="329" t="s">
        <v>347</v>
      </c>
      <c r="K231" s="329"/>
      <c r="L231" s="45"/>
      <c r="M231" s="45"/>
      <c r="N231" s="45"/>
      <c r="O231" s="45"/>
    </row>
    <row r="232" spans="1:15" ht="25" x14ac:dyDescent="0.3">
      <c r="A232" s="31">
        <v>231</v>
      </c>
      <c r="B232" s="162" t="s">
        <v>384</v>
      </c>
      <c r="C232" s="78" t="s">
        <v>71</v>
      </c>
      <c r="D232" s="249">
        <v>46.048999999999999</v>
      </c>
      <c r="E232" s="69">
        <v>45840</v>
      </c>
      <c r="F232" s="172">
        <v>45845</v>
      </c>
      <c r="G232" s="164" t="s">
        <v>271</v>
      </c>
      <c r="H232" s="163" t="s">
        <v>520</v>
      </c>
      <c r="I232" s="31">
        <v>28</v>
      </c>
      <c r="J232" s="329" t="s">
        <v>347</v>
      </c>
      <c r="K232" s="329"/>
      <c r="L232" s="154"/>
      <c r="M232" s="45"/>
      <c r="N232" s="45"/>
      <c r="O232" s="45"/>
    </row>
    <row r="233" spans="1:15" ht="25" x14ac:dyDescent="0.3">
      <c r="A233" s="31">
        <v>232</v>
      </c>
      <c r="B233" s="162" t="s">
        <v>159</v>
      </c>
      <c r="C233" s="175" t="s">
        <v>162</v>
      </c>
      <c r="D233" s="264">
        <v>55.338999999999999</v>
      </c>
      <c r="E233" s="69">
        <v>45840</v>
      </c>
      <c r="F233" s="172">
        <v>45850</v>
      </c>
      <c r="G233" s="164" t="s">
        <v>271</v>
      </c>
      <c r="H233" s="163" t="s">
        <v>275</v>
      </c>
      <c r="I233" s="31">
        <v>23</v>
      </c>
      <c r="J233" s="329" t="s">
        <v>347</v>
      </c>
      <c r="K233" s="329"/>
      <c r="L233" s="45"/>
      <c r="M233" s="45"/>
      <c r="N233" s="45"/>
      <c r="O233" s="45"/>
    </row>
    <row r="234" spans="1:15" ht="50" x14ac:dyDescent="0.3">
      <c r="A234" s="31">
        <v>233</v>
      </c>
      <c r="B234" s="162" t="s">
        <v>444</v>
      </c>
      <c r="C234" s="175" t="s">
        <v>379</v>
      </c>
      <c r="D234" s="264">
        <v>101.69199999999999</v>
      </c>
      <c r="E234" s="69">
        <v>45843</v>
      </c>
      <c r="F234" s="263">
        <v>45856</v>
      </c>
      <c r="G234" s="164" t="s">
        <v>271</v>
      </c>
      <c r="H234" s="163" t="s">
        <v>439</v>
      </c>
      <c r="I234" s="31">
        <v>28</v>
      </c>
      <c r="J234" s="329" t="s">
        <v>347</v>
      </c>
      <c r="K234" s="329"/>
      <c r="L234" s="45"/>
      <c r="M234" s="45"/>
      <c r="N234" s="45"/>
      <c r="O234" s="45"/>
    </row>
    <row r="235" spans="1:15" ht="25" x14ac:dyDescent="0.3">
      <c r="A235" s="31">
        <v>234</v>
      </c>
      <c r="B235" s="162" t="s">
        <v>356</v>
      </c>
      <c r="C235" s="245" t="s">
        <v>342</v>
      </c>
      <c r="D235" s="268">
        <v>86.256</v>
      </c>
      <c r="E235" s="69">
        <v>45828</v>
      </c>
      <c r="F235" s="172">
        <v>45860</v>
      </c>
      <c r="G235" s="164" t="s">
        <v>271</v>
      </c>
      <c r="H235" s="163" t="s">
        <v>277</v>
      </c>
      <c r="I235" s="31">
        <v>22</v>
      </c>
      <c r="J235" s="329" t="s">
        <v>347</v>
      </c>
      <c r="K235" s="329"/>
      <c r="L235" s="45"/>
      <c r="M235" s="45"/>
      <c r="N235" s="45"/>
      <c r="O235" s="45"/>
    </row>
    <row r="236" spans="1:15" ht="25" x14ac:dyDescent="0.3">
      <c r="A236" s="31">
        <v>235</v>
      </c>
      <c r="B236" s="162" t="s">
        <v>362</v>
      </c>
      <c r="C236" s="267" t="s">
        <v>260</v>
      </c>
      <c r="D236" s="265">
        <v>97.23</v>
      </c>
      <c r="E236" s="69">
        <v>45851</v>
      </c>
      <c r="F236" s="172">
        <v>45869</v>
      </c>
      <c r="G236" s="164" t="s">
        <v>271</v>
      </c>
      <c r="H236" s="163" t="s">
        <v>275</v>
      </c>
      <c r="I236" s="31">
        <v>28</v>
      </c>
      <c r="J236" s="329" t="s">
        <v>347</v>
      </c>
      <c r="K236" s="329"/>
      <c r="L236" s="45"/>
      <c r="M236" s="45"/>
      <c r="N236" s="45"/>
      <c r="O236" s="45"/>
    </row>
    <row r="237" spans="1:15" ht="50" x14ac:dyDescent="0.3">
      <c r="A237" s="31">
        <v>236</v>
      </c>
      <c r="B237" s="162" t="s">
        <v>397</v>
      </c>
      <c r="C237" s="245" t="s">
        <v>383</v>
      </c>
      <c r="D237" s="268">
        <v>143.46199999999999</v>
      </c>
      <c r="E237" s="69">
        <v>45857</v>
      </c>
      <c r="F237" s="172">
        <v>45877</v>
      </c>
      <c r="G237" s="164" t="s">
        <v>271</v>
      </c>
      <c r="H237" s="163" t="s">
        <v>439</v>
      </c>
      <c r="I237" s="31">
        <v>32</v>
      </c>
      <c r="J237" s="329" t="s">
        <v>347</v>
      </c>
      <c r="K237" s="329"/>
      <c r="L237" s="45"/>
      <c r="M237" s="45"/>
      <c r="N237" s="45"/>
      <c r="O237" s="45"/>
    </row>
    <row r="238" spans="1:15" x14ac:dyDescent="0.3">
      <c r="A238" s="31">
        <v>237</v>
      </c>
      <c r="B238" s="162" t="s">
        <v>404</v>
      </c>
      <c r="C238" s="175" t="s">
        <v>405</v>
      </c>
      <c r="D238" s="264">
        <v>188.37799999999999</v>
      </c>
      <c r="E238" s="69">
        <v>45840</v>
      </c>
      <c r="F238" s="172">
        <v>45880</v>
      </c>
      <c r="G238" s="164" t="s">
        <v>271</v>
      </c>
      <c r="H238" s="163" t="s">
        <v>427</v>
      </c>
      <c r="I238" s="31">
        <v>27</v>
      </c>
      <c r="J238" s="329" t="s">
        <v>347</v>
      </c>
      <c r="K238" s="329"/>
      <c r="L238" s="45"/>
      <c r="M238" s="45"/>
      <c r="N238" s="45"/>
      <c r="O238" s="45"/>
    </row>
    <row r="239" spans="1:15" ht="25" x14ac:dyDescent="0.3">
      <c r="A239" s="31">
        <v>238</v>
      </c>
      <c r="B239" s="162" t="s">
        <v>374</v>
      </c>
      <c r="C239" s="267" t="s">
        <v>71</v>
      </c>
      <c r="D239" s="269">
        <v>46.048999999999999</v>
      </c>
      <c r="E239" s="69">
        <v>45866</v>
      </c>
      <c r="F239" s="172">
        <v>45886</v>
      </c>
      <c r="G239" s="164" t="s">
        <v>271</v>
      </c>
      <c r="H239" s="163" t="s">
        <v>533</v>
      </c>
      <c r="I239" s="31">
        <v>30</v>
      </c>
      <c r="J239" s="329" t="s">
        <v>347</v>
      </c>
      <c r="K239" s="329"/>
      <c r="L239" s="45"/>
      <c r="M239" s="45"/>
      <c r="N239" s="45"/>
      <c r="O239" s="45"/>
    </row>
    <row r="240" spans="1:15" ht="25" x14ac:dyDescent="0.3">
      <c r="A240" s="31">
        <v>239</v>
      </c>
      <c r="B240" s="162" t="s">
        <v>164</v>
      </c>
      <c r="C240" s="267" t="s">
        <v>71</v>
      </c>
      <c r="D240" s="269">
        <v>46.048999999999999</v>
      </c>
      <c r="E240" s="69">
        <v>45883</v>
      </c>
      <c r="F240" s="172">
        <v>45895</v>
      </c>
      <c r="G240" s="164" t="s">
        <v>271</v>
      </c>
      <c r="H240" s="163" t="s">
        <v>541</v>
      </c>
      <c r="I240" s="31">
        <v>27</v>
      </c>
      <c r="J240" s="329" t="s">
        <v>347</v>
      </c>
      <c r="K240" s="329"/>
      <c r="L240" s="45"/>
      <c r="M240" s="45"/>
      <c r="N240" s="45"/>
      <c r="O240" s="45"/>
    </row>
    <row r="241" spans="1:15" ht="37.5" x14ac:dyDescent="0.3">
      <c r="A241" s="31">
        <v>240</v>
      </c>
      <c r="B241" s="162" t="s">
        <v>376</v>
      </c>
      <c r="C241" s="267" t="s">
        <v>378</v>
      </c>
      <c r="D241" s="269">
        <v>161.35499999999999</v>
      </c>
      <c r="E241" s="69">
        <v>45864</v>
      </c>
      <c r="F241" s="172">
        <v>45896</v>
      </c>
      <c r="G241" s="164" t="s">
        <v>271</v>
      </c>
      <c r="H241" s="163" t="s">
        <v>621</v>
      </c>
      <c r="I241" s="31">
        <v>32</v>
      </c>
      <c r="J241" s="329" t="s">
        <v>347</v>
      </c>
      <c r="K241" s="329"/>
      <c r="L241" s="45"/>
      <c r="M241" s="45"/>
      <c r="N241" s="45"/>
      <c r="O241" s="45"/>
    </row>
    <row r="242" spans="1:15" ht="25" x14ac:dyDescent="0.3">
      <c r="A242" s="31">
        <v>241</v>
      </c>
      <c r="B242" s="162" t="s">
        <v>450</v>
      </c>
      <c r="C242" s="267" t="s">
        <v>467</v>
      </c>
      <c r="D242" s="269">
        <v>78.072999999999993</v>
      </c>
      <c r="E242" s="69">
        <v>45878</v>
      </c>
      <c r="F242" s="172">
        <v>45899</v>
      </c>
      <c r="G242" s="164" t="s">
        <v>271</v>
      </c>
      <c r="H242" s="163" t="s">
        <v>539</v>
      </c>
      <c r="I242" s="31">
        <v>30</v>
      </c>
      <c r="J242" s="329" t="s">
        <v>347</v>
      </c>
      <c r="K242" s="329"/>
      <c r="L242" s="45"/>
      <c r="M242" s="45"/>
      <c r="N242" s="45"/>
      <c r="O242" s="45"/>
    </row>
    <row r="243" spans="1:15" ht="25" x14ac:dyDescent="0.3">
      <c r="A243" s="31">
        <v>242</v>
      </c>
      <c r="B243" s="162" t="s">
        <v>418</v>
      </c>
      <c r="C243" s="267" t="s">
        <v>429</v>
      </c>
      <c r="D243" s="269">
        <v>75.849999999999994</v>
      </c>
      <c r="E243" s="69">
        <v>45873</v>
      </c>
      <c r="F243" s="172">
        <v>45899</v>
      </c>
      <c r="G243" s="164" t="s">
        <v>271</v>
      </c>
      <c r="H243" s="163" t="s">
        <v>538</v>
      </c>
      <c r="I243" s="31">
        <v>25</v>
      </c>
      <c r="J243" s="329" t="s">
        <v>347</v>
      </c>
      <c r="K243" s="329"/>
      <c r="L243" s="45"/>
      <c r="M243" s="45"/>
      <c r="N243" s="45"/>
      <c r="O243" s="45"/>
    </row>
    <row r="244" spans="1:15" ht="37.5" x14ac:dyDescent="0.3">
      <c r="A244" s="31">
        <v>243</v>
      </c>
      <c r="B244" s="162" t="s">
        <v>446</v>
      </c>
      <c r="C244" s="267" t="s">
        <v>260</v>
      </c>
      <c r="D244" s="269">
        <v>97.228999999999999</v>
      </c>
      <c r="E244" s="69">
        <v>45871</v>
      </c>
      <c r="F244" s="172">
        <v>45899</v>
      </c>
      <c r="G244" s="164" t="s">
        <v>271</v>
      </c>
      <c r="H244" s="163" t="s">
        <v>625</v>
      </c>
      <c r="I244" s="31">
        <v>30</v>
      </c>
      <c r="J244" s="329" t="s">
        <v>347</v>
      </c>
      <c r="K244" s="329"/>
      <c r="L244" s="45"/>
      <c r="M244" s="45"/>
      <c r="N244" s="45"/>
      <c r="O244" s="45"/>
    </row>
    <row r="245" spans="1:15" ht="14.5" x14ac:dyDescent="0.3">
      <c r="A245" s="31">
        <v>244</v>
      </c>
      <c r="B245" s="162" t="s">
        <v>414</v>
      </c>
      <c r="C245" s="267" t="s">
        <v>542</v>
      </c>
      <c r="D245" s="269">
        <v>97.65</v>
      </c>
      <c r="E245" s="69">
        <v>45881</v>
      </c>
      <c r="F245" s="172">
        <v>45902</v>
      </c>
      <c r="G245" s="164" t="s">
        <v>271</v>
      </c>
      <c r="H245" s="163" t="s">
        <v>427</v>
      </c>
      <c r="I245" s="31">
        <v>30</v>
      </c>
      <c r="J245" s="329" t="s">
        <v>347</v>
      </c>
      <c r="K245" s="329"/>
      <c r="L245" s="45"/>
      <c r="M245" s="45"/>
      <c r="N245" s="45"/>
      <c r="O245" s="45"/>
    </row>
    <row r="246" spans="1:15" ht="25" x14ac:dyDescent="0.3">
      <c r="A246" s="31">
        <v>245</v>
      </c>
      <c r="B246" s="162" t="s">
        <v>494</v>
      </c>
      <c r="C246" s="267" t="s">
        <v>383</v>
      </c>
      <c r="D246" s="269">
        <v>118.43</v>
      </c>
      <c r="E246" s="69">
        <v>45879</v>
      </c>
      <c r="F246" s="172">
        <v>45907</v>
      </c>
      <c r="G246" s="164" t="s">
        <v>271</v>
      </c>
      <c r="H246" s="163" t="s">
        <v>624</v>
      </c>
      <c r="I246" s="31">
        <v>34</v>
      </c>
      <c r="J246" s="329" t="s">
        <v>347</v>
      </c>
      <c r="K246" s="329"/>
      <c r="L246" s="45"/>
      <c r="M246" s="45"/>
      <c r="N246" s="45"/>
      <c r="O246" s="45"/>
    </row>
    <row r="247" spans="1:15" ht="25" x14ac:dyDescent="0.3">
      <c r="A247" s="31">
        <v>246</v>
      </c>
      <c r="B247" s="162" t="s">
        <v>286</v>
      </c>
      <c r="C247" s="267" t="s">
        <v>162</v>
      </c>
      <c r="D247" s="269">
        <v>55.338999999999999</v>
      </c>
      <c r="E247" s="69">
        <v>45887</v>
      </c>
      <c r="F247" s="172">
        <v>45904</v>
      </c>
      <c r="G247" s="164" t="s">
        <v>271</v>
      </c>
      <c r="H247" s="163" t="s">
        <v>533</v>
      </c>
      <c r="I247" s="31">
        <v>27</v>
      </c>
      <c r="J247" s="329" t="s">
        <v>347</v>
      </c>
      <c r="K247" s="329"/>
      <c r="L247" s="45"/>
      <c r="M247" s="45"/>
      <c r="N247" s="45"/>
      <c r="O247" s="45"/>
    </row>
    <row r="248" spans="1:15" ht="25" x14ac:dyDescent="0.3">
      <c r="A248" s="31">
        <v>247</v>
      </c>
      <c r="B248" s="162" t="s">
        <v>325</v>
      </c>
      <c r="C248" s="267" t="s">
        <v>628</v>
      </c>
      <c r="D248" s="269">
        <v>90.125</v>
      </c>
      <c r="E248" s="69">
        <v>45908</v>
      </c>
      <c r="F248" s="172"/>
      <c r="G248" s="324" t="s">
        <v>663</v>
      </c>
      <c r="H248" s="163" t="s">
        <v>624</v>
      </c>
      <c r="I248" s="31">
        <v>34</v>
      </c>
      <c r="J248" s="329" t="s">
        <v>347</v>
      </c>
      <c r="K248" s="329"/>
      <c r="L248" s="45"/>
      <c r="M248" s="45"/>
      <c r="N248" s="45"/>
      <c r="O248" s="45"/>
    </row>
    <row r="249" spans="1:15" ht="25" x14ac:dyDescent="0.3">
      <c r="A249" s="31">
        <v>248</v>
      </c>
      <c r="B249" s="162" t="s">
        <v>324</v>
      </c>
      <c r="C249" s="267" t="s">
        <v>90</v>
      </c>
      <c r="D249" s="269">
        <v>42.374000000000002</v>
      </c>
      <c r="E249" s="69">
        <v>45887</v>
      </c>
      <c r="F249" s="172"/>
      <c r="G249" s="281" t="s">
        <v>630</v>
      </c>
      <c r="H249" s="163" t="s">
        <v>402</v>
      </c>
      <c r="I249" s="31">
        <v>22</v>
      </c>
      <c r="J249" s="329" t="s">
        <v>347</v>
      </c>
      <c r="K249" s="329"/>
      <c r="L249" s="45"/>
      <c r="M249" s="45"/>
      <c r="N249" s="45"/>
      <c r="O249" s="45"/>
    </row>
    <row r="250" spans="1:15" ht="50" x14ac:dyDescent="0.3">
      <c r="A250" s="31">
        <v>249</v>
      </c>
      <c r="B250" s="162" t="s">
        <v>499</v>
      </c>
      <c r="C250" s="267" t="s">
        <v>136</v>
      </c>
      <c r="D250" s="269">
        <v>53.323999999999998</v>
      </c>
      <c r="E250" s="69">
        <v>45887</v>
      </c>
      <c r="F250" s="172"/>
      <c r="G250" s="324" t="s">
        <v>665</v>
      </c>
      <c r="H250" s="163" t="s">
        <v>626</v>
      </c>
      <c r="I250" s="31">
        <v>20</v>
      </c>
      <c r="J250" s="329" t="s">
        <v>347</v>
      </c>
      <c r="K250" s="329"/>
      <c r="L250" s="45"/>
      <c r="M250" s="45"/>
      <c r="N250" s="45"/>
      <c r="O250" s="45"/>
    </row>
    <row r="251" spans="1:15" ht="50" x14ac:dyDescent="0.3">
      <c r="A251" s="31">
        <v>250</v>
      </c>
      <c r="B251" s="162" t="s">
        <v>319</v>
      </c>
      <c r="C251" s="267" t="s">
        <v>90</v>
      </c>
      <c r="D251" s="269">
        <v>42.374000000000002</v>
      </c>
      <c r="E251" s="69">
        <v>45887</v>
      </c>
      <c r="F251" s="172"/>
      <c r="G251" s="324" t="s">
        <v>663</v>
      </c>
      <c r="H251" s="163" t="s">
        <v>627</v>
      </c>
      <c r="I251" s="31">
        <v>24</v>
      </c>
      <c r="J251" s="329" t="s">
        <v>347</v>
      </c>
      <c r="K251" s="329"/>
      <c r="L251" s="45"/>
      <c r="M251" s="45"/>
      <c r="N251" s="45"/>
      <c r="O251" s="45"/>
    </row>
    <row r="252" spans="1:15" ht="25" x14ac:dyDescent="0.3">
      <c r="A252" s="31">
        <v>251</v>
      </c>
      <c r="B252" s="162" t="s">
        <v>425</v>
      </c>
      <c r="C252" s="267" t="s">
        <v>434</v>
      </c>
      <c r="D252" s="269">
        <v>87.01</v>
      </c>
      <c r="E252" s="69">
        <v>45900</v>
      </c>
      <c r="F252" s="172"/>
      <c r="G252" s="324" t="s">
        <v>673</v>
      </c>
      <c r="H252" s="163" t="s">
        <v>538</v>
      </c>
      <c r="I252" s="31">
        <v>25</v>
      </c>
      <c r="J252" s="329" t="s">
        <v>347</v>
      </c>
      <c r="K252" s="329"/>
      <c r="L252" s="45"/>
      <c r="M252" s="45"/>
      <c r="N252" s="45"/>
      <c r="O252" s="45"/>
    </row>
    <row r="253" spans="1:15" ht="37.5" x14ac:dyDescent="0.3">
      <c r="A253" s="31">
        <v>252</v>
      </c>
      <c r="B253" s="162" t="s">
        <v>491</v>
      </c>
      <c r="C253" s="267" t="s">
        <v>526</v>
      </c>
      <c r="D253" s="320">
        <v>73.426000000000002</v>
      </c>
      <c r="E253" s="69">
        <v>45900</v>
      </c>
      <c r="F253" s="172"/>
      <c r="G253" s="324" t="s">
        <v>659</v>
      </c>
      <c r="H253" s="163" t="s">
        <v>625</v>
      </c>
      <c r="I253" s="31">
        <v>30</v>
      </c>
      <c r="J253" s="329" t="s">
        <v>347</v>
      </c>
      <c r="K253" s="329"/>
      <c r="L253" s="45"/>
      <c r="M253" s="45"/>
      <c r="N253" s="45"/>
      <c r="O253" s="45"/>
    </row>
    <row r="254" spans="1:15" ht="25" x14ac:dyDescent="0.3">
      <c r="A254" s="31">
        <v>253</v>
      </c>
      <c r="B254" s="162" t="s">
        <v>452</v>
      </c>
      <c r="C254" s="267" t="s">
        <v>453</v>
      </c>
      <c r="D254" s="269">
        <v>89.7</v>
      </c>
      <c r="E254" s="69">
        <v>45900</v>
      </c>
      <c r="F254" s="172"/>
      <c r="G254" s="324" t="s">
        <v>674</v>
      </c>
      <c r="H254" s="163" t="s">
        <v>539</v>
      </c>
      <c r="I254" s="31">
        <v>33</v>
      </c>
      <c r="J254" s="329" t="s">
        <v>347</v>
      </c>
      <c r="K254" s="329"/>
      <c r="L254" s="45"/>
      <c r="M254" s="45"/>
      <c r="N254" s="45"/>
      <c r="O254" s="45"/>
    </row>
    <row r="255" spans="1:15" ht="37.5" x14ac:dyDescent="0.3">
      <c r="A255" s="31">
        <v>254</v>
      </c>
      <c r="B255" s="162" t="s">
        <v>497</v>
      </c>
      <c r="C255" s="267" t="s">
        <v>542</v>
      </c>
      <c r="D255" s="269">
        <v>97.65</v>
      </c>
      <c r="E255" s="69">
        <v>45893</v>
      </c>
      <c r="F255" s="172">
        <v>45914</v>
      </c>
      <c r="G255" s="164" t="s">
        <v>271</v>
      </c>
      <c r="H255" s="163" t="s">
        <v>622</v>
      </c>
      <c r="I255" s="31">
        <v>45</v>
      </c>
      <c r="J255" s="329" t="s">
        <v>347</v>
      </c>
      <c r="K255" s="329"/>
      <c r="L255" s="45"/>
      <c r="M255" s="45"/>
      <c r="N255" s="45"/>
      <c r="O255" s="45"/>
    </row>
    <row r="256" spans="1:15" ht="14.5" x14ac:dyDescent="0.3">
      <c r="A256" s="31">
        <v>255</v>
      </c>
      <c r="B256" s="162" t="s">
        <v>408</v>
      </c>
      <c r="C256" s="267" t="s">
        <v>660</v>
      </c>
      <c r="D256" s="269"/>
      <c r="E256" s="69">
        <v>45904</v>
      </c>
      <c r="F256" s="172"/>
      <c r="G256" s="324" t="s">
        <v>666</v>
      </c>
      <c r="H256" s="163" t="s">
        <v>427</v>
      </c>
      <c r="I256" s="31">
        <v>34</v>
      </c>
      <c r="J256" s="329" t="s">
        <v>347</v>
      </c>
      <c r="K256" s="329"/>
      <c r="L256" s="45"/>
      <c r="M256" s="45"/>
      <c r="N256" s="45"/>
      <c r="O256" s="45"/>
    </row>
    <row r="257" spans="1:15" ht="25" x14ac:dyDescent="0.3">
      <c r="A257" s="31">
        <v>256</v>
      </c>
      <c r="B257" s="162" t="s">
        <v>441</v>
      </c>
      <c r="C257" s="267" t="s">
        <v>623</v>
      </c>
      <c r="D257" s="269">
        <v>110.6</v>
      </c>
      <c r="E257" s="69">
        <v>45885</v>
      </c>
      <c r="F257" s="172">
        <v>45914</v>
      </c>
      <c r="G257" s="164" t="s">
        <v>271</v>
      </c>
      <c r="H257" s="163" t="s">
        <v>466</v>
      </c>
      <c r="I257" s="31">
        <v>40</v>
      </c>
      <c r="J257" s="329" t="s">
        <v>347</v>
      </c>
      <c r="K257" s="329"/>
      <c r="L257" s="45"/>
      <c r="M257" s="45"/>
      <c r="N257" s="45"/>
      <c r="O257" s="45"/>
    </row>
    <row r="258" spans="1:15" ht="37.5" x14ac:dyDescent="0.3">
      <c r="A258" s="31">
        <v>257</v>
      </c>
      <c r="B258" s="162" t="s">
        <v>490</v>
      </c>
      <c r="C258" s="267" t="s">
        <v>378</v>
      </c>
      <c r="D258" s="269">
        <v>161.35499999999999</v>
      </c>
      <c r="E258" s="69">
        <v>45897</v>
      </c>
      <c r="F258" s="172"/>
      <c r="G258" s="324" t="s">
        <v>663</v>
      </c>
      <c r="H258" s="163" t="s">
        <v>621</v>
      </c>
      <c r="I258" s="31">
        <v>32</v>
      </c>
      <c r="J258" s="329" t="s">
        <v>347</v>
      </c>
      <c r="K258" s="329"/>
      <c r="L258" s="45"/>
      <c r="M258" s="45"/>
      <c r="N258" s="45"/>
      <c r="O258" s="45"/>
    </row>
    <row r="259" spans="1:15" ht="25" x14ac:dyDescent="0.3">
      <c r="A259" s="31">
        <v>258</v>
      </c>
      <c r="B259" s="162" t="s">
        <v>485</v>
      </c>
      <c r="C259" s="267" t="s">
        <v>378</v>
      </c>
      <c r="D259" s="269">
        <v>161.35499999999999</v>
      </c>
      <c r="E259" s="69">
        <v>45875</v>
      </c>
      <c r="F259" s="172"/>
      <c r="G259" s="324" t="s">
        <v>675</v>
      </c>
      <c r="H259" s="163" t="s">
        <v>275</v>
      </c>
      <c r="I259" s="31">
        <v>32</v>
      </c>
      <c r="J259" s="329" t="s">
        <v>347</v>
      </c>
      <c r="K259" s="329"/>
      <c r="L259" s="45"/>
      <c r="M259" s="45"/>
      <c r="N259" s="45"/>
      <c r="O259" s="45"/>
    </row>
    <row r="260" spans="1:15" ht="25" x14ac:dyDescent="0.3">
      <c r="A260" s="31">
        <v>259</v>
      </c>
      <c r="B260" s="162" t="s">
        <v>358</v>
      </c>
      <c r="C260" s="267" t="s">
        <v>341</v>
      </c>
      <c r="D260" s="269"/>
      <c r="E260" s="69">
        <v>45908</v>
      </c>
      <c r="F260" s="172"/>
      <c r="G260" s="324" t="s">
        <v>663</v>
      </c>
      <c r="H260" s="163" t="s">
        <v>533</v>
      </c>
      <c r="I260" s="31">
        <v>33</v>
      </c>
      <c r="J260" s="329" t="s">
        <v>347</v>
      </c>
      <c r="K260" s="329"/>
      <c r="L260" s="45"/>
      <c r="M260" s="45"/>
      <c r="N260" s="45"/>
      <c r="O260" s="45"/>
    </row>
    <row r="261" spans="1:15" ht="25" x14ac:dyDescent="0.3">
      <c r="A261" s="31">
        <v>260</v>
      </c>
      <c r="B261" s="162" t="s">
        <v>308</v>
      </c>
      <c r="C261" s="267" t="s">
        <v>429</v>
      </c>
      <c r="D261" s="269"/>
      <c r="E261" s="69">
        <v>45911</v>
      </c>
      <c r="F261" s="172"/>
      <c r="G261" s="324" t="s">
        <v>676</v>
      </c>
      <c r="H261" s="163" t="s">
        <v>667</v>
      </c>
      <c r="I261" s="31">
        <v>25</v>
      </c>
      <c r="J261" s="334" t="s">
        <v>347</v>
      </c>
      <c r="K261" s="335"/>
      <c r="L261" s="45"/>
      <c r="M261" s="45"/>
      <c r="N261" s="45"/>
      <c r="O261" s="45"/>
    </row>
  </sheetData>
  <mergeCells count="265">
    <mergeCell ref="J4:K4"/>
    <mergeCell ref="M4:O4"/>
    <mergeCell ref="J5:K5"/>
    <mergeCell ref="M5:O5"/>
    <mergeCell ref="J6:K6"/>
    <mergeCell ref="M6:O6"/>
    <mergeCell ref="J1:K1"/>
    <mergeCell ref="M1:O1"/>
    <mergeCell ref="J2:K2"/>
    <mergeCell ref="M2:O2"/>
    <mergeCell ref="J3:K3"/>
    <mergeCell ref="M3:O3"/>
    <mergeCell ref="J10:K10"/>
    <mergeCell ref="J11:K11"/>
    <mergeCell ref="J12:K12"/>
    <mergeCell ref="J13:K13"/>
    <mergeCell ref="J14:K14"/>
    <mergeCell ref="J15:K15"/>
    <mergeCell ref="J7:K7"/>
    <mergeCell ref="M7:O7"/>
    <mergeCell ref="J8:K8"/>
    <mergeCell ref="M8:O8"/>
    <mergeCell ref="J9:K9"/>
    <mergeCell ref="M9:O9"/>
    <mergeCell ref="J22:K22"/>
    <mergeCell ref="J23:K23"/>
    <mergeCell ref="J24:K24"/>
    <mergeCell ref="J25:K25"/>
    <mergeCell ref="J26:K26"/>
    <mergeCell ref="J27:K27"/>
    <mergeCell ref="J16:K16"/>
    <mergeCell ref="J17:K17"/>
    <mergeCell ref="J18:K18"/>
    <mergeCell ref="J19:K19"/>
    <mergeCell ref="J20:K20"/>
    <mergeCell ref="J21:K21"/>
    <mergeCell ref="J34:K34"/>
    <mergeCell ref="J35:K35"/>
    <mergeCell ref="J36:K36"/>
    <mergeCell ref="J37:K37"/>
    <mergeCell ref="J38:K38"/>
    <mergeCell ref="J39:K39"/>
    <mergeCell ref="J28:K28"/>
    <mergeCell ref="J29:K29"/>
    <mergeCell ref="J30:K30"/>
    <mergeCell ref="J31:K31"/>
    <mergeCell ref="J32:K32"/>
    <mergeCell ref="J33:K33"/>
    <mergeCell ref="J46:K46"/>
    <mergeCell ref="J47:K47"/>
    <mergeCell ref="J48:K48"/>
    <mergeCell ref="J49:K49"/>
    <mergeCell ref="J50:K50"/>
    <mergeCell ref="J54:K54"/>
    <mergeCell ref="J40:K40"/>
    <mergeCell ref="J41:K41"/>
    <mergeCell ref="J42:K42"/>
    <mergeCell ref="J43:K43"/>
    <mergeCell ref="J44:K44"/>
    <mergeCell ref="J45:K45"/>
    <mergeCell ref="J61:K61"/>
    <mergeCell ref="J62:K62"/>
    <mergeCell ref="J63:K63"/>
    <mergeCell ref="J64:K64"/>
    <mergeCell ref="J65:K65"/>
    <mergeCell ref="J66:K66"/>
    <mergeCell ref="J55:K55"/>
    <mergeCell ref="J56:K56"/>
    <mergeCell ref="J57:K57"/>
    <mergeCell ref="J58:K58"/>
    <mergeCell ref="J59:K59"/>
    <mergeCell ref="J60:K60"/>
    <mergeCell ref="J73:K73"/>
    <mergeCell ref="J74:K74"/>
    <mergeCell ref="J75:K75"/>
    <mergeCell ref="J76:K76"/>
    <mergeCell ref="J77:K77"/>
    <mergeCell ref="J78:K78"/>
    <mergeCell ref="J67:K67"/>
    <mergeCell ref="J68:K68"/>
    <mergeCell ref="J69:K69"/>
    <mergeCell ref="J70:K70"/>
    <mergeCell ref="J71:K71"/>
    <mergeCell ref="J72:K72"/>
    <mergeCell ref="J85:K85"/>
    <mergeCell ref="J86:K86"/>
    <mergeCell ref="J87:K87"/>
    <mergeCell ref="J88:K88"/>
    <mergeCell ref="J89:K89"/>
    <mergeCell ref="J90:K90"/>
    <mergeCell ref="J79:K79"/>
    <mergeCell ref="J80:K80"/>
    <mergeCell ref="J81:K81"/>
    <mergeCell ref="J82:K82"/>
    <mergeCell ref="J83:K83"/>
    <mergeCell ref="J84:K84"/>
    <mergeCell ref="J97:K97"/>
    <mergeCell ref="J98:K98"/>
    <mergeCell ref="J99:K99"/>
    <mergeCell ref="J100:K100"/>
    <mergeCell ref="J101:K101"/>
    <mergeCell ref="J102:K102"/>
    <mergeCell ref="J91:K91"/>
    <mergeCell ref="J92:K92"/>
    <mergeCell ref="J93:K93"/>
    <mergeCell ref="J94:K94"/>
    <mergeCell ref="J95:K95"/>
    <mergeCell ref="J96:K96"/>
    <mergeCell ref="J109:K109"/>
    <mergeCell ref="J110:K110"/>
    <mergeCell ref="J111:K111"/>
    <mergeCell ref="J112:K112"/>
    <mergeCell ref="J113:K113"/>
    <mergeCell ref="J114:K114"/>
    <mergeCell ref="J103:K103"/>
    <mergeCell ref="J104:K104"/>
    <mergeCell ref="J105:K105"/>
    <mergeCell ref="J106:K106"/>
    <mergeCell ref="J107:K107"/>
    <mergeCell ref="J108:K108"/>
    <mergeCell ref="J121:K121"/>
    <mergeCell ref="J122:K122"/>
    <mergeCell ref="J123:K123"/>
    <mergeCell ref="J124:K124"/>
    <mergeCell ref="J126:K126"/>
    <mergeCell ref="J127:K127"/>
    <mergeCell ref="J115:K115"/>
    <mergeCell ref="J116:K116"/>
    <mergeCell ref="J117:K117"/>
    <mergeCell ref="J118:K118"/>
    <mergeCell ref="J119:K119"/>
    <mergeCell ref="J120:K120"/>
    <mergeCell ref="J134:K134"/>
    <mergeCell ref="J135:K135"/>
    <mergeCell ref="J136:K136"/>
    <mergeCell ref="J137:K137"/>
    <mergeCell ref="J138:K138"/>
    <mergeCell ref="J139:K139"/>
    <mergeCell ref="J128:K128"/>
    <mergeCell ref="J129:K129"/>
    <mergeCell ref="J130:K130"/>
    <mergeCell ref="J131:K131"/>
    <mergeCell ref="J132:K132"/>
    <mergeCell ref="J133:K133"/>
    <mergeCell ref="J146:K146"/>
    <mergeCell ref="J147:K147"/>
    <mergeCell ref="J148:K148"/>
    <mergeCell ref="J149:K149"/>
    <mergeCell ref="J150:K150"/>
    <mergeCell ref="J151:K151"/>
    <mergeCell ref="J140:K140"/>
    <mergeCell ref="J141:K141"/>
    <mergeCell ref="J142:K142"/>
    <mergeCell ref="J143:K143"/>
    <mergeCell ref="J144:K144"/>
    <mergeCell ref="J145:K145"/>
    <mergeCell ref="J158:K158"/>
    <mergeCell ref="J159:K159"/>
    <mergeCell ref="J160:K160"/>
    <mergeCell ref="J161:K161"/>
    <mergeCell ref="J162:K162"/>
    <mergeCell ref="J163:K163"/>
    <mergeCell ref="J152:K152"/>
    <mergeCell ref="J153:K153"/>
    <mergeCell ref="J154:K154"/>
    <mergeCell ref="J155:K155"/>
    <mergeCell ref="J156:K156"/>
    <mergeCell ref="J157:K157"/>
    <mergeCell ref="J170:K170"/>
    <mergeCell ref="J171:K171"/>
    <mergeCell ref="J172:K172"/>
    <mergeCell ref="J173:K173"/>
    <mergeCell ref="J174:K174"/>
    <mergeCell ref="J175:K175"/>
    <mergeCell ref="J164:K164"/>
    <mergeCell ref="J165:K165"/>
    <mergeCell ref="J166:K166"/>
    <mergeCell ref="J167:K167"/>
    <mergeCell ref="J168:K168"/>
    <mergeCell ref="J169:K169"/>
    <mergeCell ref="J182:K182"/>
    <mergeCell ref="J183:K183"/>
    <mergeCell ref="J184:K184"/>
    <mergeCell ref="J185:K185"/>
    <mergeCell ref="J186:K186"/>
    <mergeCell ref="J187:K187"/>
    <mergeCell ref="J176:K176"/>
    <mergeCell ref="J177:K177"/>
    <mergeCell ref="J178:K178"/>
    <mergeCell ref="J179:K179"/>
    <mergeCell ref="J180:K180"/>
    <mergeCell ref="J181:K181"/>
    <mergeCell ref="J194:K194"/>
    <mergeCell ref="J195:K195"/>
    <mergeCell ref="J196:K196"/>
    <mergeCell ref="J197:K197"/>
    <mergeCell ref="J198:K198"/>
    <mergeCell ref="J199:K199"/>
    <mergeCell ref="J188:K188"/>
    <mergeCell ref="J189:K189"/>
    <mergeCell ref="J190:K190"/>
    <mergeCell ref="J191:K191"/>
    <mergeCell ref="J192:K192"/>
    <mergeCell ref="J193:K193"/>
    <mergeCell ref="J206:K206"/>
    <mergeCell ref="J207:K207"/>
    <mergeCell ref="J208:K208"/>
    <mergeCell ref="J209:K209"/>
    <mergeCell ref="J210:K210"/>
    <mergeCell ref="J211:K211"/>
    <mergeCell ref="J200:K200"/>
    <mergeCell ref="J201:K201"/>
    <mergeCell ref="J202:K202"/>
    <mergeCell ref="J203:K203"/>
    <mergeCell ref="J204:K204"/>
    <mergeCell ref="J205:K205"/>
    <mergeCell ref="J218:K218"/>
    <mergeCell ref="J219:K219"/>
    <mergeCell ref="J220:K220"/>
    <mergeCell ref="J221:K221"/>
    <mergeCell ref="J222:K222"/>
    <mergeCell ref="J224:K224"/>
    <mergeCell ref="J212:K212"/>
    <mergeCell ref="J213:K213"/>
    <mergeCell ref="J214:K214"/>
    <mergeCell ref="J215:K215"/>
    <mergeCell ref="J216:K216"/>
    <mergeCell ref="J217:K217"/>
    <mergeCell ref="J231:K231"/>
    <mergeCell ref="J232:K232"/>
    <mergeCell ref="J233:K233"/>
    <mergeCell ref="J234:K234"/>
    <mergeCell ref="J235:K235"/>
    <mergeCell ref="J236:K236"/>
    <mergeCell ref="J225:K225"/>
    <mergeCell ref="J226:K226"/>
    <mergeCell ref="J227:K227"/>
    <mergeCell ref="J228:K228"/>
    <mergeCell ref="J229:K229"/>
    <mergeCell ref="J230:K230"/>
    <mergeCell ref="J243:K243"/>
    <mergeCell ref="J244:K244"/>
    <mergeCell ref="J245:K245"/>
    <mergeCell ref="J246:K246"/>
    <mergeCell ref="J247:K247"/>
    <mergeCell ref="J248:K248"/>
    <mergeCell ref="J237:K237"/>
    <mergeCell ref="J238:K238"/>
    <mergeCell ref="J239:K239"/>
    <mergeCell ref="J240:K240"/>
    <mergeCell ref="J241:K241"/>
    <mergeCell ref="J242:K242"/>
    <mergeCell ref="J261:K261"/>
    <mergeCell ref="J255:K255"/>
    <mergeCell ref="J256:K256"/>
    <mergeCell ref="J257:K257"/>
    <mergeCell ref="J258:K258"/>
    <mergeCell ref="J259:K259"/>
    <mergeCell ref="J260:K260"/>
    <mergeCell ref="J249:K249"/>
    <mergeCell ref="J250:K250"/>
    <mergeCell ref="J251:K251"/>
    <mergeCell ref="J252:K252"/>
    <mergeCell ref="J253:K253"/>
    <mergeCell ref="J254:K254"/>
  </mergeCells>
  <conditionalFormatting sqref="B1">
    <cfRule type="duplicateValues" dxfId="294" priority="290"/>
  </conditionalFormatting>
  <conditionalFormatting sqref="B2:B5">
    <cfRule type="expression" dxfId="293" priority="288" stopIfTrue="1">
      <formula>AND(COUNTIF($D$468:$D$65667, B2)+COUNTIF(#REF!, B2)+COUNTIF(#REF!, B2)+COUNTIF(#REF!, B2)+COUNTIF($D$467:$D$467, B2)+COUNTIF(#REF!, B2)+COUNTIF(#REF!, B2)+COUNTIF(#REF!, B2)+COUNTIF($D$1:$D$11, B2)+COUNTIF(#REF!, B2)+COUNTIF(#REF!, B2)+COUNTIF(#REF!, B2)+COUNTIF(#REF!, B2)&gt;1,NOT(ISBLANK(B2)))</formula>
    </cfRule>
    <cfRule type="expression" dxfId="292" priority="287" stopIfTrue="1">
      <formula>AND(COUNTIF($D$468:$D$65667, B2)+COUNTIF(#REF!, B2)+COUNTIF(#REF!, B2)+COUNTIF(#REF!, B2)+COUNTIF(#REF!, B2)+COUNTIF($D$467:$D$467, B2)+COUNTIF(#REF!, B2)+COUNTIF(#REF!, B2)+COUNTIF(#REF!, B2)+COUNTIF($D$1:$D$11, B2)+COUNTIF(#REF!, B2)+COUNTIF(#REF!, B2)+COUNTIF(#REF!, B2)+COUNTIF(#REF!, B2)&gt;1,NOT(ISBLANK(B2)))</formula>
    </cfRule>
    <cfRule type="expression" dxfId="291" priority="286" stopIfTrue="1">
      <formula>AND(COUNTIF($D$10:$D$11, B2)+COUNTIF(#REF!, B2)&gt;1,NOT(ISBLANK(B2)))</formula>
    </cfRule>
    <cfRule type="expression" dxfId="290" priority="289" stopIfTrue="1">
      <formula>AND(COUNTIF($D$468:$D$65667, B2)+COUNTIF($D$1:$D$11, B2)+COUNTIF(#REF!, B2)+COUNTIF(#REF!, B2)+COUNTIF($D$467:$D$467, B2)+COUNTIF(#REF!, B2)+COUNTIF(#REF!, B2)&gt;1,NOT(ISBLANK(B2)))</formula>
    </cfRule>
  </conditionalFormatting>
  <conditionalFormatting sqref="B6:B20 B22:B31 B33:B34 B55:B70 B73 B78 B82 B84 B86:B89 B91 B177:B215 B218:B224 B226:B228 B230:B261">
    <cfRule type="expression" dxfId="289" priority="84" stopIfTrue="1">
      <formula>AND(COUNTIF($D$10:$D$22, B6)+COUNTIF(#REF!, B6)&gt;1,NOT(ISBLANK(B6)))</formula>
    </cfRule>
  </conditionalFormatting>
  <conditionalFormatting sqref="B6:B20 B22:B31 B33:B34 B55:B70 B73 B78 B82 B84 B86:B89 B91">
    <cfRule type="expression" dxfId="288" priority="285" stopIfTrue="1">
      <formula>AND(COUNTIF($D$26:$D$65667, B6)+COUNTIF($D$1:$D$22, B6)+COUNTIF(#REF!, B6)+COUNTIF(#REF!, B6)+COUNTIF($D$25:$D$25, B6)+COUNTIF(#REF!, B6)+COUNTIF(#REF!, B6)&gt;1,NOT(ISBLANK(B6)))</formula>
    </cfRule>
    <cfRule type="expression" dxfId="287" priority="284" stopIfTrue="1">
      <formula>AND(COUNTIF($D$26:$D$65667, B6)+COUNTIF(#REF!, B6)+COUNTIF(#REF!, B6)+COUNTIF(#REF!, B6)+COUNTIF($D$25:$D$25, B6)+COUNTIF(#REF!, B6)+COUNTIF(#REF!, B6)+COUNTIF(#REF!, B6)+COUNTIF($D$1:$D$22, B6)+COUNTIF(#REF!, B6)+COUNTIF(#REF!, B6)+COUNTIF(#REF!, B6)+COUNTIF(#REF!, B6)&gt;1,NOT(ISBLANK(B6)))</formula>
    </cfRule>
  </conditionalFormatting>
  <conditionalFormatting sqref="B21 B23:B31 B33:B34">
    <cfRule type="duplicateValues" dxfId="286" priority="282" stopIfTrue="1"/>
    <cfRule type="duplicateValues" dxfId="285" priority="281"/>
    <cfRule type="duplicateValues" dxfId="284" priority="280"/>
    <cfRule type="duplicateValues" dxfId="283" priority="279" stopIfTrue="1"/>
    <cfRule type="duplicateValues" dxfId="282" priority="278"/>
    <cfRule type="duplicateValues" dxfId="281" priority="277"/>
    <cfRule type="duplicateValues" dxfId="280" priority="276" stopIfTrue="1"/>
    <cfRule type="duplicateValues" dxfId="279" priority="275"/>
    <cfRule type="duplicateValues" dxfId="278" priority="274"/>
    <cfRule type="duplicateValues" dxfId="277" priority="273"/>
    <cfRule type="duplicateValues" dxfId="276" priority="271" stopIfTrue="1"/>
    <cfRule type="duplicateValues" dxfId="275" priority="272"/>
  </conditionalFormatting>
  <conditionalFormatting sqref="B21">
    <cfRule type="duplicateValues" dxfId="274" priority="269"/>
    <cfRule type="duplicateValues" dxfId="273" priority="268" stopIfTrue="1"/>
    <cfRule type="duplicateValues" dxfId="272" priority="270"/>
  </conditionalFormatting>
  <conditionalFormatting sqref="B22:B31 B33:B34 B6:B20 B55:B70 B73 B78 B82 B84 B86:B89 B91">
    <cfRule type="expression" dxfId="271" priority="283" stopIfTrue="1">
      <formula>AND(COUNTIF($D$26:$D$65667, B6)+COUNTIF(#REF!, B6)+COUNTIF(#REF!, B6)+COUNTIF(#REF!, B6)+COUNTIF(#REF!, B6)+COUNTIF($D$25:$D$25, B6)+COUNTIF(#REF!, B6)+COUNTIF(#REF!, B6)+COUNTIF(#REF!, B6)+COUNTIF($D$1:$D$22, B6)+COUNTIF(#REF!, B6)+COUNTIF(#REF!, B6)+COUNTIF(#REF!, B6)+COUNTIF(#REF!, B6)&gt;1,NOT(ISBLANK(B6)))</formula>
    </cfRule>
  </conditionalFormatting>
  <conditionalFormatting sqref="B23:B31 B33:B34">
    <cfRule type="duplicateValues" dxfId="270" priority="267"/>
    <cfRule type="duplicateValues" dxfId="269" priority="266"/>
    <cfRule type="duplicateValues" dxfId="268" priority="265"/>
    <cfRule type="duplicateValues" dxfId="267" priority="264" stopIfTrue="1"/>
    <cfRule type="duplicateValues" dxfId="266" priority="263"/>
    <cfRule type="duplicateValues" dxfId="265" priority="262"/>
    <cfRule type="duplicateValues" dxfId="264" priority="261"/>
    <cfRule type="duplicateValues" dxfId="263" priority="260"/>
    <cfRule type="duplicateValues" dxfId="262" priority="259" stopIfTrue="1"/>
    <cfRule type="duplicateValues" dxfId="261" priority="258" stopIfTrue="1"/>
    <cfRule type="duplicateValues" dxfId="260" priority="257"/>
    <cfRule type="duplicateValues" dxfId="259" priority="256"/>
  </conditionalFormatting>
  <conditionalFormatting sqref="B24:B25 B27">
    <cfRule type="duplicateValues" dxfId="258" priority="254"/>
    <cfRule type="duplicateValues" dxfId="257" priority="251"/>
    <cfRule type="duplicateValues" dxfId="256" priority="250"/>
    <cfRule type="duplicateValues" dxfId="255" priority="249" stopIfTrue="1"/>
    <cfRule type="duplicateValues" dxfId="254" priority="248"/>
    <cfRule type="duplicateValues" dxfId="253" priority="247"/>
    <cfRule type="duplicateValues" dxfId="252" priority="246"/>
    <cfRule type="duplicateValues" dxfId="251" priority="255"/>
    <cfRule type="duplicateValues" dxfId="250" priority="253" stopIfTrue="1"/>
    <cfRule type="duplicateValues" dxfId="249" priority="252"/>
  </conditionalFormatting>
  <conditionalFormatting sqref="B24:B27">
    <cfRule type="duplicateValues" dxfId="248" priority="245"/>
    <cfRule type="duplicateValues" dxfId="247" priority="244"/>
    <cfRule type="duplicateValues" dxfId="246" priority="243" stopIfTrue="1"/>
  </conditionalFormatting>
  <conditionalFormatting sqref="B24:B29">
    <cfRule type="duplicateValues" dxfId="245" priority="242"/>
    <cfRule type="duplicateValues" dxfId="244" priority="241"/>
    <cfRule type="duplicateValues" dxfId="243" priority="240"/>
    <cfRule type="duplicateValues" dxfId="242" priority="239"/>
    <cfRule type="duplicateValues" dxfId="241" priority="238"/>
    <cfRule type="duplicateValues" dxfId="240" priority="237" stopIfTrue="1"/>
  </conditionalFormatting>
  <conditionalFormatting sqref="B25:B26">
    <cfRule type="duplicateValues" dxfId="239" priority="236"/>
    <cfRule type="duplicateValues" dxfId="238" priority="235"/>
    <cfRule type="duplicateValues" dxfId="237" priority="234" stopIfTrue="1"/>
    <cfRule type="duplicateValues" dxfId="236" priority="233"/>
    <cfRule type="duplicateValues" dxfId="235" priority="231" stopIfTrue="1"/>
    <cfRule type="duplicateValues" dxfId="234" priority="230"/>
    <cfRule type="duplicateValues" dxfId="233" priority="229"/>
    <cfRule type="duplicateValues" dxfId="232" priority="228"/>
    <cfRule type="duplicateValues" dxfId="231" priority="227" stopIfTrue="1"/>
    <cfRule type="duplicateValues" dxfId="230" priority="232"/>
  </conditionalFormatting>
  <conditionalFormatting sqref="B26 B28:B29">
    <cfRule type="duplicateValues" dxfId="229" priority="226"/>
    <cfRule type="duplicateValues" dxfId="228" priority="225"/>
    <cfRule type="duplicateValues" dxfId="227" priority="224" stopIfTrue="1"/>
    <cfRule type="duplicateValues" dxfId="226" priority="222"/>
    <cfRule type="duplicateValues" dxfId="225" priority="221"/>
    <cfRule type="duplicateValues" dxfId="224" priority="220" stopIfTrue="1"/>
    <cfRule type="duplicateValues" dxfId="223" priority="223"/>
  </conditionalFormatting>
  <conditionalFormatting sqref="B26:B29 B45:B53">
    <cfRule type="expression" dxfId="222" priority="219" stopIfTrue="1">
      <formula>AND(COUNTIF($C$48:$C$65667, B26)+COUNTIF($C$1:$C$11, B26)+COUNTIF(#REF!, B26)+COUNTIF(#REF!, B26)+COUNTIF($C$46:$C$47, B26)+COUNTIF(#REF!, B26)+COUNTIF(#REF!, B26)&gt;1,NOT(ISBLANK(B26)))</formula>
    </cfRule>
    <cfRule type="expression" dxfId="221" priority="217" stopIfTrue="1">
      <formula>AND(COUNTIF($C$48:$C$65667, B26)+COUNTIF(#REF!, B26)+COUNTIF(#REF!, B26)+COUNTIF(#REF!, B26)+COUNTIF(#REF!, B26)+COUNTIF($C$46:$C$47, B26)+COUNTIF(#REF!, B26)+COUNTIF(#REF!, B26)+COUNTIF(#REF!, B26)+COUNTIF($C$1:$C$11, B26)+COUNTIF(#REF!, B26)+COUNTIF(#REF!, B26)+COUNTIF(#REF!, B26)+COUNTIF(#REF!, B26)&gt;1,NOT(ISBLANK(B26)))</formula>
    </cfRule>
    <cfRule type="expression" dxfId="220" priority="218" stopIfTrue="1">
      <formula>AND(COUNTIF($C$48:$C$65667, B26)+COUNTIF(#REF!, B26)+COUNTIF(#REF!, B26)+COUNTIF(#REF!, B26)+COUNTIF($C$46:$C$47, B26)+COUNTIF(#REF!, B26)+COUNTIF(#REF!, B26)+COUNTIF(#REF!, B26)+COUNTIF($C$1:$C$11, B26)+COUNTIF(#REF!, B26)+COUNTIF(#REF!, B26)+COUNTIF(#REF!, B26)+COUNTIF(#REF!, B26)&gt;1,NOT(ISBLANK(B26)))</formula>
    </cfRule>
  </conditionalFormatting>
  <conditionalFormatting sqref="B27 B24">
    <cfRule type="duplicateValues" dxfId="219" priority="213" stopIfTrue="1"/>
    <cfRule type="duplicateValues" dxfId="218" priority="212"/>
    <cfRule type="duplicateValues" dxfId="217" priority="211"/>
    <cfRule type="duplicateValues" dxfId="216" priority="216"/>
    <cfRule type="duplicateValues" dxfId="215" priority="215"/>
    <cfRule type="duplicateValues" dxfId="214" priority="214" stopIfTrue="1"/>
  </conditionalFormatting>
  <conditionalFormatting sqref="B27">
    <cfRule type="duplicateValues" dxfId="213" priority="210"/>
    <cfRule type="duplicateValues" dxfId="212" priority="209"/>
    <cfRule type="duplicateValues" dxfId="211" priority="208"/>
  </conditionalFormatting>
  <conditionalFormatting sqref="B28:B29">
    <cfRule type="duplicateValues" dxfId="210" priority="207"/>
    <cfRule type="duplicateValues" dxfId="209" priority="206"/>
    <cfRule type="duplicateValues" dxfId="208" priority="205" stopIfTrue="1"/>
    <cfRule type="duplicateValues" dxfId="207" priority="204"/>
    <cfRule type="duplicateValues" dxfId="206" priority="203"/>
    <cfRule type="duplicateValues" dxfId="205" priority="202" stopIfTrue="1"/>
    <cfRule type="duplicateValues" dxfId="204" priority="201"/>
  </conditionalFormatting>
  <conditionalFormatting sqref="B30:B31 B33:B34">
    <cfRule type="duplicateValues" dxfId="203" priority="199"/>
    <cfRule type="duplicateValues" dxfId="202" priority="198"/>
    <cfRule type="duplicateValues" dxfId="201" priority="197" stopIfTrue="1"/>
    <cfRule type="duplicateValues" dxfId="200" priority="196"/>
    <cfRule type="duplicateValues" dxfId="199" priority="195"/>
    <cfRule type="duplicateValues" dxfId="198" priority="194"/>
    <cfRule type="duplicateValues" dxfId="197" priority="193" stopIfTrue="1"/>
    <cfRule type="duplicateValues" dxfId="196" priority="192"/>
    <cfRule type="duplicateValues" dxfId="195" priority="191"/>
    <cfRule type="duplicateValues" dxfId="194" priority="190" stopIfTrue="1"/>
    <cfRule type="duplicateValues" dxfId="193" priority="189"/>
    <cfRule type="duplicateValues" dxfId="192" priority="188"/>
    <cfRule type="duplicateValues" dxfId="191" priority="187"/>
    <cfRule type="duplicateValues" dxfId="190" priority="186"/>
    <cfRule type="duplicateValues" dxfId="189" priority="185" stopIfTrue="1"/>
    <cfRule type="duplicateValues" dxfId="188" priority="184"/>
    <cfRule type="duplicateValues" dxfId="187" priority="183"/>
    <cfRule type="duplicateValues" dxfId="186" priority="181"/>
    <cfRule type="duplicateValues" dxfId="185" priority="182" stopIfTrue="1"/>
    <cfRule type="duplicateValues" dxfId="184" priority="179"/>
    <cfRule type="duplicateValues" dxfId="183" priority="178"/>
    <cfRule type="duplicateValues" dxfId="182" priority="177"/>
    <cfRule type="duplicateValues" dxfId="181" priority="176"/>
    <cfRule type="duplicateValues" dxfId="180" priority="175" stopIfTrue="1"/>
    <cfRule type="duplicateValues" dxfId="179" priority="180"/>
    <cfRule type="duplicateValues" dxfId="178" priority="200" stopIfTrue="1"/>
  </conditionalFormatting>
  <conditionalFormatting sqref="B32">
    <cfRule type="duplicateValues" dxfId="177" priority="172" stopIfTrue="1"/>
    <cfRule type="duplicateValues" dxfId="176" priority="174"/>
    <cfRule type="duplicateValues" dxfId="175" priority="173"/>
  </conditionalFormatting>
  <conditionalFormatting sqref="B32:B34 B37">
    <cfRule type="duplicateValues" dxfId="174" priority="171" stopIfTrue="1"/>
    <cfRule type="duplicateValues" dxfId="173" priority="170"/>
    <cfRule type="duplicateValues" dxfId="172" priority="169"/>
    <cfRule type="duplicateValues" dxfId="171" priority="168" stopIfTrue="1"/>
    <cfRule type="duplicateValues" dxfId="170" priority="167"/>
    <cfRule type="duplicateValues" dxfId="169" priority="166"/>
    <cfRule type="duplicateValues" dxfId="168" priority="165"/>
    <cfRule type="duplicateValues" dxfId="167" priority="164"/>
    <cfRule type="duplicateValues" dxfId="166" priority="163" stopIfTrue="1"/>
  </conditionalFormatting>
  <conditionalFormatting sqref="B32:B34">
    <cfRule type="duplicateValues" dxfId="165" priority="162"/>
    <cfRule type="duplicateValues" dxfId="164" priority="160" stopIfTrue="1"/>
    <cfRule type="duplicateValues" dxfId="163" priority="161"/>
  </conditionalFormatting>
  <conditionalFormatting sqref="B33">
    <cfRule type="duplicateValues" dxfId="162" priority="159"/>
    <cfRule type="duplicateValues" dxfId="161" priority="158"/>
    <cfRule type="duplicateValues" dxfId="160" priority="157"/>
    <cfRule type="duplicateValues" dxfId="159" priority="156"/>
  </conditionalFormatting>
  <conditionalFormatting sqref="B34 B32">
    <cfRule type="duplicateValues" dxfId="158" priority="155"/>
    <cfRule type="duplicateValues" dxfId="157" priority="154"/>
    <cfRule type="duplicateValues" dxfId="156" priority="153" stopIfTrue="1"/>
  </conditionalFormatting>
  <conditionalFormatting sqref="B34 B37 B32">
    <cfRule type="duplicateValues" dxfId="155" priority="152" stopIfTrue="1"/>
    <cfRule type="duplicateValues" dxfId="154" priority="151"/>
    <cfRule type="duplicateValues" dxfId="153" priority="150"/>
    <cfRule type="duplicateValues" dxfId="152" priority="149"/>
    <cfRule type="duplicateValues" dxfId="151" priority="148"/>
    <cfRule type="duplicateValues" dxfId="150" priority="147" stopIfTrue="1"/>
  </conditionalFormatting>
  <conditionalFormatting sqref="B37 B32">
    <cfRule type="duplicateValues" dxfId="149" priority="146" stopIfTrue="1"/>
    <cfRule type="duplicateValues" dxfId="148" priority="144"/>
    <cfRule type="duplicateValues" dxfId="147" priority="145"/>
  </conditionalFormatting>
  <conditionalFormatting sqref="B38">
    <cfRule type="duplicateValues" dxfId="146" priority="141"/>
    <cfRule type="duplicateValues" dxfId="145" priority="140" stopIfTrue="1"/>
    <cfRule type="duplicateValues" dxfId="144" priority="139"/>
    <cfRule type="duplicateValues" dxfId="143" priority="138"/>
    <cfRule type="duplicateValues" dxfId="142" priority="137" stopIfTrue="1"/>
    <cfRule type="duplicateValues" dxfId="141" priority="136"/>
    <cfRule type="duplicateValues" dxfId="140" priority="135"/>
    <cfRule type="duplicateValues" dxfId="139" priority="134" stopIfTrue="1"/>
    <cfRule type="duplicateValues" dxfId="138" priority="133"/>
    <cfRule type="duplicateValues" dxfId="137" priority="132"/>
    <cfRule type="duplicateValues" dxfId="136" priority="131" stopIfTrue="1"/>
    <cfRule type="duplicateValues" dxfId="135" priority="130"/>
    <cfRule type="duplicateValues" dxfId="134" priority="129"/>
    <cfRule type="duplicateValues" dxfId="133" priority="128"/>
    <cfRule type="duplicateValues" dxfId="132" priority="127"/>
    <cfRule type="duplicateValues" dxfId="131" priority="126"/>
    <cfRule type="duplicateValues" dxfId="130" priority="125" stopIfTrue="1"/>
    <cfRule type="duplicateValues" dxfId="129" priority="143" stopIfTrue="1"/>
    <cfRule type="duplicateValues" dxfId="128" priority="142"/>
  </conditionalFormatting>
  <conditionalFormatting sqref="B42">
    <cfRule type="duplicateValues" dxfId="127" priority="122"/>
    <cfRule type="duplicateValues" dxfId="126" priority="121" stopIfTrue="1"/>
    <cfRule type="duplicateValues" dxfId="125" priority="120"/>
    <cfRule type="duplicateValues" dxfId="124" priority="119"/>
    <cfRule type="duplicateValues" dxfId="123" priority="118" stopIfTrue="1"/>
    <cfRule type="duplicateValues" dxfId="122" priority="117"/>
    <cfRule type="duplicateValues" dxfId="121" priority="116"/>
    <cfRule type="duplicateValues" dxfId="120" priority="115" stopIfTrue="1"/>
    <cfRule type="duplicateValues" dxfId="119" priority="114"/>
    <cfRule type="duplicateValues" dxfId="118" priority="113"/>
    <cfRule type="duplicateValues" dxfId="117" priority="112" stopIfTrue="1"/>
    <cfRule type="duplicateValues" dxfId="116" priority="111"/>
    <cfRule type="duplicateValues" dxfId="115" priority="109"/>
    <cfRule type="duplicateValues" dxfId="114" priority="108"/>
    <cfRule type="duplicateValues" dxfId="113" priority="110"/>
    <cfRule type="duplicateValues" dxfId="112" priority="107"/>
    <cfRule type="duplicateValues" dxfId="111" priority="106" stopIfTrue="1"/>
    <cfRule type="duplicateValues" dxfId="110" priority="124" stopIfTrue="1"/>
    <cfRule type="duplicateValues" dxfId="109" priority="123"/>
  </conditionalFormatting>
  <conditionalFormatting sqref="B43">
    <cfRule type="duplicateValues" dxfId="108" priority="103"/>
    <cfRule type="duplicateValues" dxfId="107" priority="102" stopIfTrue="1"/>
    <cfRule type="duplicateValues" dxfId="106" priority="101"/>
    <cfRule type="duplicateValues" dxfId="105" priority="100"/>
    <cfRule type="duplicateValues" dxfId="104" priority="99" stopIfTrue="1"/>
    <cfRule type="duplicateValues" dxfId="103" priority="98"/>
    <cfRule type="duplicateValues" dxfId="102" priority="97"/>
    <cfRule type="duplicateValues" dxfId="101" priority="96" stopIfTrue="1"/>
    <cfRule type="duplicateValues" dxfId="100" priority="95"/>
    <cfRule type="duplicateValues" dxfId="99" priority="94"/>
    <cfRule type="duplicateValues" dxfId="98" priority="93" stopIfTrue="1"/>
    <cfRule type="duplicateValues" dxfId="97" priority="92"/>
    <cfRule type="duplicateValues" dxfId="96" priority="91"/>
    <cfRule type="duplicateValues" dxfId="95" priority="90"/>
    <cfRule type="duplicateValues" dxfId="94" priority="89"/>
    <cfRule type="duplicateValues" dxfId="93" priority="88"/>
    <cfRule type="duplicateValues" dxfId="92" priority="105" stopIfTrue="1"/>
    <cfRule type="duplicateValues" dxfId="91" priority="87" stopIfTrue="1"/>
    <cfRule type="duplicateValues" dxfId="90" priority="104"/>
  </conditionalFormatting>
  <conditionalFormatting sqref="B45:B53 B26:B29">
    <cfRule type="expression" dxfId="89" priority="86" stopIfTrue="1">
      <formula>AND(COUNTIF($C$10:$C$11, B26)+COUNTIF(#REF!, B26)&gt;1,NOT(ISBLANK(B26)))</formula>
    </cfRule>
  </conditionalFormatting>
  <conditionalFormatting sqref="B54 B52">
    <cfRule type="duplicateValues" dxfId="88" priority="85" stopIfTrue="1"/>
  </conditionalFormatting>
  <conditionalFormatting sqref="B82 B84 B78 B91 B86:B89 B2:B70 B73">
    <cfRule type="duplicateValues" dxfId="87" priority="83" stopIfTrue="1"/>
    <cfRule type="duplicateValues" dxfId="86" priority="82" stopIfTrue="1"/>
    <cfRule type="duplicateValues" dxfId="85" priority="81" stopIfTrue="1"/>
  </conditionalFormatting>
  <conditionalFormatting sqref="B82 B84 B78 B91 B86:B89 B62:B70 B73">
    <cfRule type="duplicateValues" dxfId="84" priority="80"/>
  </conditionalFormatting>
  <conditionalFormatting sqref="B86:B87 B2:B84">
    <cfRule type="duplicateValues" dxfId="83" priority="79"/>
  </conditionalFormatting>
  <conditionalFormatting sqref="B104:B123 B126">
    <cfRule type="expression" dxfId="82" priority="77" stopIfTrue="1">
      <formula>AND(COUNTIF($D$26:$D$65630, B104)+COUNTIF(#REF!, B104)+COUNTIF(#REF!, B104)+COUNTIF(#REF!, B104)+COUNTIF(#REF!, B104)+COUNTIF($D$25:$D$25, B104)+COUNTIF(#REF!, B104)+COUNTIF(#REF!, B104)+COUNTIF(#REF!, B104)+COUNTIF($D$1:$D$22, B104)+COUNTIF(#REF!, B104)+COUNTIF(#REF!, B104)+COUNTIF(#REF!, B104)+COUNTIF(#REF!, B104)&gt;1,NOT(ISBLANK(B104)))</formula>
    </cfRule>
    <cfRule type="expression" dxfId="81" priority="76" stopIfTrue="1">
      <formula>AND(COUNTIF($D$10:$D$22, B104)+COUNTIF(#REF!, B104)&gt;1,NOT(ISBLANK(B104)))</formula>
    </cfRule>
    <cfRule type="expression" dxfId="80" priority="75" stopIfTrue="1">
      <formula>AND(COUNTIF($D$26:$D$65630, B104)+COUNTIF($D$1:$D$22, B104)+COUNTIF(#REF!, B104)+COUNTIF(#REF!, B104)+COUNTIF($D$25:$D$25, B104)+COUNTIF(#REF!, B104)+COUNTIF(#REF!, B104)&gt;1,NOT(ISBLANK(B104)))</formula>
    </cfRule>
    <cfRule type="expression" dxfId="79" priority="78" stopIfTrue="1">
      <formula>AND(COUNTIF($D$26:$D$65630, B104)+COUNTIF(#REF!, B104)+COUNTIF(#REF!, B104)+COUNTIF(#REF!, B104)+COUNTIF($D$25:$D$25, B104)+COUNTIF(#REF!, B104)+COUNTIF(#REF!, B104)+COUNTIF(#REF!, B104)+COUNTIF($D$1:$D$22, B104)+COUNTIF(#REF!, B104)+COUNTIF(#REF!, B104)+COUNTIF(#REF!, B104)+COUNTIF(#REF!, B104)&gt;1,NOT(ISBLANK(B104)))</formula>
    </cfRule>
  </conditionalFormatting>
  <conditionalFormatting sqref="B104:B123">
    <cfRule type="duplicateValues" dxfId="78" priority="74" stopIfTrue="1"/>
    <cfRule type="duplicateValues" dxfId="77" priority="72" stopIfTrue="1"/>
    <cfRule type="duplicateValues" dxfId="76" priority="73" stopIfTrue="1"/>
  </conditionalFormatting>
  <conditionalFormatting sqref="B126">
    <cfRule type="duplicateValues" dxfId="75" priority="69" stopIfTrue="1"/>
    <cfRule type="duplicateValues" dxfId="74" priority="71" stopIfTrue="1"/>
    <cfRule type="duplicateValues" dxfId="73" priority="70" stopIfTrue="1"/>
  </conditionalFormatting>
  <conditionalFormatting sqref="B142 B145:B147">
    <cfRule type="expression" dxfId="72" priority="66" stopIfTrue="1">
      <formula>AND(COUNTIF($D$10:$D$22, B142)+COUNTIF(#REF!, B142)&gt;1,NOT(ISBLANK(B142)))</formula>
    </cfRule>
    <cfRule type="expression" dxfId="71" priority="65" stopIfTrue="1">
      <formula>AND(COUNTIF($D$26:$D$65628, B142)+COUNTIF($D$1:$D$22, B142)+COUNTIF(#REF!, B142)+COUNTIF(#REF!, B142)+COUNTIF($D$25:$D$25, B142)+COUNTIF(#REF!, B142)+COUNTIF(#REF!, B142)&gt;1,NOT(ISBLANK(B142)))</formula>
    </cfRule>
    <cfRule type="expression" dxfId="70" priority="67" stopIfTrue="1">
      <formula>AND(COUNTIF($D$26:$D$65628, B142)+COUNTIF(#REF!, B142)+COUNTIF(#REF!, B142)+COUNTIF(#REF!, B142)+COUNTIF(#REF!, B142)+COUNTIF($D$25:$D$25, B142)+COUNTIF(#REF!, B142)+COUNTIF(#REF!, B142)+COUNTIF(#REF!, B142)+COUNTIF($D$1:$D$22, B142)+COUNTIF(#REF!, B142)+COUNTIF(#REF!, B142)+COUNTIF(#REF!, B142)+COUNTIF(#REF!, B142)&gt;1,NOT(ISBLANK(B142)))</formula>
    </cfRule>
    <cfRule type="expression" dxfId="69" priority="68" stopIfTrue="1">
      <formula>AND(COUNTIF($D$26:$D$65628, B142)+COUNTIF(#REF!, B142)+COUNTIF(#REF!, B142)+COUNTIF(#REF!, B142)+COUNTIF($D$25:$D$25, B142)+COUNTIF(#REF!, B142)+COUNTIF(#REF!, B142)+COUNTIF(#REF!, B142)+COUNTIF($D$1:$D$22, B142)+COUNTIF(#REF!, B142)+COUNTIF(#REF!, B142)+COUNTIF(#REF!, B142)+COUNTIF(#REF!, B142)&gt;1,NOT(ISBLANK(B142)))</formula>
    </cfRule>
  </conditionalFormatting>
  <conditionalFormatting sqref="B143">
    <cfRule type="duplicateValues" dxfId="68" priority="64" stopIfTrue="1"/>
    <cfRule type="duplicateValues" dxfId="67" priority="63" stopIfTrue="1"/>
    <cfRule type="duplicateValues" dxfId="66" priority="62" stopIfTrue="1"/>
  </conditionalFormatting>
  <conditionalFormatting sqref="B143:B144">
    <cfRule type="expression" dxfId="65" priority="61" stopIfTrue="1">
      <formula>AND(COUNTIF($D$26:$D$65623, B143)+COUNTIF(#REF!, B143)+COUNTIF(#REF!, B143)+COUNTIF(#REF!, B143)+COUNTIF($D$25:$D$25, B143)+COUNTIF(#REF!, B143)+COUNTIF(#REF!, B143)+COUNTIF(#REF!, B143)+COUNTIF($D$1:$D$22, B143)+COUNTIF(#REF!, B143)+COUNTIF(#REF!, B143)+COUNTIF(#REF!, B143)+COUNTIF(#REF!, B143)&gt;1,NOT(ISBLANK(B143)))</formula>
    </cfRule>
    <cfRule type="expression" dxfId="64" priority="60" stopIfTrue="1">
      <formula>AND(COUNTIF($D$26:$D$65623, B143)+COUNTIF(#REF!, B143)+COUNTIF(#REF!, B143)+COUNTIF(#REF!, B143)+COUNTIF(#REF!, B143)+COUNTIF($D$25:$D$25, B143)+COUNTIF(#REF!, B143)+COUNTIF(#REF!, B143)+COUNTIF(#REF!, B143)+COUNTIF($D$1:$D$22, B143)+COUNTIF(#REF!, B143)+COUNTIF(#REF!, B143)+COUNTIF(#REF!, B143)+COUNTIF(#REF!, B143)&gt;1,NOT(ISBLANK(B143)))</formula>
    </cfRule>
    <cfRule type="expression" dxfId="63" priority="59" stopIfTrue="1">
      <formula>AND(COUNTIF($D$10:$D$22, B143)+COUNTIF(#REF!, B143)&gt;1,NOT(ISBLANK(B143)))</formula>
    </cfRule>
    <cfRule type="expression" dxfId="62" priority="58" stopIfTrue="1">
      <formula>AND(COUNTIF($D$26:$D$65623, B143)+COUNTIF($D$1:$D$22, B143)+COUNTIF(#REF!, B143)+COUNTIF(#REF!, B143)+COUNTIF($D$25:$D$25, B143)+COUNTIF(#REF!, B143)+COUNTIF(#REF!, B143)&gt;1,NOT(ISBLANK(B143)))</formula>
    </cfRule>
  </conditionalFormatting>
  <conditionalFormatting sqref="B144">
    <cfRule type="duplicateValues" dxfId="61" priority="57" stopIfTrue="1"/>
    <cfRule type="duplicateValues" dxfId="60" priority="56" stopIfTrue="1"/>
    <cfRule type="duplicateValues" dxfId="59" priority="55" stopIfTrue="1"/>
  </conditionalFormatting>
  <conditionalFormatting sqref="B145:B147 B142">
    <cfRule type="duplicateValues" dxfId="58" priority="54" stopIfTrue="1"/>
    <cfRule type="duplicateValues" dxfId="57" priority="53" stopIfTrue="1"/>
    <cfRule type="duplicateValues" dxfId="56" priority="52" stopIfTrue="1"/>
  </conditionalFormatting>
  <conditionalFormatting sqref="B149:B157">
    <cfRule type="duplicateValues" dxfId="55" priority="51" stopIfTrue="1"/>
    <cfRule type="duplicateValues" dxfId="54" priority="50" stopIfTrue="1"/>
    <cfRule type="duplicateValues" dxfId="53" priority="49" stopIfTrue="1"/>
    <cfRule type="expression" dxfId="52" priority="46" stopIfTrue="1">
      <formula>AND(COUNTIF($D$26:$D$65643, B149)+COUNTIF($D$1:$D$22, B149)+COUNTIF(#REF!, B149)+COUNTIF(#REF!, B149)+COUNTIF($D$25:$D$25, B149)+COUNTIF(#REF!, B149)+COUNTIF(#REF!, B149)&gt;1,NOT(ISBLANK(B149)))</formula>
    </cfRule>
    <cfRule type="expression" dxfId="51" priority="47" stopIfTrue="1">
      <formula>AND(COUNTIF($D$26:$D$65643, B149)+COUNTIF(#REF!, B149)+COUNTIF(#REF!, B149)+COUNTIF(#REF!, B149)+COUNTIF(#REF!, B149)+COUNTIF($D$25:$D$25, B149)+COUNTIF(#REF!, B149)+COUNTIF(#REF!, B149)+COUNTIF(#REF!, B149)+COUNTIF($D$1:$D$22, B149)+COUNTIF(#REF!, B149)+COUNTIF(#REF!, B149)+COUNTIF(#REF!, B149)+COUNTIF(#REF!, B149)&gt;1,NOT(ISBLANK(B149)))</formula>
    </cfRule>
    <cfRule type="expression" dxfId="50" priority="48" stopIfTrue="1">
      <formula>AND(COUNTIF($D$26:$D$65643, B149)+COUNTIF(#REF!, B149)+COUNTIF(#REF!, B149)+COUNTIF(#REF!, B149)+COUNTIF($D$25:$D$25, B149)+COUNTIF(#REF!, B149)+COUNTIF(#REF!, B149)+COUNTIF(#REF!, B149)+COUNTIF($D$1:$D$22, B149)+COUNTIF(#REF!, B149)+COUNTIF(#REF!, B149)+COUNTIF(#REF!, B149)+COUNTIF(#REF!, B149)&gt;1,NOT(ISBLANK(B149)))</formula>
    </cfRule>
  </conditionalFormatting>
  <conditionalFormatting sqref="B149:B169">
    <cfRule type="expression" dxfId="49" priority="45" stopIfTrue="1">
      <formula>AND(COUNTIF($D$10:$D$22, B149)+COUNTIF(#REF!, B149)&gt;1,NOT(ISBLANK(B149)))</formula>
    </cfRule>
  </conditionalFormatting>
  <conditionalFormatting sqref="B158:B169">
    <cfRule type="duplicateValues" dxfId="48" priority="43" stopIfTrue="1"/>
    <cfRule type="duplicateValues" dxfId="47" priority="42" stopIfTrue="1"/>
    <cfRule type="expression" dxfId="46" priority="41" stopIfTrue="1">
      <formula>AND(COUNTIF($D$26:$D$65638, B158)+COUNTIF($D$1:$D$22, B158)+COUNTIF(#REF!, B158)+COUNTIF(#REF!, B158)+COUNTIF($D$25:$D$25, B158)+COUNTIF(#REF!, B158)+COUNTIF(#REF!, B158)&gt;1,NOT(ISBLANK(B158)))</formula>
    </cfRule>
    <cfRule type="expression" dxfId="45" priority="40" stopIfTrue="1">
      <formula>AND(COUNTIF($D$26:$D$65638, B158)+COUNTIF(#REF!, B158)+COUNTIF(#REF!, B158)+COUNTIF(#REF!, B158)+COUNTIF($D$25:$D$25, B158)+COUNTIF(#REF!, B158)+COUNTIF(#REF!, B158)+COUNTIF(#REF!, B158)+COUNTIF($D$1:$D$22, B158)+COUNTIF(#REF!, B158)+COUNTIF(#REF!, B158)+COUNTIF(#REF!, B158)+COUNTIF(#REF!, B158)&gt;1,NOT(ISBLANK(B158)))</formula>
    </cfRule>
    <cfRule type="expression" dxfId="44" priority="39" stopIfTrue="1">
      <formula>AND(COUNTIF($D$26:$D$65638, B158)+COUNTIF(#REF!, B158)+COUNTIF(#REF!, B158)+COUNTIF(#REF!, B158)+COUNTIF(#REF!, B158)+COUNTIF($D$25:$D$25, B158)+COUNTIF(#REF!, B158)+COUNTIF(#REF!, B158)+COUNTIF(#REF!, B158)+COUNTIF($D$1:$D$22, B158)+COUNTIF(#REF!, B158)+COUNTIF(#REF!, B158)+COUNTIF(#REF!, B158)+COUNTIF(#REF!, B158)&gt;1,NOT(ISBLANK(B158)))</formula>
    </cfRule>
    <cfRule type="duplicateValues" dxfId="43" priority="44" stopIfTrue="1"/>
  </conditionalFormatting>
  <conditionalFormatting sqref="B170:B176 B148 B101:B102 B99 B92:B96 B90 B124:B125 B139:B141 B127:B134">
    <cfRule type="duplicateValues" dxfId="42" priority="2"/>
  </conditionalFormatting>
  <conditionalFormatting sqref="B177:B181">
    <cfRule type="expression" dxfId="41" priority="38" stopIfTrue="1">
      <formula>AND(COUNTIF($D$26:$D$65637, B177)+COUNTIF($D$1:$D$22, B177)+COUNTIF(#REF!, B177)+COUNTIF(#REF!, B177)+COUNTIF($D$25:$D$25, B177)+COUNTIF(#REF!, B177)+COUNTIF(#REF!, B177)&gt;1,NOT(ISBLANK(B177)))</formula>
    </cfRule>
    <cfRule type="expression" dxfId="40" priority="36" stopIfTrue="1">
      <formula>AND(COUNTIF($D$26:$D$65637, B177)+COUNTIF(#REF!, B177)+COUNTIF(#REF!, B177)+COUNTIF(#REF!, B177)+COUNTIF(#REF!, B177)+COUNTIF($D$25:$D$25, B177)+COUNTIF(#REF!, B177)+COUNTIF(#REF!, B177)+COUNTIF(#REF!, B177)+COUNTIF($D$1:$D$22, B177)+COUNTIF(#REF!, B177)+COUNTIF(#REF!, B177)+COUNTIF(#REF!, B177)+COUNTIF(#REF!, B177)&gt;1,NOT(ISBLANK(B177)))</formula>
    </cfRule>
    <cfRule type="duplicateValues" dxfId="39" priority="35" stopIfTrue="1"/>
    <cfRule type="expression" dxfId="38" priority="37" stopIfTrue="1">
      <formula>AND(COUNTIF($D$26:$D$65637, B177)+COUNTIF(#REF!, B177)+COUNTIF(#REF!, B177)+COUNTIF(#REF!, B177)+COUNTIF($D$25:$D$25, B177)+COUNTIF(#REF!, B177)+COUNTIF(#REF!, B177)+COUNTIF(#REF!, B177)+COUNTIF($D$1:$D$22, B177)+COUNTIF(#REF!, B177)+COUNTIF(#REF!, B177)+COUNTIF(#REF!, B177)+COUNTIF(#REF!, B177)&gt;1,NOT(ISBLANK(B177)))</formula>
    </cfRule>
    <cfRule type="duplicateValues" dxfId="37" priority="34" stopIfTrue="1"/>
    <cfRule type="duplicateValues" dxfId="36" priority="33" stopIfTrue="1"/>
  </conditionalFormatting>
  <conditionalFormatting sqref="B182:B185">
    <cfRule type="duplicateValues" dxfId="35" priority="29" stopIfTrue="1"/>
    <cfRule type="duplicateValues" dxfId="34" priority="28" stopIfTrue="1"/>
    <cfRule type="duplicateValues" dxfId="33" priority="27" stopIfTrue="1"/>
    <cfRule type="expression" dxfId="32" priority="32" stopIfTrue="1">
      <formula>AND(COUNTIF($D$26:$D$65634, B182)+COUNTIF($D$1:$D$22, B182)+COUNTIF(#REF!, B182)+COUNTIF(#REF!, B182)+COUNTIF($D$25:$D$25, B182)+COUNTIF(#REF!, B182)+COUNTIF(#REF!, B182)&gt;1,NOT(ISBLANK(B182)))</formula>
    </cfRule>
    <cfRule type="expression" dxfId="31" priority="31" stopIfTrue="1">
      <formula>AND(COUNTIF($D$26:$D$65634, B182)+COUNTIF(#REF!, B182)+COUNTIF(#REF!, B182)+COUNTIF(#REF!, B182)+COUNTIF($D$25:$D$25, B182)+COUNTIF(#REF!, B182)+COUNTIF(#REF!, B182)+COUNTIF(#REF!, B182)+COUNTIF($D$1:$D$22, B182)+COUNTIF(#REF!, B182)+COUNTIF(#REF!, B182)+COUNTIF(#REF!, B182)+COUNTIF(#REF!, B182)&gt;1,NOT(ISBLANK(B182)))</formula>
    </cfRule>
    <cfRule type="expression" dxfId="30" priority="30" stopIfTrue="1">
      <formula>AND(COUNTIF($D$26:$D$65634, B182)+COUNTIF(#REF!, B182)+COUNTIF(#REF!, B182)+COUNTIF(#REF!, B182)+COUNTIF(#REF!, B182)+COUNTIF($D$25:$D$25, B182)+COUNTIF(#REF!, B182)+COUNTIF(#REF!, B182)+COUNTIF(#REF!, B182)+COUNTIF($D$1:$D$22, B182)+COUNTIF(#REF!, B182)+COUNTIF(#REF!, B182)+COUNTIF(#REF!, B182)+COUNTIF(#REF!, B182)&gt;1,NOT(ISBLANK(B182)))</formula>
    </cfRule>
  </conditionalFormatting>
  <conditionalFormatting sqref="B186">
    <cfRule type="duplicateValues" dxfId="29" priority="23" stopIfTrue="1"/>
    <cfRule type="duplicateValues" dxfId="28" priority="22" stopIfTrue="1"/>
    <cfRule type="duplicateValues" dxfId="27" priority="21" stopIfTrue="1"/>
    <cfRule type="expression" dxfId="26" priority="26" stopIfTrue="1">
      <formula>AND(COUNTIF($D$26:$D$65634, B186)+COUNTIF($D$1:$D$22, B186)+COUNTIF(#REF!, B186)+COUNTIF(#REF!, B186)+COUNTIF($D$25:$D$25, B186)+COUNTIF(#REF!, B186)+COUNTIF(#REF!, B186)&gt;1,NOT(ISBLANK(B186)))</formula>
    </cfRule>
    <cfRule type="expression" dxfId="25" priority="25" stopIfTrue="1">
      <formula>AND(COUNTIF($D$26:$D$65634, B186)+COUNTIF(#REF!, B186)+COUNTIF(#REF!, B186)+COUNTIF(#REF!, B186)+COUNTIF($D$25:$D$25, B186)+COUNTIF(#REF!, B186)+COUNTIF(#REF!, B186)+COUNTIF(#REF!, B186)+COUNTIF($D$1:$D$22, B186)+COUNTIF(#REF!, B186)+COUNTIF(#REF!, B186)+COUNTIF(#REF!, B186)+COUNTIF(#REF!, B186)&gt;1,NOT(ISBLANK(B186)))</formula>
    </cfRule>
    <cfRule type="expression" dxfId="24" priority="24" stopIfTrue="1">
      <formula>AND(COUNTIF($D$26:$D$65634, B186)+COUNTIF(#REF!, B186)+COUNTIF(#REF!, B186)+COUNTIF(#REF!, B186)+COUNTIF(#REF!, B186)+COUNTIF($D$25:$D$25, B186)+COUNTIF(#REF!, B186)+COUNTIF(#REF!, B186)+COUNTIF(#REF!, B186)+COUNTIF($D$1:$D$22, B186)+COUNTIF(#REF!, B186)+COUNTIF(#REF!, B186)+COUNTIF(#REF!, B186)+COUNTIF(#REF!, B186)&gt;1,NOT(ISBLANK(B186)))</formula>
    </cfRule>
  </conditionalFormatting>
  <conditionalFormatting sqref="B187">
    <cfRule type="expression" dxfId="23" priority="20" stopIfTrue="1">
      <formula>AND(COUNTIF($D$26:$D$65634, B187)+COUNTIF($D$1:$D$22, B187)+COUNTIF(#REF!, B187)+COUNTIF(#REF!, B187)+COUNTIF($D$25:$D$25, B187)+COUNTIF(#REF!, B187)+COUNTIF(#REF!, B187)&gt;1,NOT(ISBLANK(B187)))</formula>
    </cfRule>
    <cfRule type="expression" dxfId="22" priority="19" stopIfTrue="1">
      <formula>AND(COUNTIF($D$26:$D$65634, B187)+COUNTIF(#REF!, B187)+COUNTIF(#REF!, B187)+COUNTIF(#REF!, B187)+COUNTIF($D$25:$D$25, B187)+COUNTIF(#REF!, B187)+COUNTIF(#REF!, B187)+COUNTIF(#REF!, B187)+COUNTIF($D$1:$D$22, B187)+COUNTIF(#REF!, B187)+COUNTIF(#REF!, B187)+COUNTIF(#REF!, B187)+COUNTIF(#REF!, B187)&gt;1,NOT(ISBLANK(B187)))</formula>
    </cfRule>
    <cfRule type="expression" dxfId="21" priority="18" stopIfTrue="1">
      <formula>AND(COUNTIF($D$26:$D$65634, B187)+COUNTIF(#REF!, B187)+COUNTIF(#REF!, B187)+COUNTIF(#REF!, B187)+COUNTIF(#REF!, B187)+COUNTIF($D$25:$D$25, B187)+COUNTIF(#REF!, B187)+COUNTIF(#REF!, B187)+COUNTIF(#REF!, B187)+COUNTIF($D$1:$D$22, B187)+COUNTIF(#REF!, B187)+COUNTIF(#REF!, B187)+COUNTIF(#REF!, B187)+COUNTIF(#REF!, B187)&gt;1,NOT(ISBLANK(B187)))</formula>
    </cfRule>
    <cfRule type="duplicateValues" dxfId="20" priority="17" stopIfTrue="1"/>
    <cfRule type="duplicateValues" dxfId="19" priority="15" stopIfTrue="1"/>
    <cfRule type="duplicateValues" dxfId="18" priority="16" stopIfTrue="1"/>
  </conditionalFormatting>
  <conditionalFormatting sqref="B188:B195 B197:B205 B213:B215 B218:B224 B226:B228 B230:B261">
    <cfRule type="expression" dxfId="17" priority="14" stopIfTrue="1">
      <formula>AND(COUNTIF($D$26:$D$65636, B188)+COUNTIF($D$1:$D$22, B188)+COUNTIF(#REF!, B188)+COUNTIF(#REF!, B188)+COUNTIF($D$25:$D$25, B188)+COUNTIF(#REF!, B188)+COUNTIF(#REF!, B188)&gt;1,NOT(ISBLANK(B188)))</formula>
    </cfRule>
    <cfRule type="expression" dxfId="16" priority="13" stopIfTrue="1">
      <formula>AND(COUNTIF($D$26:$D$65636, B188)+COUNTIF(#REF!, B188)+COUNTIF(#REF!, B188)+COUNTIF(#REF!, B188)+COUNTIF($D$25:$D$25, B188)+COUNTIF(#REF!, B188)+COUNTIF(#REF!, B188)+COUNTIF(#REF!, B188)+COUNTIF($D$1:$D$22, B188)+COUNTIF(#REF!, B188)+COUNTIF(#REF!, B188)+COUNTIF(#REF!, B188)+COUNTIF(#REF!, B188)&gt;1,NOT(ISBLANK(B188)))</formula>
    </cfRule>
    <cfRule type="expression" dxfId="15" priority="12" stopIfTrue="1">
      <formula>AND(COUNTIF($D$26:$D$65636, B188)+COUNTIF(#REF!, B188)+COUNTIF(#REF!, B188)+COUNTIF(#REF!, B188)+COUNTIF(#REF!, B188)+COUNTIF($D$25:$D$25, B188)+COUNTIF(#REF!, B188)+COUNTIF(#REF!, B188)+COUNTIF(#REF!, B188)+COUNTIF($D$1:$D$22, B188)+COUNTIF(#REF!, B188)+COUNTIF(#REF!, B188)+COUNTIF(#REF!, B188)+COUNTIF(#REF!, B188)&gt;1,NOT(ISBLANK(B188)))</formula>
    </cfRule>
  </conditionalFormatting>
  <conditionalFormatting sqref="B196">
    <cfRule type="expression" dxfId="14" priority="11" stopIfTrue="1">
      <formula>AND(COUNTIF($D$26:$D$65639, B196)+COUNTIF($D$1:$D$22, B196)+COUNTIF(#REF!, B196)+COUNTIF(#REF!, B196)+COUNTIF($D$25:$D$25, B196)+COUNTIF(#REF!, B196)+COUNTIF(#REF!, B196)&gt;1,NOT(ISBLANK(B196)))</formula>
    </cfRule>
    <cfRule type="expression" dxfId="13" priority="10" stopIfTrue="1">
      <formula>AND(COUNTIF($D$26:$D$65639, B196)+COUNTIF(#REF!, B196)+COUNTIF(#REF!, B196)+COUNTIF(#REF!, B196)+COUNTIF($D$25:$D$25, B196)+COUNTIF(#REF!, B196)+COUNTIF(#REF!, B196)+COUNTIF(#REF!, B196)+COUNTIF($D$1:$D$22, B196)+COUNTIF(#REF!, B196)+COUNTIF(#REF!, B196)+COUNTIF(#REF!, B196)+COUNTIF(#REF!, B196)&gt;1,NOT(ISBLANK(B196)))</formula>
    </cfRule>
    <cfRule type="expression" dxfId="12" priority="9" stopIfTrue="1">
      <formula>AND(COUNTIF($D$26:$D$65639, B196)+COUNTIF(#REF!, B196)+COUNTIF(#REF!, B196)+COUNTIF(#REF!, B196)+COUNTIF(#REF!, B196)+COUNTIF($D$25:$D$25, B196)+COUNTIF(#REF!, B196)+COUNTIF(#REF!, B196)+COUNTIF(#REF!, B196)+COUNTIF($D$1:$D$22, B196)+COUNTIF(#REF!, B196)+COUNTIF(#REF!, B196)+COUNTIF(#REF!, B196)+COUNTIF(#REF!, B196)&gt;1,NOT(ISBLANK(B196)))</formula>
    </cfRule>
    <cfRule type="duplicateValues" dxfId="11" priority="8" stopIfTrue="1"/>
    <cfRule type="duplicateValues" dxfId="10" priority="6" stopIfTrue="1"/>
    <cfRule type="duplicateValues" dxfId="9" priority="7" stopIfTrue="1"/>
  </conditionalFormatting>
  <conditionalFormatting sqref="B230:B261 B188:B195 B197:B205 B213:B215 B218:B224 B226:B228">
    <cfRule type="duplicateValues" dxfId="8" priority="5" stopIfTrue="1"/>
    <cfRule type="duplicateValues" dxfId="7" priority="4" stopIfTrue="1"/>
    <cfRule type="duplicateValues" dxfId="6" priority="3" stopIfTrue="1"/>
  </conditionalFormatting>
  <conditionalFormatting sqref="C2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{9EFA7F9C-41B9-4677-9504-D788906AB9C6}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A7F9C-41B9-4677-9504-D788906AB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F8B3-185D-4910-85CC-4424CBF39E9B}">
  <dimension ref="A1:BD303"/>
  <sheetViews>
    <sheetView zoomScale="78" zoomScaleNormal="80" zoomScaleSheetLayoutView="100" workbookViewId="0">
      <selection activeCell="BG4" sqref="BG4"/>
    </sheetView>
  </sheetViews>
  <sheetFormatPr defaultColWidth="8.8984375" defaultRowHeight="14.5" x14ac:dyDescent="0.35"/>
  <cols>
    <col min="1" max="115" width="3.69921875" style="283" customWidth="1"/>
    <col min="116" max="16384" width="8.8984375" style="283"/>
  </cols>
  <sheetData>
    <row r="1" spans="1:46" ht="23.5" x14ac:dyDescent="0.35">
      <c r="A1" s="435" t="s">
        <v>618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  <c r="V1" s="436"/>
      <c r="W1" s="436"/>
      <c r="X1" s="436"/>
      <c r="Y1" s="436"/>
      <c r="Z1" s="436"/>
      <c r="AA1" s="436"/>
      <c r="AB1" s="436"/>
      <c r="AC1" s="436"/>
      <c r="AD1" s="436"/>
      <c r="AE1" s="436"/>
      <c r="AF1" s="436"/>
      <c r="AG1" s="436"/>
      <c r="AH1" s="436"/>
      <c r="AI1" s="436"/>
      <c r="AJ1" s="436"/>
      <c r="AK1" s="436"/>
      <c r="AL1" s="436"/>
      <c r="AM1" s="436"/>
      <c r="AN1" s="436"/>
      <c r="AO1" s="436"/>
      <c r="AP1" s="436"/>
      <c r="AQ1" s="436"/>
      <c r="AR1" s="436"/>
      <c r="AS1" s="436"/>
      <c r="AT1" s="437"/>
    </row>
    <row r="2" spans="1:46" x14ac:dyDescent="0.35">
      <c r="A2" s="284"/>
      <c r="AT2" s="285"/>
    </row>
    <row r="3" spans="1:46" ht="15.5" x14ac:dyDescent="0.35">
      <c r="A3" s="278"/>
      <c r="I3" s="279" t="s">
        <v>617</v>
      </c>
      <c r="L3" s="286"/>
      <c r="AM3" s="438" t="s">
        <v>616</v>
      </c>
      <c r="AN3" s="438"/>
      <c r="AO3" s="439">
        <f ca="1">TODAY()</f>
        <v>45931</v>
      </c>
      <c r="AP3" s="440"/>
      <c r="AQ3" s="440"/>
      <c r="AR3" s="440"/>
      <c r="AS3" s="440"/>
      <c r="AT3" s="441"/>
    </row>
    <row r="4" spans="1:46" ht="15.5" x14ac:dyDescent="0.35">
      <c r="A4" s="284"/>
      <c r="G4" s="286"/>
      <c r="I4" s="277"/>
      <c r="J4" s="277"/>
      <c r="K4" s="287"/>
      <c r="M4" s="286"/>
      <c r="AT4" s="285"/>
    </row>
    <row r="5" spans="1:46" ht="15.5" x14ac:dyDescent="0.35">
      <c r="A5" s="278"/>
      <c r="B5" s="277"/>
      <c r="C5" s="277"/>
      <c r="D5" s="287"/>
      <c r="E5" s="288"/>
      <c r="F5" s="288"/>
      <c r="G5" s="288"/>
      <c r="H5" s="288"/>
      <c r="I5" s="288"/>
      <c r="AT5" s="285"/>
    </row>
    <row r="6" spans="1:46" ht="16" thickBot="1" x14ac:dyDescent="0.4">
      <c r="A6" s="278"/>
      <c r="B6" s="277"/>
      <c r="C6" s="277"/>
      <c r="D6" s="287"/>
      <c r="E6" s="288"/>
      <c r="F6" s="288"/>
      <c r="G6" s="288"/>
      <c r="H6" s="288"/>
      <c r="I6" s="288"/>
      <c r="AT6" s="285"/>
    </row>
    <row r="7" spans="1:46" ht="15.75" customHeight="1" thickBot="1" x14ac:dyDescent="0.4">
      <c r="A7" s="284"/>
      <c r="L7" s="442" t="s">
        <v>615</v>
      </c>
      <c r="M7" s="443"/>
      <c r="N7" s="443"/>
      <c r="O7" s="444"/>
      <c r="R7" s="283" t="s">
        <v>614</v>
      </c>
      <c r="AA7" s="445" t="s">
        <v>613</v>
      </c>
      <c r="AB7" s="446"/>
      <c r="AC7" s="446"/>
      <c r="AD7" s="446"/>
      <c r="AE7" s="446"/>
      <c r="AF7" s="447"/>
      <c r="AG7" s="454" t="s">
        <v>612</v>
      </c>
      <c r="AH7" s="455"/>
      <c r="AI7" s="456"/>
      <c r="AJ7" s="463" t="s">
        <v>611</v>
      </c>
      <c r="AK7" s="455"/>
      <c r="AL7" s="464"/>
      <c r="AM7" s="454" t="s">
        <v>610</v>
      </c>
      <c r="AN7" s="455"/>
      <c r="AO7" s="464"/>
      <c r="AP7" s="463" t="s">
        <v>609</v>
      </c>
      <c r="AQ7" s="455"/>
      <c r="AR7" s="464"/>
      <c r="AT7" s="285"/>
    </row>
    <row r="8" spans="1:46" ht="15" customHeight="1" x14ac:dyDescent="0.35">
      <c r="A8" s="284"/>
      <c r="E8" s="283" t="s">
        <v>608</v>
      </c>
      <c r="S8" s="283" t="s">
        <v>55</v>
      </c>
      <c r="AA8" s="448"/>
      <c r="AB8" s="449"/>
      <c r="AC8" s="449"/>
      <c r="AD8" s="449"/>
      <c r="AE8" s="449"/>
      <c r="AF8" s="450"/>
      <c r="AG8" s="457"/>
      <c r="AH8" s="458"/>
      <c r="AI8" s="459"/>
      <c r="AJ8" s="465"/>
      <c r="AK8" s="458"/>
      <c r="AL8" s="466"/>
      <c r="AM8" s="457"/>
      <c r="AN8" s="458"/>
      <c r="AO8" s="466"/>
      <c r="AP8" s="465"/>
      <c r="AQ8" s="458"/>
      <c r="AR8" s="466"/>
      <c r="AT8" s="285"/>
    </row>
    <row r="9" spans="1:46" ht="15" thickBot="1" x14ac:dyDescent="0.4">
      <c r="A9" s="284"/>
      <c r="L9" s="289"/>
      <c r="M9" s="290"/>
      <c r="N9" s="290"/>
      <c r="O9" s="469"/>
      <c r="P9" s="470"/>
      <c r="AA9" s="451"/>
      <c r="AB9" s="452"/>
      <c r="AC9" s="452"/>
      <c r="AD9" s="452"/>
      <c r="AE9" s="452"/>
      <c r="AF9" s="453"/>
      <c r="AG9" s="460"/>
      <c r="AH9" s="461"/>
      <c r="AI9" s="462"/>
      <c r="AJ9" s="467"/>
      <c r="AK9" s="461"/>
      <c r="AL9" s="468"/>
      <c r="AM9" s="460"/>
      <c r="AN9" s="461"/>
      <c r="AO9" s="468"/>
      <c r="AP9" s="467"/>
      <c r="AQ9" s="461"/>
      <c r="AR9" s="468"/>
      <c r="AT9" s="285"/>
    </row>
    <row r="10" spans="1:46" ht="15" customHeight="1" x14ac:dyDescent="0.35">
      <c r="A10" s="284"/>
      <c r="C10" s="283" t="s">
        <v>605</v>
      </c>
      <c r="U10" s="283" t="s">
        <v>607</v>
      </c>
      <c r="AA10" s="489" t="s">
        <v>19</v>
      </c>
      <c r="AB10" s="490"/>
      <c r="AC10" s="490"/>
      <c r="AD10" s="490"/>
      <c r="AE10" s="490"/>
      <c r="AF10" s="491"/>
      <c r="AG10" s="492">
        <v>302</v>
      </c>
      <c r="AH10" s="475"/>
      <c r="AI10" s="493"/>
      <c r="AJ10" s="494">
        <f>[2]Progress!J2</f>
        <v>302</v>
      </c>
      <c r="AK10" s="495"/>
      <c r="AL10" s="496"/>
      <c r="AM10" s="497">
        <f>[2]Progress!K2</f>
        <v>0</v>
      </c>
      <c r="AN10" s="498"/>
      <c r="AO10" s="499"/>
      <c r="AP10" s="474">
        <f t="shared" ref="AP10:AP15" si="0">AG10-AJ10</f>
        <v>0</v>
      </c>
      <c r="AQ10" s="475"/>
      <c r="AR10" s="476"/>
      <c r="AT10" s="285"/>
    </row>
    <row r="11" spans="1:46" ht="18" customHeight="1" x14ac:dyDescent="0.35">
      <c r="A11" s="284"/>
      <c r="N11" s="283" t="s">
        <v>606</v>
      </c>
      <c r="S11" s="283" t="s">
        <v>605</v>
      </c>
      <c r="AA11" s="477" t="s">
        <v>20</v>
      </c>
      <c r="AB11" s="478"/>
      <c r="AC11" s="478"/>
      <c r="AD11" s="478"/>
      <c r="AE11" s="478"/>
      <c r="AF11" s="479"/>
      <c r="AG11" s="480">
        <v>302</v>
      </c>
      <c r="AH11" s="481"/>
      <c r="AI11" s="482"/>
      <c r="AJ11" s="483">
        <f>[2]Progress!L2</f>
        <v>302</v>
      </c>
      <c r="AK11" s="484"/>
      <c r="AL11" s="485"/>
      <c r="AM11" s="471"/>
      <c r="AN11" s="472"/>
      <c r="AO11" s="473"/>
      <c r="AP11" s="474">
        <f t="shared" si="0"/>
        <v>0</v>
      </c>
      <c r="AQ11" s="475"/>
      <c r="AR11" s="476"/>
      <c r="AT11" s="285"/>
    </row>
    <row r="12" spans="1:46" ht="15" customHeight="1" x14ac:dyDescent="0.35">
      <c r="A12" s="284"/>
      <c r="C12" s="283" t="s">
        <v>603</v>
      </c>
      <c r="I12" s="486"/>
      <c r="J12" s="487"/>
      <c r="K12" s="294" t="s">
        <v>551</v>
      </c>
      <c r="L12" s="294" t="s">
        <v>550</v>
      </c>
      <c r="M12" s="488" t="s">
        <v>604</v>
      </c>
      <c r="N12" s="487"/>
      <c r="O12" s="291" t="s">
        <v>551</v>
      </c>
      <c r="P12" s="291" t="s">
        <v>550</v>
      </c>
      <c r="Q12" s="488"/>
      <c r="R12" s="486"/>
      <c r="AA12" s="477" t="s">
        <v>21</v>
      </c>
      <c r="AB12" s="478"/>
      <c r="AC12" s="478"/>
      <c r="AD12" s="478"/>
      <c r="AE12" s="478"/>
      <c r="AF12" s="479"/>
      <c r="AG12" s="480">
        <v>302</v>
      </c>
      <c r="AH12" s="481"/>
      <c r="AI12" s="482"/>
      <c r="AJ12" s="483">
        <f>[2]Progress!N2</f>
        <v>248</v>
      </c>
      <c r="AK12" s="484"/>
      <c r="AL12" s="485"/>
      <c r="AM12" s="471">
        <f>[2]Progress!O2</f>
        <v>14</v>
      </c>
      <c r="AN12" s="472"/>
      <c r="AO12" s="473"/>
      <c r="AP12" s="474">
        <f t="shared" si="0"/>
        <v>54</v>
      </c>
      <c r="AQ12" s="475"/>
      <c r="AR12" s="476"/>
      <c r="AT12" s="285"/>
    </row>
    <row r="13" spans="1:46" ht="16.5" customHeight="1" x14ac:dyDescent="0.35">
      <c r="A13" s="284"/>
      <c r="K13" s="294" t="s">
        <v>549</v>
      </c>
      <c r="L13" s="294" t="s">
        <v>548</v>
      </c>
      <c r="O13" s="291" t="s">
        <v>549</v>
      </c>
      <c r="P13" s="291" t="s">
        <v>548</v>
      </c>
      <c r="S13" s="283" t="s">
        <v>603</v>
      </c>
      <c r="AA13" s="477" t="s">
        <v>602</v>
      </c>
      <c r="AB13" s="478"/>
      <c r="AC13" s="478"/>
      <c r="AD13" s="478"/>
      <c r="AE13" s="478"/>
      <c r="AF13" s="479"/>
      <c r="AG13" s="480">
        <v>302</v>
      </c>
      <c r="AH13" s="481"/>
      <c r="AI13" s="482"/>
      <c r="AJ13" s="483">
        <f>[2]Progress!Q2</f>
        <v>151</v>
      </c>
      <c r="AK13" s="484"/>
      <c r="AL13" s="485"/>
      <c r="AM13" s="471"/>
      <c r="AN13" s="472"/>
      <c r="AO13" s="473"/>
      <c r="AP13" s="474">
        <f t="shared" si="0"/>
        <v>151</v>
      </c>
      <c r="AQ13" s="475"/>
      <c r="AR13" s="476"/>
      <c r="AT13" s="285"/>
    </row>
    <row r="14" spans="1:46" ht="15" customHeight="1" x14ac:dyDescent="0.35">
      <c r="A14" s="284"/>
      <c r="C14" s="283" t="s">
        <v>601</v>
      </c>
      <c r="K14" s="523"/>
      <c r="L14" s="523"/>
      <c r="O14" s="481"/>
      <c r="P14" s="481"/>
      <c r="R14" s="296"/>
      <c r="S14" s="296"/>
      <c r="T14" s="296"/>
      <c r="U14" s="296"/>
      <c r="W14" s="283" t="s">
        <v>600</v>
      </c>
      <c r="AA14" s="477" t="s">
        <v>599</v>
      </c>
      <c r="AB14" s="478"/>
      <c r="AC14" s="478"/>
      <c r="AD14" s="478"/>
      <c r="AE14" s="478"/>
      <c r="AF14" s="479"/>
      <c r="AG14" s="524">
        <f>114.985</f>
        <v>114.985</v>
      </c>
      <c r="AH14" s="525"/>
      <c r="AI14" s="526"/>
      <c r="AJ14" s="527">
        <f>[2]Progress!S2</f>
        <v>41.12222899999999</v>
      </c>
      <c r="AK14" s="528"/>
      <c r="AL14" s="529"/>
      <c r="AM14" s="471">
        <v>3</v>
      </c>
      <c r="AN14" s="472"/>
      <c r="AO14" s="473"/>
      <c r="AP14" s="504">
        <f t="shared" si="0"/>
        <v>73.862771000000009</v>
      </c>
      <c r="AQ14" s="505"/>
      <c r="AR14" s="506"/>
      <c r="AT14" s="285"/>
    </row>
    <row r="15" spans="1:46" ht="17.25" customHeight="1" thickBot="1" x14ac:dyDescent="0.4">
      <c r="A15" s="284"/>
      <c r="K15" s="507"/>
      <c r="L15" s="507"/>
      <c r="O15" s="292"/>
      <c r="P15" s="292"/>
      <c r="AA15" s="508" t="s">
        <v>598</v>
      </c>
      <c r="AB15" s="509"/>
      <c r="AC15" s="509"/>
      <c r="AD15" s="509"/>
      <c r="AE15" s="509"/>
      <c r="AF15" s="510"/>
      <c r="AG15" s="511">
        <v>114.985</v>
      </c>
      <c r="AH15" s="512"/>
      <c r="AI15" s="513"/>
      <c r="AJ15" s="514">
        <f>[2]Progress!T2</f>
        <v>32.563924</v>
      </c>
      <c r="AK15" s="515"/>
      <c r="AL15" s="516"/>
      <c r="AM15" s="517"/>
      <c r="AN15" s="518"/>
      <c r="AO15" s="519"/>
      <c r="AP15" s="520">
        <f t="shared" si="0"/>
        <v>82.421075999999999</v>
      </c>
      <c r="AQ15" s="521"/>
      <c r="AR15" s="522"/>
      <c r="AT15" s="285"/>
    </row>
    <row r="16" spans="1:46" x14ac:dyDescent="0.35">
      <c r="A16" s="284"/>
      <c r="F16" s="283" t="s">
        <v>597</v>
      </c>
      <c r="K16" s="500" t="s">
        <v>596</v>
      </c>
      <c r="L16" s="500"/>
      <c r="M16" s="500"/>
      <c r="N16" s="500"/>
      <c r="O16" s="500"/>
      <c r="P16" s="500"/>
      <c r="AT16" s="285"/>
    </row>
    <row r="17" spans="1:56" x14ac:dyDescent="0.35">
      <c r="A17" s="284"/>
      <c r="AT17" s="285"/>
    </row>
    <row r="18" spans="1:56" x14ac:dyDescent="0.35">
      <c r="A18" s="284"/>
      <c r="AT18" s="285"/>
    </row>
    <row r="19" spans="1:56" ht="15" customHeight="1" x14ac:dyDescent="0.35">
      <c r="A19" s="284"/>
      <c r="C19" s="274"/>
      <c r="D19" s="274"/>
      <c r="G19" s="274"/>
      <c r="H19" s="274"/>
      <c r="I19" s="276"/>
      <c r="J19" s="274"/>
      <c r="M19" s="274"/>
      <c r="N19" s="275"/>
      <c r="O19" s="275"/>
      <c r="P19" s="274"/>
      <c r="Q19" s="274"/>
      <c r="R19" s="274"/>
      <c r="S19" s="274"/>
      <c r="T19" s="274"/>
      <c r="AT19" s="285"/>
    </row>
    <row r="20" spans="1:56" ht="15" customHeight="1" x14ac:dyDescent="0.35">
      <c r="A20" s="284"/>
      <c r="C20" s="274"/>
      <c r="D20" s="274"/>
      <c r="G20" s="274"/>
      <c r="H20" s="274"/>
      <c r="I20" s="275"/>
      <c r="J20" s="275"/>
      <c r="M20" s="274"/>
      <c r="N20" s="275"/>
      <c r="O20" s="275"/>
      <c r="P20" s="274"/>
      <c r="Q20" s="274"/>
      <c r="R20" s="274"/>
      <c r="S20" s="274"/>
      <c r="T20" s="274"/>
      <c r="AT20" s="285"/>
    </row>
    <row r="21" spans="1:56" x14ac:dyDescent="0.35">
      <c r="A21" s="284"/>
      <c r="C21" s="274"/>
      <c r="D21" s="274"/>
      <c r="G21" s="274"/>
      <c r="H21" s="274"/>
      <c r="I21" s="275"/>
      <c r="J21" s="275"/>
      <c r="M21" s="274"/>
      <c r="N21" s="274"/>
      <c r="O21" s="274"/>
      <c r="P21" s="274"/>
      <c r="Q21" s="274"/>
      <c r="R21" s="274"/>
      <c r="S21" s="274"/>
      <c r="T21" s="274"/>
      <c r="AT21" s="285"/>
    </row>
    <row r="22" spans="1:56" ht="15" customHeight="1" x14ac:dyDescent="0.35">
      <c r="A22" s="284"/>
      <c r="C22" s="272" t="s">
        <v>595</v>
      </c>
      <c r="D22" s="272"/>
      <c r="G22" s="270" t="s">
        <v>594</v>
      </c>
      <c r="H22" s="274"/>
      <c r="I22" s="270"/>
      <c r="J22" s="270"/>
      <c r="M22" s="270"/>
      <c r="N22" s="273" t="s">
        <v>593</v>
      </c>
      <c r="O22" s="271"/>
      <c r="P22" s="271"/>
      <c r="Q22" s="271"/>
      <c r="R22" s="270" t="s">
        <v>592</v>
      </c>
      <c r="S22" s="270"/>
      <c r="T22" s="270"/>
      <c r="V22" s="283" t="s">
        <v>591</v>
      </c>
      <c r="AT22" s="285"/>
    </row>
    <row r="23" spans="1:56" x14ac:dyDescent="0.35">
      <c r="A23" s="284"/>
      <c r="C23" s="482" t="s">
        <v>631</v>
      </c>
      <c r="D23" s="501"/>
      <c r="E23" s="501"/>
      <c r="F23" s="501"/>
      <c r="G23" s="501"/>
      <c r="H23" s="501"/>
      <c r="I23" s="501"/>
      <c r="J23" s="501"/>
      <c r="K23" s="501"/>
      <c r="L23" s="501"/>
      <c r="M23" s="501"/>
      <c r="N23" s="501"/>
      <c r="O23" s="501"/>
      <c r="P23" s="501"/>
      <c r="Q23" s="501"/>
      <c r="R23" s="501"/>
      <c r="S23" s="501"/>
      <c r="T23" s="501"/>
      <c r="U23" s="501"/>
      <c r="V23" s="501"/>
      <c r="W23" s="501"/>
      <c r="X23" s="501"/>
      <c r="Y23" s="501"/>
      <c r="Z23" s="480"/>
      <c r="AA23" s="482" t="s">
        <v>632</v>
      </c>
      <c r="AB23" s="501"/>
      <c r="AC23" s="501"/>
      <c r="AD23" s="501"/>
      <c r="AE23" s="501"/>
      <c r="AF23" s="501"/>
      <c r="AG23" s="501"/>
      <c r="AH23" s="501"/>
      <c r="AI23" s="501"/>
      <c r="AJ23" s="501"/>
      <c r="AK23" s="501"/>
      <c r="AL23" s="501"/>
      <c r="AM23" s="501"/>
      <c r="AN23" s="501"/>
      <c r="AO23" s="501"/>
      <c r="AP23" s="501"/>
      <c r="AQ23" s="501"/>
      <c r="AR23" s="480"/>
      <c r="AT23" s="285"/>
    </row>
    <row r="24" spans="1:56" ht="15.5" x14ac:dyDescent="0.35">
      <c r="A24" s="284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8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  <c r="AI24" s="297"/>
      <c r="AT24" s="285"/>
      <c r="AV24" s="486">
        <f>SUM(AV26:AW303)</f>
        <v>115133.98000000003</v>
      </c>
      <c r="AW24" s="486"/>
      <c r="AX24" s="299"/>
      <c r="AY24" s="502">
        <f>SUM(AY26:AZ303)</f>
        <v>301</v>
      </c>
      <c r="AZ24" s="502"/>
      <c r="BA24" s="300"/>
    </row>
    <row r="25" spans="1:56" s="302" customFormat="1" x14ac:dyDescent="0.3">
      <c r="A25" s="301"/>
      <c r="B25" s="503" t="s">
        <v>462</v>
      </c>
      <c r="C25" s="503"/>
      <c r="F25" s="503" t="s">
        <v>488</v>
      </c>
      <c r="G25" s="503"/>
      <c r="J25" s="503" t="s">
        <v>386</v>
      </c>
      <c r="K25" s="503"/>
      <c r="N25" s="503" t="s">
        <v>380</v>
      </c>
      <c r="O25" s="503"/>
      <c r="R25" s="503" t="s">
        <v>391</v>
      </c>
      <c r="S25" s="503"/>
      <c r="V25" s="503" t="s">
        <v>450</v>
      </c>
      <c r="W25" s="503"/>
      <c r="Z25" s="503" t="s">
        <v>452</v>
      </c>
      <c r="AA25" s="503"/>
      <c r="AD25" s="532" t="s">
        <v>448</v>
      </c>
      <c r="AE25" s="532"/>
      <c r="AH25" s="533" t="s">
        <v>454</v>
      </c>
      <c r="AI25" s="533"/>
      <c r="AL25" s="533" t="s">
        <v>76</v>
      </c>
      <c r="AM25" s="533"/>
      <c r="AP25" s="533" t="s">
        <v>75</v>
      </c>
      <c r="AQ25" s="533"/>
      <c r="AT25" s="303"/>
    </row>
    <row r="26" spans="1:56" x14ac:dyDescent="0.35">
      <c r="A26" s="284"/>
      <c r="AT26" s="285"/>
      <c r="BD26" s="302"/>
    </row>
    <row r="27" spans="1:56" x14ac:dyDescent="0.35">
      <c r="A27" s="284"/>
      <c r="AT27" s="285"/>
    </row>
    <row r="28" spans="1:56" x14ac:dyDescent="0.35">
      <c r="A28" s="284"/>
      <c r="B28" s="294" t="s">
        <v>551</v>
      </c>
      <c r="C28" s="294" t="s">
        <v>550</v>
      </c>
      <c r="D28" s="488">
        <f>VLOOKUP(B25,[2]Progress!$B$9:$D$310,3,FALSE)</f>
        <v>369</v>
      </c>
      <c r="E28" s="487"/>
      <c r="F28" s="294" t="s">
        <v>551</v>
      </c>
      <c r="G28" s="294" t="s">
        <v>550</v>
      </c>
      <c r="H28" s="488">
        <f>VLOOKUP(F25,[2]Progress!$B$9:$D$310,3,FALSE)</f>
        <v>367</v>
      </c>
      <c r="I28" s="487"/>
      <c r="J28" s="294" t="s">
        <v>551</v>
      </c>
      <c r="K28" s="294" t="s">
        <v>550</v>
      </c>
      <c r="L28" s="488">
        <f>VLOOKUP(J25,[2]Progress!$B$9:$D$310,3,FALSE)</f>
        <v>354</v>
      </c>
      <c r="M28" s="487"/>
      <c r="N28" s="294" t="s">
        <v>551</v>
      </c>
      <c r="O28" s="294" t="s">
        <v>550</v>
      </c>
      <c r="P28" s="488">
        <f>VLOOKUP(N25,[2]Progress!$B$9:$D$310,3,FALSE)</f>
        <v>381</v>
      </c>
      <c r="Q28" s="487"/>
      <c r="R28" s="294" t="s">
        <v>551</v>
      </c>
      <c r="S28" s="294" t="s">
        <v>550</v>
      </c>
      <c r="T28" s="488">
        <f>VLOOKUP(R25,[2]Progress!$B$9:$D$310,3,FALSE)</f>
        <v>450.56299999999999</v>
      </c>
      <c r="U28" s="487"/>
      <c r="V28" s="294" t="s">
        <v>551</v>
      </c>
      <c r="W28" s="294" t="s">
        <v>550</v>
      </c>
      <c r="X28" s="530">
        <f>VLOOKUP(V25,[2]Progress!$B$9:$D$310,3,FALSE)</f>
        <v>245.982</v>
      </c>
      <c r="Y28" s="531"/>
      <c r="Z28" s="294" t="s">
        <v>551</v>
      </c>
      <c r="AA28" s="294" t="s">
        <v>550</v>
      </c>
      <c r="AB28" s="488">
        <f>VLOOKUP(Z25,[2]Progress!$B$9:$D$310,3,FALSE)</f>
        <v>420</v>
      </c>
      <c r="AC28" s="487"/>
      <c r="AD28" s="294" t="s">
        <v>551</v>
      </c>
      <c r="AE28" s="294" t="s">
        <v>550</v>
      </c>
      <c r="AF28" s="488">
        <f>VLOOKUP(AD25,[2]Progress!$B$9:$D$310,3,FALSE)</f>
        <v>412</v>
      </c>
      <c r="AG28" s="487"/>
      <c r="AH28" s="294" t="s">
        <v>551</v>
      </c>
      <c r="AI28" s="294" t="s">
        <v>550</v>
      </c>
      <c r="AJ28" s="488">
        <f>VLOOKUP(AH25,[2]Progress!$B$9:$D$310,3,FALSE)</f>
        <v>413</v>
      </c>
      <c r="AK28" s="487"/>
      <c r="AL28" s="294" t="s">
        <v>551</v>
      </c>
      <c r="AM28" s="294" t="s">
        <v>550</v>
      </c>
      <c r="AN28" s="488">
        <f>VLOOKUP(AL25,[2]Progress!$B$9:$D$310,3,FALSE)</f>
        <v>415</v>
      </c>
      <c r="AO28" s="487"/>
      <c r="AP28" s="294" t="s">
        <v>551</v>
      </c>
      <c r="AQ28" s="294" t="s">
        <v>550</v>
      </c>
      <c r="AR28" s="488">
        <f>VLOOKUP(AP25,[2]Progress!$B$9:$D$310,3,FALSE)</f>
        <v>414</v>
      </c>
      <c r="AS28" s="486"/>
      <c r="AT28" s="285"/>
      <c r="AV28" s="486">
        <f>D28+H28+L28+P28+T28+X28+AB28+AF28+AJ28+AN28+AR28</f>
        <v>4241.5450000000001</v>
      </c>
      <c r="AW28" s="486"/>
      <c r="AY28" s="283">
        <v>11</v>
      </c>
    </row>
    <row r="29" spans="1:56" x14ac:dyDescent="0.35">
      <c r="A29" s="284"/>
      <c r="B29" s="294" t="s">
        <v>549</v>
      </c>
      <c r="C29" s="294" t="s">
        <v>548</v>
      </c>
      <c r="F29" s="294" t="s">
        <v>549</v>
      </c>
      <c r="G29" s="294" t="s">
        <v>548</v>
      </c>
      <c r="J29" s="294" t="s">
        <v>549</v>
      </c>
      <c r="K29" s="294" t="s">
        <v>548</v>
      </c>
      <c r="N29" s="294" t="s">
        <v>549</v>
      </c>
      <c r="O29" s="294" t="s">
        <v>548</v>
      </c>
      <c r="R29" s="294" t="s">
        <v>549</v>
      </c>
      <c r="S29" s="294" t="s">
        <v>548</v>
      </c>
      <c r="V29" s="294" t="s">
        <v>549</v>
      </c>
      <c r="W29" s="294" t="s">
        <v>548</v>
      </c>
      <c r="Z29" s="294" t="s">
        <v>549</v>
      </c>
      <c r="AA29" s="294" t="s">
        <v>548</v>
      </c>
      <c r="AD29" s="294" t="s">
        <v>549</v>
      </c>
      <c r="AE29" s="294" t="s">
        <v>548</v>
      </c>
      <c r="AH29" s="294" t="s">
        <v>549</v>
      </c>
      <c r="AI29" s="294" t="s">
        <v>548</v>
      </c>
      <c r="AL29" s="294" t="s">
        <v>549</v>
      </c>
      <c r="AM29" s="294" t="s">
        <v>548</v>
      </c>
      <c r="AP29" s="294" t="s">
        <v>549</v>
      </c>
      <c r="AQ29" s="294" t="s">
        <v>548</v>
      </c>
      <c r="AT29" s="285"/>
      <c r="AV29" s="486"/>
      <c r="AW29" s="486"/>
    </row>
    <row r="30" spans="1:56" ht="10.5" customHeight="1" x14ac:dyDescent="0.35">
      <c r="A30" s="284"/>
      <c r="B30" s="523"/>
      <c r="C30" s="523"/>
      <c r="F30" s="523"/>
      <c r="G30" s="523"/>
      <c r="J30" s="523"/>
      <c r="K30" s="523"/>
      <c r="N30" s="523"/>
      <c r="O30" s="523"/>
      <c r="R30" s="523"/>
      <c r="S30" s="523"/>
      <c r="V30" s="523"/>
      <c r="W30" s="523"/>
      <c r="Z30" s="523"/>
      <c r="AA30" s="523"/>
      <c r="AD30" s="523"/>
      <c r="AE30" s="523"/>
      <c r="AH30" s="523"/>
      <c r="AI30" s="523"/>
      <c r="AL30" s="523"/>
      <c r="AM30" s="523"/>
      <c r="AP30" s="523"/>
      <c r="AQ30" s="523"/>
      <c r="AT30" s="285"/>
      <c r="AV30" s="486"/>
      <c r="AW30" s="486"/>
    </row>
    <row r="31" spans="1:56" x14ac:dyDescent="0.35">
      <c r="A31" s="284"/>
      <c r="B31" s="507" t="str">
        <f>VLOOKUP(+B25,'[2]Twr Schedule'!$B$9:$C$611,2,FALSE)</f>
        <v>TPT+0</v>
      </c>
      <c r="C31" s="507"/>
      <c r="F31" s="507" t="str">
        <f>VLOOKUP(+F25,'[2]Twr Schedule'!$B$9:$C$611,2,FALSE)</f>
        <v>DA-3</v>
      </c>
      <c r="G31" s="507"/>
      <c r="J31" s="507" t="str">
        <f>VLOOKUP(+J25,'[2]Twr Schedule'!$B$9:$C$611,2,FALSE)</f>
        <v>DA-3</v>
      </c>
      <c r="K31" s="507"/>
      <c r="N31" s="507" t="str">
        <f>VLOOKUP(+N25,'[2]Twr Schedule'!$B$9:$C$611,2,FALSE)</f>
        <v>DA-3</v>
      </c>
      <c r="O31" s="507"/>
      <c r="R31" s="507" t="str">
        <f>VLOOKUP(+R25,'[2]Twr Schedule'!$B$9:$C$611,2,FALSE)</f>
        <v>DA+9</v>
      </c>
      <c r="S31" s="507"/>
      <c r="V31" s="507" t="str">
        <f>VLOOKUP(+V25,'[2]Twr Schedule'!$B$9:$C$611,2,FALSE)</f>
        <v>DC1+3</v>
      </c>
      <c r="W31" s="507"/>
      <c r="Z31" s="507" t="str">
        <f>VLOOKUP(+Z25,'[2]Twr Schedule'!$B$9:$C$611,2,FALSE)</f>
        <v>DD45+3</v>
      </c>
      <c r="AA31" s="507"/>
      <c r="AD31" s="507" t="str">
        <f>VLOOKUP(+AD25,'[2]Twr Schedule'!$B$9:$C$611,2,FALSE)</f>
        <v>DA+3</v>
      </c>
      <c r="AE31" s="507"/>
      <c r="AH31" s="507" t="str">
        <f>VLOOKUP(+AH25,'[2]Twr Schedule'!$B$9:$C$611,2,FALSE)</f>
        <v>DA+0</v>
      </c>
      <c r="AI31" s="507"/>
      <c r="AL31" s="507" t="str">
        <f>VLOOKUP(+AL25,'[2]Twr Schedule'!$B$9:$C$611,2,FALSE)</f>
        <v>DA+3</v>
      </c>
      <c r="AM31" s="507"/>
      <c r="AP31" s="507" t="str">
        <f>VLOOKUP(+AP25,'[2]Twr Schedule'!$B$9:$C$611,2,FALSE)</f>
        <v>DA+0</v>
      </c>
      <c r="AQ31" s="507"/>
      <c r="AT31" s="285"/>
      <c r="AV31" s="486"/>
      <c r="AW31" s="486"/>
    </row>
    <row r="32" spans="1:56" x14ac:dyDescent="0.35">
      <c r="A32" s="284"/>
      <c r="V32" s="297"/>
      <c r="X32" s="283" t="s">
        <v>590</v>
      </c>
      <c r="AH32" s="304" t="s">
        <v>629</v>
      </c>
      <c r="AI32" s="305"/>
      <c r="AT32" s="285"/>
      <c r="AV32" s="486"/>
      <c r="AW32" s="486"/>
    </row>
    <row r="33" spans="1:51" x14ac:dyDescent="0.35">
      <c r="A33" s="284"/>
      <c r="B33" s="482" t="s">
        <v>632</v>
      </c>
      <c r="C33" s="501"/>
      <c r="D33" s="501"/>
      <c r="E33" s="501"/>
      <c r="F33" s="501"/>
      <c r="G33" s="501"/>
      <c r="H33" s="501"/>
      <c r="I33" s="501"/>
      <c r="J33" s="501"/>
      <c r="K33" s="501"/>
      <c r="L33" s="501"/>
      <c r="M33" s="501"/>
      <c r="N33" s="501"/>
      <c r="O33" s="501"/>
      <c r="P33" s="501"/>
      <c r="Q33" s="501"/>
      <c r="R33" s="501"/>
      <c r="S33" s="501"/>
      <c r="T33" s="501"/>
      <c r="U33" s="501"/>
      <c r="V33" s="480"/>
      <c r="W33" s="534" t="s">
        <v>633</v>
      </c>
      <c r="X33" s="535"/>
      <c r="Y33" s="535"/>
      <c r="Z33" s="535"/>
      <c r="AA33" s="535"/>
      <c r="AB33" s="535"/>
      <c r="AC33" s="535"/>
      <c r="AD33" s="535"/>
      <c r="AE33" s="535"/>
      <c r="AF33" s="535"/>
      <c r="AG33" s="535"/>
      <c r="AH33" s="535"/>
      <c r="AI33" s="535"/>
      <c r="AJ33" s="535"/>
      <c r="AK33" s="535"/>
      <c r="AL33" s="535"/>
      <c r="AM33" s="535"/>
      <c r="AN33" s="535"/>
      <c r="AO33" s="535"/>
      <c r="AP33" s="535"/>
      <c r="AQ33" s="535"/>
      <c r="AR33" s="536"/>
      <c r="AT33" s="285"/>
      <c r="AV33" s="486"/>
      <c r="AW33" s="486"/>
    </row>
    <row r="34" spans="1:51" x14ac:dyDescent="0.35">
      <c r="A34" s="284"/>
      <c r="AT34" s="285"/>
      <c r="AV34" s="486"/>
      <c r="AW34" s="486"/>
    </row>
    <row r="35" spans="1:51" s="302" customFormat="1" x14ac:dyDescent="0.35">
      <c r="A35" s="301"/>
      <c r="B35" s="533" t="s">
        <v>69</v>
      </c>
      <c r="C35" s="503"/>
      <c r="F35" s="533" t="s">
        <v>68</v>
      </c>
      <c r="G35" s="503"/>
      <c r="J35" s="533" t="s">
        <v>67</v>
      </c>
      <c r="K35" s="503"/>
      <c r="N35" s="533" t="s">
        <v>66</v>
      </c>
      <c r="O35" s="503"/>
      <c r="R35" s="503" t="s">
        <v>309</v>
      </c>
      <c r="S35" s="503"/>
      <c r="V35" s="533" t="s">
        <v>318</v>
      </c>
      <c r="W35" s="503"/>
      <c r="Z35" s="533" t="s">
        <v>426</v>
      </c>
      <c r="AA35" s="503"/>
      <c r="AD35" s="533" t="s">
        <v>186</v>
      </c>
      <c r="AE35" s="503"/>
      <c r="AH35" s="533" t="s">
        <v>213</v>
      </c>
      <c r="AI35" s="503"/>
      <c r="AL35" s="533" t="s">
        <v>224</v>
      </c>
      <c r="AM35" s="503"/>
      <c r="AP35" s="533" t="s">
        <v>269</v>
      </c>
      <c r="AQ35" s="503"/>
      <c r="AT35" s="303"/>
      <c r="AV35" s="486"/>
      <c r="AW35" s="486"/>
    </row>
    <row r="36" spans="1:51" x14ac:dyDescent="0.35">
      <c r="A36" s="284"/>
      <c r="AT36" s="285"/>
      <c r="AV36" s="486"/>
      <c r="AW36" s="486"/>
    </row>
    <row r="37" spans="1:51" x14ac:dyDescent="0.35">
      <c r="A37" s="284"/>
      <c r="AT37" s="285"/>
      <c r="AV37" s="486"/>
      <c r="AW37" s="486"/>
    </row>
    <row r="38" spans="1:51" x14ac:dyDescent="0.35">
      <c r="A38" s="284"/>
      <c r="B38" s="294" t="s">
        <v>551</v>
      </c>
      <c r="C38" s="294" t="s">
        <v>550</v>
      </c>
      <c r="D38" s="488">
        <f>VLOOKUP(B35,[2]Progress!$B$9:$D$310,3,FALSE)</f>
        <v>410</v>
      </c>
      <c r="E38" s="487"/>
      <c r="F38" s="294" t="s">
        <v>551</v>
      </c>
      <c r="G38" s="294" t="s">
        <v>550</v>
      </c>
      <c r="H38" s="488">
        <f>VLOOKUP(F35,[2]Progress!$B$9:$D$310,3,FALSE)</f>
        <v>378</v>
      </c>
      <c r="I38" s="487"/>
      <c r="J38" s="294" t="s">
        <v>551</v>
      </c>
      <c r="K38" s="294" t="s">
        <v>550</v>
      </c>
      <c r="L38" s="488">
        <f>VLOOKUP(J35,[2]Progress!$B$9:$D$310,3,FALSE)</f>
        <v>420</v>
      </c>
      <c r="M38" s="487"/>
      <c r="N38" s="294" t="s">
        <v>551</v>
      </c>
      <c r="O38" s="294" t="s">
        <v>550</v>
      </c>
      <c r="P38" s="488">
        <f>VLOOKUP(N35,[2]Progress!$B$9:$D$310,3,FALSE)</f>
        <v>401.69499999999999</v>
      </c>
      <c r="Q38" s="487"/>
      <c r="R38" s="294" t="s">
        <v>551</v>
      </c>
      <c r="S38" s="294" t="s">
        <v>550</v>
      </c>
      <c r="T38" s="530">
        <f>VLOOKUP(R35,[2]Progress!$B$9:$D$310,3,FALSE)</f>
        <v>279.99700000000001</v>
      </c>
      <c r="U38" s="531"/>
      <c r="V38" s="294" t="s">
        <v>551</v>
      </c>
      <c r="W38" s="294" t="s">
        <v>550</v>
      </c>
      <c r="X38" s="488">
        <f>VLOOKUP(V35,[2]Progress!$B$9:$D$310,3,FALSE)</f>
        <v>383.06400000000002</v>
      </c>
      <c r="Y38" s="487"/>
      <c r="Z38" s="294" t="s">
        <v>551</v>
      </c>
      <c r="AA38" s="294" t="s">
        <v>550</v>
      </c>
      <c r="AB38" s="488">
        <f>VLOOKUP(Z35,[2]Progress!$B$9:$D$310,3,FALSE)</f>
        <v>400.00400000000002</v>
      </c>
      <c r="AC38" s="487"/>
      <c r="AD38" s="294" t="s">
        <v>551</v>
      </c>
      <c r="AE38" s="294" t="s">
        <v>550</v>
      </c>
      <c r="AF38" s="488">
        <f>VLOOKUP(AD35,[2]Progress!$B$9:$D$310,3,FALSE)</f>
        <v>397.00200000000001</v>
      </c>
      <c r="AG38" s="487"/>
      <c r="AH38" s="294" t="s">
        <v>551</v>
      </c>
      <c r="AI38" s="294" t="s">
        <v>550</v>
      </c>
      <c r="AJ38" s="488">
        <f>VLOOKUP(AH35,[2]Progress!$B$9:$D$310,3,FALSE)</f>
        <v>414</v>
      </c>
      <c r="AK38" s="487"/>
      <c r="AL38" s="294" t="s">
        <v>551</v>
      </c>
      <c r="AM38" s="294" t="s">
        <v>550</v>
      </c>
      <c r="AN38" s="488">
        <f>VLOOKUP(AL35,[2]Progress!$B$9:$D$310,3,FALSE)</f>
        <v>415</v>
      </c>
      <c r="AO38" s="487"/>
      <c r="AP38" s="294" t="s">
        <v>551</v>
      </c>
      <c r="AQ38" s="294" t="s">
        <v>550</v>
      </c>
      <c r="AR38" s="488">
        <f>VLOOKUP(AP35,[2]Progress!$B$9:$D$310,3,FALSE)</f>
        <v>411</v>
      </c>
      <c r="AS38" s="486"/>
      <c r="AT38" s="285"/>
      <c r="AV38" s="486">
        <f>D38+H38+L38+P38+T38+X38+AB38+AF38+AJ38+AN38+AR38</f>
        <v>4309.7619999999997</v>
      </c>
      <c r="AW38" s="486"/>
      <c r="AY38" s="283">
        <v>11</v>
      </c>
    </row>
    <row r="39" spans="1:51" x14ac:dyDescent="0.35">
      <c r="A39" s="284"/>
      <c r="B39" s="294" t="s">
        <v>549</v>
      </c>
      <c r="C39" s="294" t="s">
        <v>548</v>
      </c>
      <c r="F39" s="294" t="s">
        <v>549</v>
      </c>
      <c r="G39" s="294" t="s">
        <v>548</v>
      </c>
      <c r="J39" s="294" t="s">
        <v>549</v>
      </c>
      <c r="K39" s="294" t="s">
        <v>548</v>
      </c>
      <c r="N39" s="294" t="s">
        <v>549</v>
      </c>
      <c r="O39" s="294" t="s">
        <v>548</v>
      </c>
      <c r="R39" s="294" t="s">
        <v>549</v>
      </c>
      <c r="S39" s="294" t="s">
        <v>548</v>
      </c>
      <c r="V39" s="294" t="s">
        <v>549</v>
      </c>
      <c r="W39" s="294" t="s">
        <v>548</v>
      </c>
      <c r="Z39" s="294" t="s">
        <v>549</v>
      </c>
      <c r="AA39" s="294" t="s">
        <v>548</v>
      </c>
      <c r="AD39" s="294" t="s">
        <v>549</v>
      </c>
      <c r="AE39" s="294" t="s">
        <v>548</v>
      </c>
      <c r="AH39" s="294" t="s">
        <v>549</v>
      </c>
      <c r="AI39" s="294" t="s">
        <v>548</v>
      </c>
      <c r="AL39" s="294" t="s">
        <v>549</v>
      </c>
      <c r="AM39" s="294" t="s">
        <v>548</v>
      </c>
      <c r="AP39" s="294" t="s">
        <v>549</v>
      </c>
      <c r="AQ39" s="294" t="s">
        <v>548</v>
      </c>
      <c r="AT39" s="285"/>
      <c r="AV39" s="486"/>
      <c r="AW39" s="486"/>
    </row>
    <row r="40" spans="1:51" ht="10.5" customHeight="1" x14ac:dyDescent="0.35">
      <c r="A40" s="284"/>
      <c r="B40" s="523"/>
      <c r="C40" s="523"/>
      <c r="F40" s="523"/>
      <c r="G40" s="523"/>
      <c r="J40" s="523"/>
      <c r="K40" s="523"/>
      <c r="N40" s="523"/>
      <c r="O40" s="523"/>
      <c r="R40" s="523"/>
      <c r="S40" s="523"/>
      <c r="V40" s="523"/>
      <c r="W40" s="523"/>
      <c r="Z40" s="523"/>
      <c r="AA40" s="523"/>
      <c r="AD40" s="523"/>
      <c r="AE40" s="523"/>
      <c r="AH40" s="523"/>
      <c r="AI40" s="523"/>
      <c r="AL40" s="523"/>
      <c r="AM40" s="523"/>
      <c r="AP40" s="523"/>
      <c r="AQ40" s="523"/>
      <c r="AT40" s="285"/>
      <c r="AV40" s="486"/>
      <c r="AW40" s="486"/>
    </row>
    <row r="41" spans="1:51" x14ac:dyDescent="0.35">
      <c r="A41" s="284"/>
      <c r="B41" s="507" t="str">
        <f>VLOOKUP(+B35,'[2]Twr Schedule'!$B$9:$C$611,2,FALSE)</f>
        <v>DA+3</v>
      </c>
      <c r="C41" s="507"/>
      <c r="F41" s="507" t="str">
        <f>VLOOKUP(+F35,'[2]Twr Schedule'!$B$9:$C$611,2,FALSE)</f>
        <v>DA+0</v>
      </c>
      <c r="G41" s="507"/>
      <c r="J41" s="507" t="str">
        <f>VLOOKUP(+J35,'[2]Twr Schedule'!$B$9:$C$611,2,FALSE)</f>
        <v>DA+3</v>
      </c>
      <c r="K41" s="507"/>
      <c r="N41" s="507" t="str">
        <f>VLOOKUP(+N35,'[2]Twr Schedule'!$B$9:$C$611,2,FALSE)</f>
        <v>DA+0</v>
      </c>
      <c r="O41" s="507"/>
      <c r="R41" s="507" t="str">
        <f>VLOOKUP(+R35,'[2]Twr Schedule'!$B$9:$C$611,2,FALSE)</f>
        <v>DC2+0</v>
      </c>
      <c r="S41" s="507"/>
      <c r="V41" s="507" t="str">
        <f>VLOOKUP(+V35,'[2]Twr Schedule'!$B$9:$C$611,2,FALSE)</f>
        <v>DD45+0</v>
      </c>
      <c r="W41" s="507"/>
      <c r="Z41" s="507" t="str">
        <f>VLOOKUP(+Z35,'[2]Twr Schedule'!$B$9:$C$611,2,FALSE)</f>
        <v>DA+3</v>
      </c>
      <c r="AA41" s="507"/>
      <c r="AD41" s="507" t="str">
        <f>VLOOKUP(+AD35,'[2]Twr Schedule'!$B$9:$C$611,2,FALSE)</f>
        <v>DA-3</v>
      </c>
      <c r="AE41" s="507"/>
      <c r="AH41" s="507" t="str">
        <f>VLOOKUP(+AH35,'[2]Twr Schedule'!$B$9:$C$611,2,FALSE)</f>
        <v>DA+3</v>
      </c>
      <c r="AI41" s="507"/>
      <c r="AL41" s="507" t="str">
        <f>VLOOKUP(+AL35,'[2]Twr Schedule'!$B$9:$C$611,2,FALSE)</f>
        <v>DA+0</v>
      </c>
      <c r="AM41" s="507"/>
      <c r="AP41" s="507" t="str">
        <f>VLOOKUP(+AP35,'[2]Twr Schedule'!$B$9:$C$611,2,FALSE)</f>
        <v>DA+3</v>
      </c>
      <c r="AQ41" s="507"/>
      <c r="AT41" s="285"/>
      <c r="AV41" s="486"/>
      <c r="AW41" s="486"/>
    </row>
    <row r="42" spans="1:51" x14ac:dyDescent="0.35">
      <c r="A42" s="284"/>
      <c r="B42" s="292"/>
      <c r="C42" s="292"/>
      <c r="F42" s="292"/>
      <c r="G42" s="292"/>
      <c r="J42" s="292"/>
      <c r="K42" s="292"/>
      <c r="N42" s="292"/>
      <c r="O42" s="292"/>
      <c r="R42" s="292"/>
      <c r="S42" s="306" t="s">
        <v>589</v>
      </c>
      <c r="V42" s="292"/>
      <c r="W42" s="292"/>
      <c r="Z42" s="307" t="s">
        <v>588</v>
      </c>
      <c r="AA42" s="292"/>
      <c r="AD42" s="292"/>
      <c r="AE42" s="292"/>
      <c r="AH42" s="292"/>
      <c r="AI42" s="292"/>
      <c r="AL42" s="292"/>
      <c r="AM42" s="292"/>
      <c r="AP42" s="292"/>
      <c r="AQ42" s="292"/>
      <c r="AT42" s="285"/>
      <c r="AV42" s="486"/>
      <c r="AW42" s="486"/>
    </row>
    <row r="43" spans="1:51" x14ac:dyDescent="0.35">
      <c r="A43" s="284"/>
      <c r="S43" s="283" t="s">
        <v>587</v>
      </c>
      <c r="AT43" s="285"/>
      <c r="AV43" s="486"/>
      <c r="AW43" s="486"/>
    </row>
    <row r="44" spans="1:51" x14ac:dyDescent="0.35">
      <c r="A44" s="534" t="s">
        <v>633</v>
      </c>
      <c r="B44" s="535"/>
      <c r="C44" s="535"/>
      <c r="D44" s="535"/>
      <c r="E44" s="535"/>
      <c r="F44" s="535"/>
      <c r="G44" s="535"/>
      <c r="H44" s="535"/>
      <c r="I44" s="535"/>
      <c r="J44" s="535"/>
      <c r="K44" s="535"/>
      <c r="L44" s="535"/>
      <c r="M44" s="535"/>
      <c r="N44" s="535"/>
      <c r="O44" s="535"/>
      <c r="P44" s="535"/>
      <c r="Q44" s="535"/>
      <c r="R44" s="535"/>
      <c r="S44" s="535"/>
      <c r="T44" s="535"/>
      <c r="U44" s="535"/>
      <c r="V44" s="536"/>
      <c r="W44" s="534" t="s">
        <v>634</v>
      </c>
      <c r="X44" s="535"/>
      <c r="Y44" s="535"/>
      <c r="Z44" s="535"/>
      <c r="AA44" s="535"/>
      <c r="AB44" s="535"/>
      <c r="AC44" s="535"/>
      <c r="AD44" s="535"/>
      <c r="AE44" s="535"/>
      <c r="AF44" s="535"/>
      <c r="AG44" s="535"/>
      <c r="AH44" s="535"/>
      <c r="AI44" s="535"/>
      <c r="AJ44" s="535"/>
      <c r="AK44" s="535"/>
      <c r="AL44" s="535"/>
      <c r="AM44" s="535"/>
      <c r="AN44" s="535"/>
      <c r="AO44" s="535"/>
      <c r="AP44" s="535"/>
      <c r="AQ44" s="535"/>
      <c r="AR44" s="536"/>
      <c r="AT44" s="285"/>
      <c r="AV44" s="486"/>
      <c r="AW44" s="486"/>
    </row>
    <row r="45" spans="1:51" s="302" customFormat="1" x14ac:dyDescent="0.35">
      <c r="A45" s="301"/>
      <c r="B45" s="503" t="s">
        <v>333</v>
      </c>
      <c r="C45" s="503"/>
      <c r="F45" s="503" t="s">
        <v>267</v>
      </c>
      <c r="G45" s="503"/>
      <c r="J45" s="503" t="s">
        <v>266</v>
      </c>
      <c r="K45" s="503"/>
      <c r="N45" s="503" t="s">
        <v>315</v>
      </c>
      <c r="O45" s="503"/>
      <c r="R45" s="503" t="s">
        <v>328</v>
      </c>
      <c r="S45" s="503"/>
      <c r="V45" s="503" t="s">
        <v>261</v>
      </c>
      <c r="W45" s="503"/>
      <c r="Z45" s="503" t="s">
        <v>304</v>
      </c>
      <c r="AA45" s="503"/>
      <c r="AD45" s="503" t="s">
        <v>330</v>
      </c>
      <c r="AE45" s="503"/>
      <c r="AH45" s="503" t="s">
        <v>317</v>
      </c>
      <c r="AI45" s="503"/>
      <c r="AL45" s="503" t="s">
        <v>85</v>
      </c>
      <c r="AM45" s="503"/>
      <c r="AP45" s="503" t="s">
        <v>322</v>
      </c>
      <c r="AQ45" s="503"/>
      <c r="AT45" s="303"/>
      <c r="AV45" s="486"/>
      <c r="AW45" s="486"/>
    </row>
    <row r="46" spans="1:51" x14ac:dyDescent="0.35">
      <c r="A46" s="284"/>
      <c r="AT46" s="285"/>
      <c r="AV46" s="486"/>
      <c r="AW46" s="486"/>
    </row>
    <row r="47" spans="1:51" x14ac:dyDescent="0.35">
      <c r="A47" s="284"/>
      <c r="AT47" s="285"/>
      <c r="AV47" s="486"/>
      <c r="AW47" s="486"/>
    </row>
    <row r="48" spans="1:51" x14ac:dyDescent="0.35">
      <c r="A48" s="284"/>
      <c r="B48" s="294" t="s">
        <v>551</v>
      </c>
      <c r="C48" s="294" t="s">
        <v>550</v>
      </c>
      <c r="D48" s="488">
        <f>VLOOKUP(B45,[2]Progress!$B$9:$D$310,3,FALSE)</f>
        <v>416</v>
      </c>
      <c r="E48" s="487"/>
      <c r="F48" s="294" t="s">
        <v>551</v>
      </c>
      <c r="G48" s="294" t="s">
        <v>550</v>
      </c>
      <c r="H48" s="537">
        <f>VLOOKUP(F45,[2]Progress!$B$9:$D$310,3,FALSE)</f>
        <v>409.23099999999999</v>
      </c>
      <c r="I48" s="538"/>
      <c r="J48" s="308" t="s">
        <v>551</v>
      </c>
      <c r="K48" s="308" t="s">
        <v>550</v>
      </c>
      <c r="L48" s="537">
        <f>VLOOKUP(J45,[2]Progress!$B$9:$D$310,3,FALSE)</f>
        <v>378.00099999999998</v>
      </c>
      <c r="M48" s="538"/>
      <c r="N48" s="308" t="s">
        <v>551</v>
      </c>
      <c r="O48" s="308" t="s">
        <v>550</v>
      </c>
      <c r="P48" s="537">
        <f>VLOOKUP(N45,[2]Progress!$B$9:$D$310,3,FALSE)</f>
        <v>391</v>
      </c>
      <c r="Q48" s="538"/>
      <c r="R48" s="308" t="s">
        <v>551</v>
      </c>
      <c r="S48" s="308" t="s">
        <v>550</v>
      </c>
      <c r="T48" s="537">
        <f>VLOOKUP(R45,[2]Progress!$B$9:$D$310,3,FALSE)</f>
        <v>401.44299999999998</v>
      </c>
      <c r="U48" s="538"/>
      <c r="V48" s="308" t="s">
        <v>551</v>
      </c>
      <c r="W48" s="308" t="s">
        <v>550</v>
      </c>
      <c r="X48" s="537">
        <f>VLOOKUP(V45,[2]Progress!$B$9:$D$310,3,FALSE)</f>
        <v>321</v>
      </c>
      <c r="Y48" s="538"/>
      <c r="Z48" s="308" t="s">
        <v>551</v>
      </c>
      <c r="AA48" s="308" t="s">
        <v>550</v>
      </c>
      <c r="AB48" s="537">
        <f>VLOOKUP(Z45,[2]Progress!$B$9:$D$310,3,FALSE)</f>
        <v>402.56900000000002</v>
      </c>
      <c r="AC48" s="538"/>
      <c r="AD48" s="308" t="s">
        <v>551</v>
      </c>
      <c r="AE48" s="308" t="s">
        <v>550</v>
      </c>
      <c r="AF48" s="537">
        <f>VLOOKUP(AD45,[2]Progress!$B$9:$D$310,3,FALSE)</f>
        <v>408</v>
      </c>
      <c r="AG48" s="538"/>
      <c r="AH48" s="308" t="s">
        <v>551</v>
      </c>
      <c r="AI48" s="308" t="s">
        <v>550</v>
      </c>
      <c r="AJ48" s="537">
        <f>VLOOKUP(AH45,[2]Progress!$B$9:$D$310,3,FALSE)</f>
        <v>419</v>
      </c>
      <c r="AK48" s="538"/>
      <c r="AL48" s="308" t="s">
        <v>551</v>
      </c>
      <c r="AM48" s="308" t="s">
        <v>550</v>
      </c>
      <c r="AN48" s="537">
        <f>VLOOKUP(AL45,[2]Progress!$B$9:$D$310,3,FALSE)</f>
        <v>407.27499999999998</v>
      </c>
      <c r="AO48" s="538"/>
      <c r="AP48" s="294" t="s">
        <v>551</v>
      </c>
      <c r="AQ48" s="294" t="s">
        <v>550</v>
      </c>
      <c r="AR48" s="488">
        <f>VLOOKUP(AP45,[2]Progress!$B$9:$D$310,3,FALSE)</f>
        <v>414</v>
      </c>
      <c r="AS48" s="486"/>
      <c r="AT48" s="285"/>
      <c r="AV48" s="486">
        <f>D48+H48+L48+P48+T48+X48+AB48+AF48+AJ48+AN48+AR48</f>
        <v>4367.5190000000002</v>
      </c>
      <c r="AW48" s="486"/>
      <c r="AY48" s="283">
        <v>11</v>
      </c>
    </row>
    <row r="49" spans="1:51" x14ac:dyDescent="0.35">
      <c r="A49" s="284"/>
      <c r="B49" s="294" t="s">
        <v>549</v>
      </c>
      <c r="C49" s="294" t="s">
        <v>548</v>
      </c>
      <c r="F49" s="294" t="s">
        <v>549</v>
      </c>
      <c r="G49" s="294" t="s">
        <v>548</v>
      </c>
      <c r="J49" s="294" t="s">
        <v>549</v>
      </c>
      <c r="K49" s="294" t="s">
        <v>548</v>
      </c>
      <c r="N49" s="294" t="s">
        <v>549</v>
      </c>
      <c r="O49" s="294" t="s">
        <v>548</v>
      </c>
      <c r="R49" s="294" t="s">
        <v>549</v>
      </c>
      <c r="S49" s="294" t="s">
        <v>548</v>
      </c>
      <c r="V49" s="294" t="s">
        <v>549</v>
      </c>
      <c r="W49" s="294" t="s">
        <v>548</v>
      </c>
      <c r="Z49" s="294" t="s">
        <v>549</v>
      </c>
      <c r="AA49" s="294" t="s">
        <v>548</v>
      </c>
      <c r="AD49" s="294" t="s">
        <v>549</v>
      </c>
      <c r="AE49" s="294" t="s">
        <v>548</v>
      </c>
      <c r="AH49" s="294" t="s">
        <v>549</v>
      </c>
      <c r="AI49" s="294" t="s">
        <v>548</v>
      </c>
      <c r="AL49" s="294" t="s">
        <v>549</v>
      </c>
      <c r="AM49" s="294" t="s">
        <v>548</v>
      </c>
      <c r="AP49" s="294" t="s">
        <v>549</v>
      </c>
      <c r="AQ49" s="294" t="s">
        <v>548</v>
      </c>
      <c r="AT49" s="285"/>
      <c r="AV49" s="486"/>
      <c r="AW49" s="486"/>
    </row>
    <row r="50" spans="1:51" ht="10.5" customHeight="1" x14ac:dyDescent="0.35">
      <c r="A50" s="284"/>
      <c r="B50" s="523"/>
      <c r="C50" s="523"/>
      <c r="F50" s="523"/>
      <c r="G50" s="523"/>
      <c r="J50" s="523"/>
      <c r="K50" s="523"/>
      <c r="N50" s="523"/>
      <c r="O50" s="523"/>
      <c r="R50" s="523"/>
      <c r="S50" s="523"/>
      <c r="V50" s="523"/>
      <c r="W50" s="523"/>
      <c r="Z50" s="523"/>
      <c r="AA50" s="523"/>
      <c r="AD50" s="523"/>
      <c r="AE50" s="523"/>
      <c r="AH50" s="523"/>
      <c r="AI50" s="523"/>
      <c r="AL50" s="523"/>
      <c r="AM50" s="523"/>
      <c r="AP50" s="523"/>
      <c r="AQ50" s="523"/>
      <c r="AT50" s="285"/>
      <c r="AV50" s="486"/>
      <c r="AW50" s="486"/>
    </row>
    <row r="51" spans="1:51" x14ac:dyDescent="0.35">
      <c r="A51" s="284"/>
      <c r="B51" s="507" t="str">
        <f>VLOOKUP(+B45,'[2]Twr Schedule'!$B$9:$C$611,2,FALSE)</f>
        <v>DA+0</v>
      </c>
      <c r="C51" s="507"/>
      <c r="F51" s="507" t="str">
        <f>VLOOKUP(+F45,'[2]Twr Schedule'!$B$9:$C$611,2,FALSE)</f>
        <v>DA+3</v>
      </c>
      <c r="G51" s="507"/>
      <c r="J51" s="507" t="str">
        <f>VLOOKUP(+J45,'[2]Twr Schedule'!$B$9:$C$611,2,FALSE)</f>
        <v>DA+0</v>
      </c>
      <c r="K51" s="507"/>
      <c r="N51" s="507" t="str">
        <f>VLOOKUP(+N45,'[2]Twr Schedule'!$B$9:$C$611,2,FALSE)</f>
        <v>DA-3</v>
      </c>
      <c r="O51" s="507"/>
      <c r="R51" s="507" t="str">
        <f>VLOOKUP(+R45,'[2]Twr Schedule'!$B$9:$C$611,2,FALSE)</f>
        <v>DA+3</v>
      </c>
      <c r="S51" s="507"/>
      <c r="V51" s="507" t="str">
        <f>VLOOKUP(+V45,'[2]Twr Schedule'!$B$9:$C$611,2,FALSE)</f>
        <v>DB1+0</v>
      </c>
      <c r="W51" s="507"/>
      <c r="Z51" s="507" t="str">
        <f>VLOOKUP(+Z45,'[2]Twr Schedule'!$B$9:$C$611,2,FALSE)</f>
        <v>DA+3</v>
      </c>
      <c r="AA51" s="507"/>
      <c r="AD51" s="507" t="str">
        <f>VLOOKUP(+AD45,'[2]Twr Schedule'!$B$9:$C$611,2,FALSE)</f>
        <v>DB1+0</v>
      </c>
      <c r="AE51" s="507"/>
      <c r="AH51" s="507" t="str">
        <f>VLOOKUP(+AH45,'[2]Twr Schedule'!$B$9:$C$611,2,FALSE)</f>
        <v>DA+3</v>
      </c>
      <c r="AI51" s="507"/>
      <c r="AL51" s="507" t="str">
        <f>VLOOKUP(+AL45,'[2]Twr Schedule'!$B$9:$C$611,2,FALSE)</f>
        <v>DA+3</v>
      </c>
      <c r="AM51" s="507"/>
      <c r="AP51" s="507" t="str">
        <f>VLOOKUP(+AP45,'[2]Twr Schedule'!$B$9:$C$611,2,FALSE)</f>
        <v>DB2+0</v>
      </c>
      <c r="AQ51" s="507"/>
      <c r="AT51" s="285"/>
      <c r="AV51" s="486"/>
      <c r="AW51" s="486"/>
    </row>
    <row r="52" spans="1:51" x14ac:dyDescent="0.35">
      <c r="A52" s="284"/>
      <c r="AT52" s="285"/>
      <c r="AV52" s="486"/>
      <c r="AW52" s="486"/>
    </row>
    <row r="53" spans="1:51" x14ac:dyDescent="0.35">
      <c r="A53" s="284"/>
      <c r="B53" s="534" t="s">
        <v>634</v>
      </c>
      <c r="C53" s="535"/>
      <c r="D53" s="535"/>
      <c r="E53" s="535"/>
      <c r="F53" s="535"/>
      <c r="G53" s="535"/>
      <c r="H53" s="535"/>
      <c r="I53" s="535"/>
      <c r="J53" s="535"/>
      <c r="K53" s="535"/>
      <c r="L53" s="535"/>
      <c r="M53" s="535"/>
      <c r="N53" s="535"/>
      <c r="O53" s="535"/>
      <c r="P53" s="535"/>
      <c r="Q53" s="535"/>
      <c r="R53" s="535"/>
      <c r="S53" s="535"/>
      <c r="T53" s="535"/>
      <c r="U53" s="535"/>
      <c r="V53" s="536"/>
      <c r="W53" s="534" t="s">
        <v>635</v>
      </c>
      <c r="X53" s="535"/>
      <c r="Y53" s="535"/>
      <c r="Z53" s="535"/>
      <c r="AA53" s="535"/>
      <c r="AB53" s="535"/>
      <c r="AC53" s="535"/>
      <c r="AD53" s="535"/>
      <c r="AE53" s="535"/>
      <c r="AF53" s="535"/>
      <c r="AG53" s="535"/>
      <c r="AH53" s="535"/>
      <c r="AI53" s="535"/>
      <c r="AJ53" s="535"/>
      <c r="AK53" s="535"/>
      <c r="AL53" s="535"/>
      <c r="AM53" s="535"/>
      <c r="AN53" s="535"/>
      <c r="AO53" s="535"/>
      <c r="AP53" s="535"/>
      <c r="AQ53" s="535"/>
      <c r="AR53" s="536"/>
      <c r="AT53" s="285"/>
      <c r="AV53" s="486"/>
      <c r="AW53" s="486"/>
    </row>
    <row r="54" spans="1:51" x14ac:dyDescent="0.35">
      <c r="A54" s="284"/>
      <c r="AT54" s="285"/>
      <c r="AV54" s="486"/>
      <c r="AW54" s="486"/>
    </row>
    <row r="55" spans="1:51" x14ac:dyDescent="0.35">
      <c r="A55" s="284"/>
      <c r="B55" s="486" t="s">
        <v>303</v>
      </c>
      <c r="C55" s="486"/>
      <c r="F55" s="486" t="s">
        <v>264</v>
      </c>
      <c r="G55" s="486"/>
      <c r="J55" s="486" t="s">
        <v>296</v>
      </c>
      <c r="K55" s="486"/>
      <c r="N55" s="486" t="s">
        <v>305</v>
      </c>
      <c r="O55" s="486"/>
      <c r="R55" s="486" t="s">
        <v>313</v>
      </c>
      <c r="S55" s="486"/>
      <c r="V55" s="486" t="s">
        <v>316</v>
      </c>
      <c r="W55" s="486"/>
      <c r="Z55" s="486" t="s">
        <v>306</v>
      </c>
      <c r="AA55" s="486"/>
      <c r="AD55" s="486" t="s">
        <v>249</v>
      </c>
      <c r="AE55" s="486"/>
      <c r="AH55" s="486" t="s">
        <v>238</v>
      </c>
      <c r="AI55" s="486"/>
      <c r="AL55" s="486" t="s">
        <v>219</v>
      </c>
      <c r="AM55" s="486"/>
      <c r="AP55" s="486" t="s">
        <v>225</v>
      </c>
      <c r="AQ55" s="486"/>
      <c r="AT55" s="285"/>
      <c r="AV55" s="486"/>
      <c r="AW55" s="486"/>
    </row>
    <row r="56" spans="1:51" x14ac:dyDescent="0.35">
      <c r="A56" s="284"/>
      <c r="AT56" s="285"/>
      <c r="AV56" s="486"/>
      <c r="AW56" s="486"/>
    </row>
    <row r="57" spans="1:51" x14ac:dyDescent="0.35">
      <c r="A57" s="284"/>
      <c r="AT57" s="285"/>
      <c r="AV57" s="486"/>
      <c r="AW57" s="486"/>
    </row>
    <row r="58" spans="1:51" x14ac:dyDescent="0.35">
      <c r="A58" s="284"/>
      <c r="B58" s="294" t="s">
        <v>551</v>
      </c>
      <c r="C58" s="294" t="s">
        <v>550</v>
      </c>
      <c r="D58" s="488">
        <f>VLOOKUP(B55,[2]Progress!$B$9:$D$310,3,FALSE)</f>
        <v>419</v>
      </c>
      <c r="E58" s="487"/>
      <c r="F58" s="294" t="s">
        <v>551</v>
      </c>
      <c r="G58" s="294" t="s">
        <v>550</v>
      </c>
      <c r="H58" s="537">
        <f>VLOOKUP(F55,[2]Progress!$B$9:$D$310,3,FALSE)</f>
        <v>361.09699999999998</v>
      </c>
      <c r="I58" s="538"/>
      <c r="J58" s="308" t="s">
        <v>551</v>
      </c>
      <c r="K58" s="308" t="s">
        <v>550</v>
      </c>
      <c r="L58" s="537">
        <f>VLOOKUP(J55,[2]Progress!$B$9:$D$310,3,FALSE)</f>
        <v>361</v>
      </c>
      <c r="M58" s="538"/>
      <c r="N58" s="308" t="s">
        <v>551</v>
      </c>
      <c r="O58" s="308" t="s">
        <v>550</v>
      </c>
      <c r="P58" s="537">
        <f>VLOOKUP(N55,[2]Progress!$B$9:$D$310,3,FALSE)</f>
        <v>404</v>
      </c>
      <c r="Q58" s="538"/>
      <c r="R58" s="308" t="s">
        <v>551</v>
      </c>
      <c r="S58" s="308" t="s">
        <v>550</v>
      </c>
      <c r="T58" s="537">
        <f>VLOOKUP(R55,[2]Progress!$B$9:$D$310,3,FALSE)</f>
        <v>424</v>
      </c>
      <c r="U58" s="538"/>
      <c r="V58" s="308" t="s">
        <v>551</v>
      </c>
      <c r="W58" s="308" t="s">
        <v>550</v>
      </c>
      <c r="X58" s="537">
        <f>VLOOKUP(V55,[2]Progress!$B$9:$D$310,3,FALSE)</f>
        <v>406</v>
      </c>
      <c r="Y58" s="538"/>
      <c r="Z58" s="308" t="s">
        <v>551</v>
      </c>
      <c r="AA58" s="308" t="s">
        <v>550</v>
      </c>
      <c r="AB58" s="537">
        <f>VLOOKUP(Z55,[2]Progress!$B$9:$D$310,3,FALSE)</f>
        <v>410</v>
      </c>
      <c r="AC58" s="538"/>
      <c r="AD58" s="308" t="s">
        <v>551</v>
      </c>
      <c r="AE58" s="308" t="s">
        <v>550</v>
      </c>
      <c r="AF58" s="537">
        <f>VLOOKUP(AD55,[2]Progress!$B$9:$D$310,3,FALSE)</f>
        <v>423</v>
      </c>
      <c r="AG58" s="538"/>
      <c r="AH58" s="308" t="s">
        <v>551</v>
      </c>
      <c r="AI58" s="308" t="s">
        <v>550</v>
      </c>
      <c r="AJ58" s="537">
        <f>VLOOKUP(AH55,[2]Progress!$B$9:$D$310,3,FALSE)</f>
        <v>409</v>
      </c>
      <c r="AK58" s="538"/>
      <c r="AL58" s="308" t="s">
        <v>551</v>
      </c>
      <c r="AM58" s="308" t="s">
        <v>550</v>
      </c>
      <c r="AN58" s="537">
        <f>VLOOKUP(AL55,[2]Progress!$B$9:$D$310,3,FALSE)</f>
        <v>425</v>
      </c>
      <c r="AO58" s="538"/>
      <c r="AP58" s="308" t="s">
        <v>551</v>
      </c>
      <c r="AQ58" s="308" t="s">
        <v>550</v>
      </c>
      <c r="AR58" s="537">
        <f>VLOOKUP(AP55,[2]Progress!$B$9:$D$310,3,FALSE)</f>
        <v>362.65</v>
      </c>
      <c r="AS58" s="539"/>
      <c r="AT58" s="285"/>
      <c r="AV58" s="486">
        <f>D58+H58+L58+P58+T58+X58+AB58+AF58+AJ58+AN58+AR58</f>
        <v>4404.7469999999994</v>
      </c>
      <c r="AW58" s="486"/>
      <c r="AY58" s="283">
        <v>11</v>
      </c>
    </row>
    <row r="59" spans="1:51" x14ac:dyDescent="0.35">
      <c r="A59" s="284"/>
      <c r="B59" s="294" t="s">
        <v>549</v>
      </c>
      <c r="C59" s="294" t="s">
        <v>548</v>
      </c>
      <c r="F59" s="294" t="s">
        <v>549</v>
      </c>
      <c r="G59" s="294" t="s">
        <v>548</v>
      </c>
      <c r="J59" s="294" t="s">
        <v>549</v>
      </c>
      <c r="K59" s="294" t="s">
        <v>548</v>
      </c>
      <c r="N59" s="294" t="s">
        <v>549</v>
      </c>
      <c r="O59" s="294" t="s">
        <v>548</v>
      </c>
      <c r="R59" s="294" t="s">
        <v>549</v>
      </c>
      <c r="S59" s="294" t="s">
        <v>548</v>
      </c>
      <c r="V59" s="294" t="s">
        <v>549</v>
      </c>
      <c r="W59" s="294" t="s">
        <v>548</v>
      </c>
      <c r="Z59" s="294" t="s">
        <v>549</v>
      </c>
      <c r="AA59" s="294" t="s">
        <v>548</v>
      </c>
      <c r="AD59" s="294" t="s">
        <v>549</v>
      </c>
      <c r="AE59" s="294" t="s">
        <v>548</v>
      </c>
      <c r="AH59" s="294" t="s">
        <v>549</v>
      </c>
      <c r="AI59" s="294" t="s">
        <v>548</v>
      </c>
      <c r="AL59" s="294" t="s">
        <v>549</v>
      </c>
      <c r="AM59" s="294" t="s">
        <v>548</v>
      </c>
      <c r="AP59" s="294" t="s">
        <v>549</v>
      </c>
      <c r="AQ59" s="294" t="s">
        <v>548</v>
      </c>
      <c r="AT59" s="285"/>
      <c r="AV59" s="486"/>
      <c r="AW59" s="486"/>
    </row>
    <row r="60" spans="1:51" ht="10.5" customHeight="1" x14ac:dyDescent="0.35">
      <c r="A60" s="284"/>
      <c r="B60" s="523"/>
      <c r="C60" s="523"/>
      <c r="F60" s="523"/>
      <c r="G60" s="523"/>
      <c r="J60" s="523"/>
      <c r="K60" s="523"/>
      <c r="N60" s="523"/>
      <c r="O60" s="523"/>
      <c r="R60" s="523"/>
      <c r="S60" s="523"/>
      <c r="V60" s="523"/>
      <c r="W60" s="523"/>
      <c r="Z60" s="523"/>
      <c r="AA60" s="523"/>
      <c r="AD60" s="523"/>
      <c r="AE60" s="523"/>
      <c r="AH60" s="523"/>
      <c r="AI60" s="523"/>
      <c r="AL60" s="523"/>
      <c r="AM60" s="523"/>
      <c r="AP60" s="523"/>
      <c r="AQ60" s="523"/>
      <c r="AT60" s="285"/>
      <c r="AV60" s="486"/>
      <c r="AW60" s="486"/>
    </row>
    <row r="61" spans="1:51" x14ac:dyDescent="0.35">
      <c r="A61" s="284"/>
      <c r="B61" s="507" t="str">
        <f>VLOOKUP(+B55,'[2]Twr Schedule'!$B$9:$C$611,2,FALSE)</f>
        <v>DA+0</v>
      </c>
      <c r="C61" s="507"/>
      <c r="F61" s="507" t="str">
        <f>VLOOKUP(+F55,'[2]Twr Schedule'!$B$9:$C$611,2,FALSE)</f>
        <v>DA+3</v>
      </c>
      <c r="G61" s="507"/>
      <c r="J61" s="507" t="str">
        <f>VLOOKUP(+J55,'[2]Twr Schedule'!$B$9:$C$611,2,FALSE)</f>
        <v>DA-3</v>
      </c>
      <c r="K61" s="507"/>
      <c r="N61" s="507" t="str">
        <f>VLOOKUP(+N55,'[2]Twr Schedule'!$B$9:$C$611,2,FALSE)</f>
        <v>DA+0</v>
      </c>
      <c r="O61" s="507"/>
      <c r="R61" s="507" t="str">
        <f>VLOOKUP(+R55,'[2]Twr Schedule'!$B$9:$C$611,2,FALSE)</f>
        <v>DA+3</v>
      </c>
      <c r="S61" s="507"/>
      <c r="V61" s="507" t="str">
        <f>VLOOKUP(+V55,'[2]Twr Schedule'!$B$9:$C$611,2,FALSE)</f>
        <v>DA+0</v>
      </c>
      <c r="W61" s="507"/>
      <c r="Z61" s="507" t="str">
        <f>VLOOKUP(+Z55,'[2]Twr Schedule'!$B$9:$C$611,2,FALSE)</f>
        <v>DA+0</v>
      </c>
      <c r="AA61" s="507"/>
      <c r="AD61" s="507" t="str">
        <f>VLOOKUP(+AD55,'[2]Twr Schedule'!$B$9:$C$611,2,FALSE)</f>
        <v>DA+3</v>
      </c>
      <c r="AE61" s="507"/>
      <c r="AH61" s="507" t="str">
        <f>VLOOKUP(+AH55,'[2]Twr Schedule'!$B$9:$C$611,2,FALSE)</f>
        <v>DA+0</v>
      </c>
      <c r="AI61" s="507"/>
      <c r="AL61" s="507" t="str">
        <f>VLOOKUP(+AL55,'[2]Twr Schedule'!$B$9:$C$611,2,FALSE)</f>
        <v>DA+3</v>
      </c>
      <c r="AM61" s="507"/>
      <c r="AP61" s="507" t="str">
        <f>VLOOKUP(+AP55,'[2]Twr Schedule'!$B$9:$C$611,2,FALSE)</f>
        <v>DA+0</v>
      </c>
      <c r="AQ61" s="507"/>
      <c r="AT61" s="285"/>
      <c r="AV61" s="486"/>
      <c r="AW61" s="486"/>
    </row>
    <row r="62" spans="1:51" x14ac:dyDescent="0.35">
      <c r="A62" s="284"/>
      <c r="AT62" s="285"/>
      <c r="AV62" s="486"/>
      <c r="AW62" s="486"/>
    </row>
    <row r="63" spans="1:51" x14ac:dyDescent="0.35">
      <c r="A63" s="284"/>
      <c r="B63" s="534" t="s">
        <v>635</v>
      </c>
      <c r="C63" s="535"/>
      <c r="D63" s="535"/>
      <c r="E63" s="535"/>
      <c r="F63" s="535"/>
      <c r="G63" s="535"/>
      <c r="H63" s="535"/>
      <c r="I63" s="535"/>
      <c r="J63" s="535"/>
      <c r="K63" s="535"/>
      <c r="L63" s="535"/>
      <c r="M63" s="535"/>
      <c r="N63" s="535"/>
      <c r="O63" s="535"/>
      <c r="P63" s="535"/>
      <c r="Q63" s="535"/>
      <c r="R63" s="535"/>
      <c r="S63" s="535"/>
      <c r="T63" s="535"/>
      <c r="U63" s="535"/>
      <c r="V63" s="535"/>
      <c r="W63" s="535"/>
      <c r="X63" s="535"/>
      <c r="Y63" s="535"/>
      <c r="Z63" s="536"/>
      <c r="AA63" s="482" t="s">
        <v>636</v>
      </c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480"/>
      <c r="AT63" s="285"/>
      <c r="AV63" s="486"/>
      <c r="AW63" s="486"/>
    </row>
    <row r="64" spans="1:51" x14ac:dyDescent="0.35">
      <c r="A64" s="284"/>
      <c r="AT64" s="285"/>
      <c r="AV64" s="486"/>
      <c r="AW64" s="486"/>
    </row>
    <row r="65" spans="1:51" x14ac:dyDescent="0.35">
      <c r="A65" s="284"/>
      <c r="B65" s="486" t="str">
        <f>'[2]Twr Schedule'!B97</f>
        <v>8/0</v>
      </c>
      <c r="C65" s="486"/>
      <c r="F65" s="486" t="str">
        <f>'[2]Twr Schedule'!B99</f>
        <v>8/1</v>
      </c>
      <c r="G65" s="486"/>
      <c r="J65" s="486" t="str">
        <f>'[2]Twr Schedule'!B101</f>
        <v>8/2</v>
      </c>
      <c r="K65" s="486"/>
      <c r="N65" s="486" t="str">
        <f>'[2]Twr Schedule'!B103</f>
        <v>8/3</v>
      </c>
      <c r="O65" s="486"/>
      <c r="R65" s="486" t="str">
        <f>'[2]Twr Schedule'!B105</f>
        <v>8/4</v>
      </c>
      <c r="S65" s="486"/>
      <c r="V65" s="486" t="str">
        <f>'[2]Twr Schedule'!B107</f>
        <v>8A/0</v>
      </c>
      <c r="W65" s="486"/>
      <c r="Z65" s="486" t="str">
        <f>'[2]Twr Schedule'!B109</f>
        <v>8B/0</v>
      </c>
      <c r="AA65" s="486"/>
      <c r="AD65" s="486" t="str">
        <f>'[2]Twr Schedule'!B111</f>
        <v>8B/1</v>
      </c>
      <c r="AE65" s="486"/>
      <c r="AH65" s="486" t="str">
        <f>'[2]Twr Schedule'!B113</f>
        <v>8B/2</v>
      </c>
      <c r="AI65" s="486"/>
      <c r="AL65" s="486" t="str">
        <f>'[2]Twr Schedule'!B115</f>
        <v>8B/3</v>
      </c>
      <c r="AM65" s="486"/>
      <c r="AP65" s="486" t="str">
        <f>'[2]Twr Schedule'!B117</f>
        <v>8B/4</v>
      </c>
      <c r="AQ65" s="486"/>
      <c r="AT65" s="285"/>
      <c r="AV65" s="486"/>
      <c r="AW65" s="486"/>
    </row>
    <row r="66" spans="1:51" x14ac:dyDescent="0.35">
      <c r="A66" s="284"/>
      <c r="AT66" s="285"/>
      <c r="AV66" s="486"/>
      <c r="AW66" s="486"/>
    </row>
    <row r="67" spans="1:51" x14ac:dyDescent="0.35">
      <c r="A67" s="284"/>
      <c r="AT67" s="285"/>
      <c r="AV67" s="486"/>
      <c r="AW67" s="486"/>
    </row>
    <row r="68" spans="1:51" x14ac:dyDescent="0.35">
      <c r="A68" s="284"/>
      <c r="B68" s="294" t="s">
        <v>551</v>
      </c>
      <c r="C68" s="294" t="s">
        <v>550</v>
      </c>
      <c r="D68" s="488">
        <f>VLOOKUP(B65,[2]Progress!$B$9:$D$310,3,FALSE)</f>
        <v>416</v>
      </c>
      <c r="E68" s="487"/>
      <c r="F68" s="294" t="s">
        <v>551</v>
      </c>
      <c r="G68" s="294" t="s">
        <v>550</v>
      </c>
      <c r="H68" s="488">
        <f>VLOOKUP(F65,[2]Progress!$B$9:$D$310,3,FALSE)</f>
        <v>400</v>
      </c>
      <c r="I68" s="487"/>
      <c r="J68" s="294" t="s">
        <v>551</v>
      </c>
      <c r="K68" s="294" t="s">
        <v>550</v>
      </c>
      <c r="L68" s="488">
        <f>VLOOKUP(J65,[2]Progress!$B$9:$D$310,3,FALSE)</f>
        <v>367</v>
      </c>
      <c r="M68" s="487"/>
      <c r="N68" s="294" t="s">
        <v>551</v>
      </c>
      <c r="O68" s="294" t="s">
        <v>550</v>
      </c>
      <c r="P68" s="488">
        <f>VLOOKUP(N65,[2]Progress!$B$9:$D$310,3,FALSE)</f>
        <v>420</v>
      </c>
      <c r="Q68" s="487"/>
      <c r="R68" s="294" t="s">
        <v>551</v>
      </c>
      <c r="S68" s="294" t="s">
        <v>550</v>
      </c>
      <c r="T68" s="537">
        <f>VLOOKUP(R65,[2]Progress!$B$9:$D$310,3,FALSE)</f>
        <v>413.71600000000001</v>
      </c>
      <c r="U68" s="538"/>
      <c r="V68" s="308" t="s">
        <v>551</v>
      </c>
      <c r="W68" s="308" t="s">
        <v>550</v>
      </c>
      <c r="X68" s="540">
        <f>VLOOKUP(V65,[2]Progress!$B$9:$D$310,3,FALSE)</f>
        <v>223.61</v>
      </c>
      <c r="Y68" s="541"/>
      <c r="Z68" s="308" t="s">
        <v>551</v>
      </c>
      <c r="AA68" s="308" t="s">
        <v>550</v>
      </c>
      <c r="AB68" s="537">
        <f>VLOOKUP(Z65,[2]Progress!$B$9:$D$310,3,FALSE)</f>
        <v>341</v>
      </c>
      <c r="AC68" s="538"/>
      <c r="AD68" s="308" t="s">
        <v>551</v>
      </c>
      <c r="AE68" s="308" t="s">
        <v>550</v>
      </c>
      <c r="AF68" s="537">
        <f>VLOOKUP(AD65,[2]Progress!$B$9:$D$310,3,FALSE)</f>
        <v>332</v>
      </c>
      <c r="AG68" s="538"/>
      <c r="AH68" s="308" t="s">
        <v>551</v>
      </c>
      <c r="AI68" s="308" t="s">
        <v>550</v>
      </c>
      <c r="AJ68" s="537">
        <f>VLOOKUP(AH65,[2]Progress!$B$9:$D$310,3,FALSE)</f>
        <v>292.52600000000001</v>
      </c>
      <c r="AK68" s="538"/>
      <c r="AL68" s="308" t="s">
        <v>551</v>
      </c>
      <c r="AM68" s="308" t="s">
        <v>550</v>
      </c>
      <c r="AN68" s="537">
        <f>VLOOKUP(AL65,[2]Progress!$B$9:$D$310,3,FALSE)</f>
        <v>426.18599999999998</v>
      </c>
      <c r="AO68" s="538"/>
      <c r="AP68" s="294" t="s">
        <v>551</v>
      </c>
      <c r="AQ68" s="294" t="s">
        <v>550</v>
      </c>
      <c r="AR68" s="488">
        <f>VLOOKUP(AP65,[2]Progress!$B$9:$D$310,3,FALSE)</f>
        <v>373</v>
      </c>
      <c r="AS68" s="486"/>
      <c r="AT68" s="285"/>
      <c r="AV68" s="486">
        <f>D68+H68+L68+P68+T68+X68+AB68+AF68+AJ68+AN68+AR68</f>
        <v>4005.038</v>
      </c>
      <c r="AW68" s="486"/>
      <c r="AY68" s="283">
        <v>11</v>
      </c>
    </row>
    <row r="69" spans="1:51" x14ac:dyDescent="0.35">
      <c r="A69" s="284"/>
      <c r="B69" s="294" t="s">
        <v>549</v>
      </c>
      <c r="C69" s="294" t="s">
        <v>548</v>
      </c>
      <c r="F69" s="294" t="s">
        <v>549</v>
      </c>
      <c r="G69" s="294" t="s">
        <v>548</v>
      </c>
      <c r="J69" s="294" t="s">
        <v>549</v>
      </c>
      <c r="K69" s="294" t="s">
        <v>548</v>
      </c>
      <c r="N69" s="294" t="s">
        <v>549</v>
      </c>
      <c r="O69" s="294" t="s">
        <v>548</v>
      </c>
      <c r="R69" s="294" t="s">
        <v>549</v>
      </c>
      <c r="S69" s="294" t="s">
        <v>548</v>
      </c>
      <c r="V69" s="294" t="s">
        <v>549</v>
      </c>
      <c r="W69" s="294" t="s">
        <v>548</v>
      </c>
      <c r="Z69" s="294" t="s">
        <v>549</v>
      </c>
      <c r="AA69" s="294" t="s">
        <v>548</v>
      </c>
      <c r="AD69" s="294" t="s">
        <v>549</v>
      </c>
      <c r="AE69" s="294" t="s">
        <v>548</v>
      </c>
      <c r="AH69" s="294" t="s">
        <v>549</v>
      </c>
      <c r="AI69" s="294" t="s">
        <v>548</v>
      </c>
      <c r="AL69" s="294" t="s">
        <v>549</v>
      </c>
      <c r="AM69" s="294" t="s">
        <v>548</v>
      </c>
      <c r="AP69" s="294" t="s">
        <v>549</v>
      </c>
      <c r="AQ69" s="294" t="s">
        <v>548</v>
      </c>
      <c r="AT69" s="285"/>
      <c r="AV69" s="486"/>
      <c r="AW69" s="486"/>
    </row>
    <row r="70" spans="1:51" ht="10.5" customHeight="1" x14ac:dyDescent="0.35">
      <c r="A70" s="284"/>
      <c r="B70" s="523"/>
      <c r="C70" s="523"/>
      <c r="F70" s="523"/>
      <c r="G70" s="523"/>
      <c r="J70" s="523"/>
      <c r="K70" s="523"/>
      <c r="N70" s="523"/>
      <c r="O70" s="523"/>
      <c r="R70" s="523"/>
      <c r="S70" s="523"/>
      <c r="V70" s="523"/>
      <c r="W70" s="523"/>
      <c r="Z70" s="523"/>
      <c r="AA70" s="523"/>
      <c r="AD70" s="542"/>
      <c r="AE70" s="542"/>
      <c r="AH70" s="523"/>
      <c r="AI70" s="523"/>
      <c r="AL70" s="523"/>
      <c r="AM70" s="523"/>
      <c r="AP70" s="523"/>
      <c r="AQ70" s="523"/>
      <c r="AT70" s="285"/>
      <c r="AV70" s="486"/>
      <c r="AW70" s="486"/>
    </row>
    <row r="71" spans="1:51" x14ac:dyDescent="0.35">
      <c r="A71" s="284"/>
      <c r="B71" s="507" t="str">
        <f>VLOOKUP(+B65,'[2]Twr Schedule'!$B$9:$C$611,2,FALSE)</f>
        <v>DB2+0</v>
      </c>
      <c r="C71" s="507"/>
      <c r="F71" s="507" t="str">
        <f>VLOOKUP(+F65,'[2]Twr Schedule'!$B$9:$C$611,2,FALSE)</f>
        <v>DA+3</v>
      </c>
      <c r="G71" s="507"/>
      <c r="J71" s="507" t="str">
        <f>VLOOKUP(+J65,'[2]Twr Schedule'!$B$9:$C$611,2,FALSE)</f>
        <v>DA+0</v>
      </c>
      <c r="K71" s="507"/>
      <c r="N71" s="507" t="str">
        <f>VLOOKUP(+N65,'[2]Twr Schedule'!$B$9:$C$611,2,FALSE)</f>
        <v>DA-3</v>
      </c>
      <c r="O71" s="507"/>
      <c r="R71" s="507" t="str">
        <f>VLOOKUP(+R65,'[2]Twr Schedule'!$B$9:$C$611,2,FALSE)</f>
        <v>DA+9</v>
      </c>
      <c r="S71" s="507"/>
      <c r="V71" s="507" t="str">
        <f>VLOOKUP(+V65,'[2]Twr Schedule'!$B$9:$C$611,2,FALSE)</f>
        <v>DD60+0</v>
      </c>
      <c r="W71" s="507"/>
      <c r="Z71" s="507" t="str">
        <f>VLOOKUP(+Z65,'[2]Twr Schedule'!$B$9:$C$611,2,FALSE)</f>
        <v>DD60+0</v>
      </c>
      <c r="AA71" s="507"/>
      <c r="AD71" s="507" t="str">
        <f>VLOOKUP(+AD65,'[2]Twr Schedule'!$B$9:$C$611,2,FALSE)</f>
        <v>DA-3</v>
      </c>
      <c r="AE71" s="507"/>
      <c r="AH71" s="507" t="str">
        <f>VLOOKUP(+AH65,'[2]Twr Schedule'!$B$9:$C$611,2,FALSE)</f>
        <v>DA-3</v>
      </c>
      <c r="AI71" s="507"/>
      <c r="AL71" s="507" t="str">
        <f>VLOOKUP(+AL65,'[2]Twr Schedule'!$B$9:$C$611,2,FALSE)</f>
        <v>DA+3</v>
      </c>
      <c r="AM71" s="507"/>
      <c r="AP71" s="507" t="str">
        <f>VLOOKUP(+AP65,'[2]Twr Schedule'!$B$9:$C$611,2,FALSE)</f>
        <v>DA+6</v>
      </c>
      <c r="AQ71" s="507"/>
      <c r="AT71" s="285"/>
      <c r="AV71" s="486"/>
      <c r="AW71" s="486"/>
    </row>
    <row r="72" spans="1:51" x14ac:dyDescent="0.35">
      <c r="A72" s="284"/>
      <c r="W72" s="283" t="s">
        <v>586</v>
      </c>
      <c r="AT72" s="285"/>
      <c r="AV72" s="486"/>
      <c r="AW72" s="486"/>
    </row>
    <row r="73" spans="1:51" x14ac:dyDescent="0.35">
      <c r="A73" s="482" t="s">
        <v>636</v>
      </c>
      <c r="B73" s="501"/>
      <c r="C73" s="501"/>
      <c r="D73" s="501"/>
      <c r="E73" s="501"/>
      <c r="F73" s="501"/>
      <c r="G73" s="501"/>
      <c r="H73" s="501"/>
      <c r="I73" s="501"/>
      <c r="J73" s="501"/>
      <c r="K73" s="501"/>
      <c r="L73" s="501"/>
      <c r="M73" s="501"/>
      <c r="N73" s="501"/>
      <c r="O73" s="501"/>
      <c r="P73" s="501"/>
      <c r="Q73" s="501"/>
      <c r="R73" s="501"/>
      <c r="S73" s="501"/>
      <c r="T73" s="501"/>
      <c r="U73" s="501"/>
      <c r="V73" s="480"/>
      <c r="W73" s="482" t="s">
        <v>637</v>
      </c>
      <c r="X73" s="501"/>
      <c r="Y73" s="501"/>
      <c r="Z73" s="501"/>
      <c r="AA73" s="501"/>
      <c r="AB73" s="501"/>
      <c r="AC73" s="501"/>
      <c r="AD73" s="501"/>
      <c r="AE73" s="501"/>
      <c r="AF73" s="501"/>
      <c r="AG73" s="501"/>
      <c r="AH73" s="501"/>
      <c r="AI73" s="501"/>
      <c r="AJ73" s="501"/>
      <c r="AK73" s="501"/>
      <c r="AL73" s="501"/>
      <c r="AM73" s="501"/>
      <c r="AN73" s="501"/>
      <c r="AO73" s="501"/>
      <c r="AP73" s="501"/>
      <c r="AQ73" s="501"/>
      <c r="AR73" s="480"/>
      <c r="AT73" s="285"/>
      <c r="AV73" s="486"/>
      <c r="AW73" s="486"/>
    </row>
    <row r="74" spans="1:51" x14ac:dyDescent="0.35">
      <c r="A74" s="284"/>
      <c r="AT74" s="285"/>
      <c r="AV74" s="486"/>
      <c r="AW74" s="486"/>
    </row>
    <row r="75" spans="1:51" x14ac:dyDescent="0.35">
      <c r="A75" s="284"/>
      <c r="B75" s="486" t="s">
        <v>295</v>
      </c>
      <c r="C75" s="486"/>
      <c r="F75" s="486" t="s">
        <v>327</v>
      </c>
      <c r="G75" s="486"/>
      <c r="J75" s="486" t="s">
        <v>297</v>
      </c>
      <c r="K75" s="486"/>
      <c r="N75" s="486" t="s">
        <v>281</v>
      </c>
      <c r="O75" s="486"/>
      <c r="R75" s="486" t="s">
        <v>497</v>
      </c>
      <c r="S75" s="486"/>
      <c r="V75" s="486" t="s">
        <v>414</v>
      </c>
      <c r="W75" s="486"/>
      <c r="Z75" s="486" t="s">
        <v>165</v>
      </c>
      <c r="AA75" s="486"/>
      <c r="AD75" s="486" t="s">
        <v>148</v>
      </c>
      <c r="AE75" s="486"/>
      <c r="AH75" s="486" t="s">
        <v>170</v>
      </c>
      <c r="AI75" s="486"/>
      <c r="AL75" s="486" t="s">
        <v>140</v>
      </c>
      <c r="AM75" s="486"/>
      <c r="AP75" s="486" t="s">
        <v>185</v>
      </c>
      <c r="AQ75" s="486"/>
      <c r="AT75" s="285"/>
      <c r="AV75" s="486"/>
      <c r="AW75" s="486"/>
    </row>
    <row r="76" spans="1:51" x14ac:dyDescent="0.35">
      <c r="A76" s="284"/>
      <c r="AT76" s="285"/>
      <c r="AV76" s="486"/>
      <c r="AW76" s="486"/>
    </row>
    <row r="77" spans="1:51" x14ac:dyDescent="0.35">
      <c r="A77" s="284"/>
      <c r="AT77" s="285"/>
      <c r="AV77" s="486"/>
      <c r="AW77" s="486"/>
    </row>
    <row r="78" spans="1:51" x14ac:dyDescent="0.35">
      <c r="A78" s="284"/>
      <c r="B78" s="294" t="s">
        <v>551</v>
      </c>
      <c r="C78" s="294" t="s">
        <v>550</v>
      </c>
      <c r="D78" s="537">
        <f>VLOOKUP(B75,[2]Progress!$B$9:$D$310,3,FALSE)</f>
        <v>461.51</v>
      </c>
      <c r="E78" s="538"/>
      <c r="F78" s="308" t="s">
        <v>551</v>
      </c>
      <c r="G78" s="308" t="s">
        <v>550</v>
      </c>
      <c r="H78" s="540">
        <f>VLOOKUP(F75,[2]Progress!$B$9:$D$310,3,FALSE)</f>
        <v>283.43099999999998</v>
      </c>
      <c r="I78" s="541"/>
      <c r="J78" s="308" t="s">
        <v>551</v>
      </c>
      <c r="K78" s="308" t="s">
        <v>550</v>
      </c>
      <c r="L78" s="537">
        <f>VLOOKUP(J75,[2]Progress!$B$9:$D$310,3,FALSE)</f>
        <v>426</v>
      </c>
      <c r="M78" s="538"/>
      <c r="N78" s="308" t="s">
        <v>551</v>
      </c>
      <c r="O78" s="308" t="s">
        <v>550</v>
      </c>
      <c r="P78" s="537">
        <f>VLOOKUP(N75,[2]Progress!$B$9:$D$310,3,FALSE)</f>
        <v>396.09199999999998</v>
      </c>
      <c r="Q78" s="538"/>
      <c r="R78" s="308" t="s">
        <v>551</v>
      </c>
      <c r="S78" s="308" t="s">
        <v>550</v>
      </c>
      <c r="T78" s="540">
        <f>VLOOKUP(R75,[2]Progress!$B$9:$D$310,3,FALSE)</f>
        <v>312.87900000000002</v>
      </c>
      <c r="U78" s="541"/>
      <c r="V78" s="308" t="s">
        <v>551</v>
      </c>
      <c r="W78" s="308" t="s">
        <v>550</v>
      </c>
      <c r="X78" s="537">
        <f>VLOOKUP(V75,[2]Progress!$B$9:$D$310,3,FALSE)</f>
        <v>418.99900000000002</v>
      </c>
      <c r="Y78" s="538"/>
      <c r="Z78" s="308" t="s">
        <v>551</v>
      </c>
      <c r="AA78" s="308" t="s">
        <v>550</v>
      </c>
      <c r="AB78" s="537">
        <f>VLOOKUP(Z75,[2]Progress!$B$9:$D$310,3,FALSE)</f>
        <v>370.19900000000001</v>
      </c>
      <c r="AC78" s="538"/>
      <c r="AD78" s="308" t="s">
        <v>551</v>
      </c>
      <c r="AE78" s="308" t="s">
        <v>550</v>
      </c>
      <c r="AF78" s="537">
        <f>VLOOKUP(AD75,[2]Progress!$B$9:$D$310,3,FALSE)</f>
        <v>424.99599999999998</v>
      </c>
      <c r="AG78" s="538"/>
      <c r="AH78" s="308" t="s">
        <v>551</v>
      </c>
      <c r="AI78" s="308" t="s">
        <v>550</v>
      </c>
      <c r="AJ78" s="537">
        <f>VLOOKUP(AH75,[2]Progress!$B$9:$D$310,3,FALSE)</f>
        <v>404</v>
      </c>
      <c r="AK78" s="538"/>
      <c r="AL78" s="308" t="s">
        <v>551</v>
      </c>
      <c r="AM78" s="308" t="s">
        <v>550</v>
      </c>
      <c r="AN78" s="537">
        <f>VLOOKUP(AL75,[2]Progress!$B$9:$D$310,3,FALSE)</f>
        <v>428</v>
      </c>
      <c r="AO78" s="538"/>
      <c r="AP78" s="308" t="s">
        <v>551</v>
      </c>
      <c r="AQ78" s="308" t="s">
        <v>550</v>
      </c>
      <c r="AR78" s="537">
        <f>VLOOKUP(AP75,[2]Progress!$B$9:$D$310,3,FALSE)</f>
        <v>395</v>
      </c>
      <c r="AS78" s="539"/>
      <c r="AT78" s="285"/>
      <c r="AV78" s="486">
        <f>D78+H78+L78+P78+T78+X78+AB78+AF78+AJ78+AN78+AR78</f>
        <v>4321.1059999999998</v>
      </c>
      <c r="AW78" s="486"/>
      <c r="AY78" s="283">
        <v>11</v>
      </c>
    </row>
    <row r="79" spans="1:51" x14ac:dyDescent="0.35">
      <c r="A79" s="284"/>
      <c r="B79" s="294" t="s">
        <v>549</v>
      </c>
      <c r="C79" s="294" t="s">
        <v>548</v>
      </c>
      <c r="F79" s="294" t="s">
        <v>549</v>
      </c>
      <c r="G79" s="294" t="s">
        <v>548</v>
      </c>
      <c r="J79" s="294" t="s">
        <v>549</v>
      </c>
      <c r="K79" s="294" t="s">
        <v>548</v>
      </c>
      <c r="N79" s="294" t="s">
        <v>549</v>
      </c>
      <c r="O79" s="294" t="s">
        <v>548</v>
      </c>
      <c r="R79" s="294" t="s">
        <v>549</v>
      </c>
      <c r="S79" s="294" t="s">
        <v>548</v>
      </c>
      <c r="V79" s="294" t="s">
        <v>549</v>
      </c>
      <c r="W79" s="294" t="s">
        <v>548</v>
      </c>
      <c r="Z79" s="294" t="s">
        <v>549</v>
      </c>
      <c r="AA79" s="294" t="s">
        <v>548</v>
      </c>
      <c r="AD79" s="294" t="s">
        <v>549</v>
      </c>
      <c r="AE79" s="294" t="s">
        <v>548</v>
      </c>
      <c r="AH79" s="294" t="s">
        <v>549</v>
      </c>
      <c r="AI79" s="294" t="s">
        <v>548</v>
      </c>
      <c r="AL79" s="294" t="s">
        <v>549</v>
      </c>
      <c r="AM79" s="294" t="s">
        <v>548</v>
      </c>
      <c r="AP79" s="294" t="s">
        <v>549</v>
      </c>
      <c r="AQ79" s="294" t="s">
        <v>548</v>
      </c>
      <c r="AT79" s="285"/>
      <c r="AV79" s="486"/>
      <c r="AW79" s="486"/>
    </row>
    <row r="80" spans="1:51" ht="10.5" customHeight="1" x14ac:dyDescent="0.35">
      <c r="A80" s="284"/>
      <c r="B80" s="523"/>
      <c r="C80" s="523"/>
      <c r="F80" s="523"/>
      <c r="G80" s="523"/>
      <c r="J80" s="523"/>
      <c r="K80" s="523"/>
      <c r="N80" s="523"/>
      <c r="O80" s="523"/>
      <c r="R80" s="523"/>
      <c r="S80" s="523"/>
      <c r="V80" s="543"/>
      <c r="W80" s="544"/>
      <c r="Z80" s="523"/>
      <c r="AA80" s="523"/>
      <c r="AD80" s="523"/>
      <c r="AE80" s="523"/>
      <c r="AH80" s="523"/>
      <c r="AI80" s="523"/>
      <c r="AL80" s="523"/>
      <c r="AM80" s="523"/>
      <c r="AP80" s="523"/>
      <c r="AQ80" s="523"/>
      <c r="AT80" s="285"/>
      <c r="AV80" s="486"/>
      <c r="AW80" s="486"/>
    </row>
    <row r="81" spans="1:51" x14ac:dyDescent="0.35">
      <c r="A81" s="284"/>
      <c r="B81" s="507" t="str">
        <f>VLOOKUP(+B75,'[2]Twr Schedule'!$B$9:$C$611,2,FALSE)</f>
        <v>DA+6</v>
      </c>
      <c r="C81" s="507"/>
      <c r="F81" s="507" t="str">
        <f>VLOOKUP(+F75,'[2]Twr Schedule'!$B$9:$C$611,2,FALSE)</f>
        <v>DB2+6</v>
      </c>
      <c r="G81" s="507"/>
      <c r="J81" s="507" t="str">
        <f>VLOOKUP(+J75,'[2]Twr Schedule'!$B$9:$C$611,2,FALSE)</f>
        <v>DB1+9</v>
      </c>
      <c r="K81" s="507"/>
      <c r="N81" s="507" t="str">
        <f>VLOOKUP(+N75,'[2]Twr Schedule'!$B$9:$C$611,2,FALSE)</f>
        <v>DA-3</v>
      </c>
      <c r="O81" s="507"/>
      <c r="R81" s="507" t="str">
        <f>VLOOKUP(+R75,'[2]Twr Schedule'!$B$9:$C$611,2,FALSE)</f>
        <v>DB1+18</v>
      </c>
      <c r="S81" s="507"/>
      <c r="V81" s="507" t="str">
        <f>VLOOKUP(+V75,'[2]Twr Schedule'!$B$9:$C$611,2,FALSE)</f>
        <v>DB2+18</v>
      </c>
      <c r="W81" s="507"/>
      <c r="Z81" s="507" t="str">
        <f>VLOOKUP(+Z75,'[2]Twr Schedule'!$B$9:$C$611,2,FALSE)</f>
        <v>DA-3</v>
      </c>
      <c r="AA81" s="507"/>
      <c r="AD81" s="507" t="str">
        <f>VLOOKUP(+AD75,'[2]Twr Schedule'!$B$9:$C$611,2,FALSE)</f>
        <v>DA+3</v>
      </c>
      <c r="AE81" s="507"/>
      <c r="AH81" s="507" t="str">
        <f>VLOOKUP(+AH75,'[2]Twr Schedule'!$B$9:$C$611,2,FALSE)</f>
        <v>DA+3</v>
      </c>
      <c r="AI81" s="507"/>
      <c r="AL81" s="507" t="str">
        <f>VLOOKUP(+AL75,'[2]Twr Schedule'!$B$9:$C$611,2,FALSE)</f>
        <v>DA+3</v>
      </c>
      <c r="AM81" s="507"/>
      <c r="AP81" s="507" t="str">
        <f>VLOOKUP(+AP75,'[2]Twr Schedule'!$B$9:$C$611,2,FALSE)</f>
        <v>DA+3</v>
      </c>
      <c r="AQ81" s="507"/>
      <c r="AT81" s="285"/>
      <c r="AV81" s="486"/>
      <c r="AW81" s="486"/>
    </row>
    <row r="82" spans="1:51" x14ac:dyDescent="0.35">
      <c r="A82" s="284"/>
      <c r="G82" s="283" t="s">
        <v>585</v>
      </c>
      <c r="S82" s="283" t="s">
        <v>584</v>
      </c>
      <c r="AT82" s="285"/>
      <c r="AV82" s="486"/>
      <c r="AW82" s="486"/>
    </row>
    <row r="83" spans="1:51" x14ac:dyDescent="0.35">
      <c r="A83" s="284"/>
      <c r="S83" s="283" t="s">
        <v>583</v>
      </c>
      <c r="AT83" s="285"/>
      <c r="AV83" s="486"/>
      <c r="AW83" s="486"/>
    </row>
    <row r="84" spans="1:51" x14ac:dyDescent="0.35">
      <c r="A84" s="482" t="s">
        <v>637</v>
      </c>
      <c r="B84" s="501"/>
      <c r="C84" s="501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  <c r="T84" s="501"/>
      <c r="U84" s="501"/>
      <c r="V84" s="480"/>
      <c r="W84" s="482" t="s">
        <v>638</v>
      </c>
      <c r="X84" s="501"/>
      <c r="Y84" s="501"/>
      <c r="Z84" s="501"/>
      <c r="AA84" s="501"/>
      <c r="AB84" s="501"/>
      <c r="AC84" s="501"/>
      <c r="AD84" s="501"/>
      <c r="AE84" s="501"/>
      <c r="AF84" s="501"/>
      <c r="AG84" s="501"/>
      <c r="AH84" s="501"/>
      <c r="AI84" s="501"/>
      <c r="AJ84" s="501"/>
      <c r="AK84" s="501"/>
      <c r="AL84" s="501"/>
      <c r="AM84" s="501"/>
      <c r="AN84" s="501"/>
      <c r="AO84" s="501"/>
      <c r="AP84" s="501"/>
      <c r="AQ84" s="501"/>
      <c r="AR84" s="480"/>
      <c r="AT84" s="285"/>
      <c r="AV84" s="486"/>
      <c r="AW84" s="486"/>
    </row>
    <row r="85" spans="1:51" x14ac:dyDescent="0.35">
      <c r="A85" s="284"/>
      <c r="B85" s="486" t="s">
        <v>161</v>
      </c>
      <c r="C85" s="486"/>
      <c r="F85" s="486" t="s">
        <v>172</v>
      </c>
      <c r="G85" s="486"/>
      <c r="J85" s="486" t="s">
        <v>138</v>
      </c>
      <c r="K85" s="486"/>
      <c r="N85" s="486" t="s">
        <v>125</v>
      </c>
      <c r="O85" s="486"/>
      <c r="R85" s="486" t="s">
        <v>404</v>
      </c>
      <c r="S85" s="486"/>
      <c r="V85" s="486" t="s">
        <v>412</v>
      </c>
      <c r="W85" s="486"/>
      <c r="Z85" s="486" t="s">
        <v>220</v>
      </c>
      <c r="AA85" s="486"/>
      <c r="AD85" s="486" t="s">
        <v>210</v>
      </c>
      <c r="AE85" s="486"/>
      <c r="AH85" s="486" t="s">
        <v>120</v>
      </c>
      <c r="AI85" s="486"/>
      <c r="AL85" s="486" t="s">
        <v>113</v>
      </c>
      <c r="AM85" s="486"/>
      <c r="AP85" s="486" t="s">
        <v>105</v>
      </c>
      <c r="AQ85" s="486"/>
      <c r="AT85" s="285"/>
      <c r="AV85" s="486"/>
      <c r="AW85" s="486"/>
    </row>
    <row r="86" spans="1:51" x14ac:dyDescent="0.35">
      <c r="A86" s="284"/>
      <c r="AT86" s="285"/>
      <c r="AV86" s="486"/>
      <c r="AW86" s="486"/>
    </row>
    <row r="87" spans="1:51" x14ac:dyDescent="0.35">
      <c r="A87" s="284"/>
      <c r="AT87" s="285"/>
      <c r="AV87" s="486"/>
      <c r="AW87" s="486"/>
    </row>
    <row r="88" spans="1:51" x14ac:dyDescent="0.35">
      <c r="A88" s="284"/>
      <c r="B88" s="294" t="s">
        <v>551</v>
      </c>
      <c r="C88" s="294" t="s">
        <v>550</v>
      </c>
      <c r="D88" s="488">
        <f>VLOOKUP(B85,[2]Progress!$B$9:$D$310,3,FALSE)</f>
        <v>318</v>
      </c>
      <c r="E88" s="487"/>
      <c r="F88" s="294" t="s">
        <v>551</v>
      </c>
      <c r="G88" s="294" t="s">
        <v>550</v>
      </c>
      <c r="H88" s="488">
        <f>VLOOKUP(F85,[2]Progress!$B$9:$D$310,3,FALSE)</f>
        <v>357</v>
      </c>
      <c r="I88" s="487"/>
      <c r="J88" s="294" t="s">
        <v>551</v>
      </c>
      <c r="K88" s="294" t="s">
        <v>550</v>
      </c>
      <c r="L88" s="488">
        <f>VLOOKUP(J85,[2]Progress!$B$9:$D$310,3,FALSE)</f>
        <v>385</v>
      </c>
      <c r="M88" s="487"/>
      <c r="N88" s="294" t="s">
        <v>551</v>
      </c>
      <c r="O88" s="294" t="s">
        <v>550</v>
      </c>
      <c r="P88" s="537">
        <f>VLOOKUP(N85,[2]Progress!$B$9:$D$310,3,FALSE)</f>
        <v>418.77600000000001</v>
      </c>
      <c r="Q88" s="538"/>
      <c r="R88" s="308" t="s">
        <v>551</v>
      </c>
      <c r="S88" s="308" t="s">
        <v>550</v>
      </c>
      <c r="T88" s="540">
        <f>VLOOKUP(R85,[2]Progress!$B$9:$D$310,3,FALSE)</f>
        <v>319.13299999999998</v>
      </c>
      <c r="U88" s="541"/>
      <c r="V88" s="308" t="s">
        <v>551</v>
      </c>
      <c r="W88" s="308" t="s">
        <v>550</v>
      </c>
      <c r="X88" s="537">
        <f>VLOOKUP(V85,[2]Progress!$B$9:$D$310,3,FALSE)</f>
        <v>436</v>
      </c>
      <c r="Y88" s="538"/>
      <c r="Z88" s="308" t="s">
        <v>551</v>
      </c>
      <c r="AA88" s="308" t="s">
        <v>550</v>
      </c>
      <c r="AB88" s="537">
        <f>VLOOKUP(Z85,[2]Progress!$B$9:$D$310,3,FALSE)</f>
        <v>395</v>
      </c>
      <c r="AC88" s="538"/>
      <c r="AD88" s="308" t="s">
        <v>551</v>
      </c>
      <c r="AE88" s="308" t="s">
        <v>550</v>
      </c>
      <c r="AF88" s="537">
        <f>VLOOKUP(AD85,[2]Progress!$B$9:$D$310,3,FALSE)</f>
        <v>306</v>
      </c>
      <c r="AG88" s="538"/>
      <c r="AH88" s="294" t="s">
        <v>551</v>
      </c>
      <c r="AI88" s="294" t="s">
        <v>550</v>
      </c>
      <c r="AJ88" s="488">
        <f>VLOOKUP(AH85,[2]Progress!$B$9:$D$310,3,FALSE)</f>
        <v>412</v>
      </c>
      <c r="AK88" s="487"/>
      <c r="AL88" s="294" t="s">
        <v>551</v>
      </c>
      <c r="AM88" s="294" t="s">
        <v>550</v>
      </c>
      <c r="AN88" s="488">
        <f>VLOOKUP(AL85,[2]Progress!$B$9:$D$310,3,FALSE)</f>
        <v>414</v>
      </c>
      <c r="AO88" s="487"/>
      <c r="AP88" s="294" t="s">
        <v>551</v>
      </c>
      <c r="AQ88" s="294" t="s">
        <v>550</v>
      </c>
      <c r="AR88" s="488">
        <f>VLOOKUP(AP85,[2]Progress!$B$9:$D$310,3,FALSE)</f>
        <v>420</v>
      </c>
      <c r="AS88" s="486"/>
      <c r="AT88" s="285"/>
      <c r="AV88" s="486">
        <f>D88+H88+L88+P88+T88+X88+AB88+AF88+AJ88+AN88+AR88</f>
        <v>4180.9089999999997</v>
      </c>
      <c r="AW88" s="486"/>
      <c r="AY88" s="283">
        <v>11</v>
      </c>
    </row>
    <row r="89" spans="1:51" x14ac:dyDescent="0.35">
      <c r="A89" s="284"/>
      <c r="B89" s="294" t="s">
        <v>549</v>
      </c>
      <c r="C89" s="294" t="s">
        <v>548</v>
      </c>
      <c r="F89" s="294" t="s">
        <v>549</v>
      </c>
      <c r="G89" s="294" t="s">
        <v>548</v>
      </c>
      <c r="J89" s="294" t="s">
        <v>549</v>
      </c>
      <c r="K89" s="294" t="s">
        <v>548</v>
      </c>
      <c r="N89" s="294" t="s">
        <v>549</v>
      </c>
      <c r="O89" s="294" t="s">
        <v>548</v>
      </c>
      <c r="R89" s="294" t="s">
        <v>549</v>
      </c>
      <c r="S89" s="294" t="s">
        <v>548</v>
      </c>
      <c r="V89" s="294" t="s">
        <v>549</v>
      </c>
      <c r="W89" s="294" t="s">
        <v>548</v>
      </c>
      <c r="Z89" s="294" t="s">
        <v>549</v>
      </c>
      <c r="AA89" s="294" t="s">
        <v>548</v>
      </c>
      <c r="AD89" s="294" t="s">
        <v>549</v>
      </c>
      <c r="AE89" s="294" t="s">
        <v>548</v>
      </c>
      <c r="AH89" s="294" t="s">
        <v>549</v>
      </c>
      <c r="AI89" s="294" t="s">
        <v>548</v>
      </c>
      <c r="AL89" s="294" t="s">
        <v>549</v>
      </c>
      <c r="AM89" s="294" t="s">
        <v>548</v>
      </c>
      <c r="AP89" s="294" t="s">
        <v>549</v>
      </c>
      <c r="AQ89" s="294" t="s">
        <v>548</v>
      </c>
      <c r="AT89" s="285"/>
      <c r="AV89" s="486"/>
      <c r="AW89" s="486"/>
    </row>
    <row r="90" spans="1:51" ht="10.5" customHeight="1" x14ac:dyDescent="0.35">
      <c r="A90" s="284"/>
      <c r="B90" s="523"/>
      <c r="C90" s="523"/>
      <c r="F90" s="523"/>
      <c r="G90" s="523"/>
      <c r="J90" s="523"/>
      <c r="K90" s="523"/>
      <c r="N90" s="523"/>
      <c r="O90" s="523"/>
      <c r="R90" s="523"/>
      <c r="S90" s="523"/>
      <c r="V90" s="523"/>
      <c r="W90" s="523"/>
      <c r="Z90" s="523"/>
      <c r="AA90" s="523"/>
      <c r="AD90" s="523"/>
      <c r="AE90" s="523"/>
      <c r="AH90" s="523"/>
      <c r="AI90" s="523"/>
      <c r="AL90" s="523"/>
      <c r="AM90" s="523"/>
      <c r="AP90" s="523"/>
      <c r="AQ90" s="523"/>
      <c r="AT90" s="285"/>
      <c r="AV90" s="486"/>
      <c r="AW90" s="486"/>
    </row>
    <row r="91" spans="1:51" x14ac:dyDescent="0.35">
      <c r="A91" s="284"/>
      <c r="B91" s="507" t="str">
        <f>VLOOKUP(+B85,'[2]Twr Schedule'!$B$9:$C$611,2,FALSE)</f>
        <v>DA-3</v>
      </c>
      <c r="C91" s="507"/>
      <c r="F91" s="507" t="str">
        <f>VLOOKUP(+F85,'[2]Twr Schedule'!$B$9:$C$611,2,FALSE)</f>
        <v>DA-3</v>
      </c>
      <c r="G91" s="507"/>
      <c r="J91" s="507" t="str">
        <f>VLOOKUP(+J85,'[2]Twr Schedule'!$B$9:$C$611,2,FALSE)</f>
        <v>DA-3</v>
      </c>
      <c r="K91" s="507"/>
      <c r="N91" s="507" t="str">
        <f>VLOOKUP(+N85,'[2]Twr Schedule'!$B$9:$C$611,2,FALSE)</f>
        <v>DA+3</v>
      </c>
      <c r="O91" s="507"/>
      <c r="R91" s="545" t="str">
        <f>VLOOKUP(+R85,'[2]Twr Schedule'!$B$9:$C$611,2,FALSE)</f>
        <v>DD60+30</v>
      </c>
      <c r="S91" s="545"/>
      <c r="T91" s="309"/>
      <c r="U91" s="309"/>
      <c r="V91" s="545" t="str">
        <f>VLOOKUP(+V85,'[2]Twr Schedule'!$B$9:$C$611,2,FALSE)</f>
        <v>DD60+30</v>
      </c>
      <c r="W91" s="545"/>
      <c r="Z91" s="507" t="str">
        <f>VLOOKUP(+Z85,'[2]Twr Schedule'!$B$9:$C$611,2,FALSE)</f>
        <v>DA+0</v>
      </c>
      <c r="AA91" s="507"/>
      <c r="AD91" s="507" t="str">
        <f>VLOOKUP(+AD85,'[2]Twr Schedule'!$B$9:$C$611,2,FALSE)</f>
        <v>DA+0</v>
      </c>
      <c r="AE91" s="507"/>
      <c r="AH91" s="507" t="str">
        <f>VLOOKUP(+AH85,'[2]Twr Schedule'!$B$9:$C$611,2,FALSE)</f>
        <v>DA+0</v>
      </c>
      <c r="AI91" s="507"/>
      <c r="AL91" s="507" t="str">
        <f>VLOOKUP(+AL85,'[2]Twr Schedule'!$B$9:$C$611,2,FALSE)</f>
        <v>DA+3</v>
      </c>
      <c r="AM91" s="507"/>
      <c r="AP91" s="507" t="str">
        <f>VLOOKUP(+AP85,'[2]Twr Schedule'!$B$9:$C$611,2,FALSE)</f>
        <v>DA+3</v>
      </c>
      <c r="AQ91" s="507"/>
      <c r="AT91" s="285"/>
      <c r="AV91" s="486"/>
      <c r="AW91" s="486"/>
    </row>
    <row r="92" spans="1:51" x14ac:dyDescent="0.35">
      <c r="A92" s="284"/>
      <c r="B92" s="292"/>
      <c r="C92" s="292"/>
      <c r="F92" s="292"/>
      <c r="G92" s="292"/>
      <c r="J92" s="292"/>
      <c r="K92" s="292"/>
      <c r="N92" s="292"/>
      <c r="O92" s="292"/>
      <c r="R92" s="292"/>
      <c r="S92" s="306" t="s">
        <v>582</v>
      </c>
      <c r="V92" s="292"/>
      <c r="W92" s="292"/>
      <c r="Z92" s="292"/>
      <c r="AA92" s="292"/>
      <c r="AD92" s="292"/>
      <c r="AE92" s="292"/>
      <c r="AH92" s="292"/>
      <c r="AI92" s="292"/>
      <c r="AL92" s="292"/>
      <c r="AM92" s="292"/>
      <c r="AP92" s="292"/>
      <c r="AQ92" s="292"/>
      <c r="AT92" s="285"/>
      <c r="AV92" s="486"/>
      <c r="AW92" s="486"/>
    </row>
    <row r="93" spans="1:51" x14ac:dyDescent="0.35">
      <c r="A93" s="482" t="s">
        <v>638</v>
      </c>
      <c r="B93" s="501"/>
      <c r="C93" s="501"/>
      <c r="D93" s="501"/>
      <c r="E93" s="501"/>
      <c r="F93" s="501"/>
      <c r="G93" s="501"/>
      <c r="H93" s="501"/>
      <c r="I93" s="501"/>
      <c r="J93" s="501"/>
      <c r="K93" s="501"/>
      <c r="L93" s="501"/>
      <c r="M93" s="501"/>
      <c r="N93" s="501"/>
      <c r="O93" s="501"/>
      <c r="P93" s="501"/>
      <c r="Q93" s="501"/>
      <c r="R93" s="501"/>
      <c r="S93" s="501"/>
      <c r="T93" s="501"/>
      <c r="U93" s="501"/>
      <c r="V93" s="480"/>
      <c r="W93" s="482" t="s">
        <v>639</v>
      </c>
      <c r="X93" s="501"/>
      <c r="Y93" s="501"/>
      <c r="Z93" s="501"/>
      <c r="AA93" s="501"/>
      <c r="AB93" s="501"/>
      <c r="AC93" s="501"/>
      <c r="AD93" s="501"/>
      <c r="AE93" s="501"/>
      <c r="AF93" s="501"/>
      <c r="AG93" s="501"/>
      <c r="AH93" s="501"/>
      <c r="AI93" s="501"/>
      <c r="AJ93" s="501"/>
      <c r="AK93" s="501"/>
      <c r="AL93" s="501"/>
      <c r="AM93" s="501"/>
      <c r="AN93" s="501"/>
      <c r="AO93" s="501"/>
      <c r="AP93" s="501"/>
      <c r="AQ93" s="501"/>
      <c r="AR93" s="480"/>
      <c r="AT93" s="285"/>
      <c r="AV93" s="486"/>
      <c r="AW93" s="486"/>
    </row>
    <row r="94" spans="1:51" x14ac:dyDescent="0.35">
      <c r="A94" s="284"/>
      <c r="AT94" s="285"/>
      <c r="AV94" s="486"/>
      <c r="AW94" s="486"/>
    </row>
    <row r="95" spans="1:51" x14ac:dyDescent="0.35">
      <c r="A95" s="284"/>
      <c r="B95" s="486" t="s">
        <v>111</v>
      </c>
      <c r="C95" s="486"/>
      <c r="F95" s="486" t="s">
        <v>132</v>
      </c>
      <c r="G95" s="486"/>
      <c r="J95" s="486" t="s">
        <v>226</v>
      </c>
      <c r="K95" s="486"/>
      <c r="N95" s="486" t="s">
        <v>257</v>
      </c>
      <c r="O95" s="486"/>
      <c r="R95" s="486" t="s">
        <v>441</v>
      </c>
      <c r="S95" s="486"/>
      <c r="V95" s="486" t="s">
        <v>308</v>
      </c>
      <c r="W95" s="486"/>
      <c r="Z95" s="486" t="s">
        <v>96</v>
      </c>
      <c r="AA95" s="486"/>
      <c r="AD95" s="486" t="s">
        <v>245</v>
      </c>
      <c r="AE95" s="486"/>
      <c r="AH95" s="486" t="s">
        <v>83</v>
      </c>
      <c r="AI95" s="486"/>
      <c r="AL95" s="486" t="s">
        <v>81</v>
      </c>
      <c r="AM95" s="486"/>
      <c r="AP95" s="486" t="s">
        <v>82</v>
      </c>
      <c r="AQ95" s="486"/>
      <c r="AT95" s="285"/>
      <c r="AV95" s="486"/>
      <c r="AW95" s="486"/>
    </row>
    <row r="96" spans="1:51" x14ac:dyDescent="0.35">
      <c r="A96" s="284"/>
      <c r="AT96" s="285"/>
      <c r="AV96" s="486"/>
      <c r="AW96" s="486"/>
    </row>
    <row r="97" spans="1:51" x14ac:dyDescent="0.35">
      <c r="A97" s="284"/>
      <c r="AT97" s="285"/>
      <c r="AV97" s="486"/>
      <c r="AW97" s="486"/>
    </row>
    <row r="98" spans="1:51" x14ac:dyDescent="0.35">
      <c r="A98" s="284"/>
      <c r="B98" s="294" t="s">
        <v>551</v>
      </c>
      <c r="C98" s="294" t="s">
        <v>550</v>
      </c>
      <c r="D98" s="488">
        <f>VLOOKUP(B95,[2]Progress!$B$9:$D$310,3,FALSE)</f>
        <v>410</v>
      </c>
      <c r="E98" s="487"/>
      <c r="F98" s="294" t="s">
        <v>551</v>
      </c>
      <c r="G98" s="294" t="s">
        <v>550</v>
      </c>
      <c r="H98" s="488">
        <f>VLOOKUP(F95,[2]Progress!$B$9:$D$310,3,FALSE)</f>
        <v>410</v>
      </c>
      <c r="I98" s="487"/>
      <c r="J98" s="294" t="s">
        <v>551</v>
      </c>
      <c r="K98" s="294" t="s">
        <v>550</v>
      </c>
      <c r="L98" s="488">
        <f>VLOOKUP(J95,[2]Progress!$B$9:$D$310,3,FALSE)</f>
        <v>407.995</v>
      </c>
      <c r="M98" s="487"/>
      <c r="N98" s="294" t="s">
        <v>551</v>
      </c>
      <c r="O98" s="294" t="s">
        <v>550</v>
      </c>
      <c r="P98" s="540">
        <f>VLOOKUP(N95,[2]Progress!$B$9:$D$310,3,FALSE)</f>
        <v>464.74200000000002</v>
      </c>
      <c r="Q98" s="541"/>
      <c r="R98" s="294" t="s">
        <v>551</v>
      </c>
      <c r="S98" s="294" t="s">
        <v>550</v>
      </c>
      <c r="T98" s="540">
        <f>VLOOKUP(R95,[2]Progress!$B$9:$D$310,3,FALSE)</f>
        <v>264.68700000000001</v>
      </c>
      <c r="U98" s="541"/>
      <c r="V98" s="294" t="s">
        <v>551</v>
      </c>
      <c r="W98" s="294" t="s">
        <v>550</v>
      </c>
      <c r="X98" s="488">
        <f>VLOOKUP(V95,[2]Progress!$B$9:$D$310,3,FALSE)</f>
        <v>400</v>
      </c>
      <c r="Y98" s="487"/>
      <c r="Z98" s="294" t="s">
        <v>551</v>
      </c>
      <c r="AA98" s="294" t="s">
        <v>550</v>
      </c>
      <c r="AB98" s="488">
        <f>VLOOKUP(Z95,[2]Progress!$B$9:$D$310,3,FALSE)</f>
        <v>310</v>
      </c>
      <c r="AC98" s="487"/>
      <c r="AD98" s="294" t="s">
        <v>551</v>
      </c>
      <c r="AE98" s="294" t="s">
        <v>550</v>
      </c>
      <c r="AF98" s="488">
        <f>VLOOKUP(AD95,[2]Progress!$B$9:$D$310,3,FALSE)</f>
        <v>361.49700000000001</v>
      </c>
      <c r="AG98" s="487"/>
      <c r="AH98" s="294" t="s">
        <v>551</v>
      </c>
      <c r="AI98" s="294" t="s">
        <v>550</v>
      </c>
      <c r="AJ98" s="488">
        <f>VLOOKUP(AH95,[2]Progress!$B$9:$D$310,3,FALSE)</f>
        <v>366.00200000000001</v>
      </c>
      <c r="AK98" s="487"/>
      <c r="AL98" s="294" t="s">
        <v>551</v>
      </c>
      <c r="AM98" s="294" t="s">
        <v>550</v>
      </c>
      <c r="AN98" s="488">
        <f>VLOOKUP(AL95,[2]Progress!$B$9:$D$310,3,FALSE)</f>
        <v>436.99900000000002</v>
      </c>
      <c r="AO98" s="487"/>
      <c r="AP98" s="294" t="s">
        <v>551</v>
      </c>
      <c r="AQ98" s="294" t="s">
        <v>550</v>
      </c>
      <c r="AR98" s="488">
        <f>VLOOKUP(AP95,[2]Progress!$B$9:$D$310,3,FALSE)</f>
        <v>389.99900000000002</v>
      </c>
      <c r="AS98" s="486"/>
      <c r="AT98" s="285"/>
      <c r="AV98" s="486">
        <f>D98+H98+L98+P98+T98+X98+AB98+AF98+AJ98+AN98+AR98</f>
        <v>4221.9209999999994</v>
      </c>
      <c r="AW98" s="486"/>
      <c r="AY98" s="283">
        <v>11</v>
      </c>
    </row>
    <row r="99" spans="1:51" x14ac:dyDescent="0.35">
      <c r="A99" s="284"/>
      <c r="B99" s="294" t="s">
        <v>549</v>
      </c>
      <c r="C99" s="294" t="s">
        <v>548</v>
      </c>
      <c r="F99" s="294" t="s">
        <v>549</v>
      </c>
      <c r="G99" s="294" t="s">
        <v>548</v>
      </c>
      <c r="J99" s="294" t="s">
        <v>549</v>
      </c>
      <c r="K99" s="294" t="s">
        <v>548</v>
      </c>
      <c r="N99" s="294" t="s">
        <v>549</v>
      </c>
      <c r="O99" s="294" t="s">
        <v>548</v>
      </c>
      <c r="R99" s="294" t="s">
        <v>549</v>
      </c>
      <c r="S99" s="294" t="s">
        <v>548</v>
      </c>
      <c r="V99" s="294" t="s">
        <v>549</v>
      </c>
      <c r="W99" s="294" t="s">
        <v>548</v>
      </c>
      <c r="Z99" s="294" t="s">
        <v>549</v>
      </c>
      <c r="AA99" s="294" t="s">
        <v>548</v>
      </c>
      <c r="AD99" s="294" t="s">
        <v>549</v>
      </c>
      <c r="AE99" s="294" t="s">
        <v>548</v>
      </c>
      <c r="AH99" s="294" t="s">
        <v>549</v>
      </c>
      <c r="AI99" s="294" t="s">
        <v>548</v>
      </c>
      <c r="AL99" s="294" t="s">
        <v>549</v>
      </c>
      <c r="AM99" s="294" t="s">
        <v>548</v>
      </c>
      <c r="AP99" s="294" t="s">
        <v>549</v>
      </c>
      <c r="AQ99" s="294" t="s">
        <v>548</v>
      </c>
      <c r="AT99" s="285"/>
      <c r="AV99" s="486"/>
      <c r="AW99" s="486"/>
    </row>
    <row r="100" spans="1:51" ht="10.5" customHeight="1" x14ac:dyDescent="0.35">
      <c r="A100" s="284"/>
      <c r="B100" s="523"/>
      <c r="C100" s="523"/>
      <c r="F100" s="523"/>
      <c r="G100" s="523"/>
      <c r="J100" s="523"/>
      <c r="K100" s="523"/>
      <c r="N100" s="523"/>
      <c r="O100" s="523"/>
      <c r="R100" s="523"/>
      <c r="S100" s="523"/>
      <c r="V100" s="523"/>
      <c r="W100" s="523"/>
      <c r="Z100" s="523"/>
      <c r="AA100" s="523"/>
      <c r="AD100" s="523"/>
      <c r="AE100" s="523"/>
      <c r="AH100" s="523"/>
      <c r="AI100" s="523"/>
      <c r="AL100" s="523"/>
      <c r="AM100" s="523"/>
      <c r="AP100" s="523"/>
      <c r="AQ100" s="523"/>
      <c r="AT100" s="285"/>
      <c r="AV100" s="486"/>
      <c r="AW100" s="486"/>
    </row>
    <row r="101" spans="1:51" x14ac:dyDescent="0.35">
      <c r="A101" s="284"/>
      <c r="B101" s="507" t="str">
        <f>VLOOKUP(+B95,'[2]Twr Schedule'!$B$9:$C$611,2,FALSE)</f>
        <v>DA+3</v>
      </c>
      <c r="C101" s="507"/>
      <c r="F101" s="507" t="str">
        <f>VLOOKUP(+F95,'[2]Twr Schedule'!$B$9:$C$611,2,FALSE)</f>
        <v>DA+0</v>
      </c>
      <c r="G101" s="507"/>
      <c r="J101" s="507" t="str">
        <f>VLOOKUP(+J95,'[2]Twr Schedule'!$B$9:$C$611,2,FALSE)</f>
        <v>DA+3</v>
      </c>
      <c r="K101" s="507"/>
      <c r="N101" s="507" t="str">
        <f>VLOOKUP(+N95,'[2]Twr Schedule'!$B$9:$C$611,2,FALSE)</f>
        <v>DC2+3</v>
      </c>
      <c r="O101" s="507"/>
      <c r="R101" s="507" t="str">
        <f>VLOOKUP(+R95,'[2]Twr Schedule'!$B$9:$C$611,2,FALSE)</f>
        <v>DB2+25</v>
      </c>
      <c r="S101" s="507"/>
      <c r="V101" s="507" t="str">
        <f>VLOOKUP(+V95,'[2]Twr Schedule'!$B$9:$C$611,2,FALSE)</f>
        <v>DB2+6</v>
      </c>
      <c r="W101" s="507"/>
      <c r="Z101" s="507" t="str">
        <f>VLOOKUP(+Z95,'[2]Twr Schedule'!$B$9:$C$611,2,FALSE)</f>
        <v>DA-3</v>
      </c>
      <c r="AA101" s="507"/>
      <c r="AD101" s="507" t="str">
        <f>VLOOKUP(+AD95,'[2]Twr Schedule'!$B$9:$C$611,2,FALSE)</f>
        <v>DA+0</v>
      </c>
      <c r="AE101" s="507"/>
      <c r="AH101" s="507" t="str">
        <f>VLOOKUP(+AH95,'[2]Twr Schedule'!$B$9:$C$611,2,FALSE)</f>
        <v>DA+0</v>
      </c>
      <c r="AI101" s="507"/>
      <c r="AL101" s="507" t="str">
        <f>VLOOKUP(+AL95,'[2]Twr Schedule'!$B$9:$C$611,2,FALSE)</f>
        <v>DA+3</v>
      </c>
      <c r="AM101" s="507"/>
      <c r="AP101" s="507" t="str">
        <f>VLOOKUP(+AP95,'[2]Twr Schedule'!$B$9:$C$611,2,FALSE)</f>
        <v>DA+3</v>
      </c>
      <c r="AQ101" s="507"/>
      <c r="AT101" s="285"/>
      <c r="AV101" s="486"/>
      <c r="AW101" s="486"/>
    </row>
    <row r="102" spans="1:51" x14ac:dyDescent="0.35">
      <c r="A102" s="284"/>
      <c r="R102" s="310" t="s">
        <v>581</v>
      </c>
      <c r="T102" s="283" t="s">
        <v>580</v>
      </c>
      <c r="AT102" s="285"/>
      <c r="AV102" s="486"/>
      <c r="AW102" s="486"/>
    </row>
    <row r="103" spans="1:51" x14ac:dyDescent="0.35">
      <c r="A103" s="284"/>
      <c r="N103" s="283" t="s">
        <v>579</v>
      </c>
      <c r="AT103" s="285"/>
      <c r="AV103" s="486"/>
      <c r="AW103" s="486"/>
    </row>
    <row r="104" spans="1:51" x14ac:dyDescent="0.35">
      <c r="A104" s="482" t="s">
        <v>639</v>
      </c>
      <c r="B104" s="501"/>
      <c r="C104" s="501"/>
      <c r="D104" s="501"/>
      <c r="E104" s="501"/>
      <c r="F104" s="501"/>
      <c r="G104" s="501"/>
      <c r="H104" s="501"/>
      <c r="I104" s="501"/>
      <c r="J104" s="501"/>
      <c r="K104" s="501"/>
      <c r="L104" s="501"/>
      <c r="M104" s="501"/>
      <c r="N104" s="501"/>
      <c r="O104" s="501"/>
      <c r="P104" s="501"/>
      <c r="Q104" s="501"/>
      <c r="R104" s="480"/>
      <c r="S104" s="482" t="s">
        <v>640</v>
      </c>
      <c r="T104" s="501"/>
      <c r="U104" s="501"/>
      <c r="V104" s="501"/>
      <c r="W104" s="501"/>
      <c r="X104" s="501"/>
      <c r="Y104" s="501"/>
      <c r="Z104" s="501"/>
      <c r="AA104" s="501"/>
      <c r="AB104" s="501"/>
      <c r="AC104" s="501"/>
      <c r="AD104" s="501"/>
      <c r="AE104" s="501"/>
      <c r="AF104" s="501"/>
      <c r="AG104" s="501"/>
      <c r="AH104" s="501"/>
      <c r="AI104" s="501"/>
      <c r="AJ104" s="501"/>
      <c r="AK104" s="501"/>
      <c r="AL104" s="501"/>
      <c r="AM104" s="501"/>
      <c r="AN104" s="501"/>
      <c r="AO104" s="501"/>
      <c r="AP104" s="501"/>
      <c r="AQ104" s="501"/>
      <c r="AR104" s="480"/>
      <c r="AT104" s="285"/>
      <c r="AV104" s="486"/>
      <c r="AW104" s="486"/>
    </row>
    <row r="105" spans="1:51" x14ac:dyDescent="0.35">
      <c r="A105" s="284"/>
      <c r="B105" s="486" t="s">
        <v>89</v>
      </c>
      <c r="C105" s="486"/>
      <c r="F105" s="486" t="s">
        <v>91</v>
      </c>
      <c r="G105" s="486"/>
      <c r="J105" s="486" t="s">
        <v>95</v>
      </c>
      <c r="K105" s="486"/>
      <c r="N105" s="486" t="s">
        <v>418</v>
      </c>
      <c r="O105" s="486"/>
      <c r="R105" s="486" t="s">
        <v>425</v>
      </c>
      <c r="S105" s="486"/>
      <c r="V105" s="486" t="s">
        <v>124</v>
      </c>
      <c r="W105" s="486"/>
      <c r="Z105" s="486" t="s">
        <v>131</v>
      </c>
      <c r="AA105" s="486"/>
      <c r="AD105" s="486" t="s">
        <v>127</v>
      </c>
      <c r="AE105" s="486"/>
      <c r="AH105" s="486" t="s">
        <v>246</v>
      </c>
      <c r="AI105" s="486"/>
      <c r="AL105" s="486" t="s">
        <v>268</v>
      </c>
      <c r="AM105" s="486"/>
      <c r="AP105" s="486" t="s">
        <v>265</v>
      </c>
      <c r="AQ105" s="486"/>
      <c r="AT105" s="285"/>
      <c r="AV105" s="486"/>
      <c r="AW105" s="486"/>
    </row>
    <row r="106" spans="1:51" x14ac:dyDescent="0.35">
      <c r="A106" s="284"/>
      <c r="AT106" s="285"/>
      <c r="AV106" s="486"/>
      <c r="AW106" s="486"/>
    </row>
    <row r="107" spans="1:51" x14ac:dyDescent="0.35">
      <c r="A107" s="284"/>
      <c r="AT107" s="285"/>
      <c r="AV107" s="486"/>
      <c r="AW107" s="486"/>
    </row>
    <row r="108" spans="1:51" x14ac:dyDescent="0.35">
      <c r="A108" s="284"/>
      <c r="B108" s="294" t="s">
        <v>551</v>
      </c>
      <c r="C108" s="294" t="s">
        <v>550</v>
      </c>
      <c r="D108" s="295">
        <f>VLOOKUP(B105,[2]Progress!$B$9:$D$310,3,FALSE)</f>
        <v>400.99900000000002</v>
      </c>
      <c r="E108" s="293"/>
      <c r="F108" s="294" t="s">
        <v>551</v>
      </c>
      <c r="G108" s="294" t="s">
        <v>550</v>
      </c>
      <c r="H108" s="488">
        <f>VLOOKUP(F105,[2]Progress!$B$9:$D$310,3,FALSE)</f>
        <v>391.99900000000002</v>
      </c>
      <c r="I108" s="487"/>
      <c r="J108" s="294" t="s">
        <v>551</v>
      </c>
      <c r="K108" s="294" t="s">
        <v>550</v>
      </c>
      <c r="L108" s="537">
        <f>VLOOKUP(J105,[2]Progress!$B$9:$D$310,3,FALSE)</f>
        <v>374.07</v>
      </c>
      <c r="M108" s="538"/>
      <c r="N108" s="294" t="s">
        <v>551</v>
      </c>
      <c r="O108" s="294" t="s">
        <v>550</v>
      </c>
      <c r="P108" s="540">
        <f>VLOOKUP(N105,[2]Progress!$B$9:$D$310,3,FALSE)</f>
        <v>323.02999999999997</v>
      </c>
      <c r="Q108" s="541"/>
      <c r="R108" s="294" t="s">
        <v>551</v>
      </c>
      <c r="S108" s="294" t="s">
        <v>550</v>
      </c>
      <c r="T108" s="488">
        <f>VLOOKUP(R105,[2]Progress!$B$9:$D$310,3,FALSE)</f>
        <v>343.13</v>
      </c>
      <c r="U108" s="487"/>
      <c r="V108" s="294" t="s">
        <v>551</v>
      </c>
      <c r="W108" s="294" t="s">
        <v>550</v>
      </c>
      <c r="X108" s="488">
        <f>VLOOKUP(V105,[2]Progress!$B$9:$D$310,3,FALSE)</f>
        <v>392</v>
      </c>
      <c r="Y108" s="487"/>
      <c r="Z108" s="294" t="s">
        <v>551</v>
      </c>
      <c r="AA108" s="294" t="s">
        <v>550</v>
      </c>
      <c r="AB108" s="488">
        <f>VLOOKUP(Z105,[2]Progress!$B$9:$D$310,3,FALSE)</f>
        <v>407</v>
      </c>
      <c r="AC108" s="487"/>
      <c r="AD108" s="294" t="s">
        <v>551</v>
      </c>
      <c r="AE108" s="294" t="s">
        <v>550</v>
      </c>
      <c r="AF108" s="488">
        <f>VLOOKUP(AD105,[2]Progress!$B$9:$D$310,3,FALSE)</f>
        <v>412</v>
      </c>
      <c r="AG108" s="487"/>
      <c r="AH108" s="294" t="s">
        <v>551</v>
      </c>
      <c r="AI108" s="294" t="s">
        <v>550</v>
      </c>
      <c r="AJ108" s="488">
        <f>VLOOKUP(AH105,[2]Progress!$B$9:$D$310,3,FALSE)</f>
        <v>371</v>
      </c>
      <c r="AK108" s="487"/>
      <c r="AL108" s="294" t="s">
        <v>551</v>
      </c>
      <c r="AM108" s="294" t="s">
        <v>550</v>
      </c>
      <c r="AN108" s="488">
        <f>VLOOKUP(AL105,[2]Progress!$B$9:$D$310,3,FALSE)</f>
        <v>376</v>
      </c>
      <c r="AO108" s="487"/>
      <c r="AP108" s="294" t="s">
        <v>551</v>
      </c>
      <c r="AQ108" s="294" t="s">
        <v>550</v>
      </c>
      <c r="AR108" s="488">
        <f>VLOOKUP(AP105,[2]Progress!$B$9:$D$310,3,FALSE)</f>
        <v>421</v>
      </c>
      <c r="AS108" s="486"/>
      <c r="AT108" s="285"/>
      <c r="AV108" s="486">
        <f>D108+H108+L108+P108+T108+X108+AB108+AF108+AJ108+AN108+AR108</f>
        <v>4212.2280000000001</v>
      </c>
      <c r="AW108" s="486"/>
      <c r="AY108" s="283">
        <v>11</v>
      </c>
    </row>
    <row r="109" spans="1:51" x14ac:dyDescent="0.35">
      <c r="A109" s="284"/>
      <c r="B109" s="294" t="s">
        <v>549</v>
      </c>
      <c r="C109" s="294" t="s">
        <v>548</v>
      </c>
      <c r="F109" s="294" t="s">
        <v>549</v>
      </c>
      <c r="G109" s="294" t="s">
        <v>548</v>
      </c>
      <c r="J109" s="294" t="s">
        <v>549</v>
      </c>
      <c r="K109" s="294" t="s">
        <v>548</v>
      </c>
      <c r="N109" s="294" t="s">
        <v>549</v>
      </c>
      <c r="O109" s="294" t="s">
        <v>548</v>
      </c>
      <c r="R109" s="294" t="s">
        <v>549</v>
      </c>
      <c r="S109" s="294" t="s">
        <v>548</v>
      </c>
      <c r="V109" s="294" t="s">
        <v>549</v>
      </c>
      <c r="W109" s="294" t="s">
        <v>548</v>
      </c>
      <c r="Z109" s="294" t="s">
        <v>549</v>
      </c>
      <c r="AA109" s="294" t="s">
        <v>548</v>
      </c>
      <c r="AD109" s="294" t="s">
        <v>549</v>
      </c>
      <c r="AE109" s="294" t="s">
        <v>548</v>
      </c>
      <c r="AH109" s="294" t="s">
        <v>549</v>
      </c>
      <c r="AI109" s="294" t="s">
        <v>548</v>
      </c>
      <c r="AL109" s="294" t="s">
        <v>549</v>
      </c>
      <c r="AM109" s="294" t="s">
        <v>548</v>
      </c>
      <c r="AP109" s="294" t="s">
        <v>549</v>
      </c>
      <c r="AQ109" s="294" t="s">
        <v>548</v>
      </c>
      <c r="AT109" s="285"/>
      <c r="AV109" s="486"/>
      <c r="AW109" s="486"/>
    </row>
    <row r="110" spans="1:51" ht="10.5" customHeight="1" x14ac:dyDescent="0.35">
      <c r="A110" s="284"/>
      <c r="B110" s="523"/>
      <c r="C110" s="523"/>
      <c r="F110" s="523"/>
      <c r="G110" s="523"/>
      <c r="J110" s="523"/>
      <c r="K110" s="523"/>
      <c r="N110" s="523"/>
      <c r="O110" s="523"/>
      <c r="R110" s="523"/>
      <c r="S110" s="523"/>
      <c r="V110" s="523"/>
      <c r="W110" s="523"/>
      <c r="Z110" s="523"/>
      <c r="AA110" s="523"/>
      <c r="AD110" s="523"/>
      <c r="AE110" s="523"/>
      <c r="AH110" s="523"/>
      <c r="AI110" s="523"/>
      <c r="AL110" s="523"/>
      <c r="AM110" s="523"/>
      <c r="AP110" s="523"/>
      <c r="AQ110" s="523"/>
      <c r="AT110" s="285"/>
      <c r="AV110" s="486"/>
      <c r="AW110" s="486"/>
    </row>
    <row r="111" spans="1:51" x14ac:dyDescent="0.35">
      <c r="A111" s="284"/>
      <c r="B111" s="507" t="str">
        <f>VLOOKUP(+B105,'[2]Twr Schedule'!$B$9:$C$611,2,FALSE)</f>
        <v>DA-3</v>
      </c>
      <c r="C111" s="507"/>
      <c r="F111" s="507" t="str">
        <f>VLOOKUP(+F105,'[2]Twr Schedule'!$B$9:$C$611,2,FALSE)</f>
        <v>DA+3</v>
      </c>
      <c r="G111" s="507"/>
      <c r="J111" s="507" t="str">
        <f>VLOOKUP(+J105,'[2]Twr Schedule'!$B$9:$C$611,2,FALSE)</f>
        <v>DA-3</v>
      </c>
      <c r="K111" s="507"/>
      <c r="N111" s="507" t="str">
        <f>VLOOKUP(+N105,'[2]Twr Schedule'!$B$9:$C$611,2,FALSE)</f>
        <v>DB1+6</v>
      </c>
      <c r="O111" s="507"/>
      <c r="R111" s="507" t="str">
        <f>VLOOKUP(+R105,'[2]Twr Schedule'!$B$9:$C$611,2,FALSE)</f>
        <v>DC2+6</v>
      </c>
      <c r="S111" s="507"/>
      <c r="V111" s="507" t="str">
        <f>VLOOKUP(+V105,'[2]Twr Schedule'!$B$9:$C$611,2,FALSE)</f>
        <v>DA+0</v>
      </c>
      <c r="W111" s="507"/>
      <c r="Z111" s="507" t="str">
        <f>VLOOKUP(+Z105,'[2]Twr Schedule'!$B$9:$C$611,2,FALSE)</f>
        <v>DA+0</v>
      </c>
      <c r="AA111" s="507"/>
      <c r="AD111" s="507" t="str">
        <f>VLOOKUP(+AD105,'[2]Twr Schedule'!$B$9:$C$611,2,FALSE)</f>
        <v>DA+3</v>
      </c>
      <c r="AE111" s="507"/>
      <c r="AH111" s="507" t="str">
        <f>VLOOKUP(+AH105,'[2]Twr Schedule'!$B$9:$C$611,2,FALSE)</f>
        <v>DA+0</v>
      </c>
      <c r="AI111" s="507"/>
      <c r="AL111" s="507" t="str">
        <f>VLOOKUP(+AL105,'[2]Twr Schedule'!$B$9:$C$611,2,FALSE)</f>
        <v>DA-3</v>
      </c>
      <c r="AM111" s="507"/>
      <c r="AP111" s="507" t="str">
        <f>VLOOKUP(+AP105,'[2]Twr Schedule'!$B$9:$C$611,2,FALSE)</f>
        <v>DA+0</v>
      </c>
      <c r="AQ111" s="507"/>
      <c r="AT111" s="285"/>
      <c r="AV111" s="486"/>
      <c r="AW111" s="486"/>
    </row>
    <row r="112" spans="1:51" x14ac:dyDescent="0.35">
      <c r="A112" s="284"/>
      <c r="O112" s="283" t="s">
        <v>578</v>
      </c>
      <c r="AT112" s="285"/>
      <c r="AV112" s="486"/>
      <c r="AW112" s="486"/>
    </row>
    <row r="113" spans="1:51" x14ac:dyDescent="0.35">
      <c r="A113" s="482" t="s">
        <v>640</v>
      </c>
      <c r="B113" s="501"/>
      <c r="C113" s="501"/>
      <c r="D113" s="501"/>
      <c r="E113" s="501"/>
      <c r="F113" s="501"/>
      <c r="G113" s="501"/>
      <c r="H113" s="501"/>
      <c r="I113" s="501"/>
      <c r="J113" s="501"/>
      <c r="K113" s="501"/>
      <c r="L113" s="501"/>
      <c r="M113" s="501"/>
      <c r="N113" s="501"/>
      <c r="O113" s="501"/>
      <c r="P113" s="501"/>
      <c r="Q113" s="501"/>
      <c r="R113" s="501"/>
      <c r="S113" s="501"/>
      <c r="T113" s="501"/>
      <c r="U113" s="501"/>
      <c r="V113" s="501"/>
      <c r="W113" s="501"/>
      <c r="X113" s="501"/>
      <c r="Y113" s="501"/>
      <c r="Z113" s="480"/>
      <c r="AA113" s="482" t="s">
        <v>641</v>
      </c>
      <c r="AB113" s="501"/>
      <c r="AC113" s="501"/>
      <c r="AD113" s="501"/>
      <c r="AE113" s="501"/>
      <c r="AF113" s="501"/>
      <c r="AG113" s="501"/>
      <c r="AH113" s="501"/>
      <c r="AI113" s="501"/>
      <c r="AJ113" s="501"/>
      <c r="AK113" s="501"/>
      <c r="AL113" s="501"/>
      <c r="AM113" s="501"/>
      <c r="AN113" s="501"/>
      <c r="AO113" s="501"/>
      <c r="AP113" s="501"/>
      <c r="AQ113" s="501"/>
      <c r="AR113" s="480"/>
      <c r="AT113" s="285"/>
      <c r="AV113" s="486"/>
      <c r="AW113" s="486"/>
    </row>
    <row r="114" spans="1:51" x14ac:dyDescent="0.35">
      <c r="A114" s="284"/>
      <c r="Z114" s="546"/>
      <c r="AA114" s="546"/>
      <c r="AB114" s="546"/>
      <c r="AC114" s="546"/>
      <c r="AD114" s="546"/>
      <c r="AE114" s="546"/>
      <c r="AF114" s="546"/>
      <c r="AG114" s="546"/>
      <c r="AH114" s="546"/>
      <c r="AI114" s="546"/>
      <c r="AJ114" s="546"/>
      <c r="AK114" s="546"/>
      <c r="AL114" s="546"/>
      <c r="AM114" s="546"/>
      <c r="AN114" s="546"/>
      <c r="AO114" s="546"/>
      <c r="AP114" s="546"/>
      <c r="AQ114" s="546"/>
      <c r="AR114" s="546"/>
      <c r="AS114" s="546"/>
      <c r="AT114" s="285"/>
      <c r="AV114" s="486"/>
      <c r="AW114" s="486"/>
    </row>
    <row r="115" spans="1:51" x14ac:dyDescent="0.35">
      <c r="A115" s="284"/>
      <c r="B115" s="486" t="s">
        <v>248</v>
      </c>
      <c r="C115" s="486"/>
      <c r="F115" s="486" t="s">
        <v>107</v>
      </c>
      <c r="G115" s="486"/>
      <c r="J115" s="486" t="s">
        <v>112</v>
      </c>
      <c r="K115" s="486"/>
      <c r="N115" s="486" t="s">
        <v>367</v>
      </c>
      <c r="O115" s="486"/>
      <c r="R115" s="486" t="s">
        <v>102</v>
      </c>
      <c r="S115" s="486"/>
      <c r="V115" s="486" t="s">
        <v>118</v>
      </c>
      <c r="W115" s="486"/>
      <c r="Z115" s="486" t="s">
        <v>230</v>
      </c>
      <c r="AA115" s="486"/>
      <c r="AD115" s="486" t="s">
        <v>135</v>
      </c>
      <c r="AE115" s="486"/>
      <c r="AH115" s="486" t="s">
        <v>190</v>
      </c>
      <c r="AI115" s="486"/>
      <c r="AL115" s="486" t="s">
        <v>240</v>
      </c>
      <c r="AM115" s="486"/>
      <c r="AP115" s="486" t="s">
        <v>232</v>
      </c>
      <c r="AQ115" s="486"/>
      <c r="AT115" s="285"/>
      <c r="AV115" s="486"/>
      <c r="AW115" s="486"/>
    </row>
    <row r="116" spans="1:51" x14ac:dyDescent="0.35">
      <c r="A116" s="284"/>
      <c r="AT116" s="285"/>
      <c r="AV116" s="486"/>
      <c r="AW116" s="486"/>
    </row>
    <row r="117" spans="1:51" x14ac:dyDescent="0.35">
      <c r="A117" s="284"/>
      <c r="AT117" s="285"/>
      <c r="AV117" s="486"/>
      <c r="AW117" s="486"/>
    </row>
    <row r="118" spans="1:51" x14ac:dyDescent="0.35">
      <c r="A118" s="284"/>
      <c r="B118" s="294" t="s">
        <v>551</v>
      </c>
      <c r="C118" s="294" t="s">
        <v>550</v>
      </c>
      <c r="D118" s="488">
        <f>VLOOKUP(B115,[2]Progress!$B$9:$D$310,3,FALSE)</f>
        <v>387</v>
      </c>
      <c r="E118" s="487"/>
      <c r="F118" s="294" t="s">
        <v>551</v>
      </c>
      <c r="G118" s="294" t="s">
        <v>550</v>
      </c>
      <c r="H118" s="488">
        <f>VLOOKUP(F115,[2]Progress!$B$9:$D$310,3,FALSE)</f>
        <v>364</v>
      </c>
      <c r="I118" s="487"/>
      <c r="J118" s="294" t="s">
        <v>551</v>
      </c>
      <c r="K118" s="294" t="s">
        <v>550</v>
      </c>
      <c r="L118" s="488">
        <f>VLOOKUP(J115,[2]Progress!$B$9:$D$310,3,FALSE)</f>
        <v>423</v>
      </c>
      <c r="M118" s="487"/>
      <c r="N118" s="294" t="s">
        <v>551</v>
      </c>
      <c r="O118" s="294" t="s">
        <v>550</v>
      </c>
      <c r="P118" s="488">
        <f>VLOOKUP(N115,[2]Progress!$B$9:$D$310,3,FALSE)</f>
        <v>335</v>
      </c>
      <c r="Q118" s="487"/>
      <c r="R118" s="294" t="s">
        <v>551</v>
      </c>
      <c r="S118" s="294" t="s">
        <v>550</v>
      </c>
      <c r="T118" s="488">
        <f>VLOOKUP(R115,[2]Progress!$B$9:$D$310,3,FALSE)</f>
        <v>343</v>
      </c>
      <c r="U118" s="487"/>
      <c r="V118" s="294" t="s">
        <v>551</v>
      </c>
      <c r="W118" s="294" t="s">
        <v>550</v>
      </c>
      <c r="X118" s="537">
        <f>VLOOKUP(V115,[2]Progress!$B$9:$D$310,3,FALSE)</f>
        <v>362.45299999999997</v>
      </c>
      <c r="Y118" s="538"/>
      <c r="Z118" s="308" t="s">
        <v>551</v>
      </c>
      <c r="AA118" s="308" t="s">
        <v>550</v>
      </c>
      <c r="AB118" s="537">
        <f>VLOOKUP(Z115,[2]Progress!$B$9:$D$310,3,FALSE)</f>
        <v>433</v>
      </c>
      <c r="AC118" s="538"/>
      <c r="AD118" s="308" t="s">
        <v>551</v>
      </c>
      <c r="AE118" s="308" t="s">
        <v>550</v>
      </c>
      <c r="AF118" s="537">
        <f>VLOOKUP(AD115,[2]Progress!$B$9:$D$310,3,FALSE)</f>
        <v>393</v>
      </c>
      <c r="AG118" s="538"/>
      <c r="AH118" s="308" t="s">
        <v>551</v>
      </c>
      <c r="AI118" s="308" t="s">
        <v>550</v>
      </c>
      <c r="AJ118" s="537">
        <f>VLOOKUP(AH115,[2]Progress!$B$9:$D$310,3,FALSE)</f>
        <v>400</v>
      </c>
      <c r="AK118" s="538"/>
      <c r="AL118" s="308" t="s">
        <v>551</v>
      </c>
      <c r="AM118" s="308" t="s">
        <v>550</v>
      </c>
      <c r="AN118" s="537">
        <f>VLOOKUP(AL115,[2]Progress!$B$9:$D$310,3,FALSE)</f>
        <v>375.65899999999999</v>
      </c>
      <c r="AO118" s="538"/>
      <c r="AP118" s="308" t="s">
        <v>551</v>
      </c>
      <c r="AQ118" s="308" t="s">
        <v>550</v>
      </c>
      <c r="AR118" s="537">
        <f>VLOOKUP(AP115,[2]Progress!$B$9:$D$310,3,FALSE)</f>
        <v>366.46600000000001</v>
      </c>
      <c r="AS118" s="539"/>
      <c r="AT118" s="285"/>
      <c r="AV118" s="486">
        <f>D118+H118+L118+P118+T118+X118+AB118+AF118+AJ118+AN118+AR118</f>
        <v>4182.5780000000004</v>
      </c>
      <c r="AW118" s="486"/>
      <c r="AY118" s="283">
        <v>11</v>
      </c>
    </row>
    <row r="119" spans="1:51" x14ac:dyDescent="0.35">
      <c r="A119" s="284"/>
      <c r="B119" s="294" t="s">
        <v>549</v>
      </c>
      <c r="C119" s="294" t="s">
        <v>548</v>
      </c>
      <c r="F119" s="294" t="s">
        <v>549</v>
      </c>
      <c r="G119" s="294" t="s">
        <v>548</v>
      </c>
      <c r="J119" s="294" t="s">
        <v>549</v>
      </c>
      <c r="K119" s="294" t="s">
        <v>548</v>
      </c>
      <c r="N119" s="294" t="s">
        <v>549</v>
      </c>
      <c r="O119" s="294" t="s">
        <v>548</v>
      </c>
      <c r="R119" s="294" t="s">
        <v>549</v>
      </c>
      <c r="S119" s="294" t="s">
        <v>548</v>
      </c>
      <c r="V119" s="294" t="s">
        <v>549</v>
      </c>
      <c r="W119" s="294" t="s">
        <v>548</v>
      </c>
      <c r="Z119" s="294" t="s">
        <v>549</v>
      </c>
      <c r="AA119" s="294" t="s">
        <v>548</v>
      </c>
      <c r="AD119" s="294" t="s">
        <v>549</v>
      </c>
      <c r="AE119" s="294" t="s">
        <v>548</v>
      </c>
      <c r="AH119" s="294" t="s">
        <v>549</v>
      </c>
      <c r="AI119" s="294" t="s">
        <v>548</v>
      </c>
      <c r="AL119" s="294" t="s">
        <v>549</v>
      </c>
      <c r="AM119" s="294" t="s">
        <v>548</v>
      </c>
      <c r="AP119" s="294" t="s">
        <v>549</v>
      </c>
      <c r="AQ119" s="294" t="s">
        <v>548</v>
      </c>
      <c r="AT119" s="285"/>
      <c r="AV119" s="486"/>
      <c r="AW119" s="486"/>
    </row>
    <row r="120" spans="1:51" ht="10.5" customHeight="1" x14ac:dyDescent="0.35">
      <c r="A120" s="284"/>
      <c r="B120" s="523"/>
      <c r="C120" s="523"/>
      <c r="F120" s="523"/>
      <c r="G120" s="523"/>
      <c r="J120" s="523"/>
      <c r="K120" s="523"/>
      <c r="N120" s="523"/>
      <c r="O120" s="523"/>
      <c r="R120" s="523"/>
      <c r="S120" s="523"/>
      <c r="V120" s="523"/>
      <c r="W120" s="523"/>
      <c r="Z120" s="523"/>
      <c r="AA120" s="523"/>
      <c r="AD120" s="523"/>
      <c r="AE120" s="523"/>
      <c r="AH120" s="523"/>
      <c r="AI120" s="523"/>
      <c r="AL120" s="523"/>
      <c r="AM120" s="523"/>
      <c r="AP120" s="523"/>
      <c r="AQ120" s="523"/>
      <c r="AT120" s="285"/>
      <c r="AV120" s="486"/>
      <c r="AW120" s="486"/>
    </row>
    <row r="121" spans="1:51" x14ac:dyDescent="0.35">
      <c r="A121" s="284"/>
      <c r="B121" s="507" t="str">
        <f>VLOOKUP(+B115,'[2]Twr Schedule'!$B$9:$C$611,2,FALSE)</f>
        <v>DA+3</v>
      </c>
      <c r="C121" s="507"/>
      <c r="F121" s="507" t="str">
        <f>VLOOKUP(+F115,'[2]Twr Schedule'!$B$9:$C$611,2,FALSE)</f>
        <v>DA-3</v>
      </c>
      <c r="G121" s="507"/>
      <c r="J121" s="507" t="str">
        <f>VLOOKUP(+J115,'[2]Twr Schedule'!$B$9:$C$611,2,FALSE)</f>
        <v>DA+3</v>
      </c>
      <c r="K121" s="507"/>
      <c r="N121" s="507" t="str">
        <f>VLOOKUP(+N115,'[2]Twr Schedule'!$B$9:$C$611,2,FALSE)</f>
        <v>DA+3</v>
      </c>
      <c r="O121" s="507"/>
      <c r="R121" s="507" t="str">
        <f>VLOOKUP(+R115,'[2]Twr Schedule'!$B$9:$C$611,2,FALSE)</f>
        <v>DA-3</v>
      </c>
      <c r="S121" s="507"/>
      <c r="V121" s="507" t="str">
        <f>VLOOKUP(+V115,'[2]Twr Schedule'!$B$9:$C$611,2,FALSE)</f>
        <v>DA-3</v>
      </c>
      <c r="W121" s="507"/>
      <c r="Z121" s="507" t="str">
        <f>VLOOKUP(+Z115,'[2]Twr Schedule'!$B$9:$C$611,2,FALSE)</f>
        <v>DB1+0</v>
      </c>
      <c r="AA121" s="507"/>
      <c r="AD121" s="507" t="str">
        <f>VLOOKUP(+AD115,'[2]Twr Schedule'!$B$9:$C$611,2,FALSE)</f>
        <v>DA+6</v>
      </c>
      <c r="AE121" s="507"/>
      <c r="AH121" s="507" t="str">
        <f>VLOOKUP(+AH115,'[2]Twr Schedule'!$B$9:$C$611,2,FALSE)</f>
        <v>DA+0</v>
      </c>
      <c r="AI121" s="507"/>
      <c r="AL121" s="507" t="str">
        <f>VLOOKUP(+AL115,'[2]Twr Schedule'!$B$9:$C$611,2,FALSE)</f>
        <v>DA+0</v>
      </c>
      <c r="AM121" s="507"/>
      <c r="AP121" s="507" t="str">
        <f>VLOOKUP(+AP115,'[2]Twr Schedule'!$B$9:$C$611,2,FALSE)</f>
        <v>DA-3</v>
      </c>
      <c r="AQ121" s="507"/>
      <c r="AT121" s="285"/>
      <c r="AV121" s="486"/>
      <c r="AW121" s="486"/>
    </row>
    <row r="122" spans="1:51" x14ac:dyDescent="0.35">
      <c r="A122" s="284"/>
      <c r="B122" s="292"/>
      <c r="C122" s="292"/>
      <c r="F122" s="292"/>
      <c r="G122" s="292"/>
      <c r="J122" s="292"/>
      <c r="K122" s="292"/>
      <c r="N122" s="292"/>
      <c r="O122" s="292"/>
      <c r="R122" s="292"/>
      <c r="S122" s="292"/>
      <c r="V122" s="292"/>
      <c r="W122" s="292"/>
      <c r="Z122" s="292"/>
      <c r="AA122" s="292"/>
      <c r="AD122" s="292"/>
      <c r="AE122" s="292"/>
      <c r="AH122" s="292"/>
      <c r="AI122" s="292"/>
      <c r="AL122" s="292"/>
      <c r="AM122" s="292"/>
      <c r="AP122" s="292"/>
      <c r="AQ122" s="292"/>
      <c r="AT122" s="285"/>
      <c r="AV122" s="486"/>
      <c r="AW122" s="486"/>
    </row>
    <row r="123" spans="1:51" x14ac:dyDescent="0.35">
      <c r="A123" s="547" t="s">
        <v>641</v>
      </c>
      <c r="B123" s="548"/>
      <c r="C123" s="548"/>
      <c r="D123" s="548"/>
      <c r="E123" s="548"/>
      <c r="F123" s="548"/>
      <c r="G123" s="548"/>
      <c r="H123" s="548"/>
      <c r="I123" s="548"/>
      <c r="J123" s="548"/>
      <c r="K123" s="548"/>
      <c r="L123" s="548"/>
      <c r="M123" s="548"/>
      <c r="N123" s="548"/>
      <c r="O123" s="548"/>
      <c r="P123" s="548"/>
      <c r="Q123" s="548"/>
      <c r="R123" s="548"/>
      <c r="S123" s="548"/>
      <c r="T123" s="548"/>
      <c r="U123" s="548"/>
      <c r="V123" s="548"/>
      <c r="W123" s="548"/>
      <c r="X123" s="548"/>
      <c r="Y123" s="548"/>
      <c r="Z123" s="548"/>
      <c r="AA123" s="548"/>
      <c r="AB123" s="548"/>
      <c r="AC123" s="548"/>
      <c r="AD123" s="548"/>
      <c r="AE123" s="548"/>
      <c r="AF123" s="548"/>
      <c r="AG123" s="548"/>
      <c r="AH123" s="549"/>
      <c r="AI123" s="481" t="s">
        <v>642</v>
      </c>
      <c r="AJ123" s="481"/>
      <c r="AK123" s="481"/>
      <c r="AL123" s="481"/>
      <c r="AM123" s="481"/>
      <c r="AN123" s="481"/>
      <c r="AO123" s="481"/>
      <c r="AP123" s="481"/>
      <c r="AQ123" s="481"/>
      <c r="AR123" s="481"/>
      <c r="AT123" s="285"/>
      <c r="AV123" s="486"/>
      <c r="AW123" s="486"/>
    </row>
    <row r="124" spans="1:51" x14ac:dyDescent="0.35">
      <c r="A124" s="284"/>
      <c r="AT124" s="285"/>
      <c r="AV124" s="486"/>
      <c r="AW124" s="486"/>
    </row>
    <row r="125" spans="1:51" x14ac:dyDescent="0.35">
      <c r="A125" s="284"/>
      <c r="B125" s="486" t="s">
        <v>117</v>
      </c>
      <c r="C125" s="486"/>
      <c r="F125" s="486" t="s">
        <v>94</v>
      </c>
      <c r="G125" s="486"/>
      <c r="J125" s="486" t="s">
        <v>99</v>
      </c>
      <c r="K125" s="486"/>
      <c r="N125" s="486" t="s">
        <v>109</v>
      </c>
      <c r="O125" s="486"/>
      <c r="R125" s="486" t="s">
        <v>115</v>
      </c>
      <c r="S125" s="486"/>
      <c r="V125" s="486" t="s">
        <v>366</v>
      </c>
      <c r="W125" s="486"/>
      <c r="Z125" s="486" t="s">
        <v>289</v>
      </c>
      <c r="AA125" s="486"/>
      <c r="AD125" s="486" t="s">
        <v>100</v>
      </c>
      <c r="AE125" s="486"/>
      <c r="AH125" s="486" t="s">
        <v>287</v>
      </c>
      <c r="AI125" s="486"/>
      <c r="AL125" s="486" t="s">
        <v>440</v>
      </c>
      <c r="AM125" s="486"/>
      <c r="AP125" s="486" t="s">
        <v>500</v>
      </c>
      <c r="AQ125" s="486"/>
      <c r="AT125" s="285"/>
      <c r="AV125" s="486"/>
      <c r="AW125" s="486"/>
    </row>
    <row r="126" spans="1:51" x14ac:dyDescent="0.35">
      <c r="A126" s="284"/>
      <c r="AT126" s="285"/>
      <c r="AV126" s="486"/>
      <c r="AW126" s="486"/>
    </row>
    <row r="127" spans="1:51" x14ac:dyDescent="0.35">
      <c r="A127" s="284"/>
      <c r="AT127" s="285"/>
      <c r="AV127" s="486"/>
      <c r="AW127" s="486"/>
    </row>
    <row r="128" spans="1:51" x14ac:dyDescent="0.35">
      <c r="A128" s="284"/>
      <c r="B128" s="294" t="s">
        <v>551</v>
      </c>
      <c r="C128" s="294" t="s">
        <v>550</v>
      </c>
      <c r="D128" s="488">
        <f>VLOOKUP(B125,[2]Progress!$B$9:$D$310,3,FALSE)</f>
        <v>408</v>
      </c>
      <c r="E128" s="487"/>
      <c r="F128" s="294" t="s">
        <v>551</v>
      </c>
      <c r="G128" s="294" t="s">
        <v>550</v>
      </c>
      <c r="H128" s="488">
        <f>VLOOKUP(F125,[2]Progress!$B$9:$D$310,3,FALSE)</f>
        <v>372</v>
      </c>
      <c r="I128" s="487"/>
      <c r="J128" s="294" t="s">
        <v>551</v>
      </c>
      <c r="K128" s="294" t="s">
        <v>550</v>
      </c>
      <c r="L128" s="530">
        <f>VLOOKUP(J125,[2]Progress!$B$9:$D$310,3,FALSE)</f>
        <v>370</v>
      </c>
      <c r="M128" s="531"/>
      <c r="N128" s="294" t="s">
        <v>551</v>
      </c>
      <c r="O128" s="294" t="s">
        <v>550</v>
      </c>
      <c r="P128" s="488">
        <f>VLOOKUP(N125,[2]Progress!$B$9:$D$310,3,FALSE)</f>
        <v>400</v>
      </c>
      <c r="Q128" s="487"/>
      <c r="R128" s="294" t="s">
        <v>551</v>
      </c>
      <c r="S128" s="294" t="s">
        <v>550</v>
      </c>
      <c r="T128" s="488">
        <f>VLOOKUP(R125,[2]Progress!$B$9:$D$310,3,FALSE)</f>
        <v>426</v>
      </c>
      <c r="U128" s="487"/>
      <c r="V128" s="294" t="s">
        <v>551</v>
      </c>
      <c r="W128" s="294" t="s">
        <v>550</v>
      </c>
      <c r="X128" s="530">
        <f>VLOOKUP(V125,[2]Progress!$B$9:$D$310,3,FALSE)</f>
        <v>399</v>
      </c>
      <c r="Y128" s="531"/>
      <c r="Z128" s="294" t="s">
        <v>551</v>
      </c>
      <c r="AA128" s="294" t="s">
        <v>550</v>
      </c>
      <c r="AB128" s="488">
        <f>VLOOKUP(Z125,[2]Progress!$B$9:$D$310,3,FALSE)</f>
        <v>358</v>
      </c>
      <c r="AC128" s="487"/>
      <c r="AD128" s="294" t="s">
        <v>551</v>
      </c>
      <c r="AE128" s="294" t="s">
        <v>550</v>
      </c>
      <c r="AF128" s="537">
        <f>VLOOKUP(AD125,[2]Progress!$B$9:$D$310,3,FALSE)</f>
        <v>256.85700000000003</v>
      </c>
      <c r="AG128" s="538"/>
      <c r="AH128" s="294" t="s">
        <v>551</v>
      </c>
      <c r="AI128" s="294" t="s">
        <v>550</v>
      </c>
      <c r="AJ128" s="488">
        <f>VLOOKUP(AH125,[2]Progress!$B$9:$D$310,3,FALSE)</f>
        <v>388</v>
      </c>
      <c r="AK128" s="487"/>
      <c r="AL128" s="294" t="s">
        <v>551</v>
      </c>
      <c r="AM128" s="294" t="s">
        <v>550</v>
      </c>
      <c r="AN128" s="488">
        <f>VLOOKUP(AL125,[2]Progress!$B$9:$D$310,3,FALSE)</f>
        <v>391</v>
      </c>
      <c r="AO128" s="487"/>
      <c r="AP128" s="294" t="s">
        <v>551</v>
      </c>
      <c r="AQ128" s="294" t="s">
        <v>550</v>
      </c>
      <c r="AR128" s="488">
        <f>VLOOKUP(AP125,[2]Progress!$B$9:$D$310,3,FALSE)</f>
        <v>394</v>
      </c>
      <c r="AS128" s="486"/>
      <c r="AT128" s="285"/>
      <c r="AV128" s="486">
        <f>D128+H128+L128+P128+T128+X128+AB128+AF128+AJ128+AN128+AR128</f>
        <v>4162.857</v>
      </c>
      <c r="AW128" s="486"/>
      <c r="AY128" s="283">
        <v>11</v>
      </c>
    </row>
    <row r="129" spans="1:51" x14ac:dyDescent="0.35">
      <c r="A129" s="284"/>
      <c r="B129" s="294" t="s">
        <v>549</v>
      </c>
      <c r="C129" s="294" t="s">
        <v>548</v>
      </c>
      <c r="F129" s="294" t="s">
        <v>549</v>
      </c>
      <c r="G129" s="294" t="s">
        <v>548</v>
      </c>
      <c r="J129" s="294" t="s">
        <v>549</v>
      </c>
      <c r="K129" s="294" t="s">
        <v>548</v>
      </c>
      <c r="N129" s="294" t="s">
        <v>549</v>
      </c>
      <c r="O129" s="294" t="s">
        <v>548</v>
      </c>
      <c r="R129" s="294" t="s">
        <v>549</v>
      </c>
      <c r="S129" s="294" t="s">
        <v>548</v>
      </c>
      <c r="V129" s="294" t="s">
        <v>549</v>
      </c>
      <c r="W129" s="294" t="s">
        <v>548</v>
      </c>
      <c r="Z129" s="294" t="s">
        <v>549</v>
      </c>
      <c r="AA129" s="294" t="s">
        <v>548</v>
      </c>
      <c r="AD129" s="294" t="s">
        <v>549</v>
      </c>
      <c r="AE129" s="294" t="s">
        <v>548</v>
      </c>
      <c r="AH129" s="294" t="s">
        <v>549</v>
      </c>
      <c r="AI129" s="294" t="s">
        <v>548</v>
      </c>
      <c r="AL129" s="294" t="s">
        <v>549</v>
      </c>
      <c r="AM129" s="294" t="s">
        <v>548</v>
      </c>
      <c r="AP129" s="294" t="s">
        <v>549</v>
      </c>
      <c r="AQ129" s="294" t="s">
        <v>548</v>
      </c>
      <c r="AT129" s="285"/>
      <c r="AV129" s="486"/>
      <c r="AW129" s="486"/>
    </row>
    <row r="130" spans="1:51" ht="10.5" customHeight="1" x14ac:dyDescent="0.35">
      <c r="A130" s="284"/>
      <c r="B130" s="523"/>
      <c r="C130" s="523"/>
      <c r="F130" s="523"/>
      <c r="G130" s="523"/>
      <c r="J130" s="523"/>
      <c r="K130" s="523"/>
      <c r="N130" s="523"/>
      <c r="O130" s="523"/>
      <c r="R130" s="523"/>
      <c r="S130" s="523"/>
      <c r="V130" s="523"/>
      <c r="W130" s="523"/>
      <c r="Z130" s="523"/>
      <c r="AA130" s="523"/>
      <c r="AD130" s="523"/>
      <c r="AE130" s="523"/>
      <c r="AH130" s="523"/>
      <c r="AI130" s="523"/>
      <c r="AL130" s="523"/>
      <c r="AM130" s="523"/>
      <c r="AP130" s="523"/>
      <c r="AQ130" s="523"/>
      <c r="AT130" s="285"/>
      <c r="AV130" s="486"/>
      <c r="AW130" s="486"/>
    </row>
    <row r="131" spans="1:51" x14ac:dyDescent="0.35">
      <c r="A131" s="284"/>
      <c r="B131" s="507" t="str">
        <f>VLOOKUP(+B125,'[2]Twr Schedule'!$B$9:$C$611,2,FALSE)</f>
        <v>DA+3</v>
      </c>
      <c r="C131" s="507"/>
      <c r="F131" s="507" t="str">
        <f>VLOOKUP(+F125,'[2]Twr Schedule'!$B$9:$C$611,2,FALSE)</f>
        <v>DA+0</v>
      </c>
      <c r="G131" s="507"/>
      <c r="J131" s="507" t="str">
        <f>VLOOKUP(+J125,'[2]Twr Schedule'!$B$9:$C$611,2,FALSE)</f>
        <v>DA-3</v>
      </c>
      <c r="K131" s="507"/>
      <c r="N131" s="507" t="str">
        <f>VLOOKUP(+N125,'[2]Twr Schedule'!$B$9:$C$611,2,FALSE)</f>
        <v>DA+0</v>
      </c>
      <c r="O131" s="507"/>
      <c r="R131" s="507" t="str">
        <f>VLOOKUP(+R125,'[2]Twr Schedule'!$B$9:$C$611,2,FALSE)</f>
        <v>DA+3</v>
      </c>
      <c r="S131" s="507"/>
      <c r="V131" s="507" t="str">
        <f>VLOOKUP(+V125,'[2]Twr Schedule'!$B$9:$C$611,2,FALSE)</f>
        <v>DA+3</v>
      </c>
      <c r="W131" s="507"/>
      <c r="Z131" s="507" t="str">
        <f>VLOOKUP(+Z125,'[2]Twr Schedule'!$B$9:$C$611,2,FALSE)</f>
        <v>DA-3</v>
      </c>
      <c r="AA131" s="507"/>
      <c r="AD131" s="507" t="str">
        <f>VLOOKUP(+AD125,'[2]Twr Schedule'!$B$9:$C$611,2,FALSE)</f>
        <v>DA-3</v>
      </c>
      <c r="AE131" s="507"/>
      <c r="AH131" s="507" t="str">
        <f>VLOOKUP(+AH125,'[2]Twr Schedule'!$B$9:$C$611,2,FALSE)</f>
        <v>DB1+0</v>
      </c>
      <c r="AI131" s="507"/>
      <c r="AL131" s="507" t="str">
        <f>VLOOKUP(+AL125,'[2]Twr Schedule'!$B$9:$C$611,2,FALSE)</f>
        <v>DA-3</v>
      </c>
      <c r="AM131" s="507"/>
      <c r="AP131" s="507" t="str">
        <f>VLOOKUP(+AP125,'[2]Twr Schedule'!$B$9:$C$611,2,FALSE)</f>
        <v>DA+3</v>
      </c>
      <c r="AQ131" s="507"/>
      <c r="AT131" s="285"/>
      <c r="AV131" s="486"/>
      <c r="AW131" s="486"/>
    </row>
    <row r="132" spans="1:51" x14ac:dyDescent="0.35">
      <c r="A132" s="284"/>
      <c r="W132" s="283" t="s">
        <v>577</v>
      </c>
      <c r="AL132" s="292"/>
      <c r="AM132" s="292"/>
      <c r="AP132" s="292"/>
      <c r="AQ132" s="292"/>
      <c r="AT132" s="285"/>
      <c r="AV132" s="486"/>
      <c r="AW132" s="486"/>
    </row>
    <row r="133" spans="1:51" x14ac:dyDescent="0.35">
      <c r="A133" s="481" t="s">
        <v>642</v>
      </c>
      <c r="B133" s="481"/>
      <c r="C133" s="481"/>
      <c r="D133" s="481"/>
      <c r="E133" s="481"/>
      <c r="F133" s="481"/>
      <c r="G133" s="481"/>
      <c r="H133" s="481"/>
      <c r="I133" s="481"/>
      <c r="J133" s="481"/>
      <c r="K133" s="481"/>
      <c r="L133" s="481"/>
      <c r="M133" s="481"/>
      <c r="N133" s="481"/>
      <c r="O133" s="481"/>
      <c r="P133" s="481"/>
      <c r="Q133" s="481"/>
      <c r="R133" s="481"/>
      <c r="S133" s="481"/>
      <c r="T133" s="481"/>
      <c r="U133" s="481"/>
      <c r="V133" s="481"/>
      <c r="W133" s="481"/>
      <c r="X133" s="481"/>
      <c r="Y133" s="481"/>
      <c r="Z133" s="481"/>
      <c r="AA133" s="481"/>
      <c r="AB133" s="481"/>
      <c r="AC133" s="481"/>
      <c r="AD133" s="481"/>
      <c r="AE133" s="481"/>
      <c r="AF133" s="481"/>
      <c r="AG133" s="481"/>
      <c r="AH133" s="481"/>
      <c r="AI133" s="481"/>
      <c r="AJ133" s="481"/>
      <c r="AK133" s="481"/>
      <c r="AL133" s="481"/>
      <c r="AM133" s="481"/>
      <c r="AN133" s="481"/>
      <c r="AO133" s="481"/>
      <c r="AP133" s="481"/>
      <c r="AQ133" s="311" t="s">
        <v>643</v>
      </c>
      <c r="AR133" s="311"/>
      <c r="AT133" s="285"/>
      <c r="AV133" s="486"/>
      <c r="AW133" s="486"/>
    </row>
    <row r="134" spans="1:51" x14ac:dyDescent="0.35">
      <c r="A134" s="284"/>
      <c r="AT134" s="285"/>
      <c r="AV134" s="486"/>
      <c r="AW134" s="486"/>
    </row>
    <row r="135" spans="1:51" x14ac:dyDescent="0.35">
      <c r="A135" s="284"/>
      <c r="B135" s="486" t="s">
        <v>384</v>
      </c>
      <c r="C135" s="486"/>
      <c r="F135" s="486" t="s">
        <v>390</v>
      </c>
      <c r="G135" s="486"/>
      <c r="J135" s="486" t="s">
        <v>489</v>
      </c>
      <c r="K135" s="486"/>
      <c r="N135" s="486" t="s">
        <v>408</v>
      </c>
      <c r="O135" s="486"/>
      <c r="R135" s="486" t="s">
        <v>168</v>
      </c>
      <c r="S135" s="486"/>
      <c r="V135" s="486" t="s">
        <v>147</v>
      </c>
      <c r="W135" s="486"/>
      <c r="Z135" s="486" t="s">
        <v>122</v>
      </c>
      <c r="AA135" s="486"/>
      <c r="AD135" s="486" t="s">
        <v>128</v>
      </c>
      <c r="AE135" s="486"/>
      <c r="AH135" s="486" t="s">
        <v>139</v>
      </c>
      <c r="AI135" s="486"/>
      <c r="AL135" s="486" t="s">
        <v>376</v>
      </c>
      <c r="AM135" s="486"/>
      <c r="AP135" s="486" t="s">
        <v>490</v>
      </c>
      <c r="AQ135" s="486"/>
      <c r="AT135" s="285"/>
      <c r="AV135" s="486"/>
      <c r="AW135" s="486"/>
    </row>
    <row r="136" spans="1:51" x14ac:dyDescent="0.35">
      <c r="A136" s="284"/>
      <c r="AT136" s="285"/>
      <c r="AV136" s="486"/>
      <c r="AW136" s="486"/>
    </row>
    <row r="137" spans="1:51" x14ac:dyDescent="0.35">
      <c r="A137" s="284"/>
      <c r="AT137" s="285"/>
      <c r="AV137" s="486"/>
      <c r="AW137" s="486"/>
    </row>
    <row r="138" spans="1:51" x14ac:dyDescent="0.35">
      <c r="A138" s="284"/>
      <c r="B138" s="294" t="s">
        <v>551</v>
      </c>
      <c r="C138" s="294" t="s">
        <v>550</v>
      </c>
      <c r="D138" s="550">
        <f>VLOOKUP(B135,[2]Progress!$B$9:$D$310,3,FALSE)</f>
        <v>432.89800000000002</v>
      </c>
      <c r="E138" s="551"/>
      <c r="F138" s="294" t="s">
        <v>551</v>
      </c>
      <c r="G138" s="294" t="s">
        <v>550</v>
      </c>
      <c r="H138" s="540">
        <f>VLOOKUP(F135,[2]Progress!$B$9:$D$310,3,FALSE)</f>
        <v>190.94800000000001</v>
      </c>
      <c r="I138" s="541"/>
      <c r="J138" s="294" t="s">
        <v>551</v>
      </c>
      <c r="K138" s="294" t="s">
        <v>550</v>
      </c>
      <c r="L138" s="540">
        <f>VLOOKUP(J135,[2]Progress!$B$9:$D$310,3,FALSE)</f>
        <v>267.423</v>
      </c>
      <c r="M138" s="541"/>
      <c r="N138" s="294" t="s">
        <v>551</v>
      </c>
      <c r="O138" s="294" t="s">
        <v>550</v>
      </c>
      <c r="P138" s="488">
        <f>VLOOKUP(N135,[2]Progress!$B$9:$D$310,3,FALSE)</f>
        <v>371</v>
      </c>
      <c r="Q138" s="487"/>
      <c r="R138" s="294" t="s">
        <v>551</v>
      </c>
      <c r="S138" s="294" t="s">
        <v>550</v>
      </c>
      <c r="T138" s="537">
        <f>VLOOKUP(R135,[2]Progress!$B$9:$D$310,3,FALSE)</f>
        <v>438.91199999999998</v>
      </c>
      <c r="U138" s="538"/>
      <c r="V138" s="294" t="s">
        <v>551</v>
      </c>
      <c r="W138" s="294" t="s">
        <v>550</v>
      </c>
      <c r="X138" s="537">
        <f>VLOOKUP(V135,[2]Progress!$B$9:$D$310,3,FALSE)</f>
        <v>340.13200000000001</v>
      </c>
      <c r="Y138" s="538"/>
      <c r="Z138" s="294" t="s">
        <v>551</v>
      </c>
      <c r="AA138" s="294" t="s">
        <v>550</v>
      </c>
      <c r="AB138" s="488">
        <f>VLOOKUP(Z135,[2]Progress!$B$9:$D$310,3,FALSE)</f>
        <v>283.99599999999998</v>
      </c>
      <c r="AC138" s="487"/>
      <c r="AD138" s="294" t="s">
        <v>551</v>
      </c>
      <c r="AE138" s="294" t="s">
        <v>550</v>
      </c>
      <c r="AF138" s="488">
        <f>VLOOKUP(AD135,[2]Progress!$B$9:$D$310,3,FALSE)</f>
        <v>323</v>
      </c>
      <c r="AG138" s="487"/>
      <c r="AH138" s="294" t="s">
        <v>551</v>
      </c>
      <c r="AI138" s="294" t="s">
        <v>550</v>
      </c>
      <c r="AJ138" s="537">
        <f>VLOOKUP(AH135,[2]Progress!$B$9:$D$310,3,FALSE)</f>
        <v>470.22699999999998</v>
      </c>
      <c r="AK138" s="538"/>
      <c r="AL138" s="294" t="s">
        <v>551</v>
      </c>
      <c r="AM138" s="294" t="s">
        <v>550</v>
      </c>
      <c r="AN138" s="540">
        <f>VLOOKUP(AL135,[2]Progress!$B$9:$D$310,3,FALSE)</f>
        <v>231.53299999999999</v>
      </c>
      <c r="AO138" s="541"/>
      <c r="AP138" s="294" t="s">
        <v>551</v>
      </c>
      <c r="AQ138" s="294" t="s">
        <v>550</v>
      </c>
      <c r="AR138" s="488">
        <f>VLOOKUP(AP135,[2]Progress!$B$9:$D$310,3,FALSE)</f>
        <v>386</v>
      </c>
      <c r="AS138" s="486"/>
      <c r="AT138" s="285"/>
      <c r="AV138" s="486">
        <f>D138+H138+L138+P138+T138+X138+AB138+AF138+AJ138+AN138+AR138</f>
        <v>3736.069</v>
      </c>
      <c r="AW138" s="486"/>
      <c r="AY138" s="283">
        <v>11</v>
      </c>
    </row>
    <row r="139" spans="1:51" x14ac:dyDescent="0.35">
      <c r="A139" s="284"/>
      <c r="B139" s="294" t="s">
        <v>549</v>
      </c>
      <c r="C139" s="294" t="s">
        <v>548</v>
      </c>
      <c r="F139" s="294" t="s">
        <v>549</v>
      </c>
      <c r="G139" s="294" t="s">
        <v>548</v>
      </c>
      <c r="J139" s="294" t="s">
        <v>549</v>
      </c>
      <c r="K139" s="294" t="s">
        <v>548</v>
      </c>
      <c r="N139" s="294" t="s">
        <v>549</v>
      </c>
      <c r="O139" s="294" t="s">
        <v>548</v>
      </c>
      <c r="R139" s="294" t="s">
        <v>549</v>
      </c>
      <c r="S139" s="294" t="s">
        <v>548</v>
      </c>
      <c r="V139" s="294" t="s">
        <v>549</v>
      </c>
      <c r="W139" s="294" t="s">
        <v>548</v>
      </c>
      <c r="Z139" s="294" t="s">
        <v>549</v>
      </c>
      <c r="AA139" s="294" t="s">
        <v>548</v>
      </c>
      <c r="AD139" s="294" t="s">
        <v>549</v>
      </c>
      <c r="AE139" s="294" t="s">
        <v>548</v>
      </c>
      <c r="AH139" s="294" t="s">
        <v>549</v>
      </c>
      <c r="AI139" s="294" t="s">
        <v>548</v>
      </c>
      <c r="AL139" s="294" t="s">
        <v>549</v>
      </c>
      <c r="AM139" s="294" t="s">
        <v>548</v>
      </c>
      <c r="AP139" s="294" t="s">
        <v>549</v>
      </c>
      <c r="AQ139" s="294" t="s">
        <v>548</v>
      </c>
      <c r="AT139" s="285"/>
      <c r="AV139" s="486"/>
      <c r="AW139" s="486"/>
    </row>
    <row r="140" spans="1:51" ht="10.5" customHeight="1" x14ac:dyDescent="0.35">
      <c r="A140" s="284"/>
      <c r="B140" s="523"/>
      <c r="C140" s="523"/>
      <c r="F140" s="523"/>
      <c r="G140" s="523"/>
      <c r="J140" s="523"/>
      <c r="K140" s="523"/>
      <c r="N140" s="523"/>
      <c r="O140" s="523"/>
      <c r="R140" s="523"/>
      <c r="S140" s="523"/>
      <c r="V140" s="523"/>
      <c r="W140" s="523"/>
      <c r="Z140" s="523"/>
      <c r="AA140" s="523"/>
      <c r="AD140" s="523"/>
      <c r="AE140" s="523"/>
      <c r="AH140" s="523"/>
      <c r="AI140" s="523"/>
      <c r="AL140" s="523"/>
      <c r="AM140" s="523"/>
      <c r="AP140" s="523"/>
      <c r="AQ140" s="523"/>
      <c r="AT140" s="285"/>
      <c r="AV140" s="486"/>
      <c r="AW140" s="486"/>
    </row>
    <row r="141" spans="1:51" x14ac:dyDescent="0.35">
      <c r="A141" s="284"/>
      <c r="B141" s="507" t="str">
        <f>VLOOKUP(+B135,'[2]Twr Schedule'!$B$9:$C$611,2,FALSE)</f>
        <v>DA+3</v>
      </c>
      <c r="C141" s="507"/>
      <c r="F141" s="507" t="str">
        <f>VLOOKUP(+F135,'[2]Twr Schedule'!$B$9:$C$611,2,FALSE)</f>
        <v>DB2+3</v>
      </c>
      <c r="G141" s="507"/>
      <c r="J141" s="507" t="str">
        <f>VLOOKUP(+J135,'[2]Twr Schedule'!$B$9:$C$611,2,FALSE)</f>
        <v>DB1+25</v>
      </c>
      <c r="K141" s="507"/>
      <c r="N141" s="507" t="str">
        <f>VLOOKUP(+N135,'[2]Twr Schedule'!$B$9:$C$611,2,FALSE)</f>
        <v>DC2+18</v>
      </c>
      <c r="O141" s="507"/>
      <c r="R141" s="507" t="str">
        <f>VLOOKUP(+R135,'[2]Twr Schedule'!$B$9:$C$611,2,FALSE)</f>
        <v>DA+9</v>
      </c>
      <c r="S141" s="507"/>
      <c r="V141" s="507" t="str">
        <f>VLOOKUP(+V135,'[2]Twr Schedule'!$B$9:$C$611,2,FALSE)</f>
        <v>DA+0</v>
      </c>
      <c r="W141" s="507"/>
      <c r="Z141" s="507" t="str">
        <f>VLOOKUP(+Z135,'[2]Twr Schedule'!$B$9:$C$611,2,FALSE)</f>
        <v>DA-3</v>
      </c>
      <c r="AA141" s="507"/>
      <c r="AD141" s="507" t="str">
        <f>VLOOKUP(+AD135,'[2]Twr Schedule'!$B$9:$C$611,2,FALSE)</f>
        <v>DA-3</v>
      </c>
      <c r="AE141" s="507"/>
      <c r="AH141" s="507" t="str">
        <f>VLOOKUP(+AH135,'[2]Twr Schedule'!$B$9:$C$611,2,FALSE)</f>
        <v>DA-3</v>
      </c>
      <c r="AI141" s="507"/>
      <c r="AL141" s="545" t="str">
        <f>VLOOKUP(+AL135,'[2]Twr Schedule'!$B$9:$C$611,2,FALSE)</f>
        <v>DD60+25</v>
      </c>
      <c r="AM141" s="545"/>
      <c r="AN141" s="309"/>
      <c r="AO141" s="309"/>
      <c r="AP141" s="545" t="str">
        <f>VLOOKUP(+AP135,'[2]Twr Schedule'!$B$9:$C$611,2,FALSE)</f>
        <v>DD60+25</v>
      </c>
      <c r="AQ141" s="545"/>
      <c r="AT141" s="285"/>
      <c r="AV141" s="486"/>
      <c r="AW141" s="486"/>
    </row>
    <row r="142" spans="1:51" x14ac:dyDescent="0.35">
      <c r="A142" s="292"/>
      <c r="B142" s="292"/>
      <c r="C142" s="306" t="s">
        <v>576</v>
      </c>
      <c r="H142" s="283" t="s">
        <v>575</v>
      </c>
      <c r="AM142" s="283" t="s">
        <v>574</v>
      </c>
      <c r="AT142" s="285"/>
      <c r="AV142" s="486"/>
      <c r="AW142" s="486"/>
    </row>
    <row r="143" spans="1:51" x14ac:dyDescent="0.35">
      <c r="A143" s="312" t="s">
        <v>573</v>
      </c>
      <c r="H143" s="283" t="s">
        <v>572</v>
      </c>
      <c r="AT143" s="285"/>
      <c r="AV143" s="486"/>
      <c r="AW143" s="486"/>
    </row>
    <row r="144" spans="1:51" x14ac:dyDescent="0.35">
      <c r="A144" s="481" t="s">
        <v>643</v>
      </c>
      <c r="B144" s="481"/>
      <c r="C144" s="481"/>
      <c r="D144" s="481"/>
      <c r="E144" s="481"/>
      <c r="F144" s="481"/>
      <c r="G144" s="481"/>
      <c r="H144" s="481"/>
      <c r="I144" s="481"/>
      <c r="J144" s="481"/>
      <c r="K144" s="481"/>
      <c r="L144" s="481"/>
      <c r="M144" s="481"/>
      <c r="N144" s="481"/>
      <c r="O144" s="481"/>
      <c r="P144" s="481"/>
      <c r="Q144" s="481"/>
      <c r="R144" s="481"/>
      <c r="S144" s="481"/>
      <c r="T144" s="481"/>
      <c r="U144" s="481"/>
      <c r="V144" s="481"/>
      <c r="W144" s="481"/>
      <c r="X144" s="481"/>
      <c r="Y144" s="481"/>
      <c r="Z144" s="481"/>
      <c r="AA144" s="481"/>
      <c r="AB144" s="481"/>
      <c r="AC144" s="481"/>
      <c r="AD144" s="481"/>
      <c r="AE144" s="481"/>
      <c r="AF144" s="481"/>
      <c r="AG144" s="481"/>
      <c r="AH144" s="481"/>
      <c r="AI144" s="481" t="s">
        <v>644</v>
      </c>
      <c r="AJ144" s="481"/>
      <c r="AK144" s="481"/>
      <c r="AL144" s="481"/>
      <c r="AM144" s="481"/>
      <c r="AN144" s="481"/>
      <c r="AO144" s="481"/>
      <c r="AP144" s="481"/>
      <c r="AQ144" s="481"/>
      <c r="AR144" s="481"/>
      <c r="AT144" s="285"/>
      <c r="AV144" s="486"/>
      <c r="AW144" s="486"/>
    </row>
    <row r="145" spans="1:51" x14ac:dyDescent="0.35">
      <c r="A145" s="284"/>
      <c r="B145" s="486" t="str">
        <f>'[2]Twr Schedule'!B273</f>
        <v>25/1</v>
      </c>
      <c r="C145" s="486"/>
      <c r="F145" s="486" t="str">
        <f>'[2]Twr Schedule'!B275</f>
        <v>25/2</v>
      </c>
      <c r="G145" s="486"/>
      <c r="J145" s="486" t="str">
        <f>'[2]Twr Schedule'!B277</f>
        <v>25/3</v>
      </c>
      <c r="K145" s="486"/>
      <c r="N145" s="486" t="str">
        <f>'[2]Twr Schedule'!B279</f>
        <v>26/0</v>
      </c>
      <c r="O145" s="486"/>
      <c r="R145" s="486" t="str">
        <f>'[2]Twr Schedule'!B281</f>
        <v>27/0</v>
      </c>
      <c r="S145" s="486"/>
      <c r="V145" s="486" t="str">
        <f>'[2]Twr Schedule'!B283</f>
        <v>28/0</v>
      </c>
      <c r="W145" s="486"/>
      <c r="Z145" s="486" t="str">
        <f>'[2]Twr Schedule'!B285</f>
        <v>28/1</v>
      </c>
      <c r="AA145" s="486"/>
      <c r="AD145" s="552" t="str">
        <f>'[2]Twr Schedule'!B287</f>
        <v>29/0</v>
      </c>
      <c r="AE145" s="486"/>
      <c r="AH145" s="486" t="str">
        <f>'[2]Twr Schedule'!B289</f>
        <v>30/0</v>
      </c>
      <c r="AI145" s="486"/>
      <c r="AL145" s="486" t="str">
        <f>'[2]Twr Schedule'!B291</f>
        <v>30/1</v>
      </c>
      <c r="AM145" s="486"/>
      <c r="AP145" s="486" t="s">
        <v>174</v>
      </c>
      <c r="AQ145" s="486"/>
      <c r="AT145" s="285"/>
      <c r="AV145" s="486"/>
      <c r="AW145" s="486"/>
    </row>
    <row r="146" spans="1:51" x14ac:dyDescent="0.35">
      <c r="A146" s="284"/>
      <c r="AT146" s="285"/>
      <c r="AV146" s="486"/>
      <c r="AW146" s="486"/>
    </row>
    <row r="147" spans="1:51" x14ac:dyDescent="0.35">
      <c r="A147" s="284"/>
      <c r="AT147" s="285"/>
      <c r="AV147" s="486"/>
      <c r="AW147" s="486"/>
    </row>
    <row r="148" spans="1:51" x14ac:dyDescent="0.35">
      <c r="A148" s="284"/>
      <c r="B148" s="294" t="s">
        <v>551</v>
      </c>
      <c r="C148" s="294" t="s">
        <v>550</v>
      </c>
      <c r="D148" s="488">
        <f>VLOOKUP(B145,[2]Progress!$B$9:$D$310,3,FALSE)</f>
        <v>446</v>
      </c>
      <c r="E148" s="487"/>
      <c r="F148" s="294" t="s">
        <v>551</v>
      </c>
      <c r="G148" s="294" t="s">
        <v>550</v>
      </c>
      <c r="H148" s="488">
        <f>VLOOKUP(F145,[2]Progress!$B$9:$D$310,3,FALSE)</f>
        <v>368</v>
      </c>
      <c r="I148" s="487"/>
      <c r="J148" s="294" t="s">
        <v>551</v>
      </c>
      <c r="K148" s="294" t="s">
        <v>550</v>
      </c>
      <c r="L148" s="537">
        <f>VLOOKUP(J145,[2]Progress!$B$9:$D$310,3,FALSE)</f>
        <v>466.43099999999998</v>
      </c>
      <c r="M148" s="538"/>
      <c r="N148" s="308" t="s">
        <v>551</v>
      </c>
      <c r="O148" s="308" t="s">
        <v>550</v>
      </c>
      <c r="P148" s="537">
        <f>VLOOKUP(N145,[2]Progress!$B$9:$D$310,3,FALSE)</f>
        <v>440.83600000000001</v>
      </c>
      <c r="Q148" s="538"/>
      <c r="R148" s="308" t="s">
        <v>551</v>
      </c>
      <c r="S148" s="308" t="s">
        <v>550</v>
      </c>
      <c r="T148" s="540">
        <f>VLOOKUP(R145,[2]Progress!$B$9:$D$310,3,FALSE)</f>
        <v>299.47300000000001</v>
      </c>
      <c r="U148" s="541"/>
      <c r="V148" s="308" t="s">
        <v>551</v>
      </c>
      <c r="W148" s="308" t="s">
        <v>550</v>
      </c>
      <c r="X148" s="537">
        <f>VLOOKUP(V145,[2]Progress!$B$9:$D$310,3,FALSE)</f>
        <v>233</v>
      </c>
      <c r="Y148" s="538"/>
      <c r="Z148" s="308" t="s">
        <v>551</v>
      </c>
      <c r="AA148" s="308" t="s">
        <v>550</v>
      </c>
      <c r="AB148" s="537">
        <f>VLOOKUP(Z145,[2]Progress!$B$9:$D$310,3,FALSE)</f>
        <v>454.66899999999998</v>
      </c>
      <c r="AC148" s="538"/>
      <c r="AD148" s="308" t="s">
        <v>551</v>
      </c>
      <c r="AE148" s="308" t="s">
        <v>550</v>
      </c>
      <c r="AF148" s="537">
        <f>VLOOKUP(AD145,[2]Progress!$B$9:$D$310,3,FALSE)</f>
        <v>270.08</v>
      </c>
      <c r="AG148" s="538"/>
      <c r="AH148" s="308" t="s">
        <v>551</v>
      </c>
      <c r="AI148" s="308" t="s">
        <v>550</v>
      </c>
      <c r="AJ148" s="537">
        <f>VLOOKUP(AH145,[2]Progress!$B$9:$D$310,3,FALSE)</f>
        <v>435</v>
      </c>
      <c r="AK148" s="538"/>
      <c r="AL148" s="294" t="s">
        <v>551</v>
      </c>
      <c r="AM148" s="294" t="s">
        <v>550</v>
      </c>
      <c r="AN148" s="488">
        <f>VLOOKUP(AL145,[2]Progress!$B$9:$D$310,3,FALSE)</f>
        <v>347</v>
      </c>
      <c r="AO148" s="487"/>
      <c r="AP148" s="294" t="s">
        <v>551</v>
      </c>
      <c r="AQ148" s="294" t="s">
        <v>550</v>
      </c>
      <c r="AR148" s="488">
        <f>VLOOKUP(AP145,[2]Progress!$B$9:$D$310,3,FALSE)</f>
        <v>396</v>
      </c>
      <c r="AS148" s="486"/>
      <c r="AT148" s="285"/>
      <c r="AV148" s="486">
        <f>D148+H148+L148+P148+T148+X148+AB148+AF148+AJ148+AN148+AR148</f>
        <v>4156.4889999999996</v>
      </c>
      <c r="AW148" s="486"/>
      <c r="AY148" s="283">
        <v>11</v>
      </c>
    </row>
    <row r="149" spans="1:51" x14ac:dyDescent="0.35">
      <c r="A149" s="284"/>
      <c r="B149" s="294" t="s">
        <v>549</v>
      </c>
      <c r="C149" s="294" t="s">
        <v>548</v>
      </c>
      <c r="F149" s="294" t="s">
        <v>549</v>
      </c>
      <c r="G149" s="294" t="s">
        <v>548</v>
      </c>
      <c r="J149" s="294" t="s">
        <v>549</v>
      </c>
      <c r="K149" s="294" t="s">
        <v>548</v>
      </c>
      <c r="N149" s="294" t="s">
        <v>549</v>
      </c>
      <c r="O149" s="294" t="s">
        <v>548</v>
      </c>
      <c r="R149" s="294" t="s">
        <v>549</v>
      </c>
      <c r="S149" s="294" t="s">
        <v>548</v>
      </c>
      <c r="V149" s="294" t="s">
        <v>549</v>
      </c>
      <c r="W149" s="294" t="s">
        <v>548</v>
      </c>
      <c r="Z149" s="294" t="s">
        <v>549</v>
      </c>
      <c r="AA149" s="294" t="s">
        <v>548</v>
      </c>
      <c r="AD149" s="294" t="s">
        <v>549</v>
      </c>
      <c r="AE149" s="294" t="s">
        <v>548</v>
      </c>
      <c r="AH149" s="294" t="s">
        <v>549</v>
      </c>
      <c r="AI149" s="294" t="s">
        <v>548</v>
      </c>
      <c r="AL149" s="294" t="s">
        <v>549</v>
      </c>
      <c r="AM149" s="294" t="s">
        <v>548</v>
      </c>
      <c r="AP149" s="294" t="s">
        <v>549</v>
      </c>
      <c r="AQ149" s="294" t="s">
        <v>548</v>
      </c>
      <c r="AT149" s="285"/>
      <c r="AV149" s="486"/>
      <c r="AW149" s="486"/>
    </row>
    <row r="150" spans="1:51" ht="10.5" customHeight="1" x14ac:dyDescent="0.35">
      <c r="A150" s="284"/>
      <c r="B150" s="523"/>
      <c r="C150" s="523"/>
      <c r="F150" s="523"/>
      <c r="G150" s="523"/>
      <c r="J150" s="523"/>
      <c r="K150" s="523"/>
      <c r="N150" s="523"/>
      <c r="O150" s="523"/>
      <c r="R150" s="523"/>
      <c r="S150" s="523"/>
      <c r="V150" s="523"/>
      <c r="W150" s="523"/>
      <c r="Z150" s="523"/>
      <c r="AA150" s="523"/>
      <c r="AD150" s="523"/>
      <c r="AE150" s="523"/>
      <c r="AH150" s="523"/>
      <c r="AI150" s="523"/>
      <c r="AL150" s="523"/>
      <c r="AM150" s="523"/>
      <c r="AP150" s="523"/>
      <c r="AQ150" s="523"/>
      <c r="AT150" s="285"/>
      <c r="AV150" s="486"/>
      <c r="AW150" s="486"/>
    </row>
    <row r="151" spans="1:51" x14ac:dyDescent="0.35">
      <c r="A151" s="284"/>
      <c r="B151" s="507" t="str">
        <f>VLOOKUP(+B145,'[2]Twr Schedule'!$B$9:$C$611,2,FALSE)</f>
        <v>DA+9</v>
      </c>
      <c r="C151" s="507"/>
      <c r="F151" s="507" t="str">
        <f>VLOOKUP(+F145,'[2]Twr Schedule'!$B$9:$C$611,2,FALSE)</f>
        <v>DA+0</v>
      </c>
      <c r="G151" s="507"/>
      <c r="J151" s="507" t="str">
        <f>VLOOKUP(+J145,'[2]Twr Schedule'!$B$9:$C$611,2,FALSE)</f>
        <v>DA+3</v>
      </c>
      <c r="K151" s="507"/>
      <c r="N151" s="507" t="str">
        <f>VLOOKUP(+N145,'[2]Twr Schedule'!$B$9:$C$611,2,FALSE)</f>
        <v>DB2+9</v>
      </c>
      <c r="O151" s="507"/>
      <c r="R151" s="507" t="str">
        <f>VLOOKUP(+R145,'[2]Twr Schedule'!$B$9:$C$611,2,FALSE)</f>
        <v>DD60+3</v>
      </c>
      <c r="S151" s="507"/>
      <c r="V151" s="507" t="str">
        <f>VLOOKUP(+V145,'[2]Twr Schedule'!$B$9:$C$611,2,FALSE)</f>
        <v>DD60+0</v>
      </c>
      <c r="W151" s="507"/>
      <c r="Z151" s="507" t="str">
        <f>VLOOKUP(+Z145,'[2]Twr Schedule'!$B$9:$C$611,2,FALSE)</f>
        <v>DA+3</v>
      </c>
      <c r="AA151" s="507"/>
      <c r="AD151" s="545" t="str">
        <f>VLOOKUP(+AD145,'[2]Twr Schedule'!$B$9:$C$611,2,FALSE)</f>
        <v>DD60+25</v>
      </c>
      <c r="AE151" s="545"/>
      <c r="AF151" s="309"/>
      <c r="AG151" s="309"/>
      <c r="AH151" s="545" t="str">
        <f>VLOOKUP(+AH145,'[2]Twr Schedule'!$B$9:$C$611,2,FALSE)</f>
        <v>DD60+18</v>
      </c>
      <c r="AI151" s="545"/>
      <c r="AL151" s="507" t="str">
        <f>VLOOKUP(+AL145,'[2]Twr Schedule'!$B$9:$C$611,2,FALSE)</f>
        <v>DA-3</v>
      </c>
      <c r="AM151" s="507"/>
      <c r="AP151" s="507" t="str">
        <f>VLOOKUP(+AP145,'[2]Twr Schedule'!$B$9:$C$611,2,FALSE)</f>
        <v>DA-3</v>
      </c>
      <c r="AQ151" s="507"/>
      <c r="AT151" s="285"/>
      <c r="AV151" s="486"/>
      <c r="AW151" s="486"/>
    </row>
    <row r="152" spans="1:51" x14ac:dyDescent="0.35">
      <c r="A152" s="284"/>
      <c r="U152" s="292" t="s">
        <v>571</v>
      </c>
      <c r="AF152" s="292" t="s">
        <v>570</v>
      </c>
      <c r="AT152" s="285"/>
      <c r="AV152" s="486"/>
      <c r="AW152" s="486"/>
    </row>
    <row r="153" spans="1:51" x14ac:dyDescent="0.35">
      <c r="A153" s="482" t="s">
        <v>644</v>
      </c>
      <c r="B153" s="501"/>
      <c r="C153" s="501"/>
      <c r="D153" s="501"/>
      <c r="E153" s="501"/>
      <c r="F153" s="501"/>
      <c r="G153" s="501"/>
      <c r="H153" s="501"/>
      <c r="I153" s="501"/>
      <c r="J153" s="501"/>
      <c r="K153" s="501"/>
      <c r="L153" s="501"/>
      <c r="M153" s="501"/>
      <c r="N153" s="501"/>
      <c r="O153" s="501"/>
      <c r="P153" s="501"/>
      <c r="Q153" s="501"/>
      <c r="R153" s="480"/>
      <c r="S153" s="553" t="s">
        <v>645</v>
      </c>
      <c r="T153" s="553"/>
      <c r="U153" s="553"/>
      <c r="V153" s="553"/>
      <c r="W153" s="553"/>
      <c r="X153" s="553"/>
      <c r="Y153" s="553"/>
      <c r="Z153" s="553"/>
      <c r="AA153" s="553"/>
      <c r="AB153" s="553"/>
      <c r="AC153" s="553"/>
      <c r="AD153" s="553"/>
      <c r="AE153" s="553"/>
      <c r="AF153" s="553"/>
      <c r="AG153" s="553"/>
      <c r="AH153" s="553"/>
      <c r="AI153" s="553"/>
      <c r="AJ153" s="553"/>
      <c r="AK153" s="553"/>
      <c r="AL153" s="553"/>
      <c r="AM153" s="553"/>
      <c r="AN153" s="553"/>
      <c r="AO153" s="553"/>
      <c r="AP153" s="553"/>
      <c r="AQ153" s="553"/>
      <c r="AR153" s="553"/>
      <c r="AT153" s="285"/>
      <c r="AV153" s="486"/>
      <c r="AW153" s="486"/>
    </row>
    <row r="154" spans="1:51" x14ac:dyDescent="0.35">
      <c r="A154" s="284"/>
      <c r="R154" s="546"/>
      <c r="S154" s="546"/>
      <c r="T154" s="546"/>
      <c r="U154" s="546"/>
      <c r="V154" s="546"/>
      <c r="W154" s="546"/>
      <c r="X154" s="546"/>
      <c r="Y154" s="546"/>
      <c r="Z154" s="546"/>
      <c r="AA154" s="546"/>
      <c r="AB154" s="546"/>
      <c r="AC154" s="546"/>
      <c r="AD154" s="546"/>
      <c r="AE154" s="546"/>
      <c r="AF154" s="546"/>
      <c r="AG154" s="546"/>
      <c r="AH154" s="546"/>
      <c r="AI154" s="546"/>
      <c r="AJ154" s="546"/>
      <c r="AK154" s="546"/>
      <c r="AL154" s="546"/>
      <c r="AM154" s="546"/>
      <c r="AN154" s="546"/>
      <c r="AO154" s="546"/>
      <c r="AP154" s="546"/>
      <c r="AQ154" s="546"/>
      <c r="AR154" s="546"/>
      <c r="AS154" s="546"/>
      <c r="AT154" s="285"/>
      <c r="AV154" s="486"/>
      <c r="AW154" s="486"/>
    </row>
    <row r="155" spans="1:51" x14ac:dyDescent="0.35">
      <c r="A155" s="284"/>
      <c r="B155" s="552" t="s">
        <v>144</v>
      </c>
      <c r="C155" s="486"/>
      <c r="F155" s="554" t="s">
        <v>160</v>
      </c>
      <c r="G155" s="486"/>
      <c r="J155" s="552" t="str">
        <f>'[2]Twr Schedule'!B299</f>
        <v>30/5</v>
      </c>
      <c r="K155" s="486"/>
      <c r="N155" s="552" t="str">
        <f>'[2]Twr Schedule'!B301</f>
        <v>30/6</v>
      </c>
      <c r="O155" s="486"/>
      <c r="R155" s="554" t="str">
        <f>'[2]Twr Schedule'!B303</f>
        <v>31/0</v>
      </c>
      <c r="S155" s="486"/>
      <c r="V155" s="554" t="str">
        <f>'[2]Twr Schedule'!B305</f>
        <v>31/1</v>
      </c>
      <c r="W155" s="486"/>
      <c r="Z155" s="554" t="str">
        <f>'[2]Twr Schedule'!B307</f>
        <v>31/2</v>
      </c>
      <c r="AA155" s="486"/>
      <c r="AD155" s="554" t="str">
        <f>'[2]Twr Schedule'!B309</f>
        <v>31/3</v>
      </c>
      <c r="AE155" s="486"/>
      <c r="AH155" s="554" t="str">
        <f>'[2]Twr Schedule'!B311</f>
        <v>31/4</v>
      </c>
      <c r="AI155" s="486"/>
      <c r="AL155" s="554" t="str">
        <f>'[2]Twr Schedule'!B313</f>
        <v>31/5</v>
      </c>
      <c r="AM155" s="486"/>
      <c r="AP155" s="554" t="str">
        <f>'[2]Twr Schedule'!B315</f>
        <v>31/6</v>
      </c>
      <c r="AQ155" s="486"/>
      <c r="AT155" s="285"/>
      <c r="AV155" s="486"/>
      <c r="AW155" s="486"/>
    </row>
    <row r="156" spans="1:51" x14ac:dyDescent="0.35">
      <c r="A156" s="284"/>
      <c r="AT156" s="285"/>
      <c r="AV156" s="486"/>
      <c r="AW156" s="486"/>
    </row>
    <row r="157" spans="1:51" x14ac:dyDescent="0.35">
      <c r="A157" s="284"/>
      <c r="AT157" s="285"/>
      <c r="AV157" s="486"/>
      <c r="AW157" s="486"/>
    </row>
    <row r="158" spans="1:51" x14ac:dyDescent="0.35">
      <c r="A158" s="284"/>
      <c r="B158" s="294" t="s">
        <v>551</v>
      </c>
      <c r="C158" s="294" t="s">
        <v>550</v>
      </c>
      <c r="D158" s="488">
        <f>VLOOKUP(B155,[2]Progress!$B$9:$D$310,3,FALSE)</f>
        <v>410</v>
      </c>
      <c r="E158" s="487"/>
      <c r="F158" s="313" t="s">
        <v>551</v>
      </c>
      <c r="G158" s="294" t="s">
        <v>550</v>
      </c>
      <c r="H158" s="488">
        <f>VLOOKUP(F155,[2]Progress!$B$9:$D$310,3,FALSE)</f>
        <v>424</v>
      </c>
      <c r="I158" s="487"/>
      <c r="J158" s="294" t="s">
        <v>551</v>
      </c>
      <c r="K158" s="294" t="s">
        <v>550</v>
      </c>
      <c r="L158" s="488">
        <f>VLOOKUP(J155,[2]Progress!$B$9:$D$310,3,FALSE)</f>
        <v>373</v>
      </c>
      <c r="M158" s="487"/>
      <c r="N158" s="294" t="s">
        <v>551</v>
      </c>
      <c r="O158" s="294" t="s">
        <v>550</v>
      </c>
      <c r="P158" s="537">
        <f>VLOOKUP(N155,[2]Progress!$B$9:$D$310,3,FALSE)</f>
        <v>365.46100000000001</v>
      </c>
      <c r="Q158" s="538"/>
      <c r="R158" s="308" t="s">
        <v>551</v>
      </c>
      <c r="S158" s="308" t="s">
        <v>550</v>
      </c>
      <c r="T158" s="537">
        <f>VLOOKUP(R155,[2]Progress!$B$9:$D$310,3,FALSE)</f>
        <v>376</v>
      </c>
      <c r="U158" s="538"/>
      <c r="V158" s="308" t="s">
        <v>551</v>
      </c>
      <c r="W158" s="308" t="s">
        <v>550</v>
      </c>
      <c r="X158" s="537">
        <f>VLOOKUP(V155,[2]Progress!$B$9:$D$310,3,FALSE)</f>
        <v>403</v>
      </c>
      <c r="Y158" s="538"/>
      <c r="Z158" s="308" t="s">
        <v>551</v>
      </c>
      <c r="AA158" s="308" t="s">
        <v>550</v>
      </c>
      <c r="AB158" s="537">
        <f>VLOOKUP(Z155,[2]Progress!$B$9:$D$310,3,FALSE)</f>
        <v>399</v>
      </c>
      <c r="AC158" s="538"/>
      <c r="AD158" s="308" t="s">
        <v>551</v>
      </c>
      <c r="AE158" s="308" t="s">
        <v>550</v>
      </c>
      <c r="AF158" s="537">
        <f>VLOOKUP(AD155,[2]Progress!$B$9:$D$310,3,FALSE)</f>
        <v>404</v>
      </c>
      <c r="AG158" s="538"/>
      <c r="AH158" s="308" t="s">
        <v>551</v>
      </c>
      <c r="AI158" s="308" t="s">
        <v>550</v>
      </c>
      <c r="AJ158" s="537">
        <f>VLOOKUP(AH155,[2]Progress!$B$9:$D$310,3,FALSE)</f>
        <v>358</v>
      </c>
      <c r="AK158" s="538"/>
      <c r="AL158" s="308" t="s">
        <v>551</v>
      </c>
      <c r="AM158" s="308" t="s">
        <v>550</v>
      </c>
      <c r="AN158" s="537">
        <f>VLOOKUP(AL155,[2]Progress!$B$9:$D$310,3,FALSE)</f>
        <v>363</v>
      </c>
      <c r="AO158" s="538"/>
      <c r="AP158" s="308" t="s">
        <v>551</v>
      </c>
      <c r="AQ158" s="308" t="s">
        <v>550</v>
      </c>
      <c r="AR158" s="537">
        <f>VLOOKUP(AP155,[2]Progress!$B$9:$D$310,3,FALSE)</f>
        <v>407</v>
      </c>
      <c r="AS158" s="539"/>
      <c r="AT158" s="285"/>
      <c r="AV158" s="486">
        <f>D158+H158+L158+P158+T158+X158+AB158+AF158+AJ158+AN158+AR158</f>
        <v>4282.4610000000002</v>
      </c>
      <c r="AW158" s="486"/>
      <c r="AY158" s="283">
        <v>11</v>
      </c>
    </row>
    <row r="159" spans="1:51" x14ac:dyDescent="0.35">
      <c r="A159" s="284"/>
      <c r="B159" s="294" t="s">
        <v>549</v>
      </c>
      <c r="C159" s="294" t="s">
        <v>548</v>
      </c>
      <c r="F159" s="294" t="s">
        <v>549</v>
      </c>
      <c r="G159" s="294" t="s">
        <v>548</v>
      </c>
      <c r="J159" s="294" t="s">
        <v>549</v>
      </c>
      <c r="K159" s="294" t="s">
        <v>548</v>
      </c>
      <c r="N159" s="294" t="s">
        <v>549</v>
      </c>
      <c r="O159" s="294" t="s">
        <v>548</v>
      </c>
      <c r="R159" s="294" t="s">
        <v>549</v>
      </c>
      <c r="S159" s="294" t="s">
        <v>548</v>
      </c>
      <c r="V159" s="294" t="s">
        <v>549</v>
      </c>
      <c r="W159" s="294" t="s">
        <v>548</v>
      </c>
      <c r="Z159" s="294" t="s">
        <v>549</v>
      </c>
      <c r="AA159" s="294" t="s">
        <v>548</v>
      </c>
      <c r="AD159" s="294" t="s">
        <v>549</v>
      </c>
      <c r="AE159" s="294" t="s">
        <v>548</v>
      </c>
      <c r="AH159" s="294" t="s">
        <v>549</v>
      </c>
      <c r="AI159" s="294" t="s">
        <v>548</v>
      </c>
      <c r="AL159" s="294" t="s">
        <v>549</v>
      </c>
      <c r="AM159" s="294" t="s">
        <v>548</v>
      </c>
      <c r="AP159" s="294" t="s">
        <v>549</v>
      </c>
      <c r="AQ159" s="294" t="s">
        <v>548</v>
      </c>
      <c r="AT159" s="285"/>
      <c r="AV159" s="486"/>
      <c r="AW159" s="486"/>
    </row>
    <row r="160" spans="1:51" ht="10.5" customHeight="1" x14ac:dyDescent="0.35">
      <c r="A160" s="284"/>
      <c r="B160" s="523"/>
      <c r="C160" s="523"/>
      <c r="F160" s="523"/>
      <c r="G160" s="523"/>
      <c r="J160" s="523"/>
      <c r="K160" s="523"/>
      <c r="N160" s="523"/>
      <c r="O160" s="523"/>
      <c r="R160" s="523"/>
      <c r="S160" s="523"/>
      <c r="V160" s="523"/>
      <c r="W160" s="523"/>
      <c r="Z160" s="523"/>
      <c r="AA160" s="523"/>
      <c r="AD160" s="523"/>
      <c r="AE160" s="523"/>
      <c r="AH160" s="523"/>
      <c r="AI160" s="523"/>
      <c r="AL160" s="523"/>
      <c r="AM160" s="523"/>
      <c r="AP160" s="523"/>
      <c r="AQ160" s="523"/>
      <c r="AT160" s="285"/>
      <c r="AV160" s="486"/>
      <c r="AW160" s="486"/>
    </row>
    <row r="161" spans="1:51" x14ac:dyDescent="0.35">
      <c r="A161" s="284"/>
      <c r="B161" s="507" t="str">
        <f>VLOOKUP(+B155,'[2]Twr Schedule'!$B$9:$C$611,2,FALSE)</f>
        <v>DA+0</v>
      </c>
      <c r="C161" s="507"/>
      <c r="F161" s="507" t="str">
        <f>VLOOKUP(+F155,'[2]Twr Schedule'!$B$9:$C$611,2,FALSE)</f>
        <v>DA+3</v>
      </c>
      <c r="G161" s="507"/>
      <c r="J161" s="507" t="str">
        <f>VLOOKUP(+J155,'[2]Twr Schedule'!$B$9:$C$611,2,FALSE)</f>
        <v>DA+0</v>
      </c>
      <c r="K161" s="507"/>
      <c r="N161" s="507" t="str">
        <f>VLOOKUP(+N155,'[2]Twr Schedule'!$B$9:$C$611,2,FALSE)</f>
        <v>DA-3</v>
      </c>
      <c r="O161" s="507"/>
      <c r="R161" s="507" t="str">
        <f>VLOOKUP(+R155,'[2]Twr Schedule'!$B$9:$C$611,2,FALSE)</f>
        <v>DB2+0</v>
      </c>
      <c r="S161" s="507"/>
      <c r="V161" s="507" t="str">
        <f>VLOOKUP(+V155,'[2]Twr Schedule'!$B$9:$C$611,2,FALSE)</f>
        <v>DA+0</v>
      </c>
      <c r="W161" s="507"/>
      <c r="Z161" s="507" t="str">
        <f>VLOOKUP(+Z155,'[2]Twr Schedule'!$B$9:$C$611,2,FALSE)</f>
        <v>DA+0</v>
      </c>
      <c r="AA161" s="507"/>
      <c r="AD161" s="507" t="str">
        <f>VLOOKUP(+AD155,'[2]Twr Schedule'!$B$9:$C$611,2,FALSE)</f>
        <v>DA+3</v>
      </c>
      <c r="AE161" s="507"/>
      <c r="AH161" s="507" t="str">
        <f>VLOOKUP(+AH155,'[2]Twr Schedule'!$B$9:$C$611,2,FALSE)</f>
        <v>DA-3</v>
      </c>
      <c r="AI161" s="507"/>
      <c r="AL161" s="507" t="str">
        <f>VLOOKUP(+AL155,'[2]Twr Schedule'!$B$9:$C$611,2,FALSE)</f>
        <v>DA-3</v>
      </c>
      <c r="AM161" s="507"/>
      <c r="AP161" s="507" t="str">
        <f>VLOOKUP(+AP155,'[2]Twr Schedule'!$B$9:$C$611,2,FALSE)</f>
        <v>DA+3</v>
      </c>
      <c r="AQ161" s="507"/>
      <c r="AT161" s="285"/>
      <c r="AV161" s="486"/>
      <c r="AW161" s="486"/>
    </row>
    <row r="162" spans="1:51" x14ac:dyDescent="0.35">
      <c r="A162" s="284"/>
      <c r="AT162" s="285"/>
      <c r="AV162" s="486"/>
      <c r="AW162" s="486"/>
    </row>
    <row r="163" spans="1:51" x14ac:dyDescent="0.35">
      <c r="A163" s="534" t="s">
        <v>645</v>
      </c>
      <c r="B163" s="535"/>
      <c r="C163" s="535"/>
      <c r="D163" s="535"/>
      <c r="E163" s="535"/>
      <c r="F163" s="535"/>
      <c r="G163" s="535"/>
      <c r="H163" s="535"/>
      <c r="I163" s="535"/>
      <c r="J163" s="535"/>
      <c r="K163" s="535"/>
      <c r="L163" s="535"/>
      <c r="M163" s="535"/>
      <c r="N163" s="535"/>
      <c r="O163" s="535"/>
      <c r="P163" s="535"/>
      <c r="Q163" s="535"/>
      <c r="R163" s="535"/>
      <c r="S163" s="535"/>
      <c r="T163" s="535"/>
      <c r="U163" s="535"/>
      <c r="V163" s="536"/>
      <c r="W163" s="555" t="s">
        <v>646</v>
      </c>
      <c r="X163" s="556"/>
      <c r="Y163" s="556"/>
      <c r="Z163" s="556"/>
      <c r="AA163" s="556"/>
      <c r="AB163" s="556"/>
      <c r="AC163" s="556"/>
      <c r="AD163" s="556"/>
      <c r="AE163" s="556"/>
      <c r="AF163" s="556"/>
      <c r="AG163" s="556"/>
      <c r="AH163" s="556"/>
      <c r="AI163" s="556"/>
      <c r="AJ163" s="556"/>
      <c r="AK163" s="556"/>
      <c r="AL163" s="556"/>
      <c r="AM163" s="556"/>
      <c r="AN163" s="556"/>
      <c r="AO163" s="556"/>
      <c r="AP163" s="556"/>
      <c r="AQ163" s="556"/>
      <c r="AR163" s="557"/>
      <c r="AT163" s="285"/>
      <c r="AV163" s="486"/>
      <c r="AW163" s="486"/>
    </row>
    <row r="164" spans="1:51" x14ac:dyDescent="0.35">
      <c r="A164" s="284"/>
      <c r="B164" s="546"/>
      <c r="C164" s="546"/>
      <c r="D164" s="546"/>
      <c r="E164" s="546"/>
      <c r="F164" s="546"/>
      <c r="G164" s="546"/>
      <c r="H164" s="546"/>
      <c r="I164" s="546"/>
      <c r="J164" s="546"/>
      <c r="K164" s="546"/>
      <c r="L164" s="546"/>
      <c r="M164" s="546"/>
      <c r="N164" s="546"/>
      <c r="O164" s="546"/>
      <c r="P164" s="546"/>
      <c r="Q164" s="546"/>
      <c r="R164" s="546"/>
      <c r="S164" s="546"/>
      <c r="V164" s="546"/>
      <c r="W164" s="546"/>
      <c r="X164" s="546"/>
      <c r="Y164" s="546"/>
      <c r="Z164" s="546"/>
      <c r="AA164" s="546"/>
      <c r="AB164" s="546"/>
      <c r="AC164" s="546"/>
      <c r="AD164" s="546"/>
      <c r="AE164" s="546"/>
      <c r="AF164" s="546"/>
      <c r="AG164" s="546"/>
      <c r="AH164" s="546"/>
      <c r="AI164" s="546"/>
      <c r="AJ164" s="546"/>
      <c r="AK164" s="546"/>
      <c r="AL164" s="546"/>
      <c r="AM164" s="546"/>
      <c r="AN164" s="546"/>
      <c r="AO164" s="546"/>
      <c r="AP164" s="546"/>
      <c r="AQ164" s="546"/>
      <c r="AR164" s="546"/>
      <c r="AS164" s="546"/>
      <c r="AT164" s="285"/>
      <c r="AV164" s="486"/>
      <c r="AW164" s="486"/>
    </row>
    <row r="165" spans="1:51" x14ac:dyDescent="0.35">
      <c r="A165" s="284"/>
      <c r="B165" s="486" t="str">
        <f>'[2]Twr Schedule'!B317</f>
        <v>31/7</v>
      </c>
      <c r="C165" s="486"/>
      <c r="F165" s="486" t="str">
        <f>'[2]Twr Schedule'!B319</f>
        <v>31/8</v>
      </c>
      <c r="G165" s="486"/>
      <c r="J165" s="486" t="str">
        <f>'[2]Twr Schedule'!B321</f>
        <v>31/9</v>
      </c>
      <c r="K165" s="486"/>
      <c r="N165" s="486" t="str">
        <f>'[2]Twr Schedule'!B323</f>
        <v>31/10</v>
      </c>
      <c r="O165" s="486"/>
      <c r="R165" s="486" t="str">
        <f>'[2]Twr Schedule'!B325</f>
        <v>32/0</v>
      </c>
      <c r="S165" s="486"/>
      <c r="V165" s="486" t="str">
        <f>'[2]Twr Schedule'!B327</f>
        <v>33/0</v>
      </c>
      <c r="W165" s="486"/>
      <c r="Z165" s="486" t="str">
        <f>'[2]Twr Schedule'!B329</f>
        <v>33/1</v>
      </c>
      <c r="AA165" s="486"/>
      <c r="AD165" s="486" t="str">
        <f>'[2]Twr Schedule'!B331</f>
        <v>33/2</v>
      </c>
      <c r="AE165" s="486"/>
      <c r="AH165" s="486" t="str">
        <f>'[2]Twr Schedule'!B333</f>
        <v>33/3</v>
      </c>
      <c r="AI165" s="486"/>
      <c r="AL165" s="486" t="str">
        <f>'[2]Twr Schedule'!B335</f>
        <v>33/4</v>
      </c>
      <c r="AM165" s="486"/>
      <c r="AP165" s="486" t="str">
        <f>'[2]Twr Schedule'!B337</f>
        <v>33/5</v>
      </c>
      <c r="AQ165" s="486"/>
      <c r="AT165" s="285"/>
      <c r="AV165" s="486"/>
      <c r="AW165" s="486"/>
    </row>
    <row r="166" spans="1:51" x14ac:dyDescent="0.35">
      <c r="A166" s="284"/>
      <c r="AT166" s="285"/>
      <c r="AV166" s="486"/>
      <c r="AW166" s="486"/>
    </row>
    <row r="167" spans="1:51" x14ac:dyDescent="0.35">
      <c r="A167" s="284"/>
      <c r="AT167" s="285"/>
      <c r="AV167" s="486"/>
      <c r="AW167" s="486"/>
    </row>
    <row r="168" spans="1:51" x14ac:dyDescent="0.35">
      <c r="A168" s="284"/>
      <c r="B168" s="294" t="s">
        <v>551</v>
      </c>
      <c r="C168" s="294" t="s">
        <v>550</v>
      </c>
      <c r="D168" s="488">
        <f>VLOOKUP(B165,[2]Progress!$B$9:$D$310,3,FALSE)</f>
        <v>384</v>
      </c>
      <c r="E168" s="487"/>
      <c r="F168" s="294" t="s">
        <v>551</v>
      </c>
      <c r="G168" s="294" t="s">
        <v>550</v>
      </c>
      <c r="H168" s="488">
        <f>VLOOKUP(F165,[2]Progress!$B$9:$D$310,3,FALSE)</f>
        <v>386</v>
      </c>
      <c r="I168" s="487"/>
      <c r="J168" s="294" t="s">
        <v>551</v>
      </c>
      <c r="K168" s="294" t="s">
        <v>550</v>
      </c>
      <c r="L168" s="488">
        <f>VLOOKUP(J165,[2]Progress!$B$9:$D$310,3,FALSE)</f>
        <v>394</v>
      </c>
      <c r="M168" s="487"/>
      <c r="N168" s="294" t="s">
        <v>551</v>
      </c>
      <c r="O168" s="294" t="s">
        <v>550</v>
      </c>
      <c r="P168" s="537">
        <f>VLOOKUP(N165,[2]Progress!$B$9:$D$310,3,FALSE)</f>
        <v>409.666</v>
      </c>
      <c r="Q168" s="538"/>
      <c r="R168" s="308" t="s">
        <v>551</v>
      </c>
      <c r="S168" s="308" t="s">
        <v>550</v>
      </c>
      <c r="T168" s="537">
        <f>VLOOKUP(R165,[2]Progress!$B$9:$D$310,3,FALSE)</f>
        <v>407.17</v>
      </c>
      <c r="U168" s="538"/>
      <c r="V168" s="308" t="s">
        <v>551</v>
      </c>
      <c r="W168" s="308" t="s">
        <v>550</v>
      </c>
      <c r="X168" s="537">
        <f>VLOOKUP(V165,[2]Progress!$B$9:$D$310,3,FALSE)</f>
        <v>365</v>
      </c>
      <c r="Y168" s="538"/>
      <c r="Z168" s="308" t="s">
        <v>551</v>
      </c>
      <c r="AA168" s="308" t="s">
        <v>550</v>
      </c>
      <c r="AB168" s="537">
        <f>VLOOKUP(Z165,[2]Progress!$B$9:$D$310,3,FALSE)</f>
        <v>365</v>
      </c>
      <c r="AC168" s="538"/>
      <c r="AD168" s="308" t="s">
        <v>551</v>
      </c>
      <c r="AE168" s="308" t="s">
        <v>550</v>
      </c>
      <c r="AF168" s="537">
        <f>VLOOKUP(AD165,[2]Progress!$B$9:$D$310,3,FALSE)</f>
        <v>406</v>
      </c>
      <c r="AG168" s="538"/>
      <c r="AH168" s="308" t="s">
        <v>551</v>
      </c>
      <c r="AI168" s="308" t="s">
        <v>550</v>
      </c>
      <c r="AJ168" s="537">
        <f>VLOOKUP(AH165,[2]Progress!$B$9:$D$310,3,FALSE)</f>
        <v>389</v>
      </c>
      <c r="AK168" s="538"/>
      <c r="AL168" s="308" t="s">
        <v>551</v>
      </c>
      <c r="AM168" s="308" t="s">
        <v>550</v>
      </c>
      <c r="AN168" s="537">
        <f>VLOOKUP(AL165,[2]Progress!$B$9:$D$310,3,FALSE)</f>
        <v>395</v>
      </c>
      <c r="AO168" s="538"/>
      <c r="AP168" s="308" t="s">
        <v>551</v>
      </c>
      <c r="AQ168" s="308" t="s">
        <v>550</v>
      </c>
      <c r="AR168" s="537">
        <f>VLOOKUP(AP165,[2]Progress!$B$9:$D$310,3,FALSE)</f>
        <v>430</v>
      </c>
      <c r="AS168" s="539"/>
      <c r="AT168" s="285"/>
      <c r="AV168" s="486">
        <f>D168+H168+L168+P168+T168+X168+AB168+AF168+AJ168+AN168+AR168</f>
        <v>4330.8360000000002</v>
      </c>
      <c r="AW168" s="486"/>
      <c r="AY168" s="283">
        <v>11</v>
      </c>
    </row>
    <row r="169" spans="1:51" x14ac:dyDescent="0.35">
      <c r="A169" s="284"/>
      <c r="B169" s="294" t="s">
        <v>549</v>
      </c>
      <c r="C169" s="294" t="s">
        <v>548</v>
      </c>
      <c r="F169" s="294" t="s">
        <v>549</v>
      </c>
      <c r="G169" s="294" t="s">
        <v>548</v>
      </c>
      <c r="J169" s="294" t="s">
        <v>549</v>
      </c>
      <c r="K169" s="294" t="s">
        <v>548</v>
      </c>
      <c r="N169" s="294" t="s">
        <v>549</v>
      </c>
      <c r="O169" s="294" t="s">
        <v>548</v>
      </c>
      <c r="R169" s="294" t="s">
        <v>549</v>
      </c>
      <c r="S169" s="294" t="s">
        <v>548</v>
      </c>
      <c r="V169" s="294" t="s">
        <v>549</v>
      </c>
      <c r="W169" s="294" t="s">
        <v>548</v>
      </c>
      <c r="Z169" s="294" t="s">
        <v>549</v>
      </c>
      <c r="AA169" s="294" t="s">
        <v>548</v>
      </c>
      <c r="AD169" s="294" t="s">
        <v>549</v>
      </c>
      <c r="AE169" s="294" t="s">
        <v>548</v>
      </c>
      <c r="AH169" s="294" t="s">
        <v>549</v>
      </c>
      <c r="AI169" s="294" t="s">
        <v>548</v>
      </c>
      <c r="AL169" s="294" t="s">
        <v>549</v>
      </c>
      <c r="AM169" s="294" t="s">
        <v>548</v>
      </c>
      <c r="AP169" s="294" t="s">
        <v>549</v>
      </c>
      <c r="AQ169" s="294" t="s">
        <v>548</v>
      </c>
      <c r="AT169" s="285"/>
      <c r="AV169" s="486"/>
      <c r="AW169" s="486"/>
    </row>
    <row r="170" spans="1:51" ht="10.5" customHeight="1" x14ac:dyDescent="0.35">
      <c r="A170" s="284"/>
      <c r="B170" s="523"/>
      <c r="C170" s="523"/>
      <c r="F170" s="523"/>
      <c r="G170" s="523"/>
      <c r="J170" s="523"/>
      <c r="K170" s="523"/>
      <c r="N170" s="523"/>
      <c r="O170" s="523"/>
      <c r="R170" s="523"/>
      <c r="S170" s="523"/>
      <c r="V170" s="523"/>
      <c r="W170" s="523"/>
      <c r="Z170" s="523"/>
      <c r="AA170" s="523"/>
      <c r="AD170" s="523"/>
      <c r="AE170" s="523"/>
      <c r="AH170" s="523"/>
      <c r="AI170" s="523"/>
      <c r="AL170" s="523"/>
      <c r="AM170" s="523"/>
      <c r="AP170" s="523"/>
      <c r="AQ170" s="523"/>
      <c r="AT170" s="285"/>
      <c r="AV170" s="486"/>
      <c r="AW170" s="486"/>
    </row>
    <row r="171" spans="1:51" x14ac:dyDescent="0.35">
      <c r="A171" s="284"/>
      <c r="B171" s="507" t="str">
        <f>VLOOKUP(+B165,'[2]Twr Schedule'!$B$9:$C$611,2,FALSE)</f>
        <v>DA+0</v>
      </c>
      <c r="C171" s="507"/>
      <c r="F171" s="507" t="str">
        <f>VLOOKUP(+F165,'[2]Twr Schedule'!$B$9:$C$611,2,FALSE)</f>
        <v>DA-3</v>
      </c>
      <c r="G171" s="507"/>
      <c r="J171" s="507" t="str">
        <f>VLOOKUP(+J165,'[2]Twr Schedule'!$B$9:$C$611,2,FALSE)</f>
        <v>DA+3</v>
      </c>
      <c r="K171" s="507"/>
      <c r="N171" s="507" t="str">
        <f>VLOOKUP(+N165,'[2]Twr Schedule'!$B$9:$C$611,2,FALSE)</f>
        <v>DA-3</v>
      </c>
      <c r="O171" s="507"/>
      <c r="R171" s="507" t="str">
        <f>VLOOKUP(+R165,'[2]Twr Schedule'!$B$9:$C$611,2,FALSE)</f>
        <v>DC1+6</v>
      </c>
      <c r="S171" s="507"/>
      <c r="V171" s="507" t="str">
        <f>VLOOKUP(+V165,'[2]Twr Schedule'!$B$9:$C$611,2,FALSE)</f>
        <v>DC2+6</v>
      </c>
      <c r="W171" s="507"/>
      <c r="Z171" s="507" t="str">
        <f>VLOOKUP(+Z165,'[2]Twr Schedule'!$B$9:$C$611,2,FALSE)</f>
        <v>DA-3</v>
      </c>
      <c r="AA171" s="507"/>
      <c r="AD171" s="507" t="str">
        <f>VLOOKUP(+AD165,'[2]Twr Schedule'!$B$9:$C$611,2,FALSE)</f>
        <v>DA-3</v>
      </c>
      <c r="AE171" s="507"/>
      <c r="AH171" s="507" t="str">
        <f>VLOOKUP(+AH165,'[2]Twr Schedule'!$B$9:$C$611,2,FALSE)</f>
        <v>DA+3</v>
      </c>
      <c r="AI171" s="507"/>
      <c r="AL171" s="507" t="str">
        <f>VLOOKUP(+AL165,'[2]Twr Schedule'!$B$9:$C$611,2,FALSE)</f>
        <v>DA-3</v>
      </c>
      <c r="AM171" s="507"/>
      <c r="AP171" s="507" t="str">
        <f>VLOOKUP(+AP165,'[2]Twr Schedule'!$B$9:$C$611,2,FALSE)</f>
        <v>DA+3</v>
      </c>
      <c r="AQ171" s="507"/>
      <c r="AT171" s="285"/>
      <c r="AV171" s="486"/>
      <c r="AW171" s="486"/>
    </row>
    <row r="172" spans="1:51" x14ac:dyDescent="0.35">
      <c r="A172" s="284"/>
      <c r="B172" s="292"/>
      <c r="C172" s="292"/>
      <c r="F172" s="292"/>
      <c r="G172" s="292"/>
      <c r="J172" s="292"/>
      <c r="K172" s="292"/>
      <c r="N172" s="292"/>
      <c r="O172" s="292"/>
      <c r="R172" s="292"/>
      <c r="T172" s="292"/>
      <c r="V172" s="292"/>
      <c r="W172" s="292"/>
      <c r="Z172" s="292"/>
      <c r="AA172" s="292"/>
      <c r="AD172" s="292"/>
      <c r="AE172" s="292"/>
      <c r="AH172" s="292"/>
      <c r="AI172" s="292"/>
      <c r="AL172" s="292"/>
      <c r="AM172" s="292"/>
      <c r="AP172" s="292"/>
      <c r="AQ172" s="292"/>
      <c r="AT172" s="285"/>
      <c r="AV172" s="486"/>
      <c r="AW172" s="486"/>
    </row>
    <row r="173" spans="1:51" x14ac:dyDescent="0.35">
      <c r="A173" s="558" t="s">
        <v>646</v>
      </c>
      <c r="B173" s="558"/>
      <c r="C173" s="558"/>
      <c r="D173" s="558"/>
      <c r="E173" s="558"/>
      <c r="F173" s="558"/>
      <c r="G173" s="558"/>
      <c r="H173" s="558"/>
      <c r="I173" s="558"/>
      <c r="J173" s="558"/>
      <c r="K173" s="558"/>
      <c r="L173" s="558"/>
      <c r="M173" s="558"/>
      <c r="N173" s="558"/>
      <c r="O173" s="558"/>
      <c r="P173" s="558"/>
      <c r="Q173" s="558"/>
      <c r="R173" s="558"/>
      <c r="S173" s="558"/>
      <c r="T173" s="558"/>
      <c r="U173" s="558"/>
      <c r="V173" s="558"/>
      <c r="W173" s="558"/>
      <c r="X173" s="558"/>
      <c r="Y173" s="558"/>
      <c r="Z173" s="558"/>
      <c r="AA173" s="553" t="s">
        <v>647</v>
      </c>
      <c r="AB173" s="553"/>
      <c r="AC173" s="553"/>
      <c r="AD173" s="553"/>
      <c r="AE173" s="553"/>
      <c r="AF173" s="553"/>
      <c r="AG173" s="553"/>
      <c r="AH173" s="553"/>
      <c r="AI173" s="553"/>
      <c r="AJ173" s="553"/>
      <c r="AK173" s="553"/>
      <c r="AL173" s="553"/>
      <c r="AM173" s="553"/>
      <c r="AN173" s="553"/>
      <c r="AO173" s="553"/>
      <c r="AP173" s="553"/>
      <c r="AQ173" s="553"/>
      <c r="AR173" s="553"/>
      <c r="AT173" s="285"/>
      <c r="AV173" s="486"/>
      <c r="AW173" s="486"/>
    </row>
    <row r="174" spans="1:51" x14ac:dyDescent="0.35">
      <c r="A174" s="284"/>
      <c r="B174" s="546"/>
      <c r="C174" s="546"/>
      <c r="D174" s="546"/>
      <c r="E174" s="546"/>
      <c r="F174" s="546"/>
      <c r="G174" s="546"/>
      <c r="H174" s="546"/>
      <c r="I174" s="546"/>
      <c r="J174" s="546"/>
      <c r="K174" s="546"/>
      <c r="L174" s="546"/>
      <c r="M174" s="546"/>
      <c r="N174" s="546"/>
      <c r="O174" s="546"/>
      <c r="P174" s="546"/>
      <c r="Q174" s="546"/>
      <c r="R174" s="546"/>
      <c r="S174" s="546"/>
      <c r="T174" s="546"/>
      <c r="U174" s="546"/>
      <c r="V174" s="546"/>
      <c r="W174" s="546"/>
      <c r="X174" s="546"/>
      <c r="Y174" s="546"/>
      <c r="Z174" s="546"/>
      <c r="AA174" s="546"/>
      <c r="AT174" s="285"/>
      <c r="AV174" s="486"/>
      <c r="AW174" s="486"/>
    </row>
    <row r="175" spans="1:51" x14ac:dyDescent="0.35">
      <c r="A175" s="284"/>
      <c r="B175" s="486" t="str">
        <f>'[2]Twr Schedule'!B339</f>
        <v>33/6</v>
      </c>
      <c r="C175" s="486"/>
      <c r="F175" s="486" t="str">
        <f>'[2]Twr Schedule'!B341</f>
        <v>33/7</v>
      </c>
      <c r="G175" s="486"/>
      <c r="J175" s="486" t="str">
        <f>'[2]Twr Schedule'!B343</f>
        <v>33/8</v>
      </c>
      <c r="K175" s="486"/>
      <c r="N175" s="486" t="str">
        <f>'[2]Twr Schedule'!B345</f>
        <v>33/9</v>
      </c>
      <c r="O175" s="486"/>
      <c r="R175" s="486" t="str">
        <f>'[2]Twr Schedule'!B347</f>
        <v>33/10</v>
      </c>
      <c r="S175" s="486"/>
      <c r="V175" s="486" t="str">
        <f>'[2]Twr Schedule'!B349</f>
        <v>33/11</v>
      </c>
      <c r="W175" s="486"/>
      <c r="Z175" s="486" t="str">
        <f>'[2]Twr Schedule'!B351</f>
        <v>34/0</v>
      </c>
      <c r="AA175" s="486"/>
      <c r="AD175" s="486" t="str">
        <f>'[2]Twr Schedule'!B353</f>
        <v>34/1</v>
      </c>
      <c r="AE175" s="486"/>
      <c r="AH175" s="486" t="str">
        <f>'[2]Twr Schedule'!B355</f>
        <v>34/2</v>
      </c>
      <c r="AI175" s="486"/>
      <c r="AL175" s="486" t="str">
        <f>'[2]Twr Schedule'!B357</f>
        <v>34/3</v>
      </c>
      <c r="AM175" s="486"/>
      <c r="AP175" s="486" t="str">
        <f>'[2]Twr Schedule'!B359</f>
        <v>34/4</v>
      </c>
      <c r="AQ175" s="486"/>
      <c r="AT175" s="285"/>
      <c r="AV175" s="486"/>
      <c r="AW175" s="486"/>
    </row>
    <row r="176" spans="1:51" x14ac:dyDescent="0.35">
      <c r="A176" s="284"/>
      <c r="AT176" s="285"/>
      <c r="AV176" s="486"/>
      <c r="AW176" s="486"/>
    </row>
    <row r="177" spans="1:51" x14ac:dyDescent="0.35">
      <c r="A177" s="284"/>
      <c r="AT177" s="285"/>
      <c r="AV177" s="486"/>
      <c r="AW177" s="486"/>
    </row>
    <row r="178" spans="1:51" x14ac:dyDescent="0.35">
      <c r="A178" s="284"/>
      <c r="B178" s="294" t="s">
        <v>551</v>
      </c>
      <c r="C178" s="294" t="s">
        <v>550</v>
      </c>
      <c r="D178" s="488">
        <f>VLOOKUP(B175,[2]Progress!$B$9:$D$310,3,FALSE)</f>
        <v>394</v>
      </c>
      <c r="E178" s="487"/>
      <c r="F178" s="294" t="s">
        <v>551</v>
      </c>
      <c r="G178" s="294" t="s">
        <v>550</v>
      </c>
      <c r="H178" s="537">
        <f>VLOOKUP(F175,[2]Progress!$B$9:$D$310,3,FALSE)</f>
        <v>439.95</v>
      </c>
      <c r="I178" s="538"/>
      <c r="J178" s="308" t="s">
        <v>551</v>
      </c>
      <c r="K178" s="308" t="s">
        <v>550</v>
      </c>
      <c r="L178" s="537">
        <f>VLOOKUP(J175,[2]Progress!$B$9:$D$310,3,FALSE)</f>
        <v>355.05</v>
      </c>
      <c r="M178" s="538"/>
      <c r="N178" s="308" t="s">
        <v>551</v>
      </c>
      <c r="O178" s="308" t="s">
        <v>550</v>
      </c>
      <c r="P178" s="537">
        <f>VLOOKUP(N175,[2]Progress!$B$9:$D$310,3,FALSE)</f>
        <v>410</v>
      </c>
      <c r="Q178" s="538"/>
      <c r="R178" s="308" t="s">
        <v>551</v>
      </c>
      <c r="S178" s="308" t="s">
        <v>550</v>
      </c>
      <c r="T178" s="537">
        <f>VLOOKUP(R175,[2]Progress!$B$9:$D$310,3,FALSE)</f>
        <v>410</v>
      </c>
      <c r="U178" s="538"/>
      <c r="V178" s="308" t="s">
        <v>551</v>
      </c>
      <c r="W178" s="308" t="s">
        <v>550</v>
      </c>
      <c r="X178" s="537">
        <f>VLOOKUP(V175,[2]Progress!$B$9:$D$310,3,FALSE)</f>
        <v>421.49599999999998</v>
      </c>
      <c r="Y178" s="538"/>
      <c r="Z178" s="308" t="s">
        <v>551</v>
      </c>
      <c r="AA178" s="308" t="s">
        <v>550</v>
      </c>
      <c r="AB178" s="537">
        <f>VLOOKUP(Z175,[2]Progress!$B$9:$D$310,3,FALSE)</f>
        <v>418</v>
      </c>
      <c r="AC178" s="538"/>
      <c r="AD178" s="308" t="s">
        <v>551</v>
      </c>
      <c r="AE178" s="308" t="s">
        <v>550</v>
      </c>
      <c r="AF178" s="537">
        <f>VLOOKUP(AD175,[2]Progress!$B$9:$D$310,3,FALSE)</f>
        <v>378</v>
      </c>
      <c r="AG178" s="538"/>
      <c r="AH178" s="308" t="s">
        <v>551</v>
      </c>
      <c r="AI178" s="308" t="s">
        <v>550</v>
      </c>
      <c r="AJ178" s="537">
        <f>VLOOKUP(AH175,[2]Progress!$B$9:$D$310,3,FALSE)</f>
        <v>417</v>
      </c>
      <c r="AK178" s="538"/>
      <c r="AL178" s="308" t="s">
        <v>551</v>
      </c>
      <c r="AM178" s="308" t="s">
        <v>550</v>
      </c>
      <c r="AN178" s="537">
        <f>VLOOKUP(AL175,[2]Progress!$B$9:$D$310,3,FALSE)</f>
        <v>395</v>
      </c>
      <c r="AO178" s="538"/>
      <c r="AP178" s="308" t="s">
        <v>551</v>
      </c>
      <c r="AQ178" s="308" t="s">
        <v>550</v>
      </c>
      <c r="AR178" s="537">
        <f>VLOOKUP(AP175,[2]Progress!$B$9:$D$310,3,FALSE)</f>
        <v>364</v>
      </c>
      <c r="AS178" s="539"/>
      <c r="AT178" s="285"/>
      <c r="AV178" s="486">
        <f>D178+H178+L178+P178+T178+X178+AB178+AF178+AJ178+AN178+AR178</f>
        <v>4402.4960000000001</v>
      </c>
      <c r="AW178" s="486"/>
      <c r="AY178" s="283">
        <v>11</v>
      </c>
    </row>
    <row r="179" spans="1:51" x14ac:dyDescent="0.35">
      <c r="A179" s="284"/>
      <c r="B179" s="294" t="s">
        <v>549</v>
      </c>
      <c r="C179" s="294" t="s">
        <v>548</v>
      </c>
      <c r="F179" s="294" t="s">
        <v>549</v>
      </c>
      <c r="G179" s="294" t="s">
        <v>548</v>
      </c>
      <c r="J179" s="294" t="s">
        <v>549</v>
      </c>
      <c r="K179" s="294" t="s">
        <v>548</v>
      </c>
      <c r="N179" s="294" t="s">
        <v>549</v>
      </c>
      <c r="O179" s="294" t="s">
        <v>548</v>
      </c>
      <c r="R179" s="294" t="s">
        <v>549</v>
      </c>
      <c r="S179" s="294" t="s">
        <v>548</v>
      </c>
      <c r="V179" s="294" t="s">
        <v>549</v>
      </c>
      <c r="W179" s="294" t="s">
        <v>548</v>
      </c>
      <c r="Z179" s="294" t="s">
        <v>549</v>
      </c>
      <c r="AA179" s="294" t="s">
        <v>548</v>
      </c>
      <c r="AD179" s="294" t="s">
        <v>549</v>
      </c>
      <c r="AE179" s="294" t="s">
        <v>548</v>
      </c>
      <c r="AH179" s="294" t="s">
        <v>549</v>
      </c>
      <c r="AI179" s="294" t="s">
        <v>548</v>
      </c>
      <c r="AL179" s="294" t="s">
        <v>549</v>
      </c>
      <c r="AM179" s="294" t="s">
        <v>548</v>
      </c>
      <c r="AP179" s="294" t="s">
        <v>549</v>
      </c>
      <c r="AQ179" s="294" t="s">
        <v>548</v>
      </c>
      <c r="AT179" s="285"/>
      <c r="AV179" s="486"/>
      <c r="AW179" s="486"/>
    </row>
    <row r="180" spans="1:51" ht="10.5" customHeight="1" x14ac:dyDescent="0.35">
      <c r="A180" s="284"/>
      <c r="B180" s="523"/>
      <c r="C180" s="523"/>
      <c r="F180" s="523"/>
      <c r="G180" s="523"/>
      <c r="J180" s="523"/>
      <c r="K180" s="523"/>
      <c r="N180" s="523"/>
      <c r="O180" s="523"/>
      <c r="R180" s="523"/>
      <c r="S180" s="523"/>
      <c r="V180" s="523"/>
      <c r="W180" s="523"/>
      <c r="Z180" s="523"/>
      <c r="AA180" s="523"/>
      <c r="AD180" s="523"/>
      <c r="AE180" s="523"/>
      <c r="AH180" s="523"/>
      <c r="AI180" s="523"/>
      <c r="AL180" s="523"/>
      <c r="AM180" s="523"/>
      <c r="AP180" s="523"/>
      <c r="AQ180" s="523"/>
      <c r="AT180" s="285"/>
      <c r="AV180" s="486"/>
      <c r="AW180" s="486"/>
    </row>
    <row r="181" spans="1:51" x14ac:dyDescent="0.35">
      <c r="A181" s="284"/>
      <c r="B181" s="507" t="str">
        <f>VLOOKUP(+B175,'[2]Twr Schedule'!$B$9:$C$611,2,FALSE)</f>
        <v>DA+3</v>
      </c>
      <c r="C181" s="507"/>
      <c r="F181" s="507" t="str">
        <f>VLOOKUP(+F175,'[2]Twr Schedule'!$B$9:$C$611,2,FALSE)</f>
        <v>DA+3</v>
      </c>
      <c r="G181" s="507"/>
      <c r="J181" s="507" t="str">
        <f>VLOOKUP(+J175,'[2]Twr Schedule'!$B$9:$C$611,2,FALSE)</f>
        <v>DA+3</v>
      </c>
      <c r="K181" s="507"/>
      <c r="N181" s="507" t="str">
        <f>VLOOKUP(+N175,'[2]Twr Schedule'!$B$9:$C$611,2,FALSE)</f>
        <v>DA+0</v>
      </c>
      <c r="O181" s="507"/>
      <c r="R181" s="507" t="str">
        <f>VLOOKUP(+R175,'[2]Twr Schedule'!$B$9:$C$611,2,FALSE)</f>
        <v>DA+3</v>
      </c>
      <c r="S181" s="507"/>
      <c r="V181" s="507" t="str">
        <f>VLOOKUP(+V175,'[2]Twr Schedule'!$B$9:$C$611,2,FALSE)</f>
        <v>DA+3</v>
      </c>
      <c r="W181" s="507"/>
      <c r="Z181" s="507" t="str">
        <f>VLOOKUP(+Z175,'[2]Twr Schedule'!$B$9:$C$611,2,FALSE)</f>
        <v>DB1+0</v>
      </c>
      <c r="AA181" s="507"/>
      <c r="AD181" s="507" t="str">
        <f>VLOOKUP(+AD175,'[2]Twr Schedule'!$B$9:$C$611,2,FALSE)</f>
        <v>DA+3</v>
      </c>
      <c r="AE181" s="507"/>
      <c r="AH181" s="507" t="str">
        <f>VLOOKUP(+AH175,'[2]Twr Schedule'!$B$9:$C$611,2,FALSE)</f>
        <v>DA+3</v>
      </c>
      <c r="AI181" s="507"/>
      <c r="AL181" s="507" t="str">
        <f>VLOOKUP(+AL175,'[2]Twr Schedule'!$B$9:$C$611,2,FALSE)</f>
        <v>DA+3</v>
      </c>
      <c r="AM181" s="507"/>
      <c r="AP181" s="507" t="str">
        <f>VLOOKUP(+AP175,'[2]Twr Schedule'!$B$9:$C$611,2,FALSE)</f>
        <v>DA-3</v>
      </c>
      <c r="AQ181" s="507"/>
      <c r="AT181" s="285"/>
      <c r="AV181" s="486"/>
      <c r="AW181" s="486"/>
    </row>
    <row r="182" spans="1:51" x14ac:dyDescent="0.35">
      <c r="A182" s="284"/>
      <c r="AT182" s="285"/>
      <c r="AV182" s="486"/>
      <c r="AW182" s="486"/>
    </row>
    <row r="183" spans="1:51" x14ac:dyDescent="0.35">
      <c r="A183" s="553" t="s">
        <v>647</v>
      </c>
      <c r="B183" s="553"/>
      <c r="C183" s="553"/>
      <c r="D183" s="553"/>
      <c r="E183" s="553"/>
      <c r="F183" s="553"/>
      <c r="G183" s="553"/>
      <c r="H183" s="553"/>
      <c r="I183" s="553"/>
      <c r="J183" s="553"/>
      <c r="K183" s="553"/>
      <c r="L183" s="553"/>
      <c r="M183" s="553"/>
      <c r="N183" s="553"/>
      <c r="O183" s="534" t="s">
        <v>648</v>
      </c>
      <c r="P183" s="535"/>
      <c r="Q183" s="535"/>
      <c r="R183" s="535"/>
      <c r="S183" s="535"/>
      <c r="T183" s="535"/>
      <c r="U183" s="535"/>
      <c r="V183" s="535"/>
      <c r="W183" s="535"/>
      <c r="X183" s="535"/>
      <c r="Y183" s="535"/>
      <c r="Z183" s="535"/>
      <c r="AA183" s="535"/>
      <c r="AB183" s="535"/>
      <c r="AC183" s="535"/>
      <c r="AD183" s="535"/>
      <c r="AE183" s="535"/>
      <c r="AF183" s="535"/>
      <c r="AG183" s="535"/>
      <c r="AH183" s="535"/>
      <c r="AI183" s="535"/>
      <c r="AJ183" s="535"/>
      <c r="AK183" s="535"/>
      <c r="AL183" s="535"/>
      <c r="AM183" s="535"/>
      <c r="AN183" s="535"/>
      <c r="AO183" s="535"/>
      <c r="AP183" s="535"/>
      <c r="AQ183" s="535"/>
      <c r="AR183" s="536"/>
      <c r="AT183" s="285"/>
      <c r="AV183" s="486"/>
      <c r="AW183" s="486"/>
    </row>
    <row r="184" spans="1:51" x14ac:dyDescent="0.35">
      <c r="A184" s="284"/>
      <c r="AT184" s="285"/>
      <c r="AV184" s="486"/>
      <c r="AW184" s="486"/>
    </row>
    <row r="185" spans="1:51" x14ac:dyDescent="0.35">
      <c r="A185" s="284"/>
      <c r="B185" s="486" t="str">
        <f>'[2]Twr Schedule'!B361</f>
        <v>34/5</v>
      </c>
      <c r="C185" s="486"/>
      <c r="F185" s="486" t="str">
        <f>'[2]Twr Schedule'!B363</f>
        <v>34/6</v>
      </c>
      <c r="G185" s="486"/>
      <c r="J185" s="486" t="str">
        <f>'[2]Twr Schedule'!B365</f>
        <v>34/7</v>
      </c>
      <c r="K185" s="486"/>
      <c r="N185" s="486" t="str">
        <f>'[2]Twr Schedule'!B367</f>
        <v>35/0</v>
      </c>
      <c r="O185" s="486"/>
      <c r="R185" s="486" t="str">
        <f>'[2]Twr Schedule'!B369</f>
        <v>35/1</v>
      </c>
      <c r="S185" s="486"/>
      <c r="V185" s="486" t="str">
        <f>'[2]Twr Schedule'!B371</f>
        <v>35/2</v>
      </c>
      <c r="W185" s="486"/>
      <c r="Z185" s="486" t="str">
        <f>'[2]Twr Schedule'!B373</f>
        <v>35/3</v>
      </c>
      <c r="AA185" s="486"/>
      <c r="AD185" s="486" t="str">
        <f>'[2]Twr Schedule'!B375</f>
        <v>35/4</v>
      </c>
      <c r="AE185" s="486"/>
      <c r="AH185" s="486" t="str">
        <f>'[2]Twr Schedule'!B377</f>
        <v>35/5</v>
      </c>
      <c r="AI185" s="486"/>
      <c r="AL185" s="486" t="str">
        <f>'[2]Twr Schedule'!B379</f>
        <v>35/6</v>
      </c>
      <c r="AM185" s="486"/>
      <c r="AP185" s="486" t="str">
        <f>'[2]Twr Schedule'!B381</f>
        <v>35/7</v>
      </c>
      <c r="AQ185" s="486"/>
      <c r="AT185" s="285"/>
      <c r="AV185" s="486"/>
      <c r="AW185" s="486"/>
    </row>
    <row r="186" spans="1:51" x14ac:dyDescent="0.35">
      <c r="A186" s="284"/>
      <c r="AT186" s="285"/>
      <c r="AV186" s="486"/>
      <c r="AW186" s="486"/>
    </row>
    <row r="187" spans="1:51" x14ac:dyDescent="0.35">
      <c r="A187" s="284"/>
      <c r="AT187" s="285"/>
      <c r="AV187" s="486"/>
      <c r="AW187" s="486"/>
    </row>
    <row r="188" spans="1:51" x14ac:dyDescent="0.35">
      <c r="A188" s="284"/>
      <c r="B188" s="294" t="s">
        <v>551</v>
      </c>
      <c r="C188" s="294" t="s">
        <v>550</v>
      </c>
      <c r="D188" s="488">
        <f>VLOOKUP(B185,[2]Progress!$B$9:$D$310,3,FALSE)</f>
        <v>397</v>
      </c>
      <c r="E188" s="487"/>
      <c r="F188" s="294" t="s">
        <v>551</v>
      </c>
      <c r="G188" s="294" t="s">
        <v>550</v>
      </c>
      <c r="H188" s="488">
        <f>VLOOKUP(F185,[2]Progress!$B$9:$D$310,3,FALSE)</f>
        <v>419</v>
      </c>
      <c r="I188" s="487"/>
      <c r="J188" s="294" t="s">
        <v>551</v>
      </c>
      <c r="K188" s="294" t="s">
        <v>550</v>
      </c>
      <c r="L188" s="537">
        <f>VLOOKUP(J185,[2]Progress!$B$9:$D$310,3,FALSE)</f>
        <v>405.22800000000001</v>
      </c>
      <c r="M188" s="538"/>
      <c r="N188" s="294" t="s">
        <v>551</v>
      </c>
      <c r="O188" s="294" t="s">
        <v>550</v>
      </c>
      <c r="P188" s="488">
        <f>VLOOKUP(N185,[2]Progress!$B$9:$D$310,3,FALSE)</f>
        <v>383</v>
      </c>
      <c r="Q188" s="487"/>
      <c r="R188" s="294" t="s">
        <v>551</v>
      </c>
      <c r="S188" s="294" t="s">
        <v>550</v>
      </c>
      <c r="T188" s="488">
        <f>VLOOKUP(R185,[2]Progress!$B$9:$D$310,3,FALSE)</f>
        <v>397</v>
      </c>
      <c r="U188" s="487"/>
      <c r="V188" s="294" t="s">
        <v>551</v>
      </c>
      <c r="W188" s="294" t="s">
        <v>550</v>
      </c>
      <c r="X188" s="488">
        <f>VLOOKUP(V185,[2]Progress!$B$9:$D$310,3,FALSE)</f>
        <v>345</v>
      </c>
      <c r="Y188" s="487"/>
      <c r="Z188" s="294" t="s">
        <v>551</v>
      </c>
      <c r="AA188" s="294" t="s">
        <v>550</v>
      </c>
      <c r="AB188" s="530">
        <f>VLOOKUP(Z185,[2]Progress!$B$9:$D$310,3,FALSE)</f>
        <v>389</v>
      </c>
      <c r="AC188" s="531"/>
      <c r="AD188" s="294" t="s">
        <v>551</v>
      </c>
      <c r="AE188" s="294" t="s">
        <v>550</v>
      </c>
      <c r="AF188" s="488">
        <f>VLOOKUP(AD185,[2]Progress!$B$9:$D$310,3,FALSE)</f>
        <v>416</v>
      </c>
      <c r="AG188" s="487"/>
      <c r="AH188" s="294" t="s">
        <v>551</v>
      </c>
      <c r="AI188" s="294" t="s">
        <v>550</v>
      </c>
      <c r="AJ188" s="488">
        <f>VLOOKUP(AH185,[2]Progress!$B$9:$D$310,3,FALSE)</f>
        <v>414</v>
      </c>
      <c r="AK188" s="487"/>
      <c r="AL188" s="294" t="s">
        <v>551</v>
      </c>
      <c r="AM188" s="294" t="s">
        <v>550</v>
      </c>
      <c r="AN188" s="488">
        <f>VLOOKUP(AL185,[2]Progress!$B$9:$D$310,3,FALSE)</f>
        <v>415</v>
      </c>
      <c r="AO188" s="487"/>
      <c r="AP188" s="294" t="s">
        <v>551</v>
      </c>
      <c r="AQ188" s="294" t="s">
        <v>550</v>
      </c>
      <c r="AR188" s="488">
        <f>VLOOKUP(AP185,[2]Progress!$B$9:$D$310,3,FALSE)</f>
        <v>404</v>
      </c>
      <c r="AS188" s="486"/>
      <c r="AT188" s="285"/>
      <c r="AV188" s="486">
        <f>D188+H188+L188+P188+T188+X188+AB188+AF188+AJ188+AN188+AR188</f>
        <v>4384.2280000000001</v>
      </c>
      <c r="AW188" s="486"/>
      <c r="AY188" s="283">
        <v>11</v>
      </c>
    </row>
    <row r="189" spans="1:51" x14ac:dyDescent="0.35">
      <c r="A189" s="284"/>
      <c r="B189" s="294" t="s">
        <v>549</v>
      </c>
      <c r="C189" s="294" t="s">
        <v>548</v>
      </c>
      <c r="F189" s="294" t="s">
        <v>549</v>
      </c>
      <c r="G189" s="294" t="s">
        <v>548</v>
      </c>
      <c r="J189" s="294" t="s">
        <v>549</v>
      </c>
      <c r="K189" s="294" t="s">
        <v>548</v>
      </c>
      <c r="N189" s="294" t="s">
        <v>549</v>
      </c>
      <c r="O189" s="294" t="s">
        <v>548</v>
      </c>
      <c r="R189" s="294" t="s">
        <v>549</v>
      </c>
      <c r="S189" s="294" t="s">
        <v>548</v>
      </c>
      <c r="V189" s="294" t="s">
        <v>549</v>
      </c>
      <c r="W189" s="294" t="s">
        <v>548</v>
      </c>
      <c r="Z189" s="294" t="s">
        <v>549</v>
      </c>
      <c r="AA189" s="294" t="s">
        <v>548</v>
      </c>
      <c r="AD189" s="294" t="s">
        <v>549</v>
      </c>
      <c r="AE189" s="294" t="s">
        <v>548</v>
      </c>
      <c r="AH189" s="294" t="s">
        <v>549</v>
      </c>
      <c r="AI189" s="294" t="s">
        <v>548</v>
      </c>
      <c r="AL189" s="294" t="s">
        <v>549</v>
      </c>
      <c r="AM189" s="294" t="s">
        <v>548</v>
      </c>
      <c r="AP189" s="294" t="s">
        <v>549</v>
      </c>
      <c r="AQ189" s="294" t="s">
        <v>548</v>
      </c>
      <c r="AT189" s="285"/>
      <c r="AV189" s="486"/>
      <c r="AW189" s="486"/>
    </row>
    <row r="190" spans="1:51" ht="10.5" customHeight="1" x14ac:dyDescent="0.35">
      <c r="A190" s="284"/>
      <c r="B190" s="523"/>
      <c r="C190" s="523"/>
      <c r="F190" s="523"/>
      <c r="G190" s="523"/>
      <c r="J190" s="523"/>
      <c r="K190" s="523"/>
      <c r="N190" s="523"/>
      <c r="O190" s="523"/>
      <c r="R190" s="523"/>
      <c r="S190" s="523"/>
      <c r="V190" s="523"/>
      <c r="W190" s="523"/>
      <c r="Z190" s="523"/>
      <c r="AA190" s="523"/>
      <c r="AD190" s="523"/>
      <c r="AE190" s="523"/>
      <c r="AH190" s="523"/>
      <c r="AI190" s="523"/>
      <c r="AL190" s="523"/>
      <c r="AM190" s="523"/>
      <c r="AP190" s="523"/>
      <c r="AQ190" s="523"/>
      <c r="AT190" s="285"/>
      <c r="AV190" s="486"/>
      <c r="AW190" s="486"/>
    </row>
    <row r="191" spans="1:51" x14ac:dyDescent="0.35">
      <c r="A191" s="284"/>
      <c r="B191" s="507" t="str">
        <f>VLOOKUP(+B185,'[2]Twr Schedule'!$B$9:$C$611,2,FALSE)</f>
        <v>DA+0</v>
      </c>
      <c r="C191" s="507"/>
      <c r="F191" s="507" t="str">
        <f>VLOOKUP(+F185,'[2]Twr Schedule'!$B$9:$C$611,2,FALSE)</f>
        <v>DA+0</v>
      </c>
      <c r="G191" s="507"/>
      <c r="J191" s="507" t="str">
        <f>VLOOKUP(+J185,'[2]Twr Schedule'!$B$9:$C$611,2,FALSE)</f>
        <v>DA+3</v>
      </c>
      <c r="K191" s="507"/>
      <c r="N191" s="507" t="str">
        <f>VLOOKUP(+N185,'[2]Twr Schedule'!$B$9:$C$611,2,FALSE)</f>
        <v>DC1+0</v>
      </c>
      <c r="O191" s="507"/>
      <c r="R191" s="507" t="str">
        <f>VLOOKUP(+R185,'[2]Twr Schedule'!$B$9:$C$611,2,FALSE)</f>
        <v>DA+3</v>
      </c>
      <c r="S191" s="507"/>
      <c r="V191" s="507" t="str">
        <f>VLOOKUP(+V185,'[2]Twr Schedule'!$B$9:$C$611,2,FALSE)</f>
        <v>DA-3</v>
      </c>
      <c r="W191" s="507"/>
      <c r="Z191" s="507" t="str">
        <f>VLOOKUP(+Z185,'[2]Twr Schedule'!$B$9:$C$611,2,FALSE)</f>
        <v>DA+0</v>
      </c>
      <c r="AA191" s="507"/>
      <c r="AD191" s="507" t="str">
        <f>VLOOKUP(+AD185,'[2]Twr Schedule'!$B$9:$C$611,2,FALSE)</f>
        <v>DA+0</v>
      </c>
      <c r="AE191" s="507"/>
      <c r="AH191" s="507" t="str">
        <f>VLOOKUP(+AH185,'[2]Twr Schedule'!$B$9:$C$611,2,FALSE)</f>
        <v>DA+3</v>
      </c>
      <c r="AI191" s="507"/>
      <c r="AL191" s="507" t="str">
        <f>VLOOKUP(+AL185,'[2]Twr Schedule'!$B$9:$C$611,2,FALSE)</f>
        <v>DA+0</v>
      </c>
      <c r="AM191" s="507"/>
      <c r="AP191" s="507" t="str">
        <f>VLOOKUP(+AP185,'[2]Twr Schedule'!$B$9:$C$611,2,FALSE)</f>
        <v>DA+3</v>
      </c>
      <c r="AQ191" s="507"/>
      <c r="AT191" s="285"/>
      <c r="AV191" s="486"/>
      <c r="AW191" s="486"/>
    </row>
    <row r="192" spans="1:51" x14ac:dyDescent="0.35">
      <c r="A192" s="284"/>
      <c r="AB192" s="283" t="s">
        <v>569</v>
      </c>
      <c r="AL192" s="292"/>
      <c r="AM192" s="292"/>
      <c r="AT192" s="285"/>
      <c r="AV192" s="486"/>
      <c r="AW192" s="486"/>
    </row>
    <row r="193" spans="1:51" x14ac:dyDescent="0.35">
      <c r="A193" s="284"/>
      <c r="AA193" s="283" t="s">
        <v>568</v>
      </c>
      <c r="AT193" s="285"/>
      <c r="AV193" s="486"/>
      <c r="AW193" s="486"/>
    </row>
    <row r="194" spans="1:51" x14ac:dyDescent="0.35">
      <c r="A194" s="534" t="s">
        <v>648</v>
      </c>
      <c r="B194" s="535"/>
      <c r="C194" s="535"/>
      <c r="D194" s="535"/>
      <c r="E194" s="535"/>
      <c r="F194" s="535"/>
      <c r="G194" s="535"/>
      <c r="H194" s="535"/>
      <c r="I194" s="535"/>
      <c r="J194" s="536"/>
      <c r="K194" s="481" t="s">
        <v>649</v>
      </c>
      <c r="L194" s="481"/>
      <c r="M194" s="481"/>
      <c r="N194" s="481"/>
      <c r="O194" s="481"/>
      <c r="P194" s="481"/>
      <c r="Q194" s="481"/>
      <c r="R194" s="481"/>
      <c r="S194" s="481"/>
      <c r="T194" s="481"/>
      <c r="U194" s="481"/>
      <c r="V194" s="481"/>
      <c r="W194" s="481"/>
      <c r="X194" s="481"/>
      <c r="Y194" s="481"/>
      <c r="Z194" s="481"/>
      <c r="AA194" s="481"/>
      <c r="AB194" s="481"/>
      <c r="AC194" s="481"/>
      <c r="AD194" s="481"/>
      <c r="AE194" s="481"/>
      <c r="AF194" s="481"/>
      <c r="AG194" s="481"/>
      <c r="AH194" s="481"/>
      <c r="AI194" s="481"/>
      <c r="AJ194" s="481"/>
      <c r="AK194" s="481"/>
      <c r="AL194" s="481"/>
      <c r="AM194" s="481"/>
      <c r="AN194" s="481"/>
      <c r="AO194" s="481"/>
      <c r="AP194" s="481"/>
      <c r="AQ194" s="481"/>
      <c r="AR194" s="481"/>
      <c r="AT194" s="285"/>
      <c r="AV194" s="486"/>
      <c r="AW194" s="486"/>
    </row>
    <row r="195" spans="1:51" x14ac:dyDescent="0.35">
      <c r="A195" s="284"/>
      <c r="B195" s="486" t="str">
        <f>'[2]Twr Schedule'!B383</f>
        <v>35/8</v>
      </c>
      <c r="C195" s="486"/>
      <c r="F195" s="486" t="str">
        <f>'[2]Twr Schedule'!B385</f>
        <v>35/9</v>
      </c>
      <c r="G195" s="486"/>
      <c r="J195" s="486" t="str">
        <f>'[2]Twr Schedule'!B387</f>
        <v>36/0</v>
      </c>
      <c r="K195" s="486"/>
      <c r="N195" s="486" t="str">
        <f>'[2]Twr Schedule'!B389</f>
        <v>36/1</v>
      </c>
      <c r="O195" s="486"/>
      <c r="R195" s="486" t="str">
        <f>'[2]Twr Schedule'!B391</f>
        <v>36/2</v>
      </c>
      <c r="S195" s="486"/>
      <c r="V195" s="486" t="str">
        <f>'[2]Twr Schedule'!B393</f>
        <v>36/3</v>
      </c>
      <c r="W195" s="486"/>
      <c r="Z195" s="486" t="str">
        <f>'[2]Twr Schedule'!B395</f>
        <v>36/4</v>
      </c>
      <c r="AA195" s="486"/>
      <c r="AD195" s="486" t="str">
        <f>'[2]Twr Schedule'!B397</f>
        <v>36/5</v>
      </c>
      <c r="AE195" s="486"/>
      <c r="AH195" s="486" t="str">
        <f>'[2]Twr Schedule'!B399</f>
        <v>36/6</v>
      </c>
      <c r="AI195" s="486"/>
      <c r="AL195" s="486" t="str">
        <f>'[2]Twr Schedule'!B401</f>
        <v>36/7</v>
      </c>
      <c r="AM195" s="486"/>
      <c r="AP195" s="486" t="str">
        <f>'[2]Twr Schedule'!B403</f>
        <v>36/8</v>
      </c>
      <c r="AQ195" s="486"/>
      <c r="AT195" s="285"/>
      <c r="AV195" s="486"/>
      <c r="AW195" s="486"/>
    </row>
    <row r="196" spans="1:51" x14ac:dyDescent="0.35">
      <c r="A196" s="284"/>
      <c r="AT196" s="285"/>
      <c r="AV196" s="486"/>
      <c r="AW196" s="486"/>
    </row>
    <row r="197" spans="1:51" x14ac:dyDescent="0.35">
      <c r="A197" s="284"/>
      <c r="AT197" s="285"/>
      <c r="AV197" s="486"/>
      <c r="AW197" s="486"/>
    </row>
    <row r="198" spans="1:51" x14ac:dyDescent="0.35">
      <c r="A198" s="284"/>
      <c r="B198" s="294" t="s">
        <v>551</v>
      </c>
      <c r="C198" s="294" t="s">
        <v>550</v>
      </c>
      <c r="D198" s="488">
        <f>VLOOKUP(B195,[2]Progress!$B$9:$D$310,3,FALSE)</f>
        <v>373</v>
      </c>
      <c r="E198" s="487"/>
      <c r="F198" s="294" t="s">
        <v>551</v>
      </c>
      <c r="G198" s="294" t="s">
        <v>550</v>
      </c>
      <c r="H198" s="537">
        <f>VLOOKUP(F195,[2]Progress!$B$9:$D$310,3,FALSE)</f>
        <v>421.04899999999998</v>
      </c>
      <c r="I198" s="538"/>
      <c r="J198" s="308" t="s">
        <v>551</v>
      </c>
      <c r="K198" s="308" t="s">
        <v>550</v>
      </c>
      <c r="L198" s="537">
        <f>VLOOKUP(J195,[2]Progress!$B$9:$D$310,3,FALSE)</f>
        <v>401</v>
      </c>
      <c r="M198" s="538"/>
      <c r="N198" s="308" t="s">
        <v>551</v>
      </c>
      <c r="O198" s="308" t="s">
        <v>550</v>
      </c>
      <c r="P198" s="537">
        <f>VLOOKUP(N195,[2]Progress!$B$9:$D$310,3,FALSE)</f>
        <v>412</v>
      </c>
      <c r="Q198" s="538"/>
      <c r="R198" s="308" t="s">
        <v>551</v>
      </c>
      <c r="S198" s="308" t="s">
        <v>550</v>
      </c>
      <c r="T198" s="537">
        <f>VLOOKUP(R195,[2]Progress!$B$9:$D$310,3,FALSE)</f>
        <v>415</v>
      </c>
      <c r="U198" s="538"/>
      <c r="V198" s="308" t="s">
        <v>551</v>
      </c>
      <c r="W198" s="308" t="s">
        <v>550</v>
      </c>
      <c r="X198" s="537">
        <f>VLOOKUP(V195,[2]Progress!$B$9:$D$310,3,FALSE)</f>
        <v>411</v>
      </c>
      <c r="Y198" s="538"/>
      <c r="Z198" s="308" t="s">
        <v>551</v>
      </c>
      <c r="AA198" s="308" t="s">
        <v>550</v>
      </c>
      <c r="AB198" s="537">
        <f>VLOOKUP(Z195,[2]Progress!$B$9:$D$310,3,FALSE)</f>
        <v>395</v>
      </c>
      <c r="AC198" s="538"/>
      <c r="AD198" s="308" t="s">
        <v>551</v>
      </c>
      <c r="AE198" s="308" t="s">
        <v>550</v>
      </c>
      <c r="AF198" s="537">
        <f>VLOOKUP(AD195,[2]Progress!$B$9:$D$310,3,FALSE)</f>
        <v>402</v>
      </c>
      <c r="AG198" s="538"/>
      <c r="AH198" s="308" t="s">
        <v>551</v>
      </c>
      <c r="AI198" s="308" t="s">
        <v>550</v>
      </c>
      <c r="AJ198" s="537">
        <f>VLOOKUP(AH195,[2]Progress!$B$9:$D$310,3,FALSE)</f>
        <v>432</v>
      </c>
      <c r="AK198" s="538"/>
      <c r="AL198" s="308" t="s">
        <v>551</v>
      </c>
      <c r="AM198" s="308" t="s">
        <v>550</v>
      </c>
      <c r="AN198" s="537">
        <f>VLOOKUP(AL195,[2]Progress!$B$9:$D$310,3,FALSE)</f>
        <v>392.01100000000002</v>
      </c>
      <c r="AO198" s="538"/>
      <c r="AP198" s="308" t="s">
        <v>551</v>
      </c>
      <c r="AQ198" s="308" t="s">
        <v>550</v>
      </c>
      <c r="AR198" s="537">
        <f>VLOOKUP(AP195,[2]Progress!$B$9:$D$310,3,FALSE)</f>
        <v>352.98899999999998</v>
      </c>
      <c r="AS198" s="539"/>
      <c r="AT198" s="285"/>
      <c r="AV198" s="486">
        <f>D198+H198+L198+P198+T198+X198+AB198+AF198+AJ198+AN198+AR198</f>
        <v>4407.049</v>
      </c>
      <c r="AW198" s="486"/>
      <c r="AY198" s="283">
        <v>11</v>
      </c>
    </row>
    <row r="199" spans="1:51" x14ac:dyDescent="0.35">
      <c r="A199" s="284"/>
      <c r="B199" s="294" t="s">
        <v>549</v>
      </c>
      <c r="C199" s="294" t="s">
        <v>548</v>
      </c>
      <c r="F199" s="294" t="s">
        <v>549</v>
      </c>
      <c r="G199" s="294" t="s">
        <v>548</v>
      </c>
      <c r="J199" s="294" t="s">
        <v>549</v>
      </c>
      <c r="K199" s="294" t="s">
        <v>548</v>
      </c>
      <c r="N199" s="294" t="s">
        <v>549</v>
      </c>
      <c r="O199" s="294" t="s">
        <v>548</v>
      </c>
      <c r="R199" s="294" t="s">
        <v>549</v>
      </c>
      <c r="S199" s="294" t="s">
        <v>548</v>
      </c>
      <c r="V199" s="294" t="s">
        <v>549</v>
      </c>
      <c r="W199" s="294" t="s">
        <v>548</v>
      </c>
      <c r="Z199" s="294" t="s">
        <v>549</v>
      </c>
      <c r="AA199" s="294" t="s">
        <v>548</v>
      </c>
      <c r="AD199" s="294" t="s">
        <v>549</v>
      </c>
      <c r="AE199" s="294" t="s">
        <v>548</v>
      </c>
      <c r="AH199" s="294" t="s">
        <v>549</v>
      </c>
      <c r="AI199" s="294" t="s">
        <v>548</v>
      </c>
      <c r="AL199" s="294" t="s">
        <v>549</v>
      </c>
      <c r="AM199" s="294" t="s">
        <v>548</v>
      </c>
      <c r="AP199" s="294" t="s">
        <v>549</v>
      </c>
      <c r="AQ199" s="294" t="s">
        <v>548</v>
      </c>
      <c r="AT199" s="285"/>
      <c r="AV199" s="486"/>
      <c r="AW199" s="486"/>
    </row>
    <row r="200" spans="1:51" ht="10.5" customHeight="1" x14ac:dyDescent="0.35">
      <c r="A200" s="284"/>
      <c r="B200" s="523"/>
      <c r="C200" s="523"/>
      <c r="F200" s="523"/>
      <c r="G200" s="523"/>
      <c r="J200" s="523"/>
      <c r="K200" s="523"/>
      <c r="N200" s="523"/>
      <c r="O200" s="523"/>
      <c r="R200" s="523"/>
      <c r="S200" s="523"/>
      <c r="V200" s="523"/>
      <c r="W200" s="523"/>
      <c r="Z200" s="523"/>
      <c r="AA200" s="523"/>
      <c r="AD200" s="523"/>
      <c r="AE200" s="523"/>
      <c r="AH200" s="523"/>
      <c r="AI200" s="523"/>
      <c r="AL200" s="523"/>
      <c r="AM200" s="523"/>
      <c r="AP200" s="523"/>
      <c r="AQ200" s="523"/>
      <c r="AT200" s="285"/>
      <c r="AV200" s="486"/>
      <c r="AW200" s="486"/>
    </row>
    <row r="201" spans="1:51" x14ac:dyDescent="0.35">
      <c r="A201" s="284"/>
      <c r="B201" s="507" t="str">
        <f>VLOOKUP(+B195,'[2]Twr Schedule'!$B$9:$C$611,2,FALSE)</f>
        <v>DA-3</v>
      </c>
      <c r="C201" s="507"/>
      <c r="F201" s="507" t="str">
        <f>VLOOKUP(+F195,'[2]Twr Schedule'!$B$9:$C$611,2,FALSE)</f>
        <v>DA+3</v>
      </c>
      <c r="G201" s="507"/>
      <c r="J201" s="507" t="str">
        <f>VLOOKUP(+J195,'[2]Twr Schedule'!$B$9:$C$611,2,FALSE)</f>
        <v>DB2+0</v>
      </c>
      <c r="K201" s="507"/>
      <c r="N201" s="507" t="str">
        <f>VLOOKUP(+N195,'[2]Twr Schedule'!$B$9:$C$611,2,FALSE)</f>
        <v>DA+3</v>
      </c>
      <c r="O201" s="507"/>
      <c r="R201" s="507" t="str">
        <f>VLOOKUP(+R195,'[2]Twr Schedule'!$B$9:$C$611,2,FALSE)</f>
        <v>DA+0</v>
      </c>
      <c r="S201" s="507"/>
      <c r="V201" s="507" t="str">
        <f>VLOOKUP(+V195,'[2]Twr Schedule'!$B$9:$C$611,2,FALSE)</f>
        <v>DA+3</v>
      </c>
      <c r="W201" s="507"/>
      <c r="Z201" s="507" t="str">
        <f>VLOOKUP(+Z195,'[2]Twr Schedule'!$B$9:$C$611,2,FALSE)</f>
        <v>DA+0</v>
      </c>
      <c r="AA201" s="507"/>
      <c r="AD201" s="507" t="str">
        <f>VLOOKUP(+AD195,'[2]Twr Schedule'!$B$9:$C$611,2,FALSE)</f>
        <v>DA+0</v>
      </c>
      <c r="AE201" s="507"/>
      <c r="AH201" s="507" t="str">
        <f>VLOOKUP(+AH195,'[2]Twr Schedule'!$B$9:$C$611,2,FALSE)</f>
        <v>DA+3</v>
      </c>
      <c r="AI201" s="507"/>
      <c r="AL201" s="507" t="str">
        <f>VLOOKUP(+AL195,'[2]Twr Schedule'!$B$9:$C$611,2,FALSE)</f>
        <v>DA+3</v>
      </c>
      <c r="AM201" s="507"/>
      <c r="AP201" s="507" t="str">
        <f>VLOOKUP(+AP195,'[2]Twr Schedule'!$B$9:$C$611,2,FALSE)</f>
        <v>DA-3</v>
      </c>
      <c r="AQ201" s="507"/>
      <c r="AT201" s="285"/>
      <c r="AV201" s="486"/>
      <c r="AW201" s="486"/>
    </row>
    <row r="202" spans="1:51" x14ac:dyDescent="0.35">
      <c r="A202" s="284"/>
      <c r="B202" s="292"/>
      <c r="C202" s="292"/>
      <c r="F202" s="292"/>
      <c r="G202" s="292"/>
      <c r="J202" s="292"/>
      <c r="K202" s="292"/>
      <c r="N202" s="292"/>
      <c r="O202" s="292"/>
      <c r="R202" s="292"/>
      <c r="S202" s="292"/>
      <c r="V202" s="292"/>
      <c r="W202" s="292"/>
      <c r="Z202" s="292"/>
      <c r="AA202" s="292"/>
      <c r="AD202" s="292"/>
      <c r="AE202" s="292"/>
      <c r="AH202" s="292"/>
      <c r="AI202" s="292"/>
      <c r="AL202" s="292"/>
      <c r="AM202" s="292"/>
      <c r="AP202" s="292"/>
      <c r="AQ202" s="292"/>
      <c r="AT202" s="285"/>
      <c r="AV202" s="486"/>
      <c r="AW202" s="486"/>
    </row>
    <row r="203" spans="1:51" x14ac:dyDescent="0.35">
      <c r="A203" s="482" t="s">
        <v>649</v>
      </c>
      <c r="B203" s="501"/>
      <c r="C203" s="501"/>
      <c r="D203" s="501"/>
      <c r="E203" s="501"/>
      <c r="F203" s="501"/>
      <c r="G203" s="501"/>
      <c r="H203" s="501"/>
      <c r="I203" s="501"/>
      <c r="J203" s="501"/>
      <c r="K203" s="501"/>
      <c r="L203" s="501"/>
      <c r="M203" s="501"/>
      <c r="N203" s="501"/>
      <c r="O203" s="501"/>
      <c r="P203" s="501"/>
      <c r="Q203" s="501"/>
      <c r="R203" s="480"/>
      <c r="S203" s="481" t="s">
        <v>650</v>
      </c>
      <c r="T203" s="481"/>
      <c r="U203" s="481"/>
      <c r="V203" s="481"/>
      <c r="W203" s="481"/>
      <c r="X203" s="481"/>
      <c r="Y203" s="481"/>
      <c r="Z203" s="481"/>
      <c r="AA203" s="481"/>
      <c r="AB203" s="481"/>
      <c r="AC203" s="481"/>
      <c r="AD203" s="481"/>
      <c r="AE203" s="481"/>
      <c r="AF203" s="481"/>
      <c r="AG203" s="481"/>
      <c r="AH203" s="481"/>
      <c r="AI203" s="481"/>
      <c r="AJ203" s="481"/>
      <c r="AK203" s="481"/>
      <c r="AL203" s="481"/>
      <c r="AM203" s="481"/>
      <c r="AN203" s="481"/>
      <c r="AO203" s="481"/>
      <c r="AP203" s="481"/>
      <c r="AQ203" s="481"/>
      <c r="AR203" s="481"/>
      <c r="AT203" s="285"/>
      <c r="AV203" s="486"/>
      <c r="AW203" s="486"/>
    </row>
    <row r="204" spans="1:51" x14ac:dyDescent="0.35">
      <c r="A204" s="284"/>
      <c r="AT204" s="285"/>
      <c r="AV204" s="486"/>
      <c r="AW204" s="486"/>
    </row>
    <row r="205" spans="1:51" x14ac:dyDescent="0.35">
      <c r="A205" s="284"/>
      <c r="B205" s="486" t="str">
        <f>'[2]Twr Schedule'!B405</f>
        <v>36/9</v>
      </c>
      <c r="C205" s="486"/>
      <c r="F205" s="486" t="str">
        <f>'[2]Twr Schedule'!B407</f>
        <v>36/10</v>
      </c>
      <c r="G205" s="486"/>
      <c r="J205" s="486" t="str">
        <f>'[2]Twr Schedule'!B409</f>
        <v>36/11</v>
      </c>
      <c r="K205" s="486"/>
      <c r="N205" s="486" t="str">
        <f>'[2]Twr Schedule'!B411</f>
        <v>36/12</v>
      </c>
      <c r="O205" s="486"/>
      <c r="R205" s="486" t="str">
        <f>'[2]Twr Schedule'!B413</f>
        <v>37/0</v>
      </c>
      <c r="S205" s="486"/>
      <c r="V205" s="486" t="str">
        <f>'[2]Twr Schedule'!B415</f>
        <v>38/0</v>
      </c>
      <c r="W205" s="486"/>
      <c r="Z205" s="486" t="str">
        <f>'[2]Twr Schedule'!B417</f>
        <v>38/1</v>
      </c>
      <c r="AA205" s="486"/>
      <c r="AD205" s="486" t="str">
        <f>'[2]Twr Schedule'!B419</f>
        <v>38/2</v>
      </c>
      <c r="AE205" s="486"/>
      <c r="AH205" s="486" t="str">
        <f>'[2]Twr Schedule'!B421</f>
        <v>38/3</v>
      </c>
      <c r="AI205" s="486"/>
      <c r="AL205" s="486" t="str">
        <f>'[2]Twr Schedule'!B423</f>
        <v>38/4</v>
      </c>
      <c r="AM205" s="486"/>
      <c r="AP205" s="486" t="str">
        <f>'[2]Twr Schedule'!B425</f>
        <v>38/5</v>
      </c>
      <c r="AQ205" s="486"/>
      <c r="AT205" s="285"/>
      <c r="AV205" s="486"/>
      <c r="AW205" s="486"/>
    </row>
    <row r="206" spans="1:51" x14ac:dyDescent="0.35">
      <c r="A206" s="284"/>
      <c r="AT206" s="285"/>
      <c r="AV206" s="486"/>
      <c r="AW206" s="486"/>
    </row>
    <row r="207" spans="1:51" x14ac:dyDescent="0.35">
      <c r="A207" s="284"/>
      <c r="AT207" s="285"/>
      <c r="AV207" s="486"/>
      <c r="AW207" s="486"/>
    </row>
    <row r="208" spans="1:51" x14ac:dyDescent="0.35">
      <c r="A208" s="284"/>
      <c r="B208" s="294" t="s">
        <v>551</v>
      </c>
      <c r="C208" s="294" t="s">
        <v>550</v>
      </c>
      <c r="D208" s="488">
        <f>VLOOKUP(B205,[2]Progress!$B$9:$D$310,3,FALSE)</f>
        <v>361</v>
      </c>
      <c r="E208" s="487"/>
      <c r="F208" s="294" t="s">
        <v>551</v>
      </c>
      <c r="G208" s="294" t="s">
        <v>550</v>
      </c>
      <c r="H208" s="488">
        <f>VLOOKUP(F205,[2]Progress!$B$9:$D$310,3,FALSE)</f>
        <v>302</v>
      </c>
      <c r="I208" s="487"/>
      <c r="J208" s="294" t="s">
        <v>551</v>
      </c>
      <c r="K208" s="294" t="s">
        <v>550</v>
      </c>
      <c r="L208" s="488">
        <f>VLOOKUP(J205,[2]Progress!$B$9:$D$310,3,FALSE)</f>
        <v>310</v>
      </c>
      <c r="M208" s="487"/>
      <c r="N208" s="294" t="s">
        <v>551</v>
      </c>
      <c r="O208" s="294" t="s">
        <v>550</v>
      </c>
      <c r="P208" s="537">
        <f>VLOOKUP(N205,[2]Progress!$B$9:$D$310,3,FALSE)</f>
        <v>361.31</v>
      </c>
      <c r="Q208" s="538"/>
      <c r="R208" s="308" t="s">
        <v>551</v>
      </c>
      <c r="S208" s="308" t="s">
        <v>550</v>
      </c>
      <c r="T208" s="540">
        <f>VLOOKUP(R205,[2]Progress!$B$9:$D$310,3,FALSE)</f>
        <v>475.95100000000002</v>
      </c>
      <c r="U208" s="541"/>
      <c r="V208" s="308" t="s">
        <v>551</v>
      </c>
      <c r="W208" s="308" t="s">
        <v>550</v>
      </c>
      <c r="X208" s="537">
        <f>VLOOKUP(V205,[2]Progress!$B$9:$D$310,3,FALSE)</f>
        <v>399</v>
      </c>
      <c r="Y208" s="538"/>
      <c r="Z208" s="308" t="s">
        <v>551</v>
      </c>
      <c r="AA208" s="308" t="s">
        <v>550</v>
      </c>
      <c r="AB208" s="537">
        <f>VLOOKUP(Z205,[2]Progress!$B$9:$D$310,3,FALSE)</f>
        <v>426</v>
      </c>
      <c r="AC208" s="538"/>
      <c r="AD208" s="308" t="s">
        <v>551</v>
      </c>
      <c r="AE208" s="308" t="s">
        <v>550</v>
      </c>
      <c r="AF208" s="537">
        <f>VLOOKUP(AD205,[2]Progress!$B$9:$D$310,3,FALSE)</f>
        <v>408</v>
      </c>
      <c r="AG208" s="538"/>
      <c r="AH208" s="308" t="s">
        <v>551</v>
      </c>
      <c r="AI208" s="308" t="s">
        <v>550</v>
      </c>
      <c r="AJ208" s="537">
        <f>VLOOKUP(AH205,[2]Progress!$B$9:$D$310,3,FALSE)</f>
        <v>419</v>
      </c>
      <c r="AK208" s="538"/>
      <c r="AL208" s="308" t="s">
        <v>551</v>
      </c>
      <c r="AM208" s="308" t="s">
        <v>550</v>
      </c>
      <c r="AN208" s="537">
        <f>VLOOKUP(AL205,[2]Progress!$B$9:$D$310,3,FALSE)</f>
        <v>415</v>
      </c>
      <c r="AO208" s="538"/>
      <c r="AP208" s="308" t="s">
        <v>551</v>
      </c>
      <c r="AQ208" s="308" t="s">
        <v>550</v>
      </c>
      <c r="AR208" s="537">
        <f>VLOOKUP(AP205,[2]Progress!$B$9:$D$310,3,FALSE)</f>
        <v>415.11799999999999</v>
      </c>
      <c r="AS208" s="539"/>
      <c r="AT208" s="285"/>
      <c r="AV208" s="486">
        <f>D208+H208+L208+P208+T208+X208+AB208+AF208+AJ208+AN208+AR208</f>
        <v>4292.3789999999999</v>
      </c>
      <c r="AW208" s="486"/>
      <c r="AY208" s="283">
        <v>11</v>
      </c>
    </row>
    <row r="209" spans="1:51" x14ac:dyDescent="0.35">
      <c r="A209" s="284"/>
      <c r="B209" s="294" t="s">
        <v>549</v>
      </c>
      <c r="C209" s="294" t="s">
        <v>548</v>
      </c>
      <c r="F209" s="294" t="s">
        <v>549</v>
      </c>
      <c r="G209" s="294" t="s">
        <v>548</v>
      </c>
      <c r="J209" s="294" t="s">
        <v>549</v>
      </c>
      <c r="K209" s="294" t="s">
        <v>548</v>
      </c>
      <c r="N209" s="294" t="s">
        <v>549</v>
      </c>
      <c r="O209" s="294" t="s">
        <v>548</v>
      </c>
      <c r="R209" s="294" t="s">
        <v>549</v>
      </c>
      <c r="S209" s="294" t="s">
        <v>548</v>
      </c>
      <c r="V209" s="294" t="s">
        <v>549</v>
      </c>
      <c r="W209" s="294" t="s">
        <v>548</v>
      </c>
      <c r="Z209" s="294" t="s">
        <v>549</v>
      </c>
      <c r="AA209" s="294" t="s">
        <v>548</v>
      </c>
      <c r="AD209" s="294" t="s">
        <v>549</v>
      </c>
      <c r="AE209" s="294" t="s">
        <v>548</v>
      </c>
      <c r="AH209" s="294" t="s">
        <v>549</v>
      </c>
      <c r="AI209" s="294" t="s">
        <v>548</v>
      </c>
      <c r="AL209" s="294" t="s">
        <v>549</v>
      </c>
      <c r="AM209" s="294" t="s">
        <v>548</v>
      </c>
      <c r="AP209" s="294" t="s">
        <v>549</v>
      </c>
      <c r="AQ209" s="294" t="s">
        <v>548</v>
      </c>
      <c r="AT209" s="285"/>
      <c r="AV209" s="486"/>
      <c r="AW209" s="486"/>
    </row>
    <row r="210" spans="1:51" ht="10.5" customHeight="1" x14ac:dyDescent="0.35">
      <c r="A210" s="284"/>
      <c r="B210" s="523"/>
      <c r="C210" s="523"/>
      <c r="F210" s="523"/>
      <c r="G210" s="523"/>
      <c r="J210" s="523"/>
      <c r="K210" s="523"/>
      <c r="N210" s="523"/>
      <c r="O210" s="523"/>
      <c r="R210" s="523"/>
      <c r="S210" s="523"/>
      <c r="V210" s="523"/>
      <c r="W210" s="523"/>
      <c r="Z210" s="523"/>
      <c r="AA210" s="523"/>
      <c r="AD210" s="523"/>
      <c r="AE210" s="523"/>
      <c r="AH210" s="523"/>
      <c r="AI210" s="523"/>
      <c r="AL210" s="523"/>
      <c r="AM210" s="523"/>
      <c r="AP210" s="523"/>
      <c r="AQ210" s="523"/>
      <c r="AT210" s="285"/>
      <c r="AV210" s="486"/>
      <c r="AW210" s="486"/>
    </row>
    <row r="211" spans="1:51" x14ac:dyDescent="0.35">
      <c r="A211" s="284"/>
      <c r="B211" s="507" t="str">
        <f>VLOOKUP(+B205,'[2]Twr Schedule'!$B$9:$C$611,2,FALSE)</f>
        <v>DA-3</v>
      </c>
      <c r="C211" s="507"/>
      <c r="F211" s="507" t="str">
        <f>VLOOKUP(+F205,'[2]Twr Schedule'!$B$9:$C$611,2,FALSE)</f>
        <v>DA-3</v>
      </c>
      <c r="G211" s="507"/>
      <c r="J211" s="507" t="str">
        <f>VLOOKUP(+J205,'[2]Twr Schedule'!$B$9:$C$611,2,FALSE)</f>
        <v>DA-3</v>
      </c>
      <c r="K211" s="507"/>
      <c r="N211" s="507" t="str">
        <f>VLOOKUP(+N205,'[2]Twr Schedule'!$B$9:$C$611,2,FALSE)</f>
        <v>DA+0</v>
      </c>
      <c r="O211" s="507"/>
      <c r="R211" s="507" t="str">
        <f>VLOOKUP(+R205,'[2]Twr Schedule'!$B$9:$C$611,2,FALSE)</f>
        <v>DC2+18</v>
      </c>
      <c r="S211" s="507"/>
      <c r="V211" s="507" t="str">
        <f>VLOOKUP(+V205,'[2]Twr Schedule'!$B$9:$C$611,2,FALSE)</f>
        <v>DC2+18</v>
      </c>
      <c r="W211" s="507"/>
      <c r="Z211" s="507" t="str">
        <f>VLOOKUP(+Z205,'[2]Twr Schedule'!$B$9:$C$611,2,FALSE)</f>
        <v>DA+3</v>
      </c>
      <c r="AA211" s="507"/>
      <c r="AD211" s="507" t="str">
        <f>VLOOKUP(+AD205,'[2]Twr Schedule'!$B$9:$C$611,2,FALSE)</f>
        <v>DA+3</v>
      </c>
      <c r="AE211" s="507"/>
      <c r="AH211" s="507" t="str">
        <f>VLOOKUP(+AH205,'[2]Twr Schedule'!$B$9:$C$611,2,FALSE)</f>
        <v>DA+3</v>
      </c>
      <c r="AI211" s="507"/>
      <c r="AL211" s="507" t="str">
        <f>VLOOKUP(+AL205,'[2]Twr Schedule'!$B$9:$C$611,2,FALSE)</f>
        <v>DA+3</v>
      </c>
      <c r="AM211" s="507"/>
      <c r="AP211" s="507" t="str">
        <f>VLOOKUP(+AP205,'[2]Twr Schedule'!$B$9:$C$611,2,FALSE)</f>
        <v>DA+3</v>
      </c>
      <c r="AQ211" s="507"/>
      <c r="AT211" s="285"/>
      <c r="AV211" s="486"/>
      <c r="AW211" s="486"/>
    </row>
    <row r="212" spans="1:51" x14ac:dyDescent="0.35">
      <c r="A212" s="284"/>
      <c r="P212" s="297"/>
      <c r="Q212" s="297"/>
      <c r="R212" s="314" t="s">
        <v>567</v>
      </c>
      <c r="S212" s="297"/>
      <c r="T212" s="297"/>
      <c r="U212" s="297"/>
      <c r="V212" s="297"/>
      <c r="W212" s="314" t="s">
        <v>567</v>
      </c>
      <c r="X212" s="297"/>
      <c r="Y212" s="297"/>
      <c r="Z212" s="297"/>
      <c r="AP212" s="292"/>
      <c r="AQ212" s="292"/>
      <c r="AT212" s="285"/>
      <c r="AV212" s="486"/>
      <c r="AW212" s="486"/>
    </row>
    <row r="213" spans="1:51" x14ac:dyDescent="0.35">
      <c r="A213" s="284"/>
      <c r="R213" s="283" t="s">
        <v>566</v>
      </c>
      <c r="AT213" s="285"/>
      <c r="AV213" s="486"/>
      <c r="AW213" s="486"/>
    </row>
    <row r="214" spans="1:51" x14ac:dyDescent="0.35">
      <c r="A214" s="481" t="s">
        <v>650</v>
      </c>
      <c r="B214" s="481"/>
      <c r="C214" s="481"/>
      <c r="D214" s="481"/>
      <c r="E214" s="481"/>
      <c r="F214" s="481"/>
      <c r="G214" s="481"/>
      <c r="H214" s="481"/>
      <c r="I214" s="481"/>
      <c r="J214" s="481"/>
      <c r="K214" s="481"/>
      <c r="L214" s="481"/>
      <c r="M214" s="481"/>
      <c r="N214" s="481"/>
      <c r="O214" s="481"/>
      <c r="P214" s="481"/>
      <c r="Q214" s="481"/>
      <c r="R214" s="481"/>
      <c r="S214" s="481"/>
      <c r="T214" s="481"/>
      <c r="U214" s="481"/>
      <c r="V214" s="481"/>
      <c r="W214" s="482" t="s">
        <v>651</v>
      </c>
      <c r="X214" s="501"/>
      <c r="Y214" s="501"/>
      <c r="Z214" s="501"/>
      <c r="AA214" s="501"/>
      <c r="AB214" s="501"/>
      <c r="AC214" s="501"/>
      <c r="AD214" s="501"/>
      <c r="AE214" s="501"/>
      <c r="AF214" s="501"/>
      <c r="AG214" s="501"/>
      <c r="AH214" s="501"/>
      <c r="AI214" s="501"/>
      <c r="AJ214" s="501"/>
      <c r="AK214" s="501"/>
      <c r="AL214" s="501"/>
      <c r="AM214" s="501"/>
      <c r="AN214" s="501"/>
      <c r="AO214" s="501"/>
      <c r="AP214" s="501"/>
      <c r="AQ214" s="501"/>
      <c r="AR214" s="480"/>
      <c r="AT214" s="285"/>
      <c r="AV214" s="486"/>
      <c r="AW214" s="486"/>
    </row>
    <row r="215" spans="1:51" x14ac:dyDescent="0.35">
      <c r="A215" s="284"/>
      <c r="B215" s="486" t="str">
        <f>'[2]Twr Schedule'!B427</f>
        <v>38/6</v>
      </c>
      <c r="C215" s="486"/>
      <c r="F215" s="486" t="str">
        <f>'[2]Twr Schedule'!B429</f>
        <v>38/7</v>
      </c>
      <c r="G215" s="486"/>
      <c r="J215" s="486" t="str">
        <f>'[2]Twr Schedule'!B431</f>
        <v>38/8</v>
      </c>
      <c r="K215" s="486"/>
      <c r="N215" s="486" t="str">
        <f>'[2]Twr Schedule'!B433</f>
        <v>38/9</v>
      </c>
      <c r="O215" s="486"/>
      <c r="R215" s="486" t="str">
        <f>'[2]Twr Schedule'!B435</f>
        <v>38/10</v>
      </c>
      <c r="S215" s="486"/>
      <c r="V215" s="486" t="str">
        <f>'[2]Twr Schedule'!B437</f>
        <v>38/11</v>
      </c>
      <c r="W215" s="486"/>
      <c r="Z215" s="486" t="str">
        <f>'[2]Twr Schedule'!B439</f>
        <v>39/0</v>
      </c>
      <c r="AA215" s="486"/>
      <c r="AD215" s="486" t="str">
        <f>'[2]Twr Schedule'!B441</f>
        <v>39/1</v>
      </c>
      <c r="AE215" s="486"/>
      <c r="AH215" s="486" t="str">
        <f>'[2]Twr Schedule'!B443</f>
        <v>39/2</v>
      </c>
      <c r="AI215" s="486"/>
      <c r="AL215" s="486" t="str">
        <f>'[2]Twr Schedule'!B445</f>
        <v>39/3</v>
      </c>
      <c r="AM215" s="486"/>
      <c r="AP215" s="486" t="str">
        <f>'[2]Twr Schedule'!B447</f>
        <v>39/4</v>
      </c>
      <c r="AQ215" s="486"/>
      <c r="AT215" s="285"/>
      <c r="AV215" s="486"/>
      <c r="AW215" s="486"/>
    </row>
    <row r="216" spans="1:51" x14ac:dyDescent="0.35">
      <c r="A216" s="284"/>
      <c r="AT216" s="285"/>
      <c r="AV216" s="486"/>
      <c r="AW216" s="486"/>
    </row>
    <row r="217" spans="1:51" x14ac:dyDescent="0.35">
      <c r="A217" s="284"/>
      <c r="AT217" s="285"/>
      <c r="AV217" s="486"/>
      <c r="AW217" s="486"/>
    </row>
    <row r="218" spans="1:51" x14ac:dyDescent="0.35">
      <c r="A218" s="284"/>
      <c r="B218" s="294" t="s">
        <v>551</v>
      </c>
      <c r="C218" s="294" t="s">
        <v>550</v>
      </c>
      <c r="D218" s="488">
        <f>VLOOKUP(B215,[2]Progress!$B$9:$D$310,3,FALSE)</f>
        <v>400</v>
      </c>
      <c r="E218" s="487"/>
      <c r="F218" s="294" t="s">
        <v>551</v>
      </c>
      <c r="G218" s="294" t="s">
        <v>550</v>
      </c>
      <c r="H218" s="488">
        <f>VLOOKUP(F215,[2]Progress!$B$9:$D$310,3,FALSE)</f>
        <v>408.00200000000001</v>
      </c>
      <c r="I218" s="487"/>
      <c r="J218" s="294" t="s">
        <v>551</v>
      </c>
      <c r="K218" s="294" t="s">
        <v>550</v>
      </c>
      <c r="L218" s="488">
        <f>VLOOKUP(J215,[2]Progress!$B$9:$D$310,3,FALSE)</f>
        <v>393</v>
      </c>
      <c r="M218" s="487"/>
      <c r="N218" s="294" t="s">
        <v>551</v>
      </c>
      <c r="O218" s="294" t="s">
        <v>550</v>
      </c>
      <c r="P218" s="488">
        <f>VLOOKUP(N215,[2]Progress!$B$9:$D$310,3,FALSE)</f>
        <v>353</v>
      </c>
      <c r="Q218" s="487"/>
      <c r="R218" s="294" t="s">
        <v>551</v>
      </c>
      <c r="S218" s="294" t="s">
        <v>550</v>
      </c>
      <c r="T218" s="488">
        <f>VLOOKUP(R215,[2]Progress!$B$9:$D$310,3,FALSE)</f>
        <v>383</v>
      </c>
      <c r="U218" s="487"/>
      <c r="V218" s="308" t="s">
        <v>551</v>
      </c>
      <c r="W218" s="308" t="s">
        <v>550</v>
      </c>
      <c r="X218" s="537">
        <f>VLOOKUP(V215,[2]Progress!$B$9:$D$310,3,FALSE)</f>
        <v>403.72300000000001</v>
      </c>
      <c r="Y218" s="538"/>
      <c r="Z218" s="308" t="s">
        <v>551</v>
      </c>
      <c r="AA218" s="308" t="s">
        <v>550</v>
      </c>
      <c r="AB218" s="537">
        <f>VLOOKUP(Z215,[2]Progress!$B$9:$D$310,3,FALSE)</f>
        <v>398</v>
      </c>
      <c r="AC218" s="538"/>
      <c r="AD218" s="308" t="s">
        <v>551</v>
      </c>
      <c r="AE218" s="308" t="s">
        <v>550</v>
      </c>
      <c r="AF218" s="537">
        <f>VLOOKUP(AD215,[2]Progress!$B$9:$D$310,3,FALSE)</f>
        <v>402</v>
      </c>
      <c r="AG218" s="538"/>
      <c r="AH218" s="308" t="s">
        <v>551</v>
      </c>
      <c r="AI218" s="308" t="s">
        <v>550</v>
      </c>
      <c r="AJ218" s="537">
        <f>VLOOKUP(AH215,[2]Progress!$B$9:$D$310,3,FALSE)</f>
        <v>393.00299999999999</v>
      </c>
      <c r="AK218" s="538"/>
      <c r="AL218" s="308" t="s">
        <v>551</v>
      </c>
      <c r="AM218" s="308" t="s">
        <v>550</v>
      </c>
      <c r="AN218" s="537">
        <f>VLOOKUP(AL215,[2]Progress!$B$9:$D$310,3,FALSE)</f>
        <v>436.59699999999998</v>
      </c>
      <c r="AO218" s="538"/>
      <c r="AP218" s="308" t="s">
        <v>551</v>
      </c>
      <c r="AQ218" s="308" t="s">
        <v>550</v>
      </c>
      <c r="AR218" s="537">
        <f>VLOOKUP(AP215,[2]Progress!$B$9:$D$310,3,FALSE)</f>
        <v>376.01100000000002</v>
      </c>
      <c r="AS218" s="539"/>
      <c r="AT218" s="285"/>
      <c r="AV218" s="486">
        <f>D218+H218+L218+P218+T218+X218+AB218+AF218+AJ218+AN218+AR218</f>
        <v>4346.3360000000002</v>
      </c>
      <c r="AW218" s="486"/>
      <c r="AY218" s="283">
        <v>11</v>
      </c>
    </row>
    <row r="219" spans="1:51" x14ac:dyDescent="0.35">
      <c r="A219" s="284"/>
      <c r="B219" s="294" t="s">
        <v>549</v>
      </c>
      <c r="C219" s="294" t="s">
        <v>548</v>
      </c>
      <c r="F219" s="294" t="s">
        <v>549</v>
      </c>
      <c r="G219" s="294" t="s">
        <v>548</v>
      </c>
      <c r="J219" s="294" t="s">
        <v>549</v>
      </c>
      <c r="K219" s="294" t="s">
        <v>548</v>
      </c>
      <c r="N219" s="294" t="s">
        <v>549</v>
      </c>
      <c r="O219" s="294" t="s">
        <v>548</v>
      </c>
      <c r="R219" s="294" t="s">
        <v>549</v>
      </c>
      <c r="S219" s="294" t="s">
        <v>548</v>
      </c>
      <c r="V219" s="294" t="s">
        <v>549</v>
      </c>
      <c r="W219" s="294" t="s">
        <v>548</v>
      </c>
      <c r="Z219" s="294" t="s">
        <v>549</v>
      </c>
      <c r="AA219" s="294" t="s">
        <v>548</v>
      </c>
      <c r="AD219" s="294" t="s">
        <v>549</v>
      </c>
      <c r="AE219" s="294" t="s">
        <v>548</v>
      </c>
      <c r="AH219" s="294" t="s">
        <v>549</v>
      </c>
      <c r="AI219" s="294" t="s">
        <v>548</v>
      </c>
      <c r="AL219" s="294" t="s">
        <v>549</v>
      </c>
      <c r="AM219" s="294" t="s">
        <v>548</v>
      </c>
      <c r="AP219" s="294" t="s">
        <v>549</v>
      </c>
      <c r="AQ219" s="294" t="s">
        <v>548</v>
      </c>
      <c r="AT219" s="285"/>
      <c r="AV219" s="486"/>
      <c r="AW219" s="486"/>
    </row>
    <row r="220" spans="1:51" ht="10.5" customHeight="1" x14ac:dyDescent="0.35">
      <c r="A220" s="284"/>
      <c r="B220" s="523"/>
      <c r="C220" s="523"/>
      <c r="F220" s="523"/>
      <c r="G220" s="523"/>
      <c r="J220" s="523"/>
      <c r="K220" s="523"/>
      <c r="N220" s="523"/>
      <c r="O220" s="523"/>
      <c r="R220" s="523"/>
      <c r="S220" s="523"/>
      <c r="V220" s="523"/>
      <c r="W220" s="523"/>
      <c r="Z220" s="523"/>
      <c r="AA220" s="523"/>
      <c r="AD220" s="523"/>
      <c r="AE220" s="523"/>
      <c r="AH220" s="523"/>
      <c r="AI220" s="523"/>
      <c r="AL220" s="523"/>
      <c r="AM220" s="523"/>
      <c r="AP220" s="523"/>
      <c r="AQ220" s="523"/>
      <c r="AT220" s="285"/>
      <c r="AV220" s="486"/>
      <c r="AW220" s="486"/>
    </row>
    <row r="221" spans="1:51" x14ac:dyDescent="0.35">
      <c r="A221" s="284"/>
      <c r="B221" s="507" t="str">
        <f>VLOOKUP(+B215,'[2]Twr Schedule'!$B$9:$C$611,2,FALSE)</f>
        <v>DA+3</v>
      </c>
      <c r="C221" s="507"/>
      <c r="F221" s="507" t="str">
        <f>VLOOKUP(+F215,'[2]Twr Schedule'!$B$9:$C$611,2,FALSE)</f>
        <v>DA-3</v>
      </c>
      <c r="G221" s="507"/>
      <c r="J221" s="507" t="str">
        <f>VLOOKUP(+J215,'[2]Twr Schedule'!$B$9:$C$611,2,FALSE)</f>
        <v>DA+3</v>
      </c>
      <c r="K221" s="507"/>
      <c r="N221" s="507" t="str">
        <f>VLOOKUP(+N215,'[2]Twr Schedule'!$B$9:$C$611,2,FALSE)</f>
        <v>DA-3</v>
      </c>
      <c r="O221" s="507"/>
      <c r="R221" s="507" t="str">
        <f>VLOOKUP(+R215,'[2]Twr Schedule'!$B$9:$C$611,2,FALSE)</f>
        <v>DA-3</v>
      </c>
      <c r="S221" s="507"/>
      <c r="V221" s="507" t="str">
        <f>VLOOKUP(+V215,'[2]Twr Schedule'!$B$9:$C$611,2,FALSE)</f>
        <v>DA+3</v>
      </c>
      <c r="W221" s="507"/>
      <c r="Z221" s="507" t="str">
        <f>VLOOKUP(+Z215,'[2]Twr Schedule'!$B$9:$C$611,2,FALSE)</f>
        <v>DB2+0</v>
      </c>
      <c r="AA221" s="507"/>
      <c r="AD221" s="507" t="str">
        <f>VLOOKUP(+AD215,'[2]Twr Schedule'!$B$9:$C$611,2,FALSE)</f>
        <v>DA+3</v>
      </c>
      <c r="AE221" s="507"/>
      <c r="AH221" s="507" t="str">
        <f>VLOOKUP(+AH215,'[2]Twr Schedule'!$B$9:$C$611,2,FALSE)</f>
        <v>DA-3</v>
      </c>
      <c r="AI221" s="507"/>
      <c r="AL221" s="507" t="str">
        <f>VLOOKUP(+AL215,'[2]Twr Schedule'!$B$9:$C$611,2,FALSE)</f>
        <v>DA+3</v>
      </c>
      <c r="AM221" s="507"/>
      <c r="AP221" s="507" t="str">
        <f>VLOOKUP(+AP215,'[2]Twr Schedule'!$B$9:$C$611,2,FALSE)</f>
        <v>DA+3</v>
      </c>
      <c r="AQ221" s="507"/>
      <c r="AT221" s="285"/>
      <c r="AV221" s="486"/>
      <c r="AW221" s="486"/>
    </row>
    <row r="222" spans="1:51" x14ac:dyDescent="0.35">
      <c r="A222" s="284"/>
      <c r="AT222" s="285"/>
      <c r="AV222" s="486"/>
      <c r="AW222" s="486"/>
    </row>
    <row r="223" spans="1:51" x14ac:dyDescent="0.35">
      <c r="A223" s="482" t="s">
        <v>651</v>
      </c>
      <c r="B223" s="501"/>
      <c r="C223" s="501"/>
      <c r="D223" s="501"/>
      <c r="E223" s="501"/>
      <c r="F223" s="501"/>
      <c r="G223" s="501"/>
      <c r="H223" s="501"/>
      <c r="I223" s="501"/>
      <c r="J223" s="501"/>
      <c r="K223" s="501"/>
      <c r="L223" s="501"/>
      <c r="M223" s="501"/>
      <c r="N223" s="501"/>
      <c r="O223" s="501"/>
      <c r="P223" s="501"/>
      <c r="Q223" s="501"/>
      <c r="R223" s="501"/>
      <c r="S223" s="501"/>
      <c r="T223" s="501"/>
      <c r="U223" s="501"/>
      <c r="V223" s="501"/>
      <c r="W223" s="501"/>
      <c r="X223" s="501"/>
      <c r="Y223" s="501"/>
      <c r="Z223" s="480"/>
      <c r="AA223" s="481" t="s">
        <v>652</v>
      </c>
      <c r="AB223" s="481"/>
      <c r="AC223" s="481"/>
      <c r="AD223" s="481"/>
      <c r="AE223" s="481"/>
      <c r="AF223" s="481"/>
      <c r="AG223" s="481"/>
      <c r="AH223" s="481"/>
      <c r="AI223" s="481"/>
      <c r="AJ223" s="481"/>
      <c r="AK223" s="481"/>
      <c r="AL223" s="481"/>
      <c r="AM223" s="481"/>
      <c r="AN223" s="481"/>
      <c r="AO223" s="481"/>
      <c r="AP223" s="481"/>
      <c r="AQ223" s="481"/>
      <c r="AR223" s="481"/>
      <c r="AT223" s="285"/>
      <c r="AV223" s="486"/>
      <c r="AW223" s="486"/>
    </row>
    <row r="224" spans="1:51" x14ac:dyDescent="0.35">
      <c r="A224" s="284"/>
      <c r="AT224" s="285"/>
      <c r="AV224" s="486"/>
      <c r="AW224" s="486"/>
    </row>
    <row r="225" spans="1:51" x14ac:dyDescent="0.35">
      <c r="A225" s="284"/>
      <c r="B225" s="486" t="str">
        <f>'[2]Twr Schedule'!B449</f>
        <v>39/5</v>
      </c>
      <c r="C225" s="486"/>
      <c r="F225" s="486" t="str">
        <f>'[2]Twr Schedule'!B451</f>
        <v>39/6</v>
      </c>
      <c r="G225" s="486"/>
      <c r="J225" s="486" t="str">
        <f>'[2]Twr Schedule'!B453</f>
        <v>39/7</v>
      </c>
      <c r="K225" s="486"/>
      <c r="N225" s="486" t="str">
        <f>'[2]Twr Schedule'!B455</f>
        <v>39/8</v>
      </c>
      <c r="O225" s="486"/>
      <c r="R225" s="486" t="str">
        <f>'[2]Twr Schedule'!B457</f>
        <v>39/9</v>
      </c>
      <c r="S225" s="486"/>
      <c r="V225" s="486" t="str">
        <f>'[2]Twr Schedule'!B459</f>
        <v>39/10</v>
      </c>
      <c r="W225" s="486"/>
      <c r="Z225" s="486" t="str">
        <f>'[2]Twr Schedule'!B461</f>
        <v>40/0</v>
      </c>
      <c r="AA225" s="486"/>
      <c r="AD225" s="486" t="str">
        <f>'[2]Twr Schedule'!B463</f>
        <v>41/0</v>
      </c>
      <c r="AE225" s="486"/>
      <c r="AH225" s="486" t="str">
        <f>'[2]Twr Schedule'!B465</f>
        <v>41/1</v>
      </c>
      <c r="AI225" s="486"/>
      <c r="AL225" s="486" t="str">
        <f>'[2]Twr Schedule'!B467</f>
        <v>41/2</v>
      </c>
      <c r="AM225" s="486"/>
      <c r="AP225" s="486" t="str">
        <f>'[2]Twr Schedule'!B469</f>
        <v>42/0</v>
      </c>
      <c r="AQ225" s="486"/>
      <c r="AT225" s="285"/>
      <c r="AV225" s="486"/>
      <c r="AW225" s="486"/>
    </row>
    <row r="226" spans="1:51" x14ac:dyDescent="0.35">
      <c r="A226" s="284"/>
      <c r="AT226" s="285"/>
      <c r="AV226" s="486"/>
      <c r="AW226" s="486"/>
    </row>
    <row r="227" spans="1:51" x14ac:dyDescent="0.35">
      <c r="A227" s="284"/>
      <c r="AT227" s="285"/>
      <c r="AV227" s="486"/>
      <c r="AW227" s="486"/>
    </row>
    <row r="228" spans="1:51" x14ac:dyDescent="0.35">
      <c r="A228" s="284"/>
      <c r="B228" s="294" t="s">
        <v>551</v>
      </c>
      <c r="C228" s="294" t="s">
        <v>550</v>
      </c>
      <c r="D228" s="537">
        <f>VLOOKUP(B225,[2]Progress!$B$9:$D$310,3,FALSE)</f>
        <v>374.38900000000001</v>
      </c>
      <c r="E228" s="538"/>
      <c r="F228" s="308" t="s">
        <v>551</v>
      </c>
      <c r="G228" s="308" t="s">
        <v>550</v>
      </c>
      <c r="H228" s="537">
        <f>VLOOKUP(F225,[2]Progress!$B$9:$D$310,3,FALSE)</f>
        <v>420.39800000000002</v>
      </c>
      <c r="I228" s="538"/>
      <c r="J228" s="308" t="s">
        <v>551</v>
      </c>
      <c r="K228" s="308" t="s">
        <v>550</v>
      </c>
      <c r="L228" s="537">
        <f>VLOOKUP(J225,[2]Progress!$B$9:$D$310,3,FALSE)</f>
        <v>414.00200000000001</v>
      </c>
      <c r="M228" s="538"/>
      <c r="N228" s="308" t="s">
        <v>551</v>
      </c>
      <c r="O228" s="308" t="s">
        <v>550</v>
      </c>
      <c r="P228" s="537">
        <f>VLOOKUP(N225,[2]Progress!$B$9:$D$310,3,FALSE)</f>
        <v>416.00099999999998</v>
      </c>
      <c r="Q228" s="538"/>
      <c r="R228" s="308" t="s">
        <v>551</v>
      </c>
      <c r="S228" s="308" t="s">
        <v>550</v>
      </c>
      <c r="T228" s="537">
        <f>VLOOKUP(R225,[2]Progress!$B$9:$D$310,3,FALSE)</f>
        <v>408.00200000000001</v>
      </c>
      <c r="U228" s="538"/>
      <c r="V228" s="308" t="s">
        <v>551</v>
      </c>
      <c r="W228" s="308" t="s">
        <v>550</v>
      </c>
      <c r="X228" s="537">
        <f>VLOOKUP(V225,[2]Progress!$B$9:$D$310,3,FALSE)</f>
        <v>422.12400000000002</v>
      </c>
      <c r="Y228" s="538"/>
      <c r="Z228" s="308" t="s">
        <v>551</v>
      </c>
      <c r="AA228" s="308" t="s">
        <v>550</v>
      </c>
      <c r="AB228" s="537">
        <f>VLOOKUP(Z225,[2]Progress!$B$9:$D$310,3,FALSE)</f>
        <v>239.30199999999999</v>
      </c>
      <c r="AC228" s="538"/>
      <c r="AD228" s="308" t="s">
        <v>551</v>
      </c>
      <c r="AE228" s="308" t="s">
        <v>550</v>
      </c>
      <c r="AF228" s="537">
        <f>VLOOKUP(AD225,[2]Progress!$B$9:$D$310,3,FALSE)</f>
        <v>425</v>
      </c>
      <c r="AG228" s="538"/>
      <c r="AH228" s="308" t="s">
        <v>551</v>
      </c>
      <c r="AI228" s="308" t="s">
        <v>550</v>
      </c>
      <c r="AJ228" s="537">
        <f>VLOOKUP(AH225,[2]Progress!$B$9:$D$310,3,FALSE)</f>
        <v>370</v>
      </c>
      <c r="AK228" s="538"/>
      <c r="AL228" s="308" t="s">
        <v>551</v>
      </c>
      <c r="AM228" s="308" t="s">
        <v>550</v>
      </c>
      <c r="AN228" s="537">
        <f>VLOOKUP(AL225,[2]Progress!$B$9:$D$310,3,FALSE)</f>
        <v>346.55599999999998</v>
      </c>
      <c r="AO228" s="538"/>
      <c r="AP228" s="308" t="s">
        <v>551</v>
      </c>
      <c r="AQ228" s="308" t="s">
        <v>550</v>
      </c>
      <c r="AR228" s="540">
        <f>VLOOKUP(AP225,[2]Progress!$B$9:$D$310,3,FALSE)</f>
        <v>309.23</v>
      </c>
      <c r="AS228" s="559"/>
      <c r="AT228" s="285"/>
      <c r="AV228" s="486">
        <f>D228+H228+L228+P228+T228+X228+AB228+AF228+AJ228+AN228+AR228</f>
        <v>4145.0040000000008</v>
      </c>
      <c r="AW228" s="486"/>
      <c r="AY228" s="283">
        <v>11</v>
      </c>
    </row>
    <row r="229" spans="1:51" x14ac:dyDescent="0.35">
      <c r="A229" s="284"/>
      <c r="B229" s="294" t="s">
        <v>549</v>
      </c>
      <c r="C229" s="294" t="s">
        <v>548</v>
      </c>
      <c r="F229" s="294" t="s">
        <v>549</v>
      </c>
      <c r="G229" s="294" t="s">
        <v>548</v>
      </c>
      <c r="J229" s="294" t="s">
        <v>549</v>
      </c>
      <c r="K229" s="294" t="s">
        <v>548</v>
      </c>
      <c r="N229" s="294" t="s">
        <v>549</v>
      </c>
      <c r="O229" s="294" t="s">
        <v>548</v>
      </c>
      <c r="R229" s="294" t="s">
        <v>549</v>
      </c>
      <c r="S229" s="294" t="s">
        <v>548</v>
      </c>
      <c r="V229" s="294" t="s">
        <v>549</v>
      </c>
      <c r="W229" s="294" t="s">
        <v>548</v>
      </c>
      <c r="Z229" s="294" t="s">
        <v>549</v>
      </c>
      <c r="AA229" s="294" t="s">
        <v>548</v>
      </c>
      <c r="AD229" s="294" t="s">
        <v>549</v>
      </c>
      <c r="AE229" s="294" t="s">
        <v>548</v>
      </c>
      <c r="AH229" s="294" t="s">
        <v>549</v>
      </c>
      <c r="AI229" s="294" t="s">
        <v>548</v>
      </c>
      <c r="AL229" s="294" t="s">
        <v>549</v>
      </c>
      <c r="AM229" s="294" t="s">
        <v>548</v>
      </c>
      <c r="AP229" s="294" t="s">
        <v>549</v>
      </c>
      <c r="AQ229" s="294" t="s">
        <v>548</v>
      </c>
      <c r="AT229" s="285"/>
      <c r="AV229" s="486"/>
      <c r="AW229" s="486"/>
    </row>
    <row r="230" spans="1:51" ht="10.5" customHeight="1" x14ac:dyDescent="0.35">
      <c r="A230" s="284"/>
      <c r="B230" s="523"/>
      <c r="C230" s="523"/>
      <c r="F230" s="523"/>
      <c r="G230" s="523"/>
      <c r="J230" s="523"/>
      <c r="K230" s="523"/>
      <c r="N230" s="523"/>
      <c r="O230" s="523"/>
      <c r="R230" s="523"/>
      <c r="S230" s="523"/>
      <c r="V230" s="523"/>
      <c r="W230" s="523"/>
      <c r="Z230" s="523"/>
      <c r="AA230" s="523"/>
      <c r="AD230" s="523"/>
      <c r="AE230" s="523"/>
      <c r="AH230" s="523"/>
      <c r="AI230" s="523"/>
      <c r="AL230" s="523"/>
      <c r="AM230" s="523"/>
      <c r="AP230" s="523"/>
      <c r="AQ230" s="523"/>
      <c r="AT230" s="285"/>
      <c r="AV230" s="486"/>
      <c r="AW230" s="486"/>
    </row>
    <row r="231" spans="1:51" x14ac:dyDescent="0.35">
      <c r="A231" s="284"/>
      <c r="B231" s="507" t="str">
        <f>VLOOKUP(+B225,'[2]Twr Schedule'!$B$9:$C$611,2,FALSE)</f>
        <v>DA-3</v>
      </c>
      <c r="C231" s="507"/>
      <c r="F231" s="507" t="str">
        <f>VLOOKUP(+F225,'[2]Twr Schedule'!$B$9:$C$611,2,FALSE)</f>
        <v>DA+3</v>
      </c>
      <c r="G231" s="507"/>
      <c r="J231" s="507" t="str">
        <f>VLOOKUP(+J225,'[2]Twr Schedule'!$B$9:$C$611,2,FALSE)</f>
        <v>DA+3</v>
      </c>
      <c r="K231" s="507"/>
      <c r="N231" s="507" t="str">
        <f>VLOOKUP(+N225,'[2]Twr Schedule'!$B$9:$C$611,2,FALSE)</f>
        <v>DA+0</v>
      </c>
      <c r="O231" s="507"/>
      <c r="R231" s="507" t="str">
        <f>VLOOKUP(+R225,'[2]Twr Schedule'!$B$9:$C$611,2,FALSE)</f>
        <v>DA+3</v>
      </c>
      <c r="S231" s="507"/>
      <c r="V231" s="507" t="str">
        <f>VLOOKUP(+V225,'[2]Twr Schedule'!$B$9:$C$611,2,FALSE)</f>
        <v>DA+0</v>
      </c>
      <c r="W231" s="507"/>
      <c r="Z231" s="545" t="str">
        <f>VLOOKUP(+Z225,'[2]Twr Schedule'!$B$9:$C$611,2,FALSE)</f>
        <v>DD60+25</v>
      </c>
      <c r="AA231" s="545"/>
      <c r="AB231" s="309"/>
      <c r="AC231" s="309"/>
      <c r="AD231" s="545" t="str">
        <f>VLOOKUP(+AD225,'[2]Twr Schedule'!$B$9:$C$611,2,FALSE)</f>
        <v>DD60+18</v>
      </c>
      <c r="AE231" s="545"/>
      <c r="AH231" s="507" t="str">
        <f>VLOOKUP(+AH225,'[2]Twr Schedule'!$B$9:$C$611,2,FALSE)</f>
        <v>DA+0</v>
      </c>
      <c r="AI231" s="507"/>
      <c r="AL231" s="507" t="str">
        <f>VLOOKUP(+AL225,'[2]Twr Schedule'!$B$9:$C$611,2,FALSE)</f>
        <v>DA+3</v>
      </c>
      <c r="AM231" s="507"/>
      <c r="AP231" s="560" t="str">
        <f>VLOOKUP(+AP225,'[2]Twr Schedule'!$B$9:$C$611,2,FALSE)</f>
        <v>DD60+18</v>
      </c>
      <c r="AQ231" s="560"/>
      <c r="AT231" s="285"/>
      <c r="AV231" s="486"/>
      <c r="AW231" s="486"/>
    </row>
    <row r="232" spans="1:51" x14ac:dyDescent="0.35">
      <c r="A232" s="284"/>
      <c r="Z232" s="297" t="s">
        <v>562</v>
      </c>
      <c r="AA232" s="297"/>
      <c r="AB232" s="297"/>
      <c r="AC232" s="297"/>
      <c r="AD232" s="297" t="s">
        <v>562</v>
      </c>
      <c r="AE232" s="297"/>
      <c r="AF232" s="297"/>
      <c r="AP232" s="292" t="s">
        <v>565</v>
      </c>
      <c r="AT232" s="285"/>
      <c r="AV232" s="486"/>
      <c r="AW232" s="486"/>
    </row>
    <row r="233" spans="1:51" x14ac:dyDescent="0.35">
      <c r="A233" s="284"/>
      <c r="Z233" s="283" t="s">
        <v>564</v>
      </c>
      <c r="AP233" s="292" t="s">
        <v>563</v>
      </c>
      <c r="AT233" s="285"/>
      <c r="AV233" s="486"/>
      <c r="AW233" s="486"/>
    </row>
    <row r="234" spans="1:51" x14ac:dyDescent="0.35">
      <c r="A234" s="482" t="s">
        <v>652</v>
      </c>
      <c r="B234" s="501"/>
      <c r="C234" s="501"/>
      <c r="D234" s="501"/>
      <c r="E234" s="501"/>
      <c r="F234" s="501"/>
      <c r="G234" s="501"/>
      <c r="H234" s="501"/>
      <c r="I234" s="501"/>
      <c r="J234" s="501"/>
      <c r="K234" s="501"/>
      <c r="L234" s="501"/>
      <c r="M234" s="501"/>
      <c r="N234" s="501"/>
      <c r="O234" s="501"/>
      <c r="P234" s="501"/>
      <c r="Q234" s="501"/>
      <c r="R234" s="501"/>
      <c r="S234" s="501"/>
      <c r="T234" s="501"/>
      <c r="U234" s="501"/>
      <c r="V234" s="501"/>
      <c r="W234" s="501"/>
      <c r="X234" s="501"/>
      <c r="Y234" s="501"/>
      <c r="Z234" s="501"/>
      <c r="AA234" s="501"/>
      <c r="AB234" s="501"/>
      <c r="AC234" s="501"/>
      <c r="AD234" s="501"/>
      <c r="AE234" s="501"/>
      <c r="AF234" s="501"/>
      <c r="AG234" s="501"/>
      <c r="AH234" s="501"/>
      <c r="AI234" s="501"/>
      <c r="AJ234" s="501"/>
      <c r="AK234" s="501"/>
      <c r="AL234" s="480"/>
      <c r="AM234" s="481" t="s">
        <v>653</v>
      </c>
      <c r="AN234" s="481"/>
      <c r="AO234" s="481"/>
      <c r="AP234" s="481"/>
      <c r="AQ234" s="481"/>
      <c r="AR234" s="481"/>
      <c r="AT234" s="285"/>
      <c r="AV234" s="486"/>
      <c r="AW234" s="486"/>
    </row>
    <row r="235" spans="1:51" x14ac:dyDescent="0.35">
      <c r="A235" s="284"/>
      <c r="B235" s="486" t="str">
        <f>'[2]Twr Schedule'!B471</f>
        <v>43/0</v>
      </c>
      <c r="C235" s="486"/>
      <c r="F235" s="486" t="str">
        <f>'[2]Twr Schedule'!B473</f>
        <v>44/0</v>
      </c>
      <c r="G235" s="486"/>
      <c r="J235" s="486" t="str">
        <f>'[2]Twr Schedule'!B475</f>
        <v>45/0</v>
      </c>
      <c r="K235" s="486"/>
      <c r="N235" s="486" t="str">
        <f>'[2]Twr Schedule'!B477</f>
        <v>45/1</v>
      </c>
      <c r="O235" s="486"/>
      <c r="R235" s="486" t="str">
        <f>'[2]Twr Schedule'!B479</f>
        <v>45/2</v>
      </c>
      <c r="S235" s="486"/>
      <c r="V235" s="486" t="str">
        <f>'[2]Twr Schedule'!B481</f>
        <v>45/3</v>
      </c>
      <c r="W235" s="486"/>
      <c r="Z235" s="486" t="str">
        <f>'[2]Twr Schedule'!B483</f>
        <v>46/0</v>
      </c>
      <c r="AA235" s="486"/>
      <c r="AD235" s="486" t="str">
        <f>'[2]Twr Schedule'!B485</f>
        <v>46/1</v>
      </c>
      <c r="AE235" s="486"/>
      <c r="AH235" s="486" t="str">
        <f>'[2]Twr Schedule'!B487</f>
        <v>46/2</v>
      </c>
      <c r="AI235" s="486"/>
      <c r="AL235" s="486" t="str">
        <f>'[2]Twr Schedule'!B489</f>
        <v>47/0</v>
      </c>
      <c r="AM235" s="486"/>
      <c r="AP235" s="486" t="str">
        <f>'[2]Twr Schedule'!B491</f>
        <v>48/0</v>
      </c>
      <c r="AQ235" s="486"/>
      <c r="AT235" s="285"/>
      <c r="AV235" s="486"/>
      <c r="AW235" s="486"/>
    </row>
    <row r="236" spans="1:51" x14ac:dyDescent="0.35">
      <c r="A236" s="284"/>
      <c r="AT236" s="285"/>
      <c r="AV236" s="486"/>
      <c r="AW236" s="486"/>
    </row>
    <row r="237" spans="1:51" x14ac:dyDescent="0.35">
      <c r="A237" s="284"/>
      <c r="AT237" s="285"/>
      <c r="AV237" s="486"/>
      <c r="AW237" s="486"/>
    </row>
    <row r="238" spans="1:51" x14ac:dyDescent="0.35">
      <c r="A238" s="284"/>
      <c r="B238" s="294" t="s">
        <v>551</v>
      </c>
      <c r="C238" s="294" t="s">
        <v>550</v>
      </c>
      <c r="D238" s="537">
        <f>VLOOKUP(B235,[2]Progress!$B$9:$D$310,3,FALSE)</f>
        <v>459.66899999999998</v>
      </c>
      <c r="E238" s="538"/>
      <c r="F238" s="308" t="s">
        <v>551</v>
      </c>
      <c r="G238" s="308" t="s">
        <v>550</v>
      </c>
      <c r="H238" s="540">
        <f>VLOOKUP(F235,[2]Progress!$B$9:$D$310,3,FALSE)</f>
        <v>300.00099999999998</v>
      </c>
      <c r="I238" s="541"/>
      <c r="J238" s="308" t="s">
        <v>551</v>
      </c>
      <c r="K238" s="308" t="s">
        <v>550</v>
      </c>
      <c r="L238" s="537">
        <f>VLOOKUP(J235,[2]Progress!$B$9:$D$310,3,FALSE)</f>
        <v>331</v>
      </c>
      <c r="M238" s="538"/>
      <c r="N238" s="308" t="s">
        <v>551</v>
      </c>
      <c r="O238" s="308" t="s">
        <v>550</v>
      </c>
      <c r="P238" s="537">
        <f>VLOOKUP(N235,[2]Progress!$B$9:$D$310,3,FALSE)</f>
        <v>422</v>
      </c>
      <c r="Q238" s="538"/>
      <c r="R238" s="308" t="s">
        <v>551</v>
      </c>
      <c r="S238" s="308" t="s">
        <v>550</v>
      </c>
      <c r="T238" s="537">
        <f>VLOOKUP(R235,[2]Progress!$B$9:$D$310,3,FALSE)</f>
        <v>395</v>
      </c>
      <c r="U238" s="538"/>
      <c r="V238" s="308" t="s">
        <v>551</v>
      </c>
      <c r="W238" s="308" t="s">
        <v>550</v>
      </c>
      <c r="X238" s="537">
        <f>VLOOKUP(V235,[2]Progress!$B$9:$D$310,3,FALSE)</f>
        <v>309.88099999999997</v>
      </c>
      <c r="Y238" s="538"/>
      <c r="Z238" s="308" t="s">
        <v>551</v>
      </c>
      <c r="AA238" s="308" t="s">
        <v>550</v>
      </c>
      <c r="AB238" s="537">
        <f>VLOOKUP(Z235,[2]Progress!$B$9:$D$310,3,FALSE)</f>
        <v>331</v>
      </c>
      <c r="AC238" s="538"/>
      <c r="AD238" s="308" t="s">
        <v>551</v>
      </c>
      <c r="AE238" s="308" t="s">
        <v>550</v>
      </c>
      <c r="AF238" s="537">
        <f>VLOOKUP(AD235,[2]Progress!$B$9:$D$310,3,FALSE)</f>
        <v>421</v>
      </c>
      <c r="AG238" s="538"/>
      <c r="AH238" s="308" t="s">
        <v>551</v>
      </c>
      <c r="AI238" s="308" t="s">
        <v>550</v>
      </c>
      <c r="AJ238" s="537">
        <f>VLOOKUP(AH235,[2]Progress!$B$9:$D$310,3,FALSE)</f>
        <v>403.60599999999999</v>
      </c>
      <c r="AK238" s="538"/>
      <c r="AL238" s="308" t="s">
        <v>551</v>
      </c>
      <c r="AM238" s="308" t="s">
        <v>550</v>
      </c>
      <c r="AN238" s="540">
        <f>VLOOKUP(AL235,[2]Progress!$B$9:$D$310,3,FALSE)</f>
        <v>358.62599999999998</v>
      </c>
      <c r="AO238" s="541"/>
      <c r="AP238" s="308" t="s">
        <v>551</v>
      </c>
      <c r="AQ238" s="308" t="s">
        <v>550</v>
      </c>
      <c r="AR238" s="537">
        <f>VLOOKUP(AP235,[2]Progress!$B$9:$D$310,3,FALSE)</f>
        <v>388</v>
      </c>
      <c r="AS238" s="539"/>
      <c r="AT238" s="285"/>
      <c r="AV238" s="486">
        <f>D238+H238+L238+P238+T238+X238+AB238+AF238+AJ238+AN238+AR238</f>
        <v>4119.7830000000004</v>
      </c>
      <c r="AW238" s="486"/>
      <c r="AY238" s="283">
        <v>11</v>
      </c>
    </row>
    <row r="239" spans="1:51" x14ac:dyDescent="0.35">
      <c r="A239" s="284"/>
      <c r="B239" s="294" t="s">
        <v>549</v>
      </c>
      <c r="C239" s="294" t="s">
        <v>548</v>
      </c>
      <c r="F239" s="294" t="s">
        <v>549</v>
      </c>
      <c r="G239" s="294" t="s">
        <v>548</v>
      </c>
      <c r="J239" s="294" t="s">
        <v>549</v>
      </c>
      <c r="K239" s="294" t="s">
        <v>548</v>
      </c>
      <c r="N239" s="294" t="s">
        <v>549</v>
      </c>
      <c r="O239" s="294" t="s">
        <v>548</v>
      </c>
      <c r="R239" s="294" t="s">
        <v>549</v>
      </c>
      <c r="S239" s="294" t="s">
        <v>548</v>
      </c>
      <c r="V239" s="294" t="s">
        <v>549</v>
      </c>
      <c r="W239" s="294" t="s">
        <v>548</v>
      </c>
      <c r="Z239" s="294" t="s">
        <v>549</v>
      </c>
      <c r="AA239" s="294" t="s">
        <v>548</v>
      </c>
      <c r="AD239" s="294" t="s">
        <v>549</v>
      </c>
      <c r="AE239" s="294" t="s">
        <v>548</v>
      </c>
      <c r="AH239" s="294" t="s">
        <v>549</v>
      </c>
      <c r="AI239" s="294" t="s">
        <v>548</v>
      </c>
      <c r="AL239" s="294" t="s">
        <v>549</v>
      </c>
      <c r="AM239" s="294" t="s">
        <v>548</v>
      </c>
      <c r="AP239" s="294" t="s">
        <v>549</v>
      </c>
      <c r="AQ239" s="294" t="s">
        <v>548</v>
      </c>
      <c r="AT239" s="285"/>
      <c r="AV239" s="486"/>
      <c r="AW239" s="486"/>
    </row>
    <row r="240" spans="1:51" ht="10.5" customHeight="1" x14ac:dyDescent="0.35">
      <c r="A240" s="284"/>
      <c r="B240" s="523"/>
      <c r="C240" s="523"/>
      <c r="F240" s="523"/>
      <c r="G240" s="523"/>
      <c r="J240" s="523"/>
      <c r="K240" s="523"/>
      <c r="N240" s="523"/>
      <c r="O240" s="523"/>
      <c r="R240" s="523"/>
      <c r="S240" s="523"/>
      <c r="V240" s="523"/>
      <c r="W240" s="523"/>
      <c r="Z240" s="523"/>
      <c r="AA240" s="523"/>
      <c r="AD240" s="523"/>
      <c r="AE240" s="523"/>
      <c r="AH240" s="523"/>
      <c r="AI240" s="523"/>
      <c r="AL240" s="523"/>
      <c r="AM240" s="523"/>
      <c r="AP240" s="523"/>
      <c r="AQ240" s="523"/>
      <c r="AT240" s="285"/>
      <c r="AV240" s="486"/>
      <c r="AW240" s="486"/>
    </row>
    <row r="241" spans="1:51" x14ac:dyDescent="0.35">
      <c r="A241" s="284"/>
      <c r="B241" s="507" t="str">
        <f>VLOOKUP(+B235,'[2]Twr Schedule'!$B$9:$C$611,2,FALSE)</f>
        <v>DD60+9</v>
      </c>
      <c r="C241" s="507"/>
      <c r="F241" s="507" t="str">
        <f>VLOOKUP(+F235,'[2]Twr Schedule'!$B$9:$C$611,2,FALSE)</f>
        <v>DD60+3</v>
      </c>
      <c r="G241" s="507"/>
      <c r="J241" s="507" t="str">
        <f>VLOOKUP(+J235,'[2]Twr Schedule'!$B$9:$C$611,2,FALSE)</f>
        <v>DD60+0</v>
      </c>
      <c r="K241" s="507"/>
      <c r="N241" s="507" t="str">
        <f>VLOOKUP(+N235,'[2]Twr Schedule'!$B$9:$C$611,2,FALSE)</f>
        <v>DA+3</v>
      </c>
      <c r="O241" s="507"/>
      <c r="R241" s="507" t="str">
        <f>VLOOKUP(+R235,'[2]Twr Schedule'!$B$9:$C$611,2,FALSE)</f>
        <v>DA+3</v>
      </c>
      <c r="S241" s="507"/>
      <c r="V241" s="507" t="str">
        <f>VLOOKUP(+V235,'[2]Twr Schedule'!$B$9:$C$611,2,FALSE)</f>
        <v>DA-3</v>
      </c>
      <c r="W241" s="507"/>
      <c r="Z241" s="507" t="str">
        <f>VLOOKUP(+Z235,'[2]Twr Schedule'!$B$9:$C$611,2,FALSE)</f>
        <v>DB2+0</v>
      </c>
      <c r="AA241" s="507"/>
      <c r="AD241" s="507" t="str">
        <f>VLOOKUP(+AD235,'[2]Twr Schedule'!$B$9:$C$611,2,FALSE)</f>
        <v>DA+0</v>
      </c>
      <c r="AE241" s="507"/>
      <c r="AH241" s="507" t="str">
        <f>VLOOKUP(+AH235,'[2]Twr Schedule'!$B$9:$C$611,2,FALSE)</f>
        <v>DA+3</v>
      </c>
      <c r="AI241" s="507"/>
      <c r="AL241" s="507" t="str">
        <f>VLOOKUP(+AL235,'[2]Twr Schedule'!$B$9:$C$611,2,FALSE)</f>
        <v>DC2+9</v>
      </c>
      <c r="AM241" s="507"/>
      <c r="AP241" s="507" t="str">
        <f>VLOOKUP(+AP235,'[2]Twr Schedule'!$B$9:$C$611,2,FALSE)</f>
        <v>DD45+9</v>
      </c>
      <c r="AQ241" s="507"/>
      <c r="AT241" s="285"/>
      <c r="AV241" s="486"/>
      <c r="AW241" s="486"/>
    </row>
    <row r="242" spans="1:51" x14ac:dyDescent="0.35">
      <c r="A242" s="284"/>
      <c r="B242" s="297" t="s">
        <v>562</v>
      </c>
      <c r="G242" s="283" t="s">
        <v>561</v>
      </c>
      <c r="AM242" s="283" t="s">
        <v>560</v>
      </c>
      <c r="AT242" s="285"/>
      <c r="AV242" s="486"/>
      <c r="AW242" s="486"/>
    </row>
    <row r="243" spans="1:51" x14ac:dyDescent="0.35">
      <c r="A243" s="481" t="s">
        <v>653</v>
      </c>
      <c r="B243" s="481"/>
      <c r="C243" s="481"/>
      <c r="D243" s="481"/>
      <c r="E243" s="481"/>
      <c r="F243" s="481"/>
      <c r="G243" s="481"/>
      <c r="H243" s="481"/>
      <c r="I243" s="481"/>
      <c r="J243" s="481"/>
      <c r="K243" s="481"/>
      <c r="L243" s="481"/>
      <c r="M243" s="481"/>
      <c r="N243" s="481"/>
      <c r="O243" s="481"/>
      <c r="P243" s="481"/>
      <c r="Q243" s="481"/>
      <c r="R243" s="481"/>
      <c r="S243" s="481"/>
      <c r="T243" s="481"/>
      <c r="U243" s="481"/>
      <c r="V243" s="481"/>
      <c r="W243" s="481"/>
      <c r="X243" s="481"/>
      <c r="Y243" s="481"/>
      <c r="Z243" s="481"/>
      <c r="AA243" s="481" t="s">
        <v>654</v>
      </c>
      <c r="AB243" s="481"/>
      <c r="AC243" s="481"/>
      <c r="AD243" s="481"/>
      <c r="AE243" s="481"/>
      <c r="AF243" s="481"/>
      <c r="AG243" s="481"/>
      <c r="AH243" s="481"/>
      <c r="AI243" s="481"/>
      <c r="AJ243" s="481"/>
      <c r="AK243" s="481"/>
      <c r="AL243" s="481"/>
      <c r="AM243" s="481"/>
      <c r="AN243" s="481"/>
      <c r="AO243" s="481"/>
      <c r="AP243" s="481"/>
      <c r="AQ243" s="481"/>
      <c r="AR243" s="481"/>
      <c r="AT243" s="285"/>
      <c r="AV243" s="486"/>
      <c r="AW243" s="486"/>
    </row>
    <row r="244" spans="1:51" x14ac:dyDescent="0.35">
      <c r="A244" s="284"/>
      <c r="AT244" s="285"/>
      <c r="AV244" s="486"/>
      <c r="AW244" s="486"/>
    </row>
    <row r="245" spans="1:51" x14ac:dyDescent="0.35">
      <c r="A245" s="284"/>
      <c r="B245" s="486" t="str">
        <f>'[2]Twr Schedule'!B493</f>
        <v>48/1</v>
      </c>
      <c r="C245" s="486"/>
      <c r="F245" s="486" t="str">
        <f>'[2]Twr Schedule'!B495</f>
        <v>49/0</v>
      </c>
      <c r="G245" s="486"/>
      <c r="J245" s="486" t="str">
        <f>'[2]Twr Schedule'!B497</f>
        <v>50/0</v>
      </c>
      <c r="K245" s="486"/>
      <c r="N245" s="486" t="str">
        <f>'[2]Twr Schedule'!B499</f>
        <v>50/1</v>
      </c>
      <c r="O245" s="486"/>
      <c r="R245" s="486" t="str">
        <f>'[2]Twr Schedule'!B501</f>
        <v>51/0</v>
      </c>
      <c r="S245" s="486"/>
      <c r="V245" s="486" t="str">
        <f>'[2]Twr Schedule'!B503</f>
        <v>52/0</v>
      </c>
      <c r="W245" s="486"/>
      <c r="Z245" s="486" t="str">
        <f>'[2]Twr Schedule'!B505</f>
        <v>52/1</v>
      </c>
      <c r="AA245" s="486"/>
      <c r="AD245" s="486" t="str">
        <f>'[2]Twr Schedule'!B507</f>
        <v>52/2</v>
      </c>
      <c r="AE245" s="486"/>
      <c r="AH245" s="486" t="str">
        <f>'[2]Twr Schedule'!B509</f>
        <v>52/3</v>
      </c>
      <c r="AI245" s="486"/>
      <c r="AL245" s="486" t="str">
        <f>'[2]Twr Schedule'!B511</f>
        <v>52/4</v>
      </c>
      <c r="AM245" s="486"/>
      <c r="AP245" s="486" t="str">
        <f>'[2]Twr Schedule'!B513</f>
        <v>52/5</v>
      </c>
      <c r="AQ245" s="486"/>
      <c r="AT245" s="285"/>
      <c r="AV245" s="486"/>
      <c r="AW245" s="486"/>
    </row>
    <row r="246" spans="1:51" x14ac:dyDescent="0.35">
      <c r="A246" s="284"/>
      <c r="AT246" s="285"/>
      <c r="AV246" s="486"/>
      <c r="AW246" s="486"/>
    </row>
    <row r="247" spans="1:51" x14ac:dyDescent="0.35">
      <c r="A247" s="284"/>
      <c r="AT247" s="285"/>
      <c r="AV247" s="486"/>
      <c r="AW247" s="486"/>
    </row>
    <row r="248" spans="1:51" x14ac:dyDescent="0.35">
      <c r="A248" s="284"/>
      <c r="B248" s="294" t="s">
        <v>551</v>
      </c>
      <c r="C248" s="294" t="s">
        <v>550</v>
      </c>
      <c r="D248" s="537">
        <f>VLOOKUP(B245,[2]Progress!$B$9:$D$310,3,FALSE)</f>
        <v>387.94299999999998</v>
      </c>
      <c r="E248" s="538"/>
      <c r="F248" s="308" t="s">
        <v>551</v>
      </c>
      <c r="G248" s="308" t="s">
        <v>550</v>
      </c>
      <c r="H248" s="540">
        <f>VLOOKUP(F245,[2]Progress!$B$9:$D$310,3,FALSE)</f>
        <v>372.02600000000001</v>
      </c>
      <c r="I248" s="541"/>
      <c r="J248" s="308" t="s">
        <v>551</v>
      </c>
      <c r="K248" s="308" t="s">
        <v>550</v>
      </c>
      <c r="L248" s="537">
        <f>VLOOKUP(J245,[2]Progress!$B$9:$D$310,3,FALSE)</f>
        <v>435</v>
      </c>
      <c r="M248" s="538"/>
      <c r="N248" s="308" t="s">
        <v>551</v>
      </c>
      <c r="O248" s="308" t="s">
        <v>550</v>
      </c>
      <c r="P248" s="537">
        <f>VLOOKUP(N245,[2]Progress!$B$9:$D$310,3,FALSE)</f>
        <v>242.99600000000001</v>
      </c>
      <c r="Q248" s="538"/>
      <c r="R248" s="308" t="s">
        <v>551</v>
      </c>
      <c r="S248" s="308" t="s">
        <v>550</v>
      </c>
      <c r="T248" s="540">
        <f>VLOOKUP(R245,[2]Progress!$B$9:$D$310,3,FALSE)</f>
        <v>238.92599999999999</v>
      </c>
      <c r="U248" s="541"/>
      <c r="V248" s="308" t="s">
        <v>551</v>
      </c>
      <c r="W248" s="308" t="s">
        <v>550</v>
      </c>
      <c r="X248" s="537">
        <f>VLOOKUP(V245,[2]Progress!$B$9:$D$310,3,FALSE)</f>
        <v>461</v>
      </c>
      <c r="Y248" s="538"/>
      <c r="Z248" s="308" t="s">
        <v>551</v>
      </c>
      <c r="AA248" s="308" t="s">
        <v>550</v>
      </c>
      <c r="AB248" s="537">
        <f>VLOOKUP(Z245,[2]Progress!$B$9:$D$310,3,FALSE)</f>
        <v>421</v>
      </c>
      <c r="AC248" s="538"/>
      <c r="AD248" s="308" t="s">
        <v>551</v>
      </c>
      <c r="AE248" s="308" t="s">
        <v>550</v>
      </c>
      <c r="AF248" s="537">
        <f>VLOOKUP(AD245,[2]Progress!$B$9:$D$310,3,FALSE)</f>
        <v>375</v>
      </c>
      <c r="AG248" s="538"/>
      <c r="AH248" s="308" t="s">
        <v>551</v>
      </c>
      <c r="AI248" s="308" t="s">
        <v>550</v>
      </c>
      <c r="AJ248" s="537">
        <f>VLOOKUP(AH245,[2]Progress!$B$9:$D$310,3,FALSE)</f>
        <v>346</v>
      </c>
      <c r="AK248" s="538"/>
      <c r="AL248" s="308" t="s">
        <v>551</v>
      </c>
      <c r="AM248" s="308" t="s">
        <v>550</v>
      </c>
      <c r="AN248" s="537">
        <f>VLOOKUP(AL245,[2]Progress!$B$9:$D$310,3,FALSE)</f>
        <v>348</v>
      </c>
      <c r="AO248" s="538"/>
      <c r="AP248" s="308" t="s">
        <v>551</v>
      </c>
      <c r="AQ248" s="308" t="s">
        <v>550</v>
      </c>
      <c r="AR248" s="537">
        <f>VLOOKUP(AP245,[2]Progress!$B$9:$D$310,3,FALSE)</f>
        <v>357</v>
      </c>
      <c r="AS248" s="539"/>
      <c r="AT248" s="285"/>
      <c r="AV248" s="486">
        <f>D248+H248+L248+P248+T248+X248+AB248+AF248+AJ248+AN248+AR248</f>
        <v>3984.8910000000001</v>
      </c>
      <c r="AW248" s="486"/>
      <c r="AY248" s="283">
        <v>11</v>
      </c>
    </row>
    <row r="249" spans="1:51" x14ac:dyDescent="0.35">
      <c r="A249" s="284"/>
      <c r="B249" s="294" t="s">
        <v>549</v>
      </c>
      <c r="C249" s="294" t="s">
        <v>548</v>
      </c>
      <c r="F249" s="294" t="s">
        <v>549</v>
      </c>
      <c r="G249" s="294" t="s">
        <v>548</v>
      </c>
      <c r="J249" s="294" t="s">
        <v>549</v>
      </c>
      <c r="K249" s="294" t="s">
        <v>548</v>
      </c>
      <c r="N249" s="294" t="s">
        <v>549</v>
      </c>
      <c r="O249" s="294" t="s">
        <v>548</v>
      </c>
      <c r="R249" s="294" t="s">
        <v>549</v>
      </c>
      <c r="S249" s="294" t="s">
        <v>548</v>
      </c>
      <c r="V249" s="294" t="s">
        <v>549</v>
      </c>
      <c r="W249" s="294" t="s">
        <v>548</v>
      </c>
      <c r="Z249" s="294" t="s">
        <v>549</v>
      </c>
      <c r="AA249" s="294" t="s">
        <v>548</v>
      </c>
      <c r="AD249" s="294" t="s">
        <v>549</v>
      </c>
      <c r="AE249" s="294" t="s">
        <v>548</v>
      </c>
      <c r="AH249" s="294" t="s">
        <v>549</v>
      </c>
      <c r="AI249" s="294" t="s">
        <v>548</v>
      </c>
      <c r="AL249" s="294" t="s">
        <v>549</v>
      </c>
      <c r="AM249" s="294" t="s">
        <v>548</v>
      </c>
      <c r="AP249" s="294" t="s">
        <v>549</v>
      </c>
      <c r="AQ249" s="294" t="s">
        <v>548</v>
      </c>
      <c r="AT249" s="285"/>
      <c r="AV249" s="486"/>
      <c r="AW249" s="486"/>
    </row>
    <row r="250" spans="1:51" ht="10.5" customHeight="1" x14ac:dyDescent="0.35">
      <c r="A250" s="284"/>
      <c r="B250" s="523"/>
      <c r="C250" s="523"/>
      <c r="F250" s="523"/>
      <c r="G250" s="523"/>
      <c r="J250" s="523"/>
      <c r="K250" s="523"/>
      <c r="N250" s="523"/>
      <c r="O250" s="523"/>
      <c r="R250" s="523"/>
      <c r="S250" s="523"/>
      <c r="V250" s="523"/>
      <c r="W250" s="523"/>
      <c r="Z250" s="523"/>
      <c r="AA250" s="523"/>
      <c r="AD250" s="523"/>
      <c r="AE250" s="523"/>
      <c r="AH250" s="523"/>
      <c r="AI250" s="523"/>
      <c r="AL250" s="523"/>
      <c r="AM250" s="523"/>
      <c r="AP250" s="523"/>
      <c r="AQ250" s="523"/>
      <c r="AT250" s="285"/>
      <c r="AV250" s="486"/>
      <c r="AW250" s="486"/>
    </row>
    <row r="251" spans="1:51" x14ac:dyDescent="0.35">
      <c r="A251" s="284"/>
      <c r="B251" s="507" t="str">
        <f>VLOOKUP(+B245,'[2]Twr Schedule'!$B$9:$C$611,2,FALSE)</f>
        <v>DA-3</v>
      </c>
      <c r="C251" s="507"/>
      <c r="F251" s="507" t="str">
        <f>VLOOKUP(+F245,'[2]Twr Schedule'!$B$9:$C$611,2,FALSE)</f>
        <v>DC2+9</v>
      </c>
      <c r="G251" s="507"/>
      <c r="J251" s="507" t="str">
        <f>VLOOKUP(+J245,'[2]Twr Schedule'!$B$9:$C$611,2,FALSE)</f>
        <v>DC1+18</v>
      </c>
      <c r="K251" s="507"/>
      <c r="N251" s="507" t="str">
        <f>VLOOKUP(+N245,'[2]Twr Schedule'!$B$9:$C$611,2,FALSE)</f>
        <v>DA+0</v>
      </c>
      <c r="O251" s="507"/>
      <c r="R251" s="507" t="str">
        <f>VLOOKUP(+R245,'[2]Twr Schedule'!$B$9:$C$611,2,FALSE)</f>
        <v>DD60+0</v>
      </c>
      <c r="S251" s="507"/>
      <c r="V251" s="507" t="str">
        <f>VLOOKUP(+V245,'[2]Twr Schedule'!$B$9:$C$611,2,FALSE)</f>
        <v>DC2+9</v>
      </c>
      <c r="W251" s="507"/>
      <c r="Z251" s="507" t="str">
        <f>VLOOKUP(+Z245,'[2]Twr Schedule'!$B$9:$C$611,2,FALSE)</f>
        <v>DB1+6</v>
      </c>
      <c r="AA251" s="507"/>
      <c r="AD251" s="507" t="str">
        <f>VLOOKUP(+AD245,'[2]Twr Schedule'!$B$9:$C$611,2,FALSE)</f>
        <v>DA+3</v>
      </c>
      <c r="AE251" s="507"/>
      <c r="AH251" s="507" t="str">
        <f>VLOOKUP(+AH245,'[2]Twr Schedule'!$B$9:$C$611,2,FALSE)</f>
        <v>DA-3</v>
      </c>
      <c r="AI251" s="507"/>
      <c r="AL251" s="507" t="str">
        <f>VLOOKUP(+AL245,'[2]Twr Schedule'!$B$9:$C$611,2,FALSE)</f>
        <v>DA-3</v>
      </c>
      <c r="AM251" s="507"/>
      <c r="AP251" s="507" t="str">
        <f>VLOOKUP(+AP245,'[2]Twr Schedule'!$B$9:$C$611,2,FALSE)</f>
        <v>DA-3</v>
      </c>
      <c r="AQ251" s="507"/>
      <c r="AT251" s="285"/>
      <c r="AV251" s="486"/>
      <c r="AW251" s="486"/>
    </row>
    <row r="252" spans="1:51" x14ac:dyDescent="0.35">
      <c r="A252" s="284"/>
      <c r="B252" s="292"/>
      <c r="C252" s="292"/>
      <c r="F252" s="306" t="s">
        <v>559</v>
      </c>
      <c r="G252" s="292"/>
      <c r="J252" s="292"/>
      <c r="K252" s="292"/>
      <c r="N252" s="292"/>
      <c r="O252" s="292"/>
      <c r="R252" s="306" t="s">
        <v>558</v>
      </c>
      <c r="S252" s="292"/>
      <c r="V252" s="292"/>
      <c r="W252" s="292"/>
      <c r="Z252" s="292"/>
      <c r="AA252" s="292"/>
      <c r="AD252" s="292"/>
      <c r="AE252" s="292"/>
      <c r="AH252" s="292"/>
      <c r="AI252" s="292"/>
      <c r="AL252" s="292"/>
      <c r="AM252" s="292"/>
      <c r="AP252" s="292"/>
      <c r="AQ252" s="292"/>
      <c r="AT252" s="285"/>
      <c r="AV252" s="486"/>
      <c r="AW252" s="486"/>
    </row>
    <row r="253" spans="1:51" x14ac:dyDescent="0.35">
      <c r="A253" s="482" t="s">
        <v>654</v>
      </c>
      <c r="B253" s="501"/>
      <c r="C253" s="501"/>
      <c r="D253" s="501"/>
      <c r="E253" s="501"/>
      <c r="F253" s="501"/>
      <c r="G253" s="501"/>
      <c r="H253" s="501"/>
      <c r="I253" s="501"/>
      <c r="J253" s="501"/>
      <c r="K253" s="501"/>
      <c r="L253" s="501"/>
      <c r="M253" s="501"/>
      <c r="N253" s="501"/>
      <c r="O253" s="501"/>
      <c r="P253" s="501"/>
      <c r="Q253" s="501"/>
      <c r="R253" s="501"/>
      <c r="S253" s="501"/>
      <c r="T253" s="501"/>
      <c r="U253" s="501"/>
      <c r="V253" s="480"/>
      <c r="W253" s="481" t="s">
        <v>655</v>
      </c>
      <c r="X253" s="481"/>
      <c r="Y253" s="481"/>
      <c r="Z253" s="481"/>
      <c r="AA253" s="481"/>
      <c r="AB253" s="481"/>
      <c r="AC253" s="481"/>
      <c r="AD253" s="481"/>
      <c r="AE253" s="481"/>
      <c r="AF253" s="481"/>
      <c r="AG253" s="481"/>
      <c r="AH253" s="481"/>
      <c r="AI253" s="481"/>
      <c r="AJ253" s="481"/>
      <c r="AK253" s="481"/>
      <c r="AL253" s="481"/>
      <c r="AM253" s="481"/>
      <c r="AN253" s="481"/>
      <c r="AO253" s="481"/>
      <c r="AP253" s="481"/>
      <c r="AQ253" s="481"/>
      <c r="AR253" s="481"/>
      <c r="AT253" s="285"/>
      <c r="AV253" s="486"/>
      <c r="AW253" s="486"/>
    </row>
    <row r="254" spans="1:51" x14ac:dyDescent="0.35">
      <c r="A254" s="284"/>
      <c r="AT254" s="285"/>
      <c r="AV254" s="486"/>
      <c r="AW254" s="486"/>
    </row>
    <row r="255" spans="1:51" x14ac:dyDescent="0.35">
      <c r="A255" s="284"/>
      <c r="B255" s="486" t="str">
        <f>'[2]Twr Schedule'!B515</f>
        <v>52/6</v>
      </c>
      <c r="C255" s="486"/>
      <c r="F255" s="486" t="str">
        <f>'[2]Twr Schedule'!B517</f>
        <v>52/7</v>
      </c>
      <c r="G255" s="486"/>
      <c r="J255" s="486" t="str">
        <f>'[2]Twr Schedule'!B519</f>
        <v>52/8</v>
      </c>
      <c r="K255" s="486"/>
      <c r="N255" s="486" t="str">
        <f>'[2]Twr Schedule'!B521</f>
        <v>52/9</v>
      </c>
      <c r="O255" s="486"/>
      <c r="R255" s="486" t="str">
        <f>'[2]Twr Schedule'!B523</f>
        <v>52/10</v>
      </c>
      <c r="S255" s="486"/>
      <c r="V255" s="486" t="str">
        <f>'[2]Twr Schedule'!B525</f>
        <v>53/0</v>
      </c>
      <c r="W255" s="486"/>
      <c r="Z255" s="486" t="str">
        <f>'[2]Twr Schedule'!B527</f>
        <v>53/1</v>
      </c>
      <c r="AA255" s="486"/>
      <c r="AD255" s="486" t="str">
        <f>'[2]Twr Schedule'!B529</f>
        <v>53A/0</v>
      </c>
      <c r="AE255" s="486"/>
      <c r="AH255" s="486" t="str">
        <f>'[2]Twr Schedule'!B531</f>
        <v>53A/1</v>
      </c>
      <c r="AI255" s="486"/>
      <c r="AL255" s="486" t="str">
        <f>'[2]Twr Schedule'!B533</f>
        <v>53A/2</v>
      </c>
      <c r="AM255" s="486"/>
      <c r="AP255" s="486" t="str">
        <f>'[2]Twr Schedule'!B535</f>
        <v>53A/3</v>
      </c>
      <c r="AQ255" s="486"/>
      <c r="AT255" s="285"/>
      <c r="AV255" s="486"/>
      <c r="AW255" s="486"/>
    </row>
    <row r="256" spans="1:51" x14ac:dyDescent="0.35">
      <c r="A256" s="284"/>
      <c r="AT256" s="285"/>
      <c r="AV256" s="486"/>
      <c r="AW256" s="486"/>
    </row>
    <row r="257" spans="1:51" x14ac:dyDescent="0.35">
      <c r="A257" s="284"/>
      <c r="AT257" s="285"/>
      <c r="AV257" s="486"/>
      <c r="AW257" s="486"/>
    </row>
    <row r="258" spans="1:51" x14ac:dyDescent="0.35">
      <c r="A258" s="284"/>
      <c r="B258" s="294" t="s">
        <v>551</v>
      </c>
      <c r="C258" s="294" t="s">
        <v>550</v>
      </c>
      <c r="D258" s="488">
        <f>VLOOKUP(B255,[2]Progress!$B$9:$D$310,3,FALSE)</f>
        <v>439</v>
      </c>
      <c r="E258" s="487"/>
      <c r="F258" s="294" t="s">
        <v>551</v>
      </c>
      <c r="G258" s="294" t="s">
        <v>550</v>
      </c>
      <c r="H258" s="488">
        <f>VLOOKUP(F255,[2]Progress!$B$9:$D$310,3,FALSE)</f>
        <v>378</v>
      </c>
      <c r="I258" s="487"/>
      <c r="J258" s="294" t="s">
        <v>551</v>
      </c>
      <c r="K258" s="294" t="s">
        <v>550</v>
      </c>
      <c r="L258" s="488">
        <f>VLOOKUP(J255,[2]Progress!$B$9:$D$310,3,FALSE)</f>
        <v>349</v>
      </c>
      <c r="M258" s="487"/>
      <c r="N258" s="294" t="s">
        <v>551</v>
      </c>
      <c r="O258" s="294" t="s">
        <v>550</v>
      </c>
      <c r="P258" s="488">
        <f>VLOOKUP(N255,[2]Progress!$B$9:$D$310,3,FALSE)</f>
        <v>392</v>
      </c>
      <c r="Q258" s="487"/>
      <c r="R258" s="294" t="s">
        <v>551</v>
      </c>
      <c r="S258" s="294" t="s">
        <v>550</v>
      </c>
      <c r="T258" s="537">
        <f>VLOOKUP(R255,[2]Progress!$B$9:$D$310,3,FALSE)</f>
        <v>409.43</v>
      </c>
      <c r="U258" s="538"/>
      <c r="V258" s="308" t="s">
        <v>551</v>
      </c>
      <c r="W258" s="308" t="s">
        <v>550</v>
      </c>
      <c r="X258" s="537">
        <f>VLOOKUP(V255,[2]Progress!$B$9:$D$310,3,FALSE)</f>
        <v>428</v>
      </c>
      <c r="Y258" s="538"/>
      <c r="Z258" s="308" t="s">
        <v>551</v>
      </c>
      <c r="AA258" s="308" t="s">
        <v>550</v>
      </c>
      <c r="AB258" s="537">
        <f>VLOOKUP(Z255,[2]Progress!$B$9:$D$310,3,FALSE)</f>
        <v>403.77800000000002</v>
      </c>
      <c r="AC258" s="538"/>
      <c r="AD258" s="308" t="s">
        <v>551</v>
      </c>
      <c r="AE258" s="308" t="s">
        <v>550</v>
      </c>
      <c r="AF258" s="537">
        <f>VLOOKUP(AD255,[2]Progress!$B$9:$D$310,3,FALSE)</f>
        <v>370</v>
      </c>
      <c r="AG258" s="538"/>
      <c r="AH258" s="308" t="s">
        <v>551</v>
      </c>
      <c r="AI258" s="308" t="s">
        <v>550</v>
      </c>
      <c r="AJ258" s="537">
        <f>VLOOKUP(AH255,[2]Progress!$B$9:$D$310,3,FALSE)</f>
        <v>441</v>
      </c>
      <c r="AK258" s="538"/>
      <c r="AL258" s="308" t="s">
        <v>551</v>
      </c>
      <c r="AM258" s="308" t="s">
        <v>550</v>
      </c>
      <c r="AN258" s="537">
        <f>VLOOKUP(AL255,[2]Progress!$B$9:$D$310,3,FALSE)</f>
        <v>375</v>
      </c>
      <c r="AO258" s="538"/>
      <c r="AP258" s="308" t="s">
        <v>551</v>
      </c>
      <c r="AQ258" s="308" t="s">
        <v>550</v>
      </c>
      <c r="AR258" s="537">
        <f>VLOOKUP(AP255,[2]Progress!$B$9:$D$310,3,FALSE)</f>
        <v>399</v>
      </c>
      <c r="AS258" s="539"/>
      <c r="AT258" s="285"/>
      <c r="AV258" s="486">
        <f>D258+H258+L258+P258+T258+X258+AB258+AF258+AJ258+AN258+AR258</f>
        <v>4384.2080000000005</v>
      </c>
      <c r="AW258" s="486"/>
      <c r="AY258" s="283">
        <v>11</v>
      </c>
    </row>
    <row r="259" spans="1:51" x14ac:dyDescent="0.35">
      <c r="A259" s="284"/>
      <c r="B259" s="294" t="s">
        <v>549</v>
      </c>
      <c r="C259" s="294" t="s">
        <v>548</v>
      </c>
      <c r="F259" s="294" t="s">
        <v>549</v>
      </c>
      <c r="G259" s="294" t="s">
        <v>548</v>
      </c>
      <c r="J259" s="294" t="s">
        <v>549</v>
      </c>
      <c r="K259" s="294" t="s">
        <v>548</v>
      </c>
      <c r="N259" s="294" t="s">
        <v>549</v>
      </c>
      <c r="O259" s="294" t="s">
        <v>548</v>
      </c>
      <c r="R259" s="294" t="s">
        <v>549</v>
      </c>
      <c r="S259" s="294" t="s">
        <v>548</v>
      </c>
      <c r="V259" s="294" t="s">
        <v>549</v>
      </c>
      <c r="W259" s="294" t="s">
        <v>548</v>
      </c>
      <c r="Z259" s="294" t="s">
        <v>549</v>
      </c>
      <c r="AA259" s="294" t="s">
        <v>548</v>
      </c>
      <c r="AD259" s="294" t="s">
        <v>549</v>
      </c>
      <c r="AE259" s="294" t="s">
        <v>548</v>
      </c>
      <c r="AH259" s="294" t="s">
        <v>549</v>
      </c>
      <c r="AI259" s="294" t="s">
        <v>548</v>
      </c>
      <c r="AL259" s="294" t="s">
        <v>549</v>
      </c>
      <c r="AM259" s="294" t="s">
        <v>548</v>
      </c>
      <c r="AP259" s="294" t="s">
        <v>549</v>
      </c>
      <c r="AQ259" s="294" t="s">
        <v>548</v>
      </c>
      <c r="AT259" s="285"/>
      <c r="AV259" s="486"/>
      <c r="AW259" s="486"/>
    </row>
    <row r="260" spans="1:51" ht="10.5" customHeight="1" x14ac:dyDescent="0.35">
      <c r="A260" s="284"/>
      <c r="B260" s="523"/>
      <c r="C260" s="523"/>
      <c r="F260" s="523"/>
      <c r="G260" s="523"/>
      <c r="J260" s="523"/>
      <c r="K260" s="523"/>
      <c r="N260" s="523"/>
      <c r="O260" s="523"/>
      <c r="R260" s="523"/>
      <c r="S260" s="523"/>
      <c r="V260" s="523"/>
      <c r="W260" s="523"/>
      <c r="Z260" s="523"/>
      <c r="AA260" s="523"/>
      <c r="AD260" s="523"/>
      <c r="AE260" s="523"/>
      <c r="AH260" s="523"/>
      <c r="AI260" s="523"/>
      <c r="AL260" s="523"/>
      <c r="AM260" s="523"/>
      <c r="AP260" s="523"/>
      <c r="AQ260" s="523"/>
      <c r="AT260" s="285"/>
      <c r="AV260" s="486"/>
      <c r="AW260" s="486"/>
    </row>
    <row r="261" spans="1:51" x14ac:dyDescent="0.35">
      <c r="A261" s="284"/>
      <c r="B261" s="507" t="str">
        <f>VLOOKUP(+B255,'[2]Twr Schedule'!$B$9:$C$611,2,FALSE)</f>
        <v>DA+3</v>
      </c>
      <c r="C261" s="507"/>
      <c r="F261" s="507" t="str">
        <f>VLOOKUP(+F255,'[2]Twr Schedule'!$B$9:$C$611,2,FALSE)</f>
        <v>DA+6</v>
      </c>
      <c r="G261" s="507"/>
      <c r="J261" s="507" t="str">
        <f>VLOOKUP(+J255,'[2]Twr Schedule'!$B$9:$C$611,2,FALSE)</f>
        <v>DA-3</v>
      </c>
      <c r="K261" s="507"/>
      <c r="N261" s="507" t="str">
        <f>VLOOKUP(+N255,'[2]Twr Schedule'!$B$9:$C$611,2,FALSE)</f>
        <v>DA-3</v>
      </c>
      <c r="O261" s="507"/>
      <c r="R261" s="507" t="str">
        <f>VLOOKUP(+R255,'[2]Twr Schedule'!$B$9:$C$611,2,FALSE)</f>
        <v>DA+3</v>
      </c>
      <c r="S261" s="507"/>
      <c r="V261" s="507" t="str">
        <f>VLOOKUP(+V255,'[2]Twr Schedule'!$B$9:$C$611,2,FALSE)</f>
        <v>DC1+0</v>
      </c>
      <c r="W261" s="507"/>
      <c r="Z261" s="507" t="str">
        <f>VLOOKUP(+Z255,'[2]Twr Schedule'!$B$9:$C$611,2,FALSE)</f>
        <v>DA+6</v>
      </c>
      <c r="AA261" s="507"/>
      <c r="AD261" s="507" t="str">
        <f>VLOOKUP(+AD255,'[2]Twr Schedule'!$B$9:$C$611,2,FALSE)</f>
        <v>DB2+0</v>
      </c>
      <c r="AE261" s="507"/>
      <c r="AH261" s="507" t="str">
        <f>VLOOKUP(+AH255,'[2]Twr Schedule'!$B$9:$C$611,2,FALSE)</f>
        <v>DA+6</v>
      </c>
      <c r="AI261" s="507"/>
      <c r="AL261" s="507" t="str">
        <f>VLOOKUP(+AL255,'[2]Twr Schedule'!$B$9:$C$611,2,FALSE)</f>
        <v>DA+3</v>
      </c>
      <c r="AM261" s="507"/>
      <c r="AP261" s="507" t="str">
        <f>VLOOKUP(+AP255,'[2]Twr Schedule'!$B$9:$C$611,2,FALSE)</f>
        <v>DA-3</v>
      </c>
      <c r="AQ261" s="507"/>
      <c r="AT261" s="285"/>
      <c r="AV261" s="486"/>
      <c r="AW261" s="486"/>
    </row>
    <row r="262" spans="1:51" x14ac:dyDescent="0.35">
      <c r="A262" s="284"/>
      <c r="AT262" s="285"/>
      <c r="AV262" s="486"/>
      <c r="AW262" s="486"/>
    </row>
    <row r="263" spans="1:51" x14ac:dyDescent="0.35">
      <c r="A263" s="482" t="s">
        <v>655</v>
      </c>
      <c r="B263" s="501"/>
      <c r="C263" s="501"/>
      <c r="D263" s="501"/>
      <c r="E263" s="501"/>
      <c r="F263" s="501"/>
      <c r="G263" s="501"/>
      <c r="H263" s="501"/>
      <c r="I263" s="501"/>
      <c r="J263" s="501"/>
      <c r="K263" s="501"/>
      <c r="L263" s="501"/>
      <c r="M263" s="501"/>
      <c r="N263" s="501"/>
      <c r="O263" s="501"/>
      <c r="P263" s="501"/>
      <c r="Q263" s="501"/>
      <c r="R263" s="480"/>
      <c r="S263" s="481" t="s">
        <v>656</v>
      </c>
      <c r="T263" s="481"/>
      <c r="U263" s="481"/>
      <c r="V263" s="481"/>
      <c r="W263" s="481"/>
      <c r="X263" s="481"/>
      <c r="Y263" s="481"/>
      <c r="Z263" s="481"/>
      <c r="AA263" s="481"/>
      <c r="AB263" s="481"/>
      <c r="AC263" s="481"/>
      <c r="AD263" s="481"/>
      <c r="AE263" s="481"/>
      <c r="AF263" s="481"/>
      <c r="AG263" s="481"/>
      <c r="AH263" s="481"/>
      <c r="AI263" s="481"/>
      <c r="AJ263" s="481"/>
      <c r="AK263" s="481"/>
      <c r="AL263" s="481"/>
      <c r="AM263" s="481"/>
      <c r="AN263" s="481"/>
      <c r="AO263" s="481"/>
      <c r="AP263" s="481"/>
      <c r="AQ263" s="481"/>
      <c r="AR263" s="481"/>
      <c r="AT263" s="285"/>
      <c r="AV263" s="486"/>
      <c r="AW263" s="486"/>
    </row>
    <row r="264" spans="1:51" x14ac:dyDescent="0.35">
      <c r="A264" s="284"/>
      <c r="AT264" s="285"/>
      <c r="AV264" s="486"/>
      <c r="AW264" s="486"/>
    </row>
    <row r="265" spans="1:51" x14ac:dyDescent="0.35">
      <c r="A265" s="284"/>
      <c r="B265" s="486" t="str">
        <f>'[2]Twr Schedule'!B537</f>
        <v>53A/4</v>
      </c>
      <c r="C265" s="486"/>
      <c r="F265" s="486" t="str">
        <f>'[2]Twr Schedule'!B539</f>
        <v>53A/5</v>
      </c>
      <c r="G265" s="486"/>
      <c r="J265" s="486" t="str">
        <f>'[2]Twr Schedule'!B541</f>
        <v>53A/6</v>
      </c>
      <c r="K265" s="486"/>
      <c r="N265" s="486" t="str">
        <f>'[2]Twr Schedule'!B543</f>
        <v>53A/7</v>
      </c>
      <c r="O265" s="486"/>
      <c r="R265" s="486" t="str">
        <f>'[2]Twr Schedule'!B545</f>
        <v>54/0</v>
      </c>
      <c r="S265" s="486"/>
      <c r="V265" s="486" t="str">
        <f>'[2]Twr Schedule'!B547</f>
        <v>54/1</v>
      </c>
      <c r="W265" s="486"/>
      <c r="Z265" s="486" t="str">
        <f>'[2]Twr Schedule'!B549</f>
        <v>54/2</v>
      </c>
      <c r="AA265" s="486"/>
      <c r="AD265" s="486" t="str">
        <f>'[2]Twr Schedule'!B551</f>
        <v>55/0</v>
      </c>
      <c r="AE265" s="486"/>
      <c r="AH265" s="486" t="str">
        <f>'[2]Twr Schedule'!B553</f>
        <v>55/1</v>
      </c>
      <c r="AI265" s="486"/>
      <c r="AL265" s="486" t="str">
        <f>'[2]Twr Schedule'!B555</f>
        <v>56/0</v>
      </c>
      <c r="AM265" s="486"/>
      <c r="AP265" s="486" t="str">
        <f>'[2]Twr Schedule'!B557</f>
        <v>56/1</v>
      </c>
      <c r="AQ265" s="486"/>
      <c r="AT265" s="285"/>
      <c r="AV265" s="486"/>
      <c r="AW265" s="486"/>
    </row>
    <row r="266" spans="1:51" x14ac:dyDescent="0.35">
      <c r="A266" s="284"/>
      <c r="AT266" s="285"/>
      <c r="AV266" s="486"/>
      <c r="AW266" s="486"/>
    </row>
    <row r="267" spans="1:51" x14ac:dyDescent="0.35">
      <c r="A267" s="284"/>
      <c r="AT267" s="285"/>
      <c r="AV267" s="486"/>
      <c r="AW267" s="486"/>
    </row>
    <row r="268" spans="1:51" x14ac:dyDescent="0.35">
      <c r="A268" s="284"/>
      <c r="B268" s="294" t="s">
        <v>551</v>
      </c>
      <c r="C268" s="294" t="s">
        <v>550</v>
      </c>
      <c r="D268" s="488">
        <f>VLOOKUP(B265,[2]Progress!$B$9:$D$310,3,FALSE)</f>
        <v>391</v>
      </c>
      <c r="E268" s="487"/>
      <c r="F268" s="294" t="s">
        <v>551</v>
      </c>
      <c r="G268" s="294" t="s">
        <v>550</v>
      </c>
      <c r="H268" s="488">
        <f>VLOOKUP(F265,[2]Progress!$B$9:$D$310,3,FALSE)</f>
        <v>392</v>
      </c>
      <c r="I268" s="487"/>
      <c r="J268" s="294" t="s">
        <v>551</v>
      </c>
      <c r="K268" s="294" t="s">
        <v>550</v>
      </c>
      <c r="L268" s="488">
        <f>VLOOKUP(J265,[2]Progress!$B$9:$D$310,3,FALSE)</f>
        <v>412</v>
      </c>
      <c r="M268" s="487"/>
      <c r="N268" s="294" t="s">
        <v>551</v>
      </c>
      <c r="O268" s="294" t="s">
        <v>550</v>
      </c>
      <c r="P268" s="537">
        <f>VLOOKUP(N265,[2]Progress!$B$9:$D$310,3,FALSE)</f>
        <v>385.995</v>
      </c>
      <c r="Q268" s="538"/>
      <c r="R268" s="308" t="s">
        <v>551</v>
      </c>
      <c r="S268" s="308" t="s">
        <v>550</v>
      </c>
      <c r="T268" s="537">
        <f>VLOOKUP(R265,[2]Progress!$B$9:$D$310,3,FALSE)</f>
        <v>460</v>
      </c>
      <c r="U268" s="538"/>
      <c r="V268" s="308" t="s">
        <v>551</v>
      </c>
      <c r="W268" s="308" t="s">
        <v>550</v>
      </c>
      <c r="X268" s="537">
        <f>VLOOKUP(V265,[2]Progress!$B$9:$D$310,3,FALSE)</f>
        <v>360</v>
      </c>
      <c r="Y268" s="538"/>
      <c r="Z268" s="308" t="s">
        <v>551</v>
      </c>
      <c r="AA268" s="308" t="s">
        <v>550</v>
      </c>
      <c r="AB268" s="537">
        <f>VLOOKUP(Z265,[2]Progress!$B$9:$D$310,3,FALSE)</f>
        <v>366.15699999999998</v>
      </c>
      <c r="AC268" s="538"/>
      <c r="AD268" s="308" t="s">
        <v>551</v>
      </c>
      <c r="AE268" s="308" t="s">
        <v>550</v>
      </c>
      <c r="AF268" s="537">
        <f>VLOOKUP(AD265,[2]Progress!$B$9:$D$310,3,FALSE)</f>
        <v>300</v>
      </c>
      <c r="AG268" s="538"/>
      <c r="AH268" s="308" t="s">
        <v>551</v>
      </c>
      <c r="AI268" s="308" t="s">
        <v>550</v>
      </c>
      <c r="AJ268" s="537">
        <f>VLOOKUP(AH265,[2]Progress!$B$9:$D$310,3,FALSE)</f>
        <v>307.20499999999998</v>
      </c>
      <c r="AK268" s="538"/>
      <c r="AL268" s="308" t="s">
        <v>551</v>
      </c>
      <c r="AM268" s="294" t="s">
        <v>550</v>
      </c>
      <c r="AN268" s="488">
        <f>VLOOKUP(AL265,[2]Progress!$B$9:$D$310,3,FALSE)</f>
        <v>336</v>
      </c>
      <c r="AO268" s="487"/>
      <c r="AP268" s="294" t="s">
        <v>551</v>
      </c>
      <c r="AQ268" s="294" t="s">
        <v>550</v>
      </c>
      <c r="AR268" s="488">
        <f>VLOOKUP(AP265,[2]Progress!$B$9:$D$310,3,FALSE)</f>
        <v>409</v>
      </c>
      <c r="AS268" s="486"/>
      <c r="AT268" s="285"/>
      <c r="AV268" s="486">
        <f>D268+H268+L268+P268+T268+X268+AB268+AF268+AJ268+AN268+AR268</f>
        <v>4119.357</v>
      </c>
      <c r="AW268" s="486"/>
      <c r="AY268" s="283">
        <v>11</v>
      </c>
    </row>
    <row r="269" spans="1:51" x14ac:dyDescent="0.35">
      <c r="A269" s="284"/>
      <c r="B269" s="294" t="s">
        <v>549</v>
      </c>
      <c r="C269" s="294" t="s">
        <v>548</v>
      </c>
      <c r="F269" s="294" t="s">
        <v>549</v>
      </c>
      <c r="G269" s="294" t="s">
        <v>548</v>
      </c>
      <c r="J269" s="294" t="s">
        <v>549</v>
      </c>
      <c r="K269" s="294" t="s">
        <v>548</v>
      </c>
      <c r="N269" s="294" t="s">
        <v>549</v>
      </c>
      <c r="O269" s="294" t="s">
        <v>548</v>
      </c>
      <c r="R269" s="294" t="s">
        <v>549</v>
      </c>
      <c r="S269" s="294" t="s">
        <v>548</v>
      </c>
      <c r="V269" s="294" t="s">
        <v>549</v>
      </c>
      <c r="W269" s="294" t="s">
        <v>548</v>
      </c>
      <c r="Z269" s="294" t="s">
        <v>549</v>
      </c>
      <c r="AA269" s="294" t="s">
        <v>548</v>
      </c>
      <c r="AD269" s="294" t="s">
        <v>549</v>
      </c>
      <c r="AE269" s="294" t="s">
        <v>548</v>
      </c>
      <c r="AH269" s="294" t="s">
        <v>549</v>
      </c>
      <c r="AI269" s="294" t="s">
        <v>548</v>
      </c>
      <c r="AL269" s="294" t="s">
        <v>549</v>
      </c>
      <c r="AM269" s="294" t="s">
        <v>548</v>
      </c>
      <c r="AP269" s="294" t="s">
        <v>549</v>
      </c>
      <c r="AQ269" s="294" t="s">
        <v>548</v>
      </c>
      <c r="AT269" s="285"/>
      <c r="AV269" s="486"/>
      <c r="AW269" s="486"/>
    </row>
    <row r="270" spans="1:51" ht="10.5" customHeight="1" x14ac:dyDescent="0.35">
      <c r="A270" s="284"/>
      <c r="B270" s="523"/>
      <c r="C270" s="523"/>
      <c r="F270" s="523"/>
      <c r="G270" s="523"/>
      <c r="J270" s="523"/>
      <c r="K270" s="523"/>
      <c r="N270" s="523"/>
      <c r="O270" s="523"/>
      <c r="R270" s="523"/>
      <c r="S270" s="523"/>
      <c r="V270" s="523"/>
      <c r="W270" s="523"/>
      <c r="Z270" s="523"/>
      <c r="AA270" s="523"/>
      <c r="AD270" s="523"/>
      <c r="AE270" s="523"/>
      <c r="AH270" s="523"/>
      <c r="AI270" s="523"/>
      <c r="AL270" s="523"/>
      <c r="AM270" s="523"/>
      <c r="AP270" s="523"/>
      <c r="AQ270" s="523"/>
      <c r="AT270" s="285"/>
      <c r="AV270" s="486"/>
      <c r="AW270" s="486"/>
    </row>
    <row r="271" spans="1:51" x14ac:dyDescent="0.35">
      <c r="A271" s="284"/>
      <c r="B271" s="507" t="str">
        <f>VLOOKUP(+B265,'[2]Twr Schedule'!$B$9:$C$611,2,FALSE)</f>
        <v>DA+3</v>
      </c>
      <c r="C271" s="507"/>
      <c r="F271" s="507" t="str">
        <f>VLOOKUP(+F265,'[2]Twr Schedule'!$B$9:$C$611,2,FALSE)</f>
        <v>DA-3</v>
      </c>
      <c r="G271" s="507"/>
      <c r="J271" s="507" t="str">
        <f>VLOOKUP(+J265,'[2]Twr Schedule'!$B$9:$C$611,2,FALSE)</f>
        <v>DA+3</v>
      </c>
      <c r="K271" s="507"/>
      <c r="N271" s="507" t="str">
        <f>VLOOKUP(+N265,'[2]Twr Schedule'!$B$9:$C$611,2,FALSE)</f>
        <v>DA+0</v>
      </c>
      <c r="O271" s="507"/>
      <c r="R271" s="507" t="str">
        <f>VLOOKUP(+R265,'[2]Twr Schedule'!$B$9:$C$611,2,FALSE)</f>
        <v>DB1+3</v>
      </c>
      <c r="S271" s="507"/>
      <c r="V271" s="507" t="str">
        <f>VLOOKUP(+V265,'[2]Twr Schedule'!$B$9:$C$611,2,FALSE)</f>
        <v>DA+9</v>
      </c>
      <c r="W271" s="507"/>
      <c r="Z271" s="507" t="str">
        <f>VLOOKUP(+Z265,'[2]Twr Schedule'!$B$9:$C$611,2,FALSE)</f>
        <v>DA-3</v>
      </c>
      <c r="AA271" s="507"/>
      <c r="AD271" s="507" t="str">
        <f>VLOOKUP(+AD265,'[2]Twr Schedule'!$B$9:$C$611,2,FALSE)</f>
        <v>DC1+0</v>
      </c>
      <c r="AE271" s="507"/>
      <c r="AH271" s="507" t="str">
        <f>VLOOKUP(+AH265,'[2]Twr Schedule'!$B$9:$C$611,2,FALSE)</f>
        <v>DA-3</v>
      </c>
      <c r="AI271" s="507"/>
      <c r="AL271" s="507" t="str">
        <f>VLOOKUP(+AL265,'[2]Twr Schedule'!$B$9:$C$611,2,FALSE)</f>
        <v>DD45+0</v>
      </c>
      <c r="AM271" s="507"/>
      <c r="AP271" s="507" t="str">
        <f>VLOOKUP(+AP265,'[2]Twr Schedule'!$B$9:$C$611,2,FALSE)</f>
        <v>DA+0</v>
      </c>
      <c r="AQ271" s="507"/>
      <c r="AT271" s="285"/>
      <c r="AV271" s="486"/>
      <c r="AW271" s="486"/>
    </row>
    <row r="272" spans="1:51" x14ac:dyDescent="0.35">
      <c r="A272" s="284"/>
      <c r="AT272" s="285"/>
      <c r="AV272" s="486"/>
      <c r="AW272" s="486"/>
    </row>
    <row r="273" spans="1:51" x14ac:dyDescent="0.35">
      <c r="A273" s="482" t="s">
        <v>656</v>
      </c>
      <c r="B273" s="501"/>
      <c r="C273" s="501"/>
      <c r="D273" s="501"/>
      <c r="E273" s="501"/>
      <c r="F273" s="501"/>
      <c r="G273" s="501"/>
      <c r="H273" s="501"/>
      <c r="I273" s="501"/>
      <c r="J273" s="501"/>
      <c r="K273" s="501"/>
      <c r="L273" s="501"/>
      <c r="M273" s="501"/>
      <c r="N273" s="501"/>
      <c r="O273" s="501"/>
      <c r="P273" s="501"/>
      <c r="Q273" s="501"/>
      <c r="R273" s="480"/>
      <c r="S273" s="481" t="s">
        <v>657</v>
      </c>
      <c r="T273" s="481"/>
      <c r="U273" s="481"/>
      <c r="V273" s="481"/>
      <c r="W273" s="481"/>
      <c r="X273" s="481"/>
      <c r="Y273" s="481"/>
      <c r="Z273" s="481"/>
      <c r="AA273" s="481"/>
      <c r="AB273" s="481"/>
      <c r="AC273" s="481"/>
      <c r="AD273" s="481"/>
      <c r="AE273" s="481"/>
      <c r="AF273" s="481"/>
      <c r="AG273" s="481"/>
      <c r="AH273" s="481"/>
      <c r="AI273" s="481"/>
      <c r="AJ273" s="481"/>
      <c r="AK273" s="481"/>
      <c r="AL273" s="481"/>
      <c r="AM273" s="481"/>
      <c r="AN273" s="481"/>
      <c r="AO273" s="481"/>
      <c r="AP273" s="481"/>
      <c r="AQ273" s="481"/>
      <c r="AR273" s="481"/>
      <c r="AT273" s="285"/>
      <c r="AV273" s="486"/>
      <c r="AW273" s="486"/>
    </row>
    <row r="274" spans="1:51" x14ac:dyDescent="0.35">
      <c r="A274" s="284"/>
      <c r="AT274" s="285"/>
      <c r="AV274" s="486"/>
      <c r="AW274" s="486"/>
    </row>
    <row r="275" spans="1:51" x14ac:dyDescent="0.35">
      <c r="A275" s="284"/>
      <c r="B275" s="486" t="str">
        <f>'[2]Twr Schedule'!B559</f>
        <v>56/2</v>
      </c>
      <c r="C275" s="486"/>
      <c r="F275" s="486" t="str">
        <f>'[2]Twr Schedule'!B561</f>
        <v>56/3</v>
      </c>
      <c r="G275" s="486"/>
      <c r="J275" s="486" t="str">
        <f>'[2]Twr Schedule'!B563</f>
        <v>56/4</v>
      </c>
      <c r="K275" s="486"/>
      <c r="N275" s="486" t="str">
        <f>'[2]Twr Schedule'!B565</f>
        <v>56/5</v>
      </c>
      <c r="O275" s="486"/>
      <c r="R275" s="486" t="str">
        <f>'[2]Twr Schedule'!B567</f>
        <v>56/6</v>
      </c>
      <c r="S275" s="486"/>
      <c r="V275" s="486" t="str">
        <f>'[2]Twr Schedule'!B569</f>
        <v>56/7</v>
      </c>
      <c r="W275" s="486"/>
      <c r="Z275" s="486" t="str">
        <f>'[2]Twr Schedule'!B571</f>
        <v>56/8</v>
      </c>
      <c r="AA275" s="486"/>
      <c r="AD275" s="486" t="str">
        <f>'[2]Twr Schedule'!B573</f>
        <v>57/0</v>
      </c>
      <c r="AE275" s="486"/>
      <c r="AH275" s="486" t="str">
        <f>'[2]Twr Schedule'!B575</f>
        <v>57/1</v>
      </c>
      <c r="AI275" s="486"/>
      <c r="AL275" s="486" t="str">
        <f>'[2]Twr Schedule'!B577</f>
        <v>58/0</v>
      </c>
      <c r="AM275" s="486"/>
      <c r="AP275" s="486" t="str">
        <f>'[2]Twr Schedule'!B579</f>
        <v>59/0</v>
      </c>
      <c r="AQ275" s="486"/>
      <c r="AT275" s="285"/>
      <c r="AV275" s="486"/>
      <c r="AW275" s="486"/>
    </row>
    <row r="276" spans="1:51" x14ac:dyDescent="0.35">
      <c r="A276" s="284"/>
      <c r="AT276" s="285"/>
      <c r="AV276" s="486"/>
      <c r="AW276" s="486"/>
    </row>
    <row r="277" spans="1:51" x14ac:dyDescent="0.35">
      <c r="A277" s="284"/>
      <c r="AT277" s="285"/>
      <c r="AV277" s="486"/>
      <c r="AW277" s="486"/>
    </row>
    <row r="278" spans="1:51" x14ac:dyDescent="0.35">
      <c r="A278" s="284"/>
      <c r="B278" s="294" t="s">
        <v>551</v>
      </c>
      <c r="C278" s="294" t="s">
        <v>550</v>
      </c>
      <c r="D278" s="488">
        <f>VLOOKUP(B275,[2]Progress!$B$9:$D$310,3,FALSE)</f>
        <v>374</v>
      </c>
      <c r="E278" s="487"/>
      <c r="F278" s="294" t="s">
        <v>551</v>
      </c>
      <c r="G278" s="294" t="s">
        <v>550</v>
      </c>
      <c r="H278" s="488">
        <f>VLOOKUP(F275,[2]Progress!$B$9:$D$310,3,FALSE)</f>
        <v>351</v>
      </c>
      <c r="I278" s="487"/>
      <c r="J278" s="294" t="s">
        <v>551</v>
      </c>
      <c r="K278" s="294" t="s">
        <v>550</v>
      </c>
      <c r="L278" s="488">
        <f>VLOOKUP(J275,[2]Progress!$B$9:$D$310,3,FALSE)</f>
        <v>345</v>
      </c>
      <c r="M278" s="487"/>
      <c r="N278" s="294" t="s">
        <v>551</v>
      </c>
      <c r="O278" s="294" t="s">
        <v>550</v>
      </c>
      <c r="P278" s="488">
        <f>VLOOKUP(N275,[2]Progress!$B$9:$D$310,3,FALSE)</f>
        <v>380.05799999999999</v>
      </c>
      <c r="Q278" s="487"/>
      <c r="R278" s="294" t="s">
        <v>551</v>
      </c>
      <c r="S278" s="294" t="s">
        <v>550</v>
      </c>
      <c r="T278" s="488">
        <f>VLOOKUP(R275,[2]Progress!$B$9:$D$310,3,FALSE)</f>
        <v>422</v>
      </c>
      <c r="U278" s="487"/>
      <c r="V278" s="294" t="s">
        <v>551</v>
      </c>
      <c r="W278" s="294" t="s">
        <v>550</v>
      </c>
      <c r="X278" s="488">
        <f>VLOOKUP(V275,[2]Progress!$B$9:$D$310,3,FALSE)</f>
        <v>387.54</v>
      </c>
      <c r="Y278" s="487"/>
      <c r="Z278" s="294" t="s">
        <v>551</v>
      </c>
      <c r="AA278" s="308" t="s">
        <v>550</v>
      </c>
      <c r="AB278" s="537">
        <f>VLOOKUP(Z275,[2]Progress!$B$9:$D$310,3,FALSE)</f>
        <v>369</v>
      </c>
      <c r="AC278" s="538"/>
      <c r="AD278" s="308" t="s">
        <v>551</v>
      </c>
      <c r="AE278" s="308" t="s">
        <v>550</v>
      </c>
      <c r="AF278" s="537">
        <f>VLOOKUP(AD275,[2]Progress!$B$9:$D$310,3,FALSE)</f>
        <v>291</v>
      </c>
      <c r="AG278" s="538"/>
      <c r="AH278" s="308" t="s">
        <v>551</v>
      </c>
      <c r="AI278" s="308" t="s">
        <v>550</v>
      </c>
      <c r="AJ278" s="537">
        <f>VLOOKUP(AH275,[2]Progress!$B$9:$D$310,3,FALSE)</f>
        <v>386.28</v>
      </c>
      <c r="AK278" s="538"/>
      <c r="AL278" s="308" t="s">
        <v>551</v>
      </c>
      <c r="AM278" s="308" t="s">
        <v>550</v>
      </c>
      <c r="AN278" s="537">
        <f>VLOOKUP(AL275,[2]Progress!$B$9:$D$310,3,FALSE)</f>
        <v>281.56099999999998</v>
      </c>
      <c r="AO278" s="538"/>
      <c r="AP278" s="294" t="s">
        <v>551</v>
      </c>
      <c r="AQ278" s="294" t="s">
        <v>550</v>
      </c>
      <c r="AR278" s="488">
        <f>VLOOKUP(AP275,[2]Progress!$B$9:$D$310,3,FALSE)</f>
        <v>418.00099999999998</v>
      </c>
      <c r="AS278" s="486"/>
      <c r="AT278" s="285"/>
      <c r="AV278" s="486">
        <f>D278+H278+L278+P278+T278+X278+AB278+AF278+AJ278+AN278+AR278</f>
        <v>4005.4399999999996</v>
      </c>
      <c r="AW278" s="486"/>
      <c r="AY278" s="283">
        <v>11</v>
      </c>
    </row>
    <row r="279" spans="1:51" x14ac:dyDescent="0.35">
      <c r="A279" s="284"/>
      <c r="B279" s="294" t="s">
        <v>549</v>
      </c>
      <c r="C279" s="294" t="s">
        <v>548</v>
      </c>
      <c r="F279" s="294" t="s">
        <v>549</v>
      </c>
      <c r="G279" s="294" t="s">
        <v>548</v>
      </c>
      <c r="J279" s="294" t="s">
        <v>549</v>
      </c>
      <c r="K279" s="294" t="s">
        <v>548</v>
      </c>
      <c r="N279" s="294" t="s">
        <v>549</v>
      </c>
      <c r="O279" s="294" t="s">
        <v>548</v>
      </c>
      <c r="R279" s="294" t="s">
        <v>549</v>
      </c>
      <c r="S279" s="294" t="s">
        <v>548</v>
      </c>
      <c r="V279" s="294" t="s">
        <v>549</v>
      </c>
      <c r="W279" s="294" t="s">
        <v>548</v>
      </c>
      <c r="Z279" s="294" t="s">
        <v>549</v>
      </c>
      <c r="AA279" s="294" t="s">
        <v>548</v>
      </c>
      <c r="AD279" s="294" t="s">
        <v>549</v>
      </c>
      <c r="AE279" s="294" t="s">
        <v>548</v>
      </c>
      <c r="AH279" s="294" t="s">
        <v>549</v>
      </c>
      <c r="AI279" s="294" t="s">
        <v>548</v>
      </c>
      <c r="AL279" s="294" t="s">
        <v>549</v>
      </c>
      <c r="AM279" s="294" t="s">
        <v>548</v>
      </c>
      <c r="AP279" s="294" t="s">
        <v>549</v>
      </c>
      <c r="AQ279" s="294" t="s">
        <v>548</v>
      </c>
      <c r="AT279" s="285"/>
      <c r="AV279" s="486"/>
      <c r="AW279" s="486"/>
    </row>
    <row r="280" spans="1:51" ht="10.5" customHeight="1" x14ac:dyDescent="0.35">
      <c r="A280" s="284"/>
      <c r="B280" s="523"/>
      <c r="C280" s="523"/>
      <c r="F280" s="523"/>
      <c r="G280" s="523"/>
      <c r="J280" s="523"/>
      <c r="K280" s="523"/>
      <c r="N280" s="523"/>
      <c r="O280" s="523"/>
      <c r="R280" s="523"/>
      <c r="S280" s="523"/>
      <c r="V280" s="523"/>
      <c r="W280" s="523"/>
      <c r="Z280" s="523"/>
      <c r="AA280" s="523"/>
      <c r="AD280" s="523"/>
      <c r="AE280" s="523"/>
      <c r="AH280" s="523"/>
      <c r="AI280" s="523"/>
      <c r="AL280" s="523"/>
      <c r="AM280" s="523"/>
      <c r="AP280" s="523"/>
      <c r="AQ280" s="523"/>
      <c r="AT280" s="285"/>
      <c r="AV280" s="486"/>
      <c r="AW280" s="486"/>
    </row>
    <row r="281" spans="1:51" x14ac:dyDescent="0.35">
      <c r="A281" s="284"/>
      <c r="B281" s="507" t="str">
        <f>VLOOKUP(+B275,'[2]Twr Schedule'!$B$9:$C$611,2,FALSE)</f>
        <v>DA+3</v>
      </c>
      <c r="C281" s="507"/>
      <c r="F281" s="507" t="str">
        <f>VLOOKUP(+F275,'[2]Twr Schedule'!$B$9:$C$611,2,FALSE)</f>
        <v>DA-3</v>
      </c>
      <c r="G281" s="507"/>
      <c r="J281" s="507" t="str">
        <f>VLOOKUP(+J275,'[2]Twr Schedule'!$B$9:$C$611,2,FALSE)</f>
        <v>DA-3</v>
      </c>
      <c r="K281" s="507"/>
      <c r="N281" s="507" t="str">
        <f>VLOOKUP(+N275,'[2]Twr Schedule'!$B$9:$C$611,2,FALSE)</f>
        <v>DA-3</v>
      </c>
      <c r="O281" s="507"/>
      <c r="R281" s="507" t="str">
        <f>VLOOKUP(+R275,'[2]Twr Schedule'!$B$9:$C$611,2,FALSE)</f>
        <v>DA+0</v>
      </c>
      <c r="S281" s="507"/>
      <c r="V281" s="507" t="str">
        <f>VLOOKUP(+V275,'[2]Twr Schedule'!$B$9:$C$611,2,FALSE)</f>
        <v>DA+6</v>
      </c>
      <c r="W281" s="507"/>
      <c r="Z281" s="507" t="str">
        <f>VLOOKUP(+Z275,'[2]Twr Schedule'!$B$9:$C$611,2,FALSE)</f>
        <v>DA-3</v>
      </c>
      <c r="AA281" s="507"/>
      <c r="AD281" s="507" t="str">
        <f>VLOOKUP(+AD275,'[2]Twr Schedule'!$B$9:$C$611,2,FALSE)</f>
        <v>DB2+0</v>
      </c>
      <c r="AE281" s="507"/>
      <c r="AH281" s="507" t="str">
        <f>VLOOKUP(+AH275,'[2]Twr Schedule'!$B$9:$C$611,2,FALSE)</f>
        <v>DA-3</v>
      </c>
      <c r="AI281" s="507"/>
      <c r="AL281" s="545" t="str">
        <f>VLOOKUP(+AL275,'[2]Twr Schedule'!$B$9:$C$611,2,FALSE)</f>
        <v>DD60+18</v>
      </c>
      <c r="AM281" s="545"/>
      <c r="AN281" s="309"/>
      <c r="AO281" s="309"/>
      <c r="AP281" s="545" t="str">
        <f>VLOOKUP(+AP275,'[2]Twr Schedule'!$B$9:$C$611,2,FALSE)</f>
        <v>DD60+6</v>
      </c>
      <c r="AQ281" s="545"/>
      <c r="AT281" s="285"/>
      <c r="AV281" s="486"/>
      <c r="AW281" s="486"/>
    </row>
    <row r="282" spans="1:51" x14ac:dyDescent="0.35">
      <c r="A282" s="284"/>
      <c r="AL282" s="283" t="s">
        <v>557</v>
      </c>
      <c r="AT282" s="285"/>
      <c r="AV282" s="486"/>
      <c r="AW282" s="486"/>
    </row>
    <row r="283" spans="1:51" x14ac:dyDescent="0.35">
      <c r="A283" s="481" t="s">
        <v>657</v>
      </c>
      <c r="B283" s="481"/>
      <c r="C283" s="481"/>
      <c r="D283" s="481"/>
      <c r="E283" s="481"/>
      <c r="F283" s="481"/>
      <c r="G283" s="481"/>
      <c r="H283" s="481"/>
      <c r="I283" s="481"/>
      <c r="J283" s="481"/>
      <c r="K283" s="481"/>
      <c r="L283" s="481"/>
      <c r="M283" s="481"/>
      <c r="N283" s="481"/>
      <c r="O283" s="481"/>
      <c r="P283" s="481"/>
      <c r="Q283" s="481"/>
      <c r="R283" s="481"/>
      <c r="S283" s="481" t="s">
        <v>658</v>
      </c>
      <c r="T283" s="481"/>
      <c r="U283" s="481"/>
      <c r="V283" s="481"/>
      <c r="W283" s="481"/>
      <c r="X283" s="481"/>
      <c r="Y283" s="481"/>
      <c r="Z283" s="481"/>
      <c r="AA283" s="481"/>
      <c r="AB283" s="481"/>
      <c r="AC283" s="481"/>
      <c r="AD283" s="481"/>
      <c r="AE283" s="481"/>
      <c r="AF283" s="481"/>
      <c r="AG283" s="481"/>
      <c r="AH283" s="481"/>
      <c r="AI283" s="481"/>
      <c r="AJ283" s="481"/>
      <c r="AK283" s="481"/>
      <c r="AL283" s="481"/>
      <c r="AM283" s="481"/>
      <c r="AN283" s="481"/>
      <c r="AO283" s="481"/>
      <c r="AP283" s="481"/>
      <c r="AQ283" s="481"/>
      <c r="AR283" s="481"/>
      <c r="AT283" s="285"/>
      <c r="AV283" s="486"/>
      <c r="AW283" s="486"/>
    </row>
    <row r="284" spans="1:51" ht="27" customHeight="1" x14ac:dyDescent="0.35">
      <c r="A284" s="284"/>
      <c r="AT284" s="285"/>
      <c r="AV284" s="486"/>
      <c r="AW284" s="486"/>
    </row>
    <row r="285" spans="1:51" x14ac:dyDescent="0.35">
      <c r="A285" s="284"/>
      <c r="B285" s="486" t="str">
        <f>'[2]Twr Schedule'!B581</f>
        <v>60/0</v>
      </c>
      <c r="C285" s="486"/>
      <c r="F285" s="486" t="str">
        <f>'[2]Twr Schedule'!B583</f>
        <v>61/0</v>
      </c>
      <c r="G285" s="486"/>
      <c r="J285" s="486" t="str">
        <f>'[2]Twr Schedule'!B585</f>
        <v>62/0</v>
      </c>
      <c r="K285" s="486"/>
      <c r="N285" s="486" t="str">
        <f>'[2]Twr Schedule'!B587</f>
        <v>63/0</v>
      </c>
      <c r="O285" s="486"/>
      <c r="R285" s="486" t="str">
        <f>'[2]Twr Schedule'!B589</f>
        <v>64/0</v>
      </c>
      <c r="S285" s="486"/>
      <c r="V285" s="486" t="str">
        <f>'[2]Twr Schedule'!B591</f>
        <v>64/1</v>
      </c>
      <c r="W285" s="486"/>
      <c r="Z285" s="486" t="str">
        <f>'[2]Twr Schedule'!B593</f>
        <v>64/2</v>
      </c>
      <c r="AA285" s="486"/>
      <c r="AD285" s="486" t="str">
        <f>'[2]Twr Schedule'!B595</f>
        <v>64/3</v>
      </c>
      <c r="AE285" s="486"/>
      <c r="AH285" s="486" t="str">
        <f>'[2]Twr Schedule'!B597</f>
        <v>65/0</v>
      </c>
      <c r="AI285" s="486"/>
      <c r="AL285" s="486" t="str">
        <f>'[2]Twr Schedule'!B599</f>
        <v>66/0</v>
      </c>
      <c r="AM285" s="486"/>
      <c r="AP285" s="486" t="str">
        <f>'[2]Twr Schedule'!B601</f>
        <v>66/1</v>
      </c>
      <c r="AQ285" s="486"/>
      <c r="AT285" s="285"/>
      <c r="AV285" s="486"/>
      <c r="AW285" s="486"/>
    </row>
    <row r="286" spans="1:51" x14ac:dyDescent="0.35">
      <c r="A286" s="284"/>
      <c r="AT286" s="285"/>
      <c r="AV286" s="486"/>
      <c r="AW286" s="486"/>
    </row>
    <row r="287" spans="1:51" x14ac:dyDescent="0.35">
      <c r="A287" s="284"/>
      <c r="AT287" s="285"/>
      <c r="AV287" s="486"/>
      <c r="AW287" s="486"/>
    </row>
    <row r="288" spans="1:51" x14ac:dyDescent="0.35">
      <c r="A288" s="284"/>
      <c r="B288" s="294" t="s">
        <v>551</v>
      </c>
      <c r="C288" s="294" t="s">
        <v>550</v>
      </c>
      <c r="D288" s="537">
        <f>VLOOKUP(B285,[2]Progress!$B$9:$D$310,3,FALSE)</f>
        <v>467.85700000000003</v>
      </c>
      <c r="E288" s="538"/>
      <c r="F288" s="308" t="s">
        <v>551</v>
      </c>
      <c r="G288" s="308" t="s">
        <v>550</v>
      </c>
      <c r="H288" s="540">
        <f>VLOOKUP(F285,[2]Progress!$B$9:$D$310,3,FALSE)</f>
        <v>478.06700000000001</v>
      </c>
      <c r="I288" s="541"/>
      <c r="J288" s="308" t="s">
        <v>551</v>
      </c>
      <c r="K288" s="308" t="s">
        <v>550</v>
      </c>
      <c r="L288" s="540">
        <f>VLOOKUP(J285,[2]Progress!$B$9:$D$310,3,FALSE)</f>
        <v>349.18900000000002</v>
      </c>
      <c r="M288" s="541"/>
      <c r="N288" s="308" t="s">
        <v>551</v>
      </c>
      <c r="O288" s="308" t="s">
        <v>550</v>
      </c>
      <c r="P288" s="537">
        <f>VLOOKUP(N285,[2]Progress!$B$9:$D$310,3,FALSE)</f>
        <v>285.97800000000001</v>
      </c>
      <c r="Q288" s="538"/>
      <c r="R288" s="308" t="s">
        <v>551</v>
      </c>
      <c r="S288" s="308" t="s">
        <v>550</v>
      </c>
      <c r="T288" s="537">
        <f>VLOOKUP(R285,[2]Progress!$B$9:$D$310,3,FALSE)</f>
        <v>395</v>
      </c>
      <c r="U288" s="538"/>
      <c r="V288" s="308" t="s">
        <v>551</v>
      </c>
      <c r="W288" s="308" t="s">
        <v>550</v>
      </c>
      <c r="X288" s="537">
        <f>VLOOKUP(V285,[2]Progress!$B$9:$D$310,3,FALSE)</f>
        <v>384</v>
      </c>
      <c r="Y288" s="538"/>
      <c r="Z288" s="308" t="s">
        <v>551</v>
      </c>
      <c r="AA288" s="308" t="s">
        <v>550</v>
      </c>
      <c r="AB288" s="537">
        <f>VLOOKUP(Z285,[2]Progress!$B$9:$D$310,3,FALSE)</f>
        <v>409</v>
      </c>
      <c r="AC288" s="538"/>
      <c r="AD288" s="308" t="s">
        <v>551</v>
      </c>
      <c r="AE288" s="308" t="s">
        <v>550</v>
      </c>
      <c r="AF288" s="537">
        <f>VLOOKUP(AD285,[2]Progress!$B$9:$D$310,3,FALSE)</f>
        <v>363.017</v>
      </c>
      <c r="AG288" s="538"/>
      <c r="AH288" s="308" t="s">
        <v>551</v>
      </c>
      <c r="AI288" s="308" t="s">
        <v>550</v>
      </c>
      <c r="AJ288" s="540">
        <f>VLOOKUP(AH285,[2]Progress!$B$9:$D$310,3,FALSE)</f>
        <v>298.04199999999997</v>
      </c>
      <c r="AK288" s="541"/>
      <c r="AL288" s="308" t="s">
        <v>551</v>
      </c>
      <c r="AM288" s="308" t="s">
        <v>550</v>
      </c>
      <c r="AN288" s="537">
        <f>VLOOKUP(AL285,[2]Progress!$B$9:$D$310,3,FALSE)</f>
        <v>387</v>
      </c>
      <c r="AO288" s="538"/>
      <c r="AP288" s="308" t="s">
        <v>551</v>
      </c>
      <c r="AQ288" s="308" t="s">
        <v>550</v>
      </c>
      <c r="AR288" s="537">
        <f>VLOOKUP(AP285,[2]Progress!$B$9:$D$310,3,FALSE)</f>
        <v>425.35899999999998</v>
      </c>
      <c r="AS288" s="539"/>
      <c r="AT288" s="285"/>
      <c r="AV288" s="486">
        <f>D288+H288+L288+P288+T288+X288+AB288+AF288+AJ288+AN288+AR288</f>
        <v>4242.509</v>
      </c>
      <c r="AW288" s="486"/>
      <c r="AY288" s="283">
        <v>11</v>
      </c>
    </row>
    <row r="289" spans="1:51" x14ac:dyDescent="0.35">
      <c r="A289" s="284"/>
      <c r="B289" s="294" t="s">
        <v>549</v>
      </c>
      <c r="C289" s="294" t="s">
        <v>548</v>
      </c>
      <c r="F289" s="294" t="s">
        <v>549</v>
      </c>
      <c r="G289" s="294" t="s">
        <v>548</v>
      </c>
      <c r="J289" s="294" t="s">
        <v>549</v>
      </c>
      <c r="K289" s="294" t="s">
        <v>548</v>
      </c>
      <c r="N289" s="294" t="s">
        <v>549</v>
      </c>
      <c r="O289" s="294" t="s">
        <v>548</v>
      </c>
      <c r="R289" s="294" t="s">
        <v>549</v>
      </c>
      <c r="S289" s="294" t="s">
        <v>548</v>
      </c>
      <c r="V289" s="294" t="s">
        <v>549</v>
      </c>
      <c r="W289" s="294" t="s">
        <v>548</v>
      </c>
      <c r="Z289" s="294" t="s">
        <v>549</v>
      </c>
      <c r="AA289" s="294" t="s">
        <v>548</v>
      </c>
      <c r="AD289" s="294" t="s">
        <v>549</v>
      </c>
      <c r="AE289" s="294" t="s">
        <v>548</v>
      </c>
      <c r="AH289" s="294" t="s">
        <v>549</v>
      </c>
      <c r="AI289" s="294" t="s">
        <v>548</v>
      </c>
      <c r="AL289" s="294" t="s">
        <v>549</v>
      </c>
      <c r="AM289" s="294" t="s">
        <v>548</v>
      </c>
      <c r="AP289" s="294" t="s">
        <v>549</v>
      </c>
      <c r="AQ289" s="294" t="s">
        <v>548</v>
      </c>
      <c r="AT289" s="285"/>
      <c r="AV289" s="486"/>
      <c r="AW289" s="486"/>
    </row>
    <row r="290" spans="1:51" ht="10.5" customHeight="1" x14ac:dyDescent="0.35">
      <c r="A290" s="284"/>
      <c r="B290" s="543"/>
      <c r="C290" s="544"/>
      <c r="F290" s="543"/>
      <c r="G290" s="544"/>
      <c r="J290" s="543"/>
      <c r="K290" s="544"/>
      <c r="N290" s="543"/>
      <c r="O290" s="544"/>
      <c r="R290" s="543"/>
      <c r="S290" s="544"/>
      <c r="V290" s="543"/>
      <c r="W290" s="544"/>
      <c r="Z290" s="543"/>
      <c r="AA290" s="544"/>
      <c r="AD290" s="543"/>
      <c r="AE290" s="544"/>
      <c r="AH290" s="543"/>
      <c r="AI290" s="544"/>
      <c r="AL290" s="543"/>
      <c r="AM290" s="544"/>
      <c r="AP290" s="543"/>
      <c r="AQ290" s="544"/>
      <c r="AT290" s="285"/>
      <c r="AV290" s="486"/>
      <c r="AW290" s="486"/>
    </row>
    <row r="291" spans="1:51" x14ac:dyDescent="0.35">
      <c r="A291" s="284"/>
      <c r="B291" s="507" t="str">
        <f>VLOOKUP(+B285,'[2]Twr Schedule'!$B$9:$C$611,2,FALSE)</f>
        <v>DD45+6</v>
      </c>
      <c r="C291" s="507"/>
      <c r="F291" s="507" t="str">
        <f>VLOOKUP(+F285,'[2]Twr Schedule'!$B$9:$C$611,2,FALSE)</f>
        <v>DD60+30</v>
      </c>
      <c r="G291" s="507"/>
      <c r="J291" s="507" t="str">
        <f>VLOOKUP(+J285,'[2]Twr Schedule'!$B$9:$C$611,2,FALSE)</f>
        <v>DC1+25</v>
      </c>
      <c r="K291" s="507"/>
      <c r="N291" s="507" t="str">
        <f>VLOOKUP(+N285,'[2]Twr Schedule'!$B$9:$C$611,2,FALSE)</f>
        <v>DC1+3</v>
      </c>
      <c r="O291" s="507"/>
      <c r="R291" s="507" t="str">
        <f>VLOOKUP(+R285,'[2]Twr Schedule'!$B$9:$C$611,2,FALSE)</f>
        <v>DC1+0</v>
      </c>
      <c r="S291" s="507"/>
      <c r="V291" s="507" t="str">
        <f>VLOOKUP(+V285,'[2]Twr Schedule'!$B$9:$C$611,2,FALSE)</f>
        <v>DA+0</v>
      </c>
      <c r="W291" s="507"/>
      <c r="Z291" s="507" t="str">
        <f>VLOOKUP(+Z285,'[2]Twr Schedule'!$B$9:$C$611,2,FALSE)</f>
        <v>DA+3</v>
      </c>
      <c r="AA291" s="507"/>
      <c r="AD291" s="507" t="str">
        <f>VLOOKUP(+AD285,'[2]Twr Schedule'!$B$9:$C$611,2,FALSE)</f>
        <v>DA-3</v>
      </c>
      <c r="AE291" s="507"/>
      <c r="AH291" s="507" t="str">
        <f>VLOOKUP(+AH285,'[2]Twr Schedule'!$B$9:$C$611,2,FALSE)</f>
        <v>DD60+0</v>
      </c>
      <c r="AI291" s="507"/>
      <c r="AL291" s="507" t="str">
        <f>VLOOKUP(+AL285,'[2]Twr Schedule'!$B$9:$C$611,2,FALSE)</f>
        <v>DD60+0</v>
      </c>
      <c r="AM291" s="507"/>
      <c r="AP291" s="507" t="str">
        <f>VLOOKUP(+AP285,'[2]Twr Schedule'!$B$9:$C$611,2,FALSE)</f>
        <v>DA+0</v>
      </c>
      <c r="AQ291" s="507"/>
      <c r="AT291" s="285"/>
      <c r="AV291" s="486"/>
      <c r="AW291" s="486"/>
    </row>
    <row r="292" spans="1:51" x14ac:dyDescent="0.35">
      <c r="A292" s="284"/>
      <c r="J292" s="315" t="s">
        <v>556</v>
      </c>
      <c r="L292" s="283" t="s">
        <v>555</v>
      </c>
      <c r="AL292" s="307" t="s">
        <v>554</v>
      </c>
      <c r="AT292" s="285"/>
      <c r="AV292" s="486"/>
      <c r="AW292" s="486"/>
    </row>
    <row r="293" spans="1:51" x14ac:dyDescent="0.35">
      <c r="A293" s="481" t="s">
        <v>658</v>
      </c>
      <c r="B293" s="481"/>
      <c r="C293" s="481"/>
      <c r="D293" s="481"/>
      <c r="E293" s="481"/>
      <c r="F293" s="481"/>
      <c r="G293" s="481"/>
      <c r="H293" s="481"/>
      <c r="I293" s="481"/>
      <c r="J293" s="481"/>
      <c r="K293" s="481"/>
      <c r="L293" s="481"/>
      <c r="M293" s="481"/>
      <c r="N293" s="481"/>
      <c r="O293" s="481"/>
      <c r="P293" s="481"/>
      <c r="Q293" s="481"/>
      <c r="R293" s="481"/>
      <c r="S293" s="481"/>
      <c r="T293" s="481"/>
      <c r="U293" s="481"/>
      <c r="V293" s="481"/>
      <c r="AI293" s="283" t="s">
        <v>553</v>
      </c>
      <c r="AT293" s="285"/>
      <c r="AV293" s="486"/>
      <c r="AW293" s="486"/>
    </row>
    <row r="294" spans="1:51" x14ac:dyDescent="0.35">
      <c r="A294" s="284"/>
      <c r="V294" s="486" t="s">
        <v>552</v>
      </c>
      <c r="W294" s="486"/>
      <c r="AT294" s="285"/>
      <c r="AV294" s="486"/>
      <c r="AW294" s="486"/>
    </row>
    <row r="295" spans="1:51" x14ac:dyDescent="0.35">
      <c r="A295" s="284"/>
      <c r="B295" s="486" t="str">
        <f>'[2]Twr Schedule'!B603</f>
        <v>67/0</v>
      </c>
      <c r="C295" s="486"/>
      <c r="F295" s="486" t="str">
        <f>'[2]Twr Schedule'!B605</f>
        <v>68/0</v>
      </c>
      <c r="G295" s="486"/>
      <c r="J295" s="486" t="str">
        <f>'[2]Twr Schedule'!B607</f>
        <v>69/0</v>
      </c>
      <c r="K295" s="486"/>
      <c r="N295" s="486" t="str">
        <f>'[2]Twr Schedule'!B609</f>
        <v>69A/0</v>
      </c>
      <c r="O295" s="486"/>
      <c r="R295" s="486" t="str">
        <f>'[2]Twr Schedule'!B611</f>
        <v>70/0</v>
      </c>
      <c r="S295" s="486"/>
      <c r="V295" s="486" t="str">
        <f>'[2]Twr Schedule'!B613</f>
        <v>Gantry</v>
      </c>
      <c r="W295" s="486"/>
      <c r="Z295" s="486"/>
      <c r="AA295" s="486"/>
      <c r="AD295" s="486"/>
      <c r="AE295" s="486"/>
      <c r="AH295" s="486"/>
      <c r="AI295" s="486"/>
      <c r="AL295" s="486"/>
      <c r="AM295" s="486"/>
      <c r="AP295" s="486"/>
      <c r="AQ295" s="486"/>
      <c r="AT295" s="285"/>
      <c r="AV295" s="486"/>
      <c r="AW295" s="486"/>
    </row>
    <row r="296" spans="1:51" x14ac:dyDescent="0.35">
      <c r="A296" s="284"/>
      <c r="AT296" s="285"/>
      <c r="AV296" s="486"/>
      <c r="AW296" s="486"/>
    </row>
    <row r="297" spans="1:51" x14ac:dyDescent="0.35">
      <c r="A297" s="284"/>
      <c r="AT297" s="285"/>
      <c r="AV297" s="486"/>
      <c r="AW297" s="486"/>
    </row>
    <row r="298" spans="1:51" x14ac:dyDescent="0.35">
      <c r="A298" s="284"/>
      <c r="B298" s="294" t="s">
        <v>551</v>
      </c>
      <c r="C298" s="294" t="s">
        <v>550</v>
      </c>
      <c r="D298" s="540">
        <f>VLOOKUP(B295,[2]Progress!$B$9:$D$310,3,FALSE)</f>
        <v>318.40499999999997</v>
      </c>
      <c r="E298" s="541"/>
      <c r="F298" s="308" t="s">
        <v>551</v>
      </c>
      <c r="G298" s="308" t="s">
        <v>550</v>
      </c>
      <c r="H298" s="537">
        <f>VLOOKUP(F295,[2]Progress!$B$9:$D$310,3,FALSE)</f>
        <v>303.77</v>
      </c>
      <c r="I298" s="538"/>
      <c r="J298" s="308" t="s">
        <v>551</v>
      </c>
      <c r="K298" s="308" t="s">
        <v>550</v>
      </c>
      <c r="L298" s="537">
        <f>VLOOKUP(J295,[2]Progress!$B$9:$D$310,3,FALSE)</f>
        <v>232.6</v>
      </c>
      <c r="M298" s="538"/>
      <c r="N298" s="308" t="s">
        <v>551</v>
      </c>
      <c r="O298" s="308" t="s">
        <v>550</v>
      </c>
      <c r="P298" s="537">
        <f>VLOOKUP(N295,[2]Progress!$B$9:$D$310,3,FALSE)</f>
        <v>202.46</v>
      </c>
      <c r="Q298" s="538"/>
      <c r="R298" s="308" t="s">
        <v>551</v>
      </c>
      <c r="S298" s="308" t="s">
        <v>550</v>
      </c>
      <c r="T298" s="537">
        <f>VLOOKUP(R295,[2]Progress!$B$9:$D$310,3,FALSE)</f>
        <v>127</v>
      </c>
      <c r="U298" s="538"/>
      <c r="V298" s="316"/>
      <c r="W298" s="316"/>
      <c r="X298" s="486"/>
      <c r="Y298" s="486"/>
      <c r="Z298" s="292"/>
      <c r="AA298" s="292"/>
      <c r="AB298" s="486"/>
      <c r="AC298" s="486"/>
      <c r="AD298" s="292"/>
      <c r="AE298" s="292"/>
      <c r="AF298" s="486"/>
      <c r="AG298" s="486"/>
      <c r="AH298" s="292"/>
      <c r="AI298" s="292"/>
      <c r="AJ298" s="486"/>
      <c r="AK298" s="486"/>
      <c r="AL298" s="292"/>
      <c r="AM298" s="292"/>
      <c r="AN298" s="486"/>
      <c r="AO298" s="486"/>
      <c r="AP298" s="292"/>
      <c r="AQ298" s="292"/>
      <c r="AR298" s="486"/>
      <c r="AS298" s="486"/>
      <c r="AT298" s="285"/>
      <c r="AV298" s="486">
        <f>D298+H298+L298+P298+T298+X298+AB298+AF298+AJ298+AN298+AR298</f>
        <v>1184.2349999999999</v>
      </c>
      <c r="AW298" s="486"/>
      <c r="AY298" s="283">
        <v>4</v>
      </c>
    </row>
    <row r="299" spans="1:51" x14ac:dyDescent="0.35">
      <c r="A299" s="284"/>
      <c r="B299" s="294" t="s">
        <v>549</v>
      </c>
      <c r="C299" s="294" t="s">
        <v>548</v>
      </c>
      <c r="F299" s="294" t="s">
        <v>549</v>
      </c>
      <c r="G299" s="294" t="s">
        <v>548</v>
      </c>
      <c r="J299" s="294" t="s">
        <v>549</v>
      </c>
      <c r="K299" s="294" t="s">
        <v>548</v>
      </c>
      <c r="N299" s="294" t="s">
        <v>549</v>
      </c>
      <c r="O299" s="294" t="s">
        <v>548</v>
      </c>
      <c r="R299" s="294" t="s">
        <v>549</v>
      </c>
      <c r="S299" s="294" t="s">
        <v>548</v>
      </c>
      <c r="V299" s="316"/>
      <c r="W299" s="316"/>
      <c r="Z299" s="292"/>
      <c r="AA299" s="292"/>
      <c r="AD299" s="292"/>
      <c r="AE299" s="292"/>
      <c r="AH299" s="292"/>
      <c r="AI299" s="292"/>
      <c r="AL299" s="292"/>
      <c r="AM299" s="292"/>
      <c r="AP299" s="292"/>
      <c r="AQ299" s="292"/>
      <c r="AT299" s="285"/>
      <c r="AV299" s="486"/>
      <c r="AW299" s="486"/>
    </row>
    <row r="300" spans="1:51" ht="10.5" customHeight="1" x14ac:dyDescent="0.35">
      <c r="A300" s="284"/>
      <c r="B300" s="543"/>
      <c r="C300" s="544"/>
      <c r="F300" s="543"/>
      <c r="G300" s="544"/>
      <c r="J300" s="543"/>
      <c r="K300" s="544"/>
      <c r="N300" s="543"/>
      <c r="O300" s="544"/>
      <c r="R300" s="523"/>
      <c r="S300" s="523"/>
      <c r="V300" s="481"/>
      <c r="W300" s="481"/>
      <c r="Z300" s="486"/>
      <c r="AA300" s="486"/>
      <c r="AD300" s="486"/>
      <c r="AE300" s="486"/>
      <c r="AH300" s="486"/>
      <c r="AI300" s="486"/>
      <c r="AL300" s="486"/>
      <c r="AM300" s="486"/>
      <c r="AP300" s="486"/>
      <c r="AQ300" s="486"/>
      <c r="AT300" s="285"/>
      <c r="AV300" s="486"/>
      <c r="AW300" s="486"/>
    </row>
    <row r="301" spans="1:51" x14ac:dyDescent="0.35">
      <c r="A301" s="284"/>
      <c r="B301" s="560" t="str">
        <f>VLOOKUP(+B295,'[2]Twr Schedule'!$B$9:$C$611,2,FALSE)</f>
        <v>DD60+30</v>
      </c>
      <c r="C301" s="560"/>
      <c r="F301" s="560" t="str">
        <f>VLOOKUP(+F295,'[2]Twr Schedule'!$B$9:$C$611,2,FALSE)</f>
        <v>DD60+30</v>
      </c>
      <c r="G301" s="560"/>
      <c r="J301" s="507" t="str">
        <f>VLOOKUP(+J295,'[2]Twr Schedule'!$B$9:$C$611,2,FALSE)</f>
        <v>DC2+0</v>
      </c>
      <c r="K301" s="507"/>
      <c r="N301" s="507" t="str">
        <f>VLOOKUP(+N295,'[2]Twr Schedule'!$B$9:$C$611,2,FALSE)</f>
        <v>DD60+0</v>
      </c>
      <c r="O301" s="507"/>
      <c r="R301" s="507" t="str">
        <f>VLOOKUP(+R295,'[2]Twr Schedule'!$B$9:$C$611,2,FALSE)</f>
        <v>DD60+0</v>
      </c>
      <c r="S301" s="507"/>
      <c r="V301" s="486" t="s">
        <v>547</v>
      </c>
      <c r="W301" s="486"/>
      <c r="Z301" s="486"/>
      <c r="AA301" s="486"/>
      <c r="AD301" s="486"/>
      <c r="AE301" s="486"/>
      <c r="AH301" s="486"/>
      <c r="AI301" s="486"/>
      <c r="AL301" s="486"/>
      <c r="AM301" s="486"/>
      <c r="AP301" s="486"/>
      <c r="AQ301" s="486"/>
      <c r="AT301" s="285"/>
      <c r="AV301" s="486"/>
      <c r="AW301" s="486"/>
    </row>
    <row r="302" spans="1:51" x14ac:dyDescent="0.35">
      <c r="A302" s="284"/>
      <c r="C302" s="283" t="s">
        <v>546</v>
      </c>
      <c r="AT302" s="285"/>
    </row>
    <row r="303" spans="1:51" ht="15" thickBot="1" x14ac:dyDescent="0.4">
      <c r="A303" s="317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18"/>
      <c r="Y303" s="318"/>
      <c r="Z303" s="318"/>
      <c r="AA303" s="318"/>
      <c r="AB303" s="318"/>
      <c r="AC303" s="318"/>
      <c r="AD303" s="318"/>
      <c r="AE303" s="318"/>
      <c r="AF303" s="318"/>
      <c r="AG303" s="318"/>
      <c r="AH303" s="318"/>
      <c r="AI303" s="318"/>
      <c r="AJ303" s="318"/>
      <c r="AK303" s="318"/>
      <c r="AL303" s="318"/>
      <c r="AM303" s="318"/>
      <c r="AN303" s="318"/>
      <c r="AO303" s="318"/>
      <c r="AP303" s="318"/>
      <c r="AQ303" s="318"/>
      <c r="AR303" s="318"/>
      <c r="AS303" s="318"/>
      <c r="AT303" s="319"/>
    </row>
  </sheetData>
  <mergeCells count="1614">
    <mergeCell ref="Z301:AA301"/>
    <mergeCell ref="AD301:AE301"/>
    <mergeCell ref="AH301:AI301"/>
    <mergeCell ref="AL301:AM301"/>
    <mergeCell ref="AP301:AQ301"/>
    <mergeCell ref="AV301:AW301"/>
    <mergeCell ref="B301:C301"/>
    <mergeCell ref="F301:G301"/>
    <mergeCell ref="J301:K301"/>
    <mergeCell ref="N301:O301"/>
    <mergeCell ref="R301:S301"/>
    <mergeCell ref="V301:W301"/>
    <mergeCell ref="Z300:AA300"/>
    <mergeCell ref="AD300:AE300"/>
    <mergeCell ref="AH300:AI300"/>
    <mergeCell ref="AL300:AM300"/>
    <mergeCell ref="AP300:AQ300"/>
    <mergeCell ref="AV300:AW300"/>
    <mergeCell ref="B300:C300"/>
    <mergeCell ref="F300:G300"/>
    <mergeCell ref="J300:K300"/>
    <mergeCell ref="N300:O300"/>
    <mergeCell ref="R300:S300"/>
    <mergeCell ref="V300:W300"/>
    <mergeCell ref="AF298:AG298"/>
    <mergeCell ref="AJ298:AK298"/>
    <mergeCell ref="AN298:AO298"/>
    <mergeCell ref="AR298:AS298"/>
    <mergeCell ref="AV298:AW298"/>
    <mergeCell ref="AV299:AW299"/>
    <mergeCell ref="AV295:AW295"/>
    <mergeCell ref="AV296:AW296"/>
    <mergeCell ref="AV297:AW297"/>
    <mergeCell ref="D298:E298"/>
    <mergeCell ref="H298:I298"/>
    <mergeCell ref="L298:M298"/>
    <mergeCell ref="P298:Q298"/>
    <mergeCell ref="T298:U298"/>
    <mergeCell ref="X298:Y298"/>
    <mergeCell ref="AB298:AC298"/>
    <mergeCell ref="V295:W295"/>
    <mergeCell ref="Z295:AA295"/>
    <mergeCell ref="AD295:AE295"/>
    <mergeCell ref="AH295:AI295"/>
    <mergeCell ref="AL295:AM295"/>
    <mergeCell ref="AP295:AQ295"/>
    <mergeCell ref="AV292:AW292"/>
    <mergeCell ref="A293:V293"/>
    <mergeCell ref="AV293:AW293"/>
    <mergeCell ref="V294:W294"/>
    <mergeCell ref="AV294:AW294"/>
    <mergeCell ref="B295:C295"/>
    <mergeCell ref="F295:G295"/>
    <mergeCell ref="J295:K295"/>
    <mergeCell ref="N295:O295"/>
    <mergeCell ref="R295:S295"/>
    <mergeCell ref="Z291:AA291"/>
    <mergeCell ref="AD291:AE291"/>
    <mergeCell ref="AH291:AI291"/>
    <mergeCell ref="AL291:AM291"/>
    <mergeCell ref="AP291:AQ291"/>
    <mergeCell ref="AV291:AW291"/>
    <mergeCell ref="B291:C291"/>
    <mergeCell ref="F291:G291"/>
    <mergeCell ref="J291:K291"/>
    <mergeCell ref="N291:O291"/>
    <mergeCell ref="R291:S291"/>
    <mergeCell ref="V291:W291"/>
    <mergeCell ref="Z290:AA290"/>
    <mergeCell ref="AD290:AE290"/>
    <mergeCell ref="AH290:AI290"/>
    <mergeCell ref="AL290:AM290"/>
    <mergeCell ref="AP290:AQ290"/>
    <mergeCell ref="AV290:AW290"/>
    <mergeCell ref="B290:C290"/>
    <mergeCell ref="F290:G290"/>
    <mergeCell ref="J290:K290"/>
    <mergeCell ref="N290:O290"/>
    <mergeCell ref="R290:S290"/>
    <mergeCell ref="V290:W290"/>
    <mergeCell ref="AF288:AG288"/>
    <mergeCell ref="AJ288:AK288"/>
    <mergeCell ref="AN288:AO288"/>
    <mergeCell ref="AR288:AS288"/>
    <mergeCell ref="AV288:AW288"/>
    <mergeCell ref="AV289:AW289"/>
    <mergeCell ref="AV285:AW285"/>
    <mergeCell ref="AV286:AW286"/>
    <mergeCell ref="AV287:AW287"/>
    <mergeCell ref="D288:E288"/>
    <mergeCell ref="H288:I288"/>
    <mergeCell ref="L288:M288"/>
    <mergeCell ref="P288:Q288"/>
    <mergeCell ref="T288:U288"/>
    <mergeCell ref="X288:Y288"/>
    <mergeCell ref="AB288:AC288"/>
    <mergeCell ref="V285:W285"/>
    <mergeCell ref="Z285:AA285"/>
    <mergeCell ref="AD285:AE285"/>
    <mergeCell ref="AH285:AI285"/>
    <mergeCell ref="AL285:AM285"/>
    <mergeCell ref="AP285:AQ285"/>
    <mergeCell ref="AV282:AW282"/>
    <mergeCell ref="A283:R283"/>
    <mergeCell ref="S283:AR283"/>
    <mergeCell ref="AV283:AW283"/>
    <mergeCell ref="AV284:AW284"/>
    <mergeCell ref="B285:C285"/>
    <mergeCell ref="F285:G285"/>
    <mergeCell ref="J285:K285"/>
    <mergeCell ref="N285:O285"/>
    <mergeCell ref="R285:S285"/>
    <mergeCell ref="Z281:AA281"/>
    <mergeCell ref="AD281:AE281"/>
    <mergeCell ref="AH281:AI281"/>
    <mergeCell ref="AL281:AM281"/>
    <mergeCell ref="AP281:AQ281"/>
    <mergeCell ref="AV281:AW281"/>
    <mergeCell ref="B281:C281"/>
    <mergeCell ref="F281:G281"/>
    <mergeCell ref="J281:K281"/>
    <mergeCell ref="N281:O281"/>
    <mergeCell ref="R281:S281"/>
    <mergeCell ref="V281:W281"/>
    <mergeCell ref="Z280:AA280"/>
    <mergeCell ref="AD280:AE280"/>
    <mergeCell ref="AH280:AI280"/>
    <mergeCell ref="AL280:AM280"/>
    <mergeCell ref="AP280:AQ280"/>
    <mergeCell ref="AV280:AW280"/>
    <mergeCell ref="B280:C280"/>
    <mergeCell ref="F280:G280"/>
    <mergeCell ref="J280:K280"/>
    <mergeCell ref="N280:O280"/>
    <mergeCell ref="R280:S280"/>
    <mergeCell ref="V280:W280"/>
    <mergeCell ref="AF278:AG278"/>
    <mergeCell ref="AJ278:AK278"/>
    <mergeCell ref="AN278:AO278"/>
    <mergeCell ref="AR278:AS278"/>
    <mergeCell ref="AV278:AW278"/>
    <mergeCell ref="AV279:AW279"/>
    <mergeCell ref="AV275:AW275"/>
    <mergeCell ref="AV276:AW276"/>
    <mergeCell ref="AV277:AW277"/>
    <mergeCell ref="D278:E278"/>
    <mergeCell ref="H278:I278"/>
    <mergeCell ref="L278:M278"/>
    <mergeCell ref="P278:Q278"/>
    <mergeCell ref="T278:U278"/>
    <mergeCell ref="X278:Y278"/>
    <mergeCell ref="AB278:AC278"/>
    <mergeCell ref="V275:W275"/>
    <mergeCell ref="Z275:AA275"/>
    <mergeCell ref="AD275:AE275"/>
    <mergeCell ref="AH275:AI275"/>
    <mergeCell ref="AL275:AM275"/>
    <mergeCell ref="AP275:AQ275"/>
    <mergeCell ref="AV272:AW272"/>
    <mergeCell ref="A273:R273"/>
    <mergeCell ref="S273:AR273"/>
    <mergeCell ref="AV273:AW273"/>
    <mergeCell ref="AV274:AW274"/>
    <mergeCell ref="B275:C275"/>
    <mergeCell ref="F275:G275"/>
    <mergeCell ref="J275:K275"/>
    <mergeCell ref="N275:O275"/>
    <mergeCell ref="R275:S275"/>
    <mergeCell ref="Z271:AA271"/>
    <mergeCell ref="AD271:AE271"/>
    <mergeCell ref="AH271:AI271"/>
    <mergeCell ref="AL271:AM271"/>
    <mergeCell ref="AP271:AQ271"/>
    <mergeCell ref="AV271:AW271"/>
    <mergeCell ref="B271:C271"/>
    <mergeCell ref="F271:G271"/>
    <mergeCell ref="J271:K271"/>
    <mergeCell ref="N271:O271"/>
    <mergeCell ref="R271:S271"/>
    <mergeCell ref="V271:W271"/>
    <mergeCell ref="Z270:AA270"/>
    <mergeCell ref="AD270:AE270"/>
    <mergeCell ref="AH270:AI270"/>
    <mergeCell ref="AL270:AM270"/>
    <mergeCell ref="AP270:AQ270"/>
    <mergeCell ref="AV270:AW270"/>
    <mergeCell ref="B270:C270"/>
    <mergeCell ref="F270:G270"/>
    <mergeCell ref="J270:K270"/>
    <mergeCell ref="N270:O270"/>
    <mergeCell ref="R270:S270"/>
    <mergeCell ref="V270:W270"/>
    <mergeCell ref="AF268:AG268"/>
    <mergeCell ref="AJ268:AK268"/>
    <mergeCell ref="AN268:AO268"/>
    <mergeCell ref="AR268:AS268"/>
    <mergeCell ref="AV268:AW268"/>
    <mergeCell ref="AV269:AW269"/>
    <mergeCell ref="AV265:AW265"/>
    <mergeCell ref="AV266:AW266"/>
    <mergeCell ref="AV267:AW267"/>
    <mergeCell ref="D268:E268"/>
    <mergeCell ref="H268:I268"/>
    <mergeCell ref="L268:M268"/>
    <mergeCell ref="P268:Q268"/>
    <mergeCell ref="T268:U268"/>
    <mergeCell ref="X268:Y268"/>
    <mergeCell ref="AB268:AC268"/>
    <mergeCell ref="V265:W265"/>
    <mergeCell ref="Z265:AA265"/>
    <mergeCell ref="AD265:AE265"/>
    <mergeCell ref="AH265:AI265"/>
    <mergeCell ref="AL265:AM265"/>
    <mergeCell ref="AP265:AQ265"/>
    <mergeCell ref="AV262:AW262"/>
    <mergeCell ref="A263:R263"/>
    <mergeCell ref="S263:AR263"/>
    <mergeCell ref="AV263:AW263"/>
    <mergeCell ref="AV264:AW264"/>
    <mergeCell ref="B265:C265"/>
    <mergeCell ref="F265:G265"/>
    <mergeCell ref="J265:K265"/>
    <mergeCell ref="N265:O265"/>
    <mergeCell ref="R265:S265"/>
    <mergeCell ref="Z261:AA261"/>
    <mergeCell ref="AD261:AE261"/>
    <mergeCell ref="AH261:AI261"/>
    <mergeCell ref="AL261:AM261"/>
    <mergeCell ref="AP261:AQ261"/>
    <mergeCell ref="AV261:AW261"/>
    <mergeCell ref="B261:C261"/>
    <mergeCell ref="F261:G261"/>
    <mergeCell ref="J261:K261"/>
    <mergeCell ref="N261:O261"/>
    <mergeCell ref="R261:S261"/>
    <mergeCell ref="V261:W261"/>
    <mergeCell ref="Z260:AA260"/>
    <mergeCell ref="AD260:AE260"/>
    <mergeCell ref="AH260:AI260"/>
    <mergeCell ref="AL260:AM260"/>
    <mergeCell ref="AP260:AQ260"/>
    <mergeCell ref="AV260:AW260"/>
    <mergeCell ref="B260:C260"/>
    <mergeCell ref="F260:G260"/>
    <mergeCell ref="J260:K260"/>
    <mergeCell ref="N260:O260"/>
    <mergeCell ref="R260:S260"/>
    <mergeCell ref="V260:W260"/>
    <mergeCell ref="AF258:AG258"/>
    <mergeCell ref="AJ258:AK258"/>
    <mergeCell ref="AN258:AO258"/>
    <mergeCell ref="AR258:AS258"/>
    <mergeCell ref="AV258:AW258"/>
    <mergeCell ref="AV259:AW259"/>
    <mergeCell ref="AV255:AW255"/>
    <mergeCell ref="AV256:AW256"/>
    <mergeCell ref="AV257:AW257"/>
    <mergeCell ref="D258:E258"/>
    <mergeCell ref="H258:I258"/>
    <mergeCell ref="L258:M258"/>
    <mergeCell ref="P258:Q258"/>
    <mergeCell ref="T258:U258"/>
    <mergeCell ref="X258:Y258"/>
    <mergeCell ref="AB258:AC258"/>
    <mergeCell ref="V255:W255"/>
    <mergeCell ref="Z255:AA255"/>
    <mergeCell ref="AD255:AE255"/>
    <mergeCell ref="AH255:AI255"/>
    <mergeCell ref="AL255:AM255"/>
    <mergeCell ref="AP255:AQ255"/>
    <mergeCell ref="AV252:AW252"/>
    <mergeCell ref="A253:V253"/>
    <mergeCell ref="W253:AR253"/>
    <mergeCell ref="AV253:AW253"/>
    <mergeCell ref="AV254:AW254"/>
    <mergeCell ref="B255:C255"/>
    <mergeCell ref="F255:G255"/>
    <mergeCell ref="J255:K255"/>
    <mergeCell ref="N255:O255"/>
    <mergeCell ref="R255:S255"/>
    <mergeCell ref="Z251:AA251"/>
    <mergeCell ref="AD251:AE251"/>
    <mergeCell ref="AH251:AI251"/>
    <mergeCell ref="AL251:AM251"/>
    <mergeCell ref="AP251:AQ251"/>
    <mergeCell ref="AV251:AW251"/>
    <mergeCell ref="B251:C251"/>
    <mergeCell ref="F251:G251"/>
    <mergeCell ref="J251:K251"/>
    <mergeCell ref="N251:O251"/>
    <mergeCell ref="R251:S251"/>
    <mergeCell ref="V251:W251"/>
    <mergeCell ref="Z250:AA250"/>
    <mergeCell ref="AD250:AE250"/>
    <mergeCell ref="AH250:AI250"/>
    <mergeCell ref="AL250:AM250"/>
    <mergeCell ref="AP250:AQ250"/>
    <mergeCell ref="AV250:AW250"/>
    <mergeCell ref="B250:C250"/>
    <mergeCell ref="F250:G250"/>
    <mergeCell ref="J250:K250"/>
    <mergeCell ref="N250:O250"/>
    <mergeCell ref="R250:S250"/>
    <mergeCell ref="V250:W250"/>
    <mergeCell ref="AF248:AG248"/>
    <mergeCell ref="AJ248:AK248"/>
    <mergeCell ref="AN248:AO248"/>
    <mergeCell ref="AR248:AS248"/>
    <mergeCell ref="AV248:AW248"/>
    <mergeCell ref="AV249:AW249"/>
    <mergeCell ref="AV245:AW245"/>
    <mergeCell ref="AV246:AW246"/>
    <mergeCell ref="AV247:AW247"/>
    <mergeCell ref="D248:E248"/>
    <mergeCell ref="H248:I248"/>
    <mergeCell ref="L248:M248"/>
    <mergeCell ref="P248:Q248"/>
    <mergeCell ref="T248:U248"/>
    <mergeCell ref="X248:Y248"/>
    <mergeCell ref="AB248:AC248"/>
    <mergeCell ref="V245:W245"/>
    <mergeCell ref="Z245:AA245"/>
    <mergeCell ref="AD245:AE245"/>
    <mergeCell ref="AH245:AI245"/>
    <mergeCell ref="AL245:AM245"/>
    <mergeCell ref="AP245:AQ245"/>
    <mergeCell ref="AV242:AW242"/>
    <mergeCell ref="A243:Z243"/>
    <mergeCell ref="AA243:AR243"/>
    <mergeCell ref="AV243:AW243"/>
    <mergeCell ref="AV244:AW244"/>
    <mergeCell ref="B245:C245"/>
    <mergeCell ref="F245:G245"/>
    <mergeCell ref="J245:K245"/>
    <mergeCell ref="N245:O245"/>
    <mergeCell ref="R245:S245"/>
    <mergeCell ref="Z241:AA241"/>
    <mergeCell ref="AD241:AE241"/>
    <mergeCell ref="AH241:AI241"/>
    <mergeCell ref="AL241:AM241"/>
    <mergeCell ref="AP241:AQ241"/>
    <mergeCell ref="AV241:AW241"/>
    <mergeCell ref="B241:C241"/>
    <mergeCell ref="F241:G241"/>
    <mergeCell ref="J241:K241"/>
    <mergeCell ref="N241:O241"/>
    <mergeCell ref="R241:S241"/>
    <mergeCell ref="V241:W241"/>
    <mergeCell ref="Z240:AA240"/>
    <mergeCell ref="AD240:AE240"/>
    <mergeCell ref="AH240:AI240"/>
    <mergeCell ref="AL240:AM240"/>
    <mergeCell ref="AP240:AQ240"/>
    <mergeCell ref="AV240:AW240"/>
    <mergeCell ref="B240:C240"/>
    <mergeCell ref="F240:G240"/>
    <mergeCell ref="J240:K240"/>
    <mergeCell ref="N240:O240"/>
    <mergeCell ref="R240:S240"/>
    <mergeCell ref="V240:W240"/>
    <mergeCell ref="AF238:AG238"/>
    <mergeCell ref="AJ238:AK238"/>
    <mergeCell ref="AN238:AO238"/>
    <mergeCell ref="AR238:AS238"/>
    <mergeCell ref="AV238:AW238"/>
    <mergeCell ref="AV239:AW239"/>
    <mergeCell ref="AV235:AW235"/>
    <mergeCell ref="AV236:AW236"/>
    <mergeCell ref="AV237:AW237"/>
    <mergeCell ref="D238:E238"/>
    <mergeCell ref="H238:I238"/>
    <mergeCell ref="L238:M238"/>
    <mergeCell ref="P238:Q238"/>
    <mergeCell ref="T238:U238"/>
    <mergeCell ref="X238:Y238"/>
    <mergeCell ref="AB238:AC238"/>
    <mergeCell ref="V235:W235"/>
    <mergeCell ref="Z235:AA235"/>
    <mergeCell ref="AD235:AE235"/>
    <mergeCell ref="AH235:AI235"/>
    <mergeCell ref="AL235:AM235"/>
    <mergeCell ref="AP235:AQ235"/>
    <mergeCell ref="AV232:AW232"/>
    <mergeCell ref="AV233:AW233"/>
    <mergeCell ref="A234:AL234"/>
    <mergeCell ref="AM234:AR234"/>
    <mergeCell ref="AV234:AW234"/>
    <mergeCell ref="B235:C235"/>
    <mergeCell ref="F235:G235"/>
    <mergeCell ref="J235:K235"/>
    <mergeCell ref="N235:O235"/>
    <mergeCell ref="R235:S235"/>
    <mergeCell ref="Z231:AA231"/>
    <mergeCell ref="AD231:AE231"/>
    <mergeCell ref="AH231:AI231"/>
    <mergeCell ref="AL231:AM231"/>
    <mergeCell ref="AP231:AQ231"/>
    <mergeCell ref="AV231:AW231"/>
    <mergeCell ref="B231:C231"/>
    <mergeCell ref="F231:G231"/>
    <mergeCell ref="J231:K231"/>
    <mergeCell ref="N231:O231"/>
    <mergeCell ref="R231:S231"/>
    <mergeCell ref="V231:W231"/>
    <mergeCell ref="Z230:AA230"/>
    <mergeCell ref="AD230:AE230"/>
    <mergeCell ref="AH230:AI230"/>
    <mergeCell ref="AL230:AM230"/>
    <mergeCell ref="AP230:AQ230"/>
    <mergeCell ref="AV230:AW230"/>
    <mergeCell ref="B230:C230"/>
    <mergeCell ref="F230:G230"/>
    <mergeCell ref="J230:K230"/>
    <mergeCell ref="N230:O230"/>
    <mergeCell ref="R230:S230"/>
    <mergeCell ref="V230:W230"/>
    <mergeCell ref="AF228:AG228"/>
    <mergeCell ref="AJ228:AK228"/>
    <mergeCell ref="AN228:AO228"/>
    <mergeCell ref="AR228:AS228"/>
    <mergeCell ref="AV228:AW228"/>
    <mergeCell ref="AV229:AW229"/>
    <mergeCell ref="AV225:AW225"/>
    <mergeCell ref="AV226:AW226"/>
    <mergeCell ref="AV227:AW227"/>
    <mergeCell ref="D228:E228"/>
    <mergeCell ref="H228:I228"/>
    <mergeCell ref="L228:M228"/>
    <mergeCell ref="P228:Q228"/>
    <mergeCell ref="T228:U228"/>
    <mergeCell ref="X228:Y228"/>
    <mergeCell ref="AB228:AC228"/>
    <mergeCell ref="V225:W225"/>
    <mergeCell ref="Z225:AA225"/>
    <mergeCell ref="AD225:AE225"/>
    <mergeCell ref="AH225:AI225"/>
    <mergeCell ref="AL225:AM225"/>
    <mergeCell ref="AP225:AQ225"/>
    <mergeCell ref="AV222:AW222"/>
    <mergeCell ref="A223:Z223"/>
    <mergeCell ref="AA223:AR223"/>
    <mergeCell ref="AV223:AW223"/>
    <mergeCell ref="AV224:AW224"/>
    <mergeCell ref="B225:C225"/>
    <mergeCell ref="F225:G225"/>
    <mergeCell ref="J225:K225"/>
    <mergeCell ref="N225:O225"/>
    <mergeCell ref="R225:S225"/>
    <mergeCell ref="Z221:AA221"/>
    <mergeCell ref="AD221:AE221"/>
    <mergeCell ref="AH221:AI221"/>
    <mergeCell ref="AL221:AM221"/>
    <mergeCell ref="AP221:AQ221"/>
    <mergeCell ref="AV221:AW221"/>
    <mergeCell ref="B221:C221"/>
    <mergeCell ref="F221:G221"/>
    <mergeCell ref="J221:K221"/>
    <mergeCell ref="N221:O221"/>
    <mergeCell ref="R221:S221"/>
    <mergeCell ref="V221:W221"/>
    <mergeCell ref="Z220:AA220"/>
    <mergeCell ref="AD220:AE220"/>
    <mergeCell ref="AH220:AI220"/>
    <mergeCell ref="AL220:AM220"/>
    <mergeCell ref="AP220:AQ220"/>
    <mergeCell ref="AV220:AW220"/>
    <mergeCell ref="B220:C220"/>
    <mergeCell ref="F220:G220"/>
    <mergeCell ref="J220:K220"/>
    <mergeCell ref="N220:O220"/>
    <mergeCell ref="R220:S220"/>
    <mergeCell ref="V220:W220"/>
    <mergeCell ref="AF218:AG218"/>
    <mergeCell ref="AJ218:AK218"/>
    <mergeCell ref="AN218:AO218"/>
    <mergeCell ref="AR218:AS218"/>
    <mergeCell ref="AV218:AW218"/>
    <mergeCell ref="AV219:AW219"/>
    <mergeCell ref="AV215:AW215"/>
    <mergeCell ref="AV216:AW216"/>
    <mergeCell ref="AV217:AW217"/>
    <mergeCell ref="D218:E218"/>
    <mergeCell ref="H218:I218"/>
    <mergeCell ref="L218:M218"/>
    <mergeCell ref="P218:Q218"/>
    <mergeCell ref="T218:U218"/>
    <mergeCell ref="X218:Y218"/>
    <mergeCell ref="AB218:AC218"/>
    <mergeCell ref="V215:W215"/>
    <mergeCell ref="Z215:AA215"/>
    <mergeCell ref="AD215:AE215"/>
    <mergeCell ref="AH215:AI215"/>
    <mergeCell ref="AL215:AM215"/>
    <mergeCell ref="AP215:AQ215"/>
    <mergeCell ref="AV212:AW212"/>
    <mergeCell ref="AV213:AW213"/>
    <mergeCell ref="A214:V214"/>
    <mergeCell ref="W214:AR214"/>
    <mergeCell ref="AV214:AW214"/>
    <mergeCell ref="B215:C215"/>
    <mergeCell ref="F215:G215"/>
    <mergeCell ref="J215:K215"/>
    <mergeCell ref="N215:O215"/>
    <mergeCell ref="R215:S215"/>
    <mergeCell ref="Z211:AA211"/>
    <mergeCell ref="AD211:AE211"/>
    <mergeCell ref="AH211:AI211"/>
    <mergeCell ref="AL211:AM211"/>
    <mergeCell ref="AP211:AQ211"/>
    <mergeCell ref="AV211:AW211"/>
    <mergeCell ref="B211:C211"/>
    <mergeCell ref="F211:G211"/>
    <mergeCell ref="J211:K211"/>
    <mergeCell ref="N211:O211"/>
    <mergeCell ref="R211:S211"/>
    <mergeCell ref="V211:W211"/>
    <mergeCell ref="Z210:AA210"/>
    <mergeCell ref="AD210:AE210"/>
    <mergeCell ref="AH210:AI210"/>
    <mergeCell ref="AL210:AM210"/>
    <mergeCell ref="AP210:AQ210"/>
    <mergeCell ref="AV210:AW210"/>
    <mergeCell ref="B210:C210"/>
    <mergeCell ref="F210:G210"/>
    <mergeCell ref="J210:K210"/>
    <mergeCell ref="N210:O210"/>
    <mergeCell ref="R210:S210"/>
    <mergeCell ref="V210:W210"/>
    <mergeCell ref="AF208:AG208"/>
    <mergeCell ref="AJ208:AK208"/>
    <mergeCell ref="AN208:AO208"/>
    <mergeCell ref="AR208:AS208"/>
    <mergeCell ref="AV208:AW208"/>
    <mergeCell ref="AV209:AW209"/>
    <mergeCell ref="AV205:AW205"/>
    <mergeCell ref="AV206:AW206"/>
    <mergeCell ref="AV207:AW207"/>
    <mergeCell ref="D208:E208"/>
    <mergeCell ref="H208:I208"/>
    <mergeCell ref="L208:M208"/>
    <mergeCell ref="P208:Q208"/>
    <mergeCell ref="T208:U208"/>
    <mergeCell ref="X208:Y208"/>
    <mergeCell ref="AB208:AC208"/>
    <mergeCell ref="V205:W205"/>
    <mergeCell ref="Z205:AA205"/>
    <mergeCell ref="AD205:AE205"/>
    <mergeCell ref="AH205:AI205"/>
    <mergeCell ref="AL205:AM205"/>
    <mergeCell ref="AP205:AQ205"/>
    <mergeCell ref="AV202:AW202"/>
    <mergeCell ref="A203:R203"/>
    <mergeCell ref="S203:AR203"/>
    <mergeCell ref="AV203:AW203"/>
    <mergeCell ref="AV204:AW204"/>
    <mergeCell ref="B205:C205"/>
    <mergeCell ref="F205:G205"/>
    <mergeCell ref="J205:K205"/>
    <mergeCell ref="N205:O205"/>
    <mergeCell ref="R205:S205"/>
    <mergeCell ref="Z201:AA201"/>
    <mergeCell ref="AD201:AE201"/>
    <mergeCell ref="AH201:AI201"/>
    <mergeCell ref="AL201:AM201"/>
    <mergeCell ref="AP201:AQ201"/>
    <mergeCell ref="AV201:AW201"/>
    <mergeCell ref="B201:C201"/>
    <mergeCell ref="F201:G201"/>
    <mergeCell ref="J201:K201"/>
    <mergeCell ref="N201:O201"/>
    <mergeCell ref="R201:S201"/>
    <mergeCell ref="V201:W201"/>
    <mergeCell ref="Z200:AA200"/>
    <mergeCell ref="AD200:AE200"/>
    <mergeCell ref="AH200:AI200"/>
    <mergeCell ref="AL200:AM200"/>
    <mergeCell ref="AP200:AQ200"/>
    <mergeCell ref="AV200:AW200"/>
    <mergeCell ref="B200:C200"/>
    <mergeCell ref="F200:G200"/>
    <mergeCell ref="J200:K200"/>
    <mergeCell ref="N200:O200"/>
    <mergeCell ref="R200:S200"/>
    <mergeCell ref="V200:W200"/>
    <mergeCell ref="AF198:AG198"/>
    <mergeCell ref="AJ198:AK198"/>
    <mergeCell ref="AN198:AO198"/>
    <mergeCell ref="AR198:AS198"/>
    <mergeCell ref="AV198:AW198"/>
    <mergeCell ref="AV199:AW199"/>
    <mergeCell ref="AV195:AW195"/>
    <mergeCell ref="AV196:AW196"/>
    <mergeCell ref="AV197:AW197"/>
    <mergeCell ref="D198:E198"/>
    <mergeCell ref="H198:I198"/>
    <mergeCell ref="L198:M198"/>
    <mergeCell ref="P198:Q198"/>
    <mergeCell ref="T198:U198"/>
    <mergeCell ref="X198:Y198"/>
    <mergeCell ref="AB198:AC198"/>
    <mergeCell ref="V195:W195"/>
    <mergeCell ref="Z195:AA195"/>
    <mergeCell ref="AD195:AE195"/>
    <mergeCell ref="AH195:AI195"/>
    <mergeCell ref="AL195:AM195"/>
    <mergeCell ref="AP195:AQ195"/>
    <mergeCell ref="AV192:AW192"/>
    <mergeCell ref="AV193:AW193"/>
    <mergeCell ref="A194:J194"/>
    <mergeCell ref="K194:AR194"/>
    <mergeCell ref="AV194:AW194"/>
    <mergeCell ref="B195:C195"/>
    <mergeCell ref="F195:G195"/>
    <mergeCell ref="J195:K195"/>
    <mergeCell ref="N195:O195"/>
    <mergeCell ref="R195:S195"/>
    <mergeCell ref="Z191:AA191"/>
    <mergeCell ref="AD191:AE191"/>
    <mergeCell ref="AH191:AI191"/>
    <mergeCell ref="AL191:AM191"/>
    <mergeCell ref="AP191:AQ191"/>
    <mergeCell ref="AV191:AW191"/>
    <mergeCell ref="AH190:AI190"/>
    <mergeCell ref="AL190:AM190"/>
    <mergeCell ref="AP190:AQ190"/>
    <mergeCell ref="AV190:AW190"/>
    <mergeCell ref="B191:C191"/>
    <mergeCell ref="F191:G191"/>
    <mergeCell ref="J191:K191"/>
    <mergeCell ref="N191:O191"/>
    <mergeCell ref="R191:S191"/>
    <mergeCell ref="V191:W191"/>
    <mergeCell ref="AV188:AW188"/>
    <mergeCell ref="AV189:AW189"/>
    <mergeCell ref="B190:C190"/>
    <mergeCell ref="F190:G190"/>
    <mergeCell ref="J190:K190"/>
    <mergeCell ref="N190:O190"/>
    <mergeCell ref="R190:S190"/>
    <mergeCell ref="V190:W190"/>
    <mergeCell ref="Z190:AA190"/>
    <mergeCell ref="AD190:AE190"/>
    <mergeCell ref="X188:Y188"/>
    <mergeCell ref="AB188:AC188"/>
    <mergeCell ref="AF188:AG188"/>
    <mergeCell ref="AJ188:AK188"/>
    <mergeCell ref="AN188:AO188"/>
    <mergeCell ref="AR188:AS188"/>
    <mergeCell ref="AL185:AM185"/>
    <mergeCell ref="AP185:AQ185"/>
    <mergeCell ref="AV185:AW185"/>
    <mergeCell ref="AV186:AW186"/>
    <mergeCell ref="AV187:AW187"/>
    <mergeCell ref="D188:E188"/>
    <mergeCell ref="H188:I188"/>
    <mergeCell ref="L188:M188"/>
    <mergeCell ref="P188:Q188"/>
    <mergeCell ref="T188:U188"/>
    <mergeCell ref="AV184:AW184"/>
    <mergeCell ref="B185:C185"/>
    <mergeCell ref="F185:G185"/>
    <mergeCell ref="J185:K185"/>
    <mergeCell ref="N185:O185"/>
    <mergeCell ref="R185:S185"/>
    <mergeCell ref="V185:W185"/>
    <mergeCell ref="Z185:AA185"/>
    <mergeCell ref="AD185:AE185"/>
    <mergeCell ref="AH185:AI185"/>
    <mergeCell ref="AL181:AM181"/>
    <mergeCell ref="AP181:AQ181"/>
    <mergeCell ref="AV181:AW181"/>
    <mergeCell ref="AV182:AW182"/>
    <mergeCell ref="A183:N183"/>
    <mergeCell ref="O183:AR183"/>
    <mergeCell ref="AV183:AW183"/>
    <mergeCell ref="AV180:AW180"/>
    <mergeCell ref="B181:C181"/>
    <mergeCell ref="F181:G181"/>
    <mergeCell ref="J181:K181"/>
    <mergeCell ref="N181:O181"/>
    <mergeCell ref="R181:S181"/>
    <mergeCell ref="V181:W181"/>
    <mergeCell ref="Z181:AA181"/>
    <mergeCell ref="AD181:AE181"/>
    <mergeCell ref="AH181:AI181"/>
    <mergeCell ref="V180:W180"/>
    <mergeCell ref="Z180:AA180"/>
    <mergeCell ref="AD180:AE180"/>
    <mergeCell ref="AH180:AI180"/>
    <mergeCell ref="AL180:AM180"/>
    <mergeCell ref="AP180:AQ180"/>
    <mergeCell ref="AJ178:AK178"/>
    <mergeCell ref="AN178:AO178"/>
    <mergeCell ref="AR178:AS178"/>
    <mergeCell ref="AV178:AW178"/>
    <mergeCell ref="AV179:AW179"/>
    <mergeCell ref="B180:C180"/>
    <mergeCell ref="F180:G180"/>
    <mergeCell ref="J180:K180"/>
    <mergeCell ref="N180:O180"/>
    <mergeCell ref="R180:S180"/>
    <mergeCell ref="AV176:AW176"/>
    <mergeCell ref="AV177:AW177"/>
    <mergeCell ref="D178:E178"/>
    <mergeCell ref="H178:I178"/>
    <mergeCell ref="L178:M178"/>
    <mergeCell ref="P178:Q178"/>
    <mergeCell ref="T178:U178"/>
    <mergeCell ref="X178:Y178"/>
    <mergeCell ref="AB178:AC178"/>
    <mergeCell ref="AF178:AG178"/>
    <mergeCell ref="Z175:AA175"/>
    <mergeCell ref="AD175:AE175"/>
    <mergeCell ref="AH175:AI175"/>
    <mergeCell ref="AL175:AM175"/>
    <mergeCell ref="AP175:AQ175"/>
    <mergeCell ref="AV175:AW175"/>
    <mergeCell ref="B175:C175"/>
    <mergeCell ref="F175:G175"/>
    <mergeCell ref="J175:K175"/>
    <mergeCell ref="N175:O175"/>
    <mergeCell ref="R175:S175"/>
    <mergeCell ref="V175:W175"/>
    <mergeCell ref="AV172:AW172"/>
    <mergeCell ref="A173:Z173"/>
    <mergeCell ref="AA173:AR173"/>
    <mergeCell ref="AV173:AW173"/>
    <mergeCell ref="B174:AA174"/>
    <mergeCell ref="AV174:AW174"/>
    <mergeCell ref="Z171:AA171"/>
    <mergeCell ref="AD171:AE171"/>
    <mergeCell ref="AH171:AI171"/>
    <mergeCell ref="AL171:AM171"/>
    <mergeCell ref="AP171:AQ171"/>
    <mergeCell ref="AV171:AW171"/>
    <mergeCell ref="B171:C171"/>
    <mergeCell ref="F171:G171"/>
    <mergeCell ref="J171:K171"/>
    <mergeCell ref="N171:O171"/>
    <mergeCell ref="R171:S171"/>
    <mergeCell ref="V171:W171"/>
    <mergeCell ref="Z170:AA170"/>
    <mergeCell ref="AD170:AE170"/>
    <mergeCell ref="AH170:AI170"/>
    <mergeCell ref="AL170:AM170"/>
    <mergeCell ref="AP170:AQ170"/>
    <mergeCell ref="AV170:AW170"/>
    <mergeCell ref="AN168:AO168"/>
    <mergeCell ref="AR168:AS168"/>
    <mergeCell ref="AV168:AW168"/>
    <mergeCell ref="AV169:AW169"/>
    <mergeCell ref="B170:C170"/>
    <mergeCell ref="F170:G170"/>
    <mergeCell ref="J170:K170"/>
    <mergeCell ref="N170:O170"/>
    <mergeCell ref="R170:S170"/>
    <mergeCell ref="V170:W170"/>
    <mergeCell ref="AV167:AW167"/>
    <mergeCell ref="D168:E168"/>
    <mergeCell ref="H168:I168"/>
    <mergeCell ref="L168:M168"/>
    <mergeCell ref="P168:Q168"/>
    <mergeCell ref="T168:U168"/>
    <mergeCell ref="X168:Y168"/>
    <mergeCell ref="AB168:AC168"/>
    <mergeCell ref="AF168:AG168"/>
    <mergeCell ref="AJ168:AK168"/>
    <mergeCell ref="AD165:AE165"/>
    <mergeCell ref="AH165:AI165"/>
    <mergeCell ref="AL165:AM165"/>
    <mergeCell ref="AP165:AQ165"/>
    <mergeCell ref="AV165:AW165"/>
    <mergeCell ref="AV166:AW166"/>
    <mergeCell ref="B164:S164"/>
    <mergeCell ref="V164:AS164"/>
    <mergeCell ref="AV164:AW164"/>
    <mergeCell ref="B165:C165"/>
    <mergeCell ref="F165:G165"/>
    <mergeCell ref="J165:K165"/>
    <mergeCell ref="N165:O165"/>
    <mergeCell ref="R165:S165"/>
    <mergeCell ref="V165:W165"/>
    <mergeCell ref="Z165:AA165"/>
    <mergeCell ref="AL161:AM161"/>
    <mergeCell ref="AP161:AQ161"/>
    <mergeCell ref="AV161:AW161"/>
    <mergeCell ref="AV162:AW162"/>
    <mergeCell ref="A163:V163"/>
    <mergeCell ref="W163:AR163"/>
    <mergeCell ref="AV163:AW163"/>
    <mergeCell ref="AV160:AW160"/>
    <mergeCell ref="B161:C161"/>
    <mergeCell ref="F161:G161"/>
    <mergeCell ref="J161:K161"/>
    <mergeCell ref="N161:O161"/>
    <mergeCell ref="R161:S161"/>
    <mergeCell ref="V161:W161"/>
    <mergeCell ref="Z161:AA161"/>
    <mergeCell ref="AD161:AE161"/>
    <mergeCell ref="AH161:AI161"/>
    <mergeCell ref="V160:W160"/>
    <mergeCell ref="Z160:AA160"/>
    <mergeCell ref="AD160:AE160"/>
    <mergeCell ref="AH160:AI160"/>
    <mergeCell ref="AL160:AM160"/>
    <mergeCell ref="AP160:AQ160"/>
    <mergeCell ref="AJ158:AK158"/>
    <mergeCell ref="AN158:AO158"/>
    <mergeCell ref="AR158:AS158"/>
    <mergeCell ref="AV158:AW158"/>
    <mergeCell ref="AV159:AW159"/>
    <mergeCell ref="B160:C160"/>
    <mergeCell ref="F160:G160"/>
    <mergeCell ref="J160:K160"/>
    <mergeCell ref="N160:O160"/>
    <mergeCell ref="R160:S160"/>
    <mergeCell ref="AV156:AW156"/>
    <mergeCell ref="AV157:AW157"/>
    <mergeCell ref="D158:E158"/>
    <mergeCell ref="H158:I158"/>
    <mergeCell ref="L158:M158"/>
    <mergeCell ref="P158:Q158"/>
    <mergeCell ref="T158:U158"/>
    <mergeCell ref="X158:Y158"/>
    <mergeCell ref="AB158:AC158"/>
    <mergeCell ref="AF158:AG158"/>
    <mergeCell ref="Z155:AA155"/>
    <mergeCell ref="AD155:AE155"/>
    <mergeCell ref="AH155:AI155"/>
    <mergeCell ref="AL155:AM155"/>
    <mergeCell ref="AP155:AQ155"/>
    <mergeCell ref="AV155:AW155"/>
    <mergeCell ref="B155:C155"/>
    <mergeCell ref="F155:G155"/>
    <mergeCell ref="J155:K155"/>
    <mergeCell ref="N155:O155"/>
    <mergeCell ref="R155:S155"/>
    <mergeCell ref="V155:W155"/>
    <mergeCell ref="AV152:AW152"/>
    <mergeCell ref="A153:R153"/>
    <mergeCell ref="S153:AR153"/>
    <mergeCell ref="AV153:AW153"/>
    <mergeCell ref="R154:AS154"/>
    <mergeCell ref="AV154:AW154"/>
    <mergeCell ref="Z151:AA151"/>
    <mergeCell ref="AD151:AE151"/>
    <mergeCell ref="AH151:AI151"/>
    <mergeCell ref="AL151:AM151"/>
    <mergeCell ref="AP151:AQ151"/>
    <mergeCell ref="AV151:AW151"/>
    <mergeCell ref="B151:C151"/>
    <mergeCell ref="F151:G151"/>
    <mergeCell ref="J151:K151"/>
    <mergeCell ref="N151:O151"/>
    <mergeCell ref="R151:S151"/>
    <mergeCell ref="V151:W151"/>
    <mergeCell ref="Z150:AA150"/>
    <mergeCell ref="AD150:AE150"/>
    <mergeCell ref="AH150:AI150"/>
    <mergeCell ref="AL150:AM150"/>
    <mergeCell ref="AP150:AQ150"/>
    <mergeCell ref="AV150:AW150"/>
    <mergeCell ref="B150:C150"/>
    <mergeCell ref="F150:G150"/>
    <mergeCell ref="J150:K150"/>
    <mergeCell ref="N150:O150"/>
    <mergeCell ref="R150:S150"/>
    <mergeCell ref="V150:W150"/>
    <mergeCell ref="AF148:AG148"/>
    <mergeCell ref="AJ148:AK148"/>
    <mergeCell ref="AN148:AO148"/>
    <mergeCell ref="AR148:AS148"/>
    <mergeCell ref="AV148:AW148"/>
    <mergeCell ref="AV149:AW149"/>
    <mergeCell ref="AV145:AW145"/>
    <mergeCell ref="AV146:AW146"/>
    <mergeCell ref="AV147:AW147"/>
    <mergeCell ref="D148:E148"/>
    <mergeCell ref="H148:I148"/>
    <mergeCell ref="L148:M148"/>
    <mergeCell ref="P148:Q148"/>
    <mergeCell ref="T148:U148"/>
    <mergeCell ref="X148:Y148"/>
    <mergeCell ref="AB148:AC148"/>
    <mergeCell ref="V145:W145"/>
    <mergeCell ref="Z145:AA145"/>
    <mergeCell ref="AD145:AE145"/>
    <mergeCell ref="AH145:AI145"/>
    <mergeCell ref="AL145:AM145"/>
    <mergeCell ref="AP145:AQ145"/>
    <mergeCell ref="AV142:AW142"/>
    <mergeCell ref="AV143:AW143"/>
    <mergeCell ref="A144:AH144"/>
    <mergeCell ref="AI144:AR144"/>
    <mergeCell ref="AV144:AW144"/>
    <mergeCell ref="B145:C145"/>
    <mergeCell ref="F145:G145"/>
    <mergeCell ref="J145:K145"/>
    <mergeCell ref="N145:O145"/>
    <mergeCell ref="R145:S145"/>
    <mergeCell ref="Z141:AA141"/>
    <mergeCell ref="AD141:AE141"/>
    <mergeCell ref="AH141:AI141"/>
    <mergeCell ref="AL141:AM141"/>
    <mergeCell ref="AP141:AQ141"/>
    <mergeCell ref="AV141:AW141"/>
    <mergeCell ref="AH140:AI140"/>
    <mergeCell ref="AL140:AM140"/>
    <mergeCell ref="AP140:AQ140"/>
    <mergeCell ref="AV140:AW140"/>
    <mergeCell ref="B141:C141"/>
    <mergeCell ref="F141:G141"/>
    <mergeCell ref="J141:K141"/>
    <mergeCell ref="N141:O141"/>
    <mergeCell ref="R141:S141"/>
    <mergeCell ref="V141:W141"/>
    <mergeCell ref="AV138:AW138"/>
    <mergeCell ref="AV139:AW139"/>
    <mergeCell ref="B140:C140"/>
    <mergeCell ref="F140:G140"/>
    <mergeCell ref="J140:K140"/>
    <mergeCell ref="N140:O140"/>
    <mergeCell ref="R140:S140"/>
    <mergeCell ref="V140:W140"/>
    <mergeCell ref="Z140:AA140"/>
    <mergeCell ref="AD140:AE140"/>
    <mergeCell ref="X138:Y138"/>
    <mergeCell ref="AB138:AC138"/>
    <mergeCell ref="AF138:AG138"/>
    <mergeCell ref="AJ138:AK138"/>
    <mergeCell ref="AN138:AO138"/>
    <mergeCell ref="AR138:AS138"/>
    <mergeCell ref="AL135:AM135"/>
    <mergeCell ref="AP135:AQ135"/>
    <mergeCell ref="AV135:AW135"/>
    <mergeCell ref="AV136:AW136"/>
    <mergeCell ref="AV137:AW137"/>
    <mergeCell ref="D138:E138"/>
    <mergeCell ref="H138:I138"/>
    <mergeCell ref="L138:M138"/>
    <mergeCell ref="P138:Q138"/>
    <mergeCell ref="T138:U138"/>
    <mergeCell ref="AV134:AW134"/>
    <mergeCell ref="B135:C135"/>
    <mergeCell ref="F135:G135"/>
    <mergeCell ref="J135:K135"/>
    <mergeCell ref="N135:O135"/>
    <mergeCell ref="R135:S135"/>
    <mergeCell ref="V135:W135"/>
    <mergeCell ref="Z135:AA135"/>
    <mergeCell ref="AD135:AE135"/>
    <mergeCell ref="AH135:AI135"/>
    <mergeCell ref="AL131:AM131"/>
    <mergeCell ref="AP131:AQ131"/>
    <mergeCell ref="AV131:AW131"/>
    <mergeCell ref="AV132:AW132"/>
    <mergeCell ref="A133:AP133"/>
    <mergeCell ref="AV133:AW133"/>
    <mergeCell ref="AV130:AW130"/>
    <mergeCell ref="B131:C131"/>
    <mergeCell ref="F131:G131"/>
    <mergeCell ref="J131:K131"/>
    <mergeCell ref="N131:O131"/>
    <mergeCell ref="R131:S131"/>
    <mergeCell ref="V131:W131"/>
    <mergeCell ref="Z131:AA131"/>
    <mergeCell ref="AD131:AE131"/>
    <mergeCell ref="AH131:AI131"/>
    <mergeCell ref="V130:W130"/>
    <mergeCell ref="Z130:AA130"/>
    <mergeCell ref="AD130:AE130"/>
    <mergeCell ref="AH130:AI130"/>
    <mergeCell ref="AL130:AM130"/>
    <mergeCell ref="AP130:AQ130"/>
    <mergeCell ref="AJ128:AK128"/>
    <mergeCell ref="AN128:AO128"/>
    <mergeCell ref="AR128:AS128"/>
    <mergeCell ref="AV128:AW128"/>
    <mergeCell ref="AV129:AW129"/>
    <mergeCell ref="B130:C130"/>
    <mergeCell ref="F130:G130"/>
    <mergeCell ref="J130:K130"/>
    <mergeCell ref="N130:O130"/>
    <mergeCell ref="R130:S130"/>
    <mergeCell ref="AV126:AW126"/>
    <mergeCell ref="AV127:AW127"/>
    <mergeCell ref="D128:E128"/>
    <mergeCell ref="H128:I128"/>
    <mergeCell ref="L128:M128"/>
    <mergeCell ref="P128:Q128"/>
    <mergeCell ref="T128:U128"/>
    <mergeCell ref="X128:Y128"/>
    <mergeCell ref="AB128:AC128"/>
    <mergeCell ref="AF128:AG128"/>
    <mergeCell ref="Z125:AA125"/>
    <mergeCell ref="AD125:AE125"/>
    <mergeCell ref="AH125:AI125"/>
    <mergeCell ref="AL125:AM125"/>
    <mergeCell ref="AP125:AQ125"/>
    <mergeCell ref="AV125:AW125"/>
    <mergeCell ref="A123:AH123"/>
    <mergeCell ref="AI123:AR123"/>
    <mergeCell ref="AV123:AW123"/>
    <mergeCell ref="AV124:AW124"/>
    <mergeCell ref="B125:C125"/>
    <mergeCell ref="F125:G125"/>
    <mergeCell ref="J125:K125"/>
    <mergeCell ref="N125:O125"/>
    <mergeCell ref="R125:S125"/>
    <mergeCell ref="V125:W125"/>
    <mergeCell ref="AD121:AE121"/>
    <mergeCell ref="AH121:AI121"/>
    <mergeCell ref="AL121:AM121"/>
    <mergeCell ref="AP121:AQ121"/>
    <mergeCell ref="AV121:AW121"/>
    <mergeCell ref="AV122:AW122"/>
    <mergeCell ref="AL120:AM120"/>
    <mergeCell ref="AP120:AQ120"/>
    <mergeCell ref="AV120:AW120"/>
    <mergeCell ref="B121:C121"/>
    <mergeCell ref="F121:G121"/>
    <mergeCell ref="J121:K121"/>
    <mergeCell ref="N121:O121"/>
    <mergeCell ref="R121:S121"/>
    <mergeCell ref="V121:W121"/>
    <mergeCell ref="Z121:AA121"/>
    <mergeCell ref="AV119:AW119"/>
    <mergeCell ref="B120:C120"/>
    <mergeCell ref="F120:G120"/>
    <mergeCell ref="J120:K120"/>
    <mergeCell ref="N120:O120"/>
    <mergeCell ref="R120:S120"/>
    <mergeCell ref="V120:W120"/>
    <mergeCell ref="Z120:AA120"/>
    <mergeCell ref="AD120:AE120"/>
    <mergeCell ref="AH120:AI120"/>
    <mergeCell ref="AB118:AC118"/>
    <mergeCell ref="AF118:AG118"/>
    <mergeCell ref="AJ118:AK118"/>
    <mergeCell ref="AN118:AO118"/>
    <mergeCell ref="AR118:AS118"/>
    <mergeCell ref="AV118:AW118"/>
    <mergeCell ref="D118:E118"/>
    <mergeCell ref="H118:I118"/>
    <mergeCell ref="L118:M118"/>
    <mergeCell ref="P118:Q118"/>
    <mergeCell ref="T118:U118"/>
    <mergeCell ref="X118:Y118"/>
    <mergeCell ref="AH115:AI115"/>
    <mergeCell ref="AL115:AM115"/>
    <mergeCell ref="AP115:AQ115"/>
    <mergeCell ref="AV115:AW115"/>
    <mergeCell ref="AV116:AW116"/>
    <mergeCell ref="AV117:AW117"/>
    <mergeCell ref="Z114:AS114"/>
    <mergeCell ref="AV114:AW114"/>
    <mergeCell ref="B115:C115"/>
    <mergeCell ref="F115:G115"/>
    <mergeCell ref="J115:K115"/>
    <mergeCell ref="N115:O115"/>
    <mergeCell ref="R115:S115"/>
    <mergeCell ref="V115:W115"/>
    <mergeCell ref="Z115:AA115"/>
    <mergeCell ref="AD115:AE115"/>
    <mergeCell ref="AL111:AM111"/>
    <mergeCell ref="AP111:AQ111"/>
    <mergeCell ref="AV111:AW111"/>
    <mergeCell ref="AV112:AW112"/>
    <mergeCell ref="A113:Z113"/>
    <mergeCell ref="AA113:AR113"/>
    <mergeCell ref="AV113:AW113"/>
    <mergeCell ref="AV110:AW110"/>
    <mergeCell ref="B111:C111"/>
    <mergeCell ref="F111:G111"/>
    <mergeCell ref="J111:K111"/>
    <mergeCell ref="N111:O111"/>
    <mergeCell ref="R111:S111"/>
    <mergeCell ref="V111:W111"/>
    <mergeCell ref="Z111:AA111"/>
    <mergeCell ref="AD111:AE111"/>
    <mergeCell ref="AH111:AI111"/>
    <mergeCell ref="V110:W110"/>
    <mergeCell ref="Z110:AA110"/>
    <mergeCell ref="AD110:AE110"/>
    <mergeCell ref="AH110:AI110"/>
    <mergeCell ref="AL110:AM110"/>
    <mergeCell ref="AP110:AQ110"/>
    <mergeCell ref="AJ108:AK108"/>
    <mergeCell ref="AN108:AO108"/>
    <mergeCell ref="AR108:AS108"/>
    <mergeCell ref="AV108:AW108"/>
    <mergeCell ref="AV109:AW109"/>
    <mergeCell ref="B110:C110"/>
    <mergeCell ref="F110:G110"/>
    <mergeCell ref="J110:K110"/>
    <mergeCell ref="N110:O110"/>
    <mergeCell ref="R110:S110"/>
    <mergeCell ref="AV105:AW105"/>
    <mergeCell ref="AV106:AW106"/>
    <mergeCell ref="AV107:AW107"/>
    <mergeCell ref="H108:I108"/>
    <mergeCell ref="L108:M108"/>
    <mergeCell ref="P108:Q108"/>
    <mergeCell ref="T108:U108"/>
    <mergeCell ref="X108:Y108"/>
    <mergeCell ref="AB108:AC108"/>
    <mergeCell ref="AF108:AG108"/>
    <mergeCell ref="V105:W105"/>
    <mergeCell ref="Z105:AA105"/>
    <mergeCell ref="AD105:AE105"/>
    <mergeCell ref="AH105:AI105"/>
    <mergeCell ref="AL105:AM105"/>
    <mergeCell ref="AP105:AQ105"/>
    <mergeCell ref="AV102:AW102"/>
    <mergeCell ref="AV103:AW103"/>
    <mergeCell ref="A104:R104"/>
    <mergeCell ref="S104:AR104"/>
    <mergeCell ref="AV104:AW104"/>
    <mergeCell ref="B105:C105"/>
    <mergeCell ref="F105:G105"/>
    <mergeCell ref="J105:K105"/>
    <mergeCell ref="N105:O105"/>
    <mergeCell ref="R105:S105"/>
    <mergeCell ref="Z101:AA101"/>
    <mergeCell ref="AD101:AE101"/>
    <mergeCell ref="AH101:AI101"/>
    <mergeCell ref="AL101:AM101"/>
    <mergeCell ref="AP101:AQ101"/>
    <mergeCell ref="AV101:AW101"/>
    <mergeCell ref="B101:C101"/>
    <mergeCell ref="F101:G101"/>
    <mergeCell ref="J101:K101"/>
    <mergeCell ref="N101:O101"/>
    <mergeCell ref="R101:S101"/>
    <mergeCell ref="V101:W101"/>
    <mergeCell ref="Z100:AA100"/>
    <mergeCell ref="AD100:AE100"/>
    <mergeCell ref="AH100:AI100"/>
    <mergeCell ref="AL100:AM100"/>
    <mergeCell ref="AP100:AQ100"/>
    <mergeCell ref="AV100:AW100"/>
    <mergeCell ref="B100:C100"/>
    <mergeCell ref="F100:G100"/>
    <mergeCell ref="J100:K100"/>
    <mergeCell ref="N100:O100"/>
    <mergeCell ref="R100:S100"/>
    <mergeCell ref="V100:W100"/>
    <mergeCell ref="AF98:AG98"/>
    <mergeCell ref="AJ98:AK98"/>
    <mergeCell ref="AN98:AO98"/>
    <mergeCell ref="AR98:AS98"/>
    <mergeCell ref="AV98:AW98"/>
    <mergeCell ref="AV99:AW99"/>
    <mergeCell ref="AV95:AW95"/>
    <mergeCell ref="AV96:AW96"/>
    <mergeCell ref="AV97:AW97"/>
    <mergeCell ref="D98:E98"/>
    <mergeCell ref="H98:I98"/>
    <mergeCell ref="L98:M98"/>
    <mergeCell ref="P98:Q98"/>
    <mergeCell ref="T98:U98"/>
    <mergeCell ref="X98:Y98"/>
    <mergeCell ref="AB98:AC98"/>
    <mergeCell ref="V95:W95"/>
    <mergeCell ref="Z95:AA95"/>
    <mergeCell ref="AD95:AE95"/>
    <mergeCell ref="AH95:AI95"/>
    <mergeCell ref="AL95:AM95"/>
    <mergeCell ref="AP95:AQ95"/>
    <mergeCell ref="AV92:AW92"/>
    <mergeCell ref="A93:V93"/>
    <mergeCell ref="W93:AR93"/>
    <mergeCell ref="AV93:AW93"/>
    <mergeCell ref="AV94:AW94"/>
    <mergeCell ref="B95:C95"/>
    <mergeCell ref="F95:G95"/>
    <mergeCell ref="J95:K95"/>
    <mergeCell ref="N95:O95"/>
    <mergeCell ref="R95:S95"/>
    <mergeCell ref="Z91:AA91"/>
    <mergeCell ref="AD91:AE91"/>
    <mergeCell ref="AH91:AI91"/>
    <mergeCell ref="AL91:AM91"/>
    <mergeCell ref="AP91:AQ91"/>
    <mergeCell ref="AV91:AW91"/>
    <mergeCell ref="B91:C91"/>
    <mergeCell ref="F91:G91"/>
    <mergeCell ref="J91:K91"/>
    <mergeCell ref="N91:O91"/>
    <mergeCell ref="R91:S91"/>
    <mergeCell ref="V91:W91"/>
    <mergeCell ref="Z90:AA90"/>
    <mergeCell ref="AD90:AE90"/>
    <mergeCell ref="AH90:AI90"/>
    <mergeCell ref="AL90:AM90"/>
    <mergeCell ref="AP90:AQ90"/>
    <mergeCell ref="AV90:AW90"/>
    <mergeCell ref="B90:C90"/>
    <mergeCell ref="F90:G90"/>
    <mergeCell ref="J90:K90"/>
    <mergeCell ref="N90:O90"/>
    <mergeCell ref="R90:S90"/>
    <mergeCell ref="V90:W90"/>
    <mergeCell ref="AF88:AG88"/>
    <mergeCell ref="AJ88:AK88"/>
    <mergeCell ref="AN88:AO88"/>
    <mergeCell ref="AR88:AS88"/>
    <mergeCell ref="AV88:AW88"/>
    <mergeCell ref="AV89:AW89"/>
    <mergeCell ref="AV85:AW85"/>
    <mergeCell ref="AV86:AW86"/>
    <mergeCell ref="AV87:AW87"/>
    <mergeCell ref="D88:E88"/>
    <mergeCell ref="H88:I88"/>
    <mergeCell ref="L88:M88"/>
    <mergeCell ref="P88:Q88"/>
    <mergeCell ref="T88:U88"/>
    <mergeCell ref="X88:Y88"/>
    <mergeCell ref="AB88:AC88"/>
    <mergeCell ref="V85:W85"/>
    <mergeCell ref="Z85:AA85"/>
    <mergeCell ref="AD85:AE85"/>
    <mergeCell ref="AH85:AI85"/>
    <mergeCell ref="AL85:AM85"/>
    <mergeCell ref="AP85:AQ85"/>
    <mergeCell ref="AV82:AW82"/>
    <mergeCell ref="AV83:AW83"/>
    <mergeCell ref="A84:V84"/>
    <mergeCell ref="W84:AR84"/>
    <mergeCell ref="AV84:AW84"/>
    <mergeCell ref="B85:C85"/>
    <mergeCell ref="F85:G85"/>
    <mergeCell ref="J85:K85"/>
    <mergeCell ref="N85:O85"/>
    <mergeCell ref="R85:S85"/>
    <mergeCell ref="Z81:AA81"/>
    <mergeCell ref="AD81:AE81"/>
    <mergeCell ref="AH81:AI81"/>
    <mergeCell ref="AL81:AM81"/>
    <mergeCell ref="AP81:AQ81"/>
    <mergeCell ref="AV81:AW81"/>
    <mergeCell ref="B81:C81"/>
    <mergeCell ref="F81:G81"/>
    <mergeCell ref="J81:K81"/>
    <mergeCell ref="N81:O81"/>
    <mergeCell ref="R81:S81"/>
    <mergeCell ref="V81:W81"/>
    <mergeCell ref="Z80:AA80"/>
    <mergeCell ref="AD80:AE80"/>
    <mergeCell ref="AH80:AI80"/>
    <mergeCell ref="AL80:AM80"/>
    <mergeCell ref="AP80:AQ80"/>
    <mergeCell ref="AV80:AW80"/>
    <mergeCell ref="B80:C80"/>
    <mergeCell ref="F80:G80"/>
    <mergeCell ref="J80:K80"/>
    <mergeCell ref="N80:O80"/>
    <mergeCell ref="R80:S80"/>
    <mergeCell ref="V80:W80"/>
    <mergeCell ref="AF78:AG78"/>
    <mergeCell ref="AJ78:AK78"/>
    <mergeCell ref="AN78:AO78"/>
    <mergeCell ref="AR78:AS78"/>
    <mergeCell ref="AV78:AW78"/>
    <mergeCell ref="AV79:AW79"/>
    <mergeCell ref="AV75:AW75"/>
    <mergeCell ref="AV76:AW76"/>
    <mergeCell ref="AV77:AW77"/>
    <mergeCell ref="D78:E78"/>
    <mergeCell ref="H78:I78"/>
    <mergeCell ref="L78:M78"/>
    <mergeCell ref="P78:Q78"/>
    <mergeCell ref="T78:U78"/>
    <mergeCell ref="X78:Y78"/>
    <mergeCell ref="AB78:AC78"/>
    <mergeCell ref="V75:W75"/>
    <mergeCell ref="Z75:AA75"/>
    <mergeCell ref="AD75:AE75"/>
    <mergeCell ref="AH75:AI75"/>
    <mergeCell ref="AL75:AM75"/>
    <mergeCell ref="AP75:AQ75"/>
    <mergeCell ref="AV72:AW72"/>
    <mergeCell ref="A73:V73"/>
    <mergeCell ref="W73:AR73"/>
    <mergeCell ref="AV73:AW73"/>
    <mergeCell ref="AV74:AW74"/>
    <mergeCell ref="B75:C75"/>
    <mergeCell ref="F75:G75"/>
    <mergeCell ref="J75:K75"/>
    <mergeCell ref="N75:O75"/>
    <mergeCell ref="R75:S75"/>
    <mergeCell ref="Z71:AA71"/>
    <mergeCell ref="AD71:AE71"/>
    <mergeCell ref="AH71:AI71"/>
    <mergeCell ref="AL71:AM71"/>
    <mergeCell ref="AP71:AQ71"/>
    <mergeCell ref="AV71:AW71"/>
    <mergeCell ref="B71:C71"/>
    <mergeCell ref="F71:G71"/>
    <mergeCell ref="J71:K71"/>
    <mergeCell ref="N71:O71"/>
    <mergeCell ref="R71:S71"/>
    <mergeCell ref="V71:W71"/>
    <mergeCell ref="Z70:AA70"/>
    <mergeCell ref="AD70:AE70"/>
    <mergeCell ref="AH70:AI70"/>
    <mergeCell ref="AL70:AM70"/>
    <mergeCell ref="AP70:AQ70"/>
    <mergeCell ref="AV70:AW70"/>
    <mergeCell ref="B70:C70"/>
    <mergeCell ref="F70:G70"/>
    <mergeCell ref="J70:K70"/>
    <mergeCell ref="N70:O70"/>
    <mergeCell ref="R70:S70"/>
    <mergeCell ref="V70:W70"/>
    <mergeCell ref="AF68:AG68"/>
    <mergeCell ref="AJ68:AK68"/>
    <mergeCell ref="AN68:AO68"/>
    <mergeCell ref="AR68:AS68"/>
    <mergeCell ref="AV68:AW68"/>
    <mergeCell ref="AV69:AW69"/>
    <mergeCell ref="AV65:AW65"/>
    <mergeCell ref="AV66:AW66"/>
    <mergeCell ref="AV67:AW67"/>
    <mergeCell ref="D68:E68"/>
    <mergeCell ref="H68:I68"/>
    <mergeCell ref="L68:M68"/>
    <mergeCell ref="P68:Q68"/>
    <mergeCell ref="T68:U68"/>
    <mergeCell ref="X68:Y68"/>
    <mergeCell ref="AB68:AC68"/>
    <mergeCell ref="V65:W65"/>
    <mergeCell ref="Z65:AA65"/>
    <mergeCell ref="AD65:AE65"/>
    <mergeCell ref="AH65:AI65"/>
    <mergeCell ref="AL65:AM65"/>
    <mergeCell ref="AP65:AQ65"/>
    <mergeCell ref="AV62:AW62"/>
    <mergeCell ref="B63:Z63"/>
    <mergeCell ref="AA63:AR63"/>
    <mergeCell ref="AV63:AW63"/>
    <mergeCell ref="AV64:AW64"/>
    <mergeCell ref="B65:C65"/>
    <mergeCell ref="F65:G65"/>
    <mergeCell ref="J65:K65"/>
    <mergeCell ref="N65:O65"/>
    <mergeCell ref="R65:S65"/>
    <mergeCell ref="Z61:AA61"/>
    <mergeCell ref="AD61:AE61"/>
    <mergeCell ref="AH61:AI61"/>
    <mergeCell ref="AL61:AM61"/>
    <mergeCell ref="AP61:AQ61"/>
    <mergeCell ref="AV61:AW61"/>
    <mergeCell ref="AH60:AI60"/>
    <mergeCell ref="AL60:AM60"/>
    <mergeCell ref="AP60:AQ60"/>
    <mergeCell ref="AV60:AW60"/>
    <mergeCell ref="B61:C61"/>
    <mergeCell ref="F61:G61"/>
    <mergeCell ref="J61:K61"/>
    <mergeCell ref="N61:O61"/>
    <mergeCell ref="R61:S61"/>
    <mergeCell ref="V61:W61"/>
    <mergeCell ref="AV58:AW58"/>
    <mergeCell ref="AV59:AW59"/>
    <mergeCell ref="B60:C60"/>
    <mergeCell ref="F60:G60"/>
    <mergeCell ref="J60:K60"/>
    <mergeCell ref="N60:O60"/>
    <mergeCell ref="R60:S60"/>
    <mergeCell ref="V60:W60"/>
    <mergeCell ref="Z60:AA60"/>
    <mergeCell ref="AD60:AE60"/>
    <mergeCell ref="X58:Y58"/>
    <mergeCell ref="AB58:AC58"/>
    <mergeCell ref="AF58:AG58"/>
    <mergeCell ref="AJ58:AK58"/>
    <mergeCell ref="AN58:AO58"/>
    <mergeCell ref="AR58:AS58"/>
    <mergeCell ref="AL55:AM55"/>
    <mergeCell ref="AP55:AQ55"/>
    <mergeCell ref="AV55:AW55"/>
    <mergeCell ref="AV56:AW56"/>
    <mergeCell ref="AV57:AW57"/>
    <mergeCell ref="D58:E58"/>
    <mergeCell ref="H58:I58"/>
    <mergeCell ref="L58:M58"/>
    <mergeCell ref="P58:Q58"/>
    <mergeCell ref="T58:U58"/>
    <mergeCell ref="AV54:AW54"/>
    <mergeCell ref="B55:C55"/>
    <mergeCell ref="F55:G55"/>
    <mergeCell ref="J55:K55"/>
    <mergeCell ref="N55:O55"/>
    <mergeCell ref="R55:S55"/>
    <mergeCell ref="V55:W55"/>
    <mergeCell ref="Z55:AA55"/>
    <mergeCell ref="AD55:AE55"/>
    <mergeCell ref="AH55:AI55"/>
    <mergeCell ref="AL51:AM51"/>
    <mergeCell ref="AP51:AQ51"/>
    <mergeCell ref="AV51:AW51"/>
    <mergeCell ref="AV52:AW52"/>
    <mergeCell ref="B53:V53"/>
    <mergeCell ref="W53:AR53"/>
    <mergeCell ref="AV53:AW53"/>
    <mergeCell ref="AV50:AW50"/>
    <mergeCell ref="B51:C51"/>
    <mergeCell ref="F51:G51"/>
    <mergeCell ref="J51:K51"/>
    <mergeCell ref="N51:O51"/>
    <mergeCell ref="R51:S51"/>
    <mergeCell ref="V51:W51"/>
    <mergeCell ref="Z51:AA51"/>
    <mergeCell ref="AD51:AE51"/>
    <mergeCell ref="AH51:AI51"/>
    <mergeCell ref="V50:W50"/>
    <mergeCell ref="Z50:AA50"/>
    <mergeCell ref="AD50:AE50"/>
    <mergeCell ref="AH50:AI50"/>
    <mergeCell ref="AL50:AM50"/>
    <mergeCell ref="AP50:AQ50"/>
    <mergeCell ref="AJ48:AK48"/>
    <mergeCell ref="AN48:AO48"/>
    <mergeCell ref="AR48:AS48"/>
    <mergeCell ref="AV48:AW48"/>
    <mergeCell ref="AV49:AW49"/>
    <mergeCell ref="B50:C50"/>
    <mergeCell ref="F50:G50"/>
    <mergeCell ref="J50:K50"/>
    <mergeCell ref="N50:O50"/>
    <mergeCell ref="R50:S50"/>
    <mergeCell ref="AV46:AW46"/>
    <mergeCell ref="AV47:AW47"/>
    <mergeCell ref="D48:E48"/>
    <mergeCell ref="H48:I48"/>
    <mergeCell ref="L48:M48"/>
    <mergeCell ref="P48:Q48"/>
    <mergeCell ref="T48:U48"/>
    <mergeCell ref="X48:Y48"/>
    <mergeCell ref="AB48:AC48"/>
    <mergeCell ref="AF48:AG48"/>
    <mergeCell ref="Z45:AA45"/>
    <mergeCell ref="AD45:AE45"/>
    <mergeCell ref="AH45:AI45"/>
    <mergeCell ref="AL45:AM45"/>
    <mergeCell ref="AP45:AQ45"/>
    <mergeCell ref="AV45:AW45"/>
    <mergeCell ref="B45:C45"/>
    <mergeCell ref="F45:G45"/>
    <mergeCell ref="J45:K45"/>
    <mergeCell ref="N45:O45"/>
    <mergeCell ref="R45:S45"/>
    <mergeCell ref="V45:W45"/>
    <mergeCell ref="AL41:AM41"/>
    <mergeCell ref="AP41:AQ41"/>
    <mergeCell ref="AV41:AW41"/>
    <mergeCell ref="AV42:AW42"/>
    <mergeCell ref="AV43:AW43"/>
    <mergeCell ref="A44:V44"/>
    <mergeCell ref="W44:AR44"/>
    <mergeCell ref="AV44:AW44"/>
    <mergeCell ref="AV40:AW40"/>
    <mergeCell ref="B41:C41"/>
    <mergeCell ref="F41:G41"/>
    <mergeCell ref="J41:K41"/>
    <mergeCell ref="N41:O41"/>
    <mergeCell ref="R41:S41"/>
    <mergeCell ref="V41:W41"/>
    <mergeCell ref="Z41:AA41"/>
    <mergeCell ref="AD41:AE41"/>
    <mergeCell ref="AH41:AI41"/>
    <mergeCell ref="V40:W40"/>
    <mergeCell ref="Z40:AA40"/>
    <mergeCell ref="AD40:AE40"/>
    <mergeCell ref="AH40:AI40"/>
    <mergeCell ref="AL40:AM40"/>
    <mergeCell ref="AP40:AQ40"/>
    <mergeCell ref="AJ38:AK38"/>
    <mergeCell ref="AN38:AO38"/>
    <mergeCell ref="AR38:AS38"/>
    <mergeCell ref="AV38:AW38"/>
    <mergeCell ref="AV39:AW39"/>
    <mergeCell ref="B40:C40"/>
    <mergeCell ref="F40:G40"/>
    <mergeCell ref="J40:K40"/>
    <mergeCell ref="N40:O40"/>
    <mergeCell ref="R40:S40"/>
    <mergeCell ref="AV36:AW36"/>
    <mergeCell ref="AV37:AW37"/>
    <mergeCell ref="D38:E38"/>
    <mergeCell ref="H38:I38"/>
    <mergeCell ref="L38:M38"/>
    <mergeCell ref="P38:Q38"/>
    <mergeCell ref="T38:U38"/>
    <mergeCell ref="X38:Y38"/>
    <mergeCell ref="AB38:AC38"/>
    <mergeCell ref="AF38:AG38"/>
    <mergeCell ref="Z35:AA35"/>
    <mergeCell ref="AD35:AE35"/>
    <mergeCell ref="AH35:AI35"/>
    <mergeCell ref="AL35:AM35"/>
    <mergeCell ref="AP35:AQ35"/>
    <mergeCell ref="AV35:AW35"/>
    <mergeCell ref="B33:V33"/>
    <mergeCell ref="W33:AR33"/>
    <mergeCell ref="AV33:AW33"/>
    <mergeCell ref="AV34:AW34"/>
    <mergeCell ref="B35:C35"/>
    <mergeCell ref="F35:G35"/>
    <mergeCell ref="J35:K35"/>
    <mergeCell ref="N35:O35"/>
    <mergeCell ref="R35:S35"/>
    <mergeCell ref="V35:W35"/>
    <mergeCell ref="AD31:AE31"/>
    <mergeCell ref="AH31:AI31"/>
    <mergeCell ref="AL31:AM31"/>
    <mergeCell ref="AP31:AQ31"/>
    <mergeCell ref="AV31:AW31"/>
    <mergeCell ref="AV32:AW32"/>
    <mergeCell ref="AL30:AM30"/>
    <mergeCell ref="AP30:AQ30"/>
    <mergeCell ref="AV30:AW30"/>
    <mergeCell ref="B31:C31"/>
    <mergeCell ref="F31:G31"/>
    <mergeCell ref="J31:K31"/>
    <mergeCell ref="N31:O31"/>
    <mergeCell ref="R31:S31"/>
    <mergeCell ref="V31:W31"/>
    <mergeCell ref="Z31:AA31"/>
    <mergeCell ref="AV29:AW29"/>
    <mergeCell ref="B30:C30"/>
    <mergeCell ref="F30:G30"/>
    <mergeCell ref="J30:K30"/>
    <mergeCell ref="N30:O30"/>
    <mergeCell ref="R30:S30"/>
    <mergeCell ref="V30:W30"/>
    <mergeCell ref="Z30:AA30"/>
    <mergeCell ref="AD30:AE30"/>
    <mergeCell ref="AH30:AI30"/>
    <mergeCell ref="AB28:AC28"/>
    <mergeCell ref="AF28:AG28"/>
    <mergeCell ref="AJ28:AK28"/>
    <mergeCell ref="AN28:AO28"/>
    <mergeCell ref="AR28:AS28"/>
    <mergeCell ref="AV28:AW28"/>
    <mergeCell ref="D28:E28"/>
    <mergeCell ref="H28:I28"/>
    <mergeCell ref="L28:M28"/>
    <mergeCell ref="P28:Q28"/>
    <mergeCell ref="T28:U28"/>
    <mergeCell ref="X28:Y28"/>
    <mergeCell ref="V25:W25"/>
    <mergeCell ref="Z25:AA25"/>
    <mergeCell ref="AD25:AE25"/>
    <mergeCell ref="AH25:AI25"/>
    <mergeCell ref="AL25:AM25"/>
    <mergeCell ref="AP25:AQ25"/>
    <mergeCell ref="AP11:AR11"/>
    <mergeCell ref="K16:P16"/>
    <mergeCell ref="C23:Z23"/>
    <mergeCell ref="AA23:AR23"/>
    <mergeCell ref="AV24:AW24"/>
    <mergeCell ref="AY24:AZ24"/>
    <mergeCell ref="B25:C25"/>
    <mergeCell ref="F25:G25"/>
    <mergeCell ref="J25:K25"/>
    <mergeCell ref="N25:O25"/>
    <mergeCell ref="R25:S25"/>
    <mergeCell ref="AP14:AR14"/>
    <mergeCell ref="K15:L15"/>
    <mergeCell ref="AA15:AF15"/>
    <mergeCell ref="AG15:AI15"/>
    <mergeCell ref="AJ15:AL15"/>
    <mergeCell ref="AM15:AO15"/>
    <mergeCell ref="AP15:AR15"/>
    <mergeCell ref="K14:L14"/>
    <mergeCell ref="O14:P14"/>
    <mergeCell ref="AA14:AF14"/>
    <mergeCell ref="AG14:AI14"/>
    <mergeCell ref="AJ14:AL14"/>
    <mergeCell ref="AM14:AO14"/>
    <mergeCell ref="A1:AT1"/>
    <mergeCell ref="AM3:AN3"/>
    <mergeCell ref="AO3:AT3"/>
    <mergeCell ref="L7:O7"/>
    <mergeCell ref="AA7:AF9"/>
    <mergeCell ref="AG7:AI9"/>
    <mergeCell ref="AJ7:AL9"/>
    <mergeCell ref="AM7:AO9"/>
    <mergeCell ref="AP7:AR9"/>
    <mergeCell ref="O9:P9"/>
    <mergeCell ref="AM12:AO12"/>
    <mergeCell ref="AP12:AR12"/>
    <mergeCell ref="AA13:AF13"/>
    <mergeCell ref="AG13:AI13"/>
    <mergeCell ref="AJ13:AL13"/>
    <mergeCell ref="AM13:AO13"/>
    <mergeCell ref="AP13:AR13"/>
    <mergeCell ref="I12:J12"/>
    <mergeCell ref="M12:N12"/>
    <mergeCell ref="Q12:R12"/>
    <mergeCell ref="AA12:AF12"/>
    <mergeCell ref="AG12:AI12"/>
    <mergeCell ref="AJ12:AL12"/>
    <mergeCell ref="AA10:AF10"/>
    <mergeCell ref="AG10:AI10"/>
    <mergeCell ref="AJ10:AL10"/>
    <mergeCell ref="AM10:AO10"/>
    <mergeCell ref="AP10:AR10"/>
    <mergeCell ref="AA11:AF11"/>
    <mergeCell ref="AG11:AI11"/>
    <mergeCell ref="AJ11:AL11"/>
    <mergeCell ref="AM11:AO11"/>
  </mergeCells>
  <conditionalFormatting sqref="A1 I3 L3 G4 I4:K4 M4 A5:I6 AA10:AA15 C19:D22 G19:J22 M19:T22">
    <cfRule type="cellIs" dxfId="5" priority="4" operator="equal">
      <formula>"completedw"</formula>
    </cfRule>
    <cfRule type="cellIs" dxfId="4" priority="5" operator="equal">
      <formula>"HOLD"</formula>
    </cfRule>
    <cfRule type="cellIs" dxfId="3" priority="6" operator="equal">
      <formula>"ROW"</formula>
    </cfRule>
  </conditionalFormatting>
  <conditionalFormatting sqref="A3">
    <cfRule type="cellIs" dxfId="2" priority="1" operator="equal">
      <formula>"completedw"</formula>
    </cfRule>
    <cfRule type="cellIs" dxfId="1" priority="2" operator="equal">
      <formula>"HOLD"</formula>
    </cfRule>
    <cfRule type="cellIs" dxfId="0" priority="3" operator="equal">
      <formula>"ROW"</formula>
    </cfRule>
  </conditionalFormatting>
  <printOptions horizontalCentered="1"/>
  <pageMargins left="0.7" right="0.7" top="0.75" bottom="0.75" header="0.3" footer="0.3"/>
  <pageSetup paperSize="5" scale="75" orientation="landscape" r:id="rId1"/>
  <rowBreaks count="7" manualBreakCount="7">
    <brk id="43" max="45" man="1"/>
    <brk id="83" max="45" man="1"/>
    <brk id="123" max="45" man="1"/>
    <brk id="163" max="45" man="1"/>
    <brk id="203" max="45" man="1"/>
    <brk id="243" max="45" man="1"/>
    <brk id="283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Main</vt:lpstr>
      <vt:lpstr>Erection Compiled</vt:lpstr>
      <vt:lpstr>VC</vt:lpstr>
      <vt:lpstr>Main!Print_Area</vt:lpstr>
      <vt:lpstr>VC!Print_Area</vt:lpstr>
      <vt:lpstr>VC!Print_Titles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DPR TB-302 01-06-2023.xlsx</dc:title>
  <dc:subject/>
  <dc:creator>samantaraysk</dc:creator>
  <cp:keywords/>
  <dc:description/>
  <cp:lastModifiedBy>Bharat Kaushik</cp:lastModifiedBy>
  <cp:revision/>
  <cp:lastPrinted>2025-08-12T05:22:57Z</cp:lastPrinted>
  <dcterms:created xsi:type="dcterms:W3CDTF">2023-07-10T16:59:43Z</dcterms:created>
  <dcterms:modified xsi:type="dcterms:W3CDTF">2025-10-01T13:07:21Z</dcterms:modified>
  <cp:category/>
  <cp:contentStatus/>
</cp:coreProperties>
</file>