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41" documentId="13_ncr:1_{B1591CB7-BEFF-4250-9DB4-AD0A7FF6789C}" xr6:coauthVersionLast="47" xr6:coauthVersionMax="47" xr10:uidLastSave="{86426AC4-84C3-44BC-8266-73FECC7F5D4A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<sst xmlns="http://schemas.openxmlformats.org/spreadsheetml/2006/main" count="4234" uniqueCount="719">
  <si>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</si>
  <si>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</si>
  <si>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</si>
  <si>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</si>
  <si>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</si>
  <si>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</si>
  <si>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</si>
  <si>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</si>
  <si>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</si>
  <si>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</si>
  <si>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</si>
  <si>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</si>
  <si>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</si>
  <si>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</si>
  <si>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</si>
  <si>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</si>
  <si>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</si>
  <si>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</si>
  <si>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</si>
  <si>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</si>
  <si>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</si>
  <si>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</si>
  <si>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</si>
  <si>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</si>
  <si>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</si>
  <si>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</si>
  <si>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</si>
  <si>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</si>
  <si>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</si>
  <si>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</si>
  <si>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</si>
  <si>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</si>
  <si>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</si>
  <si>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</si>
  <si>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</si>
  <si>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</si>
  <si>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</si>
  <si>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</si>
  <si>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</si>
  <si>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</si>
  <si>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</si>
  <si>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</si>
  <si>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</si>
  <si>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</si>
  <si>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</si>
  <si>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</si>
  <si>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</si>
  <si>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</si>
  <si>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</si>
  <si>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</si>
  <si>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</si>
  <si>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</si>
  <si>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</si>
  <si>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</si>
  <si>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</si>
  <si>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</si>
  <si>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</si>
  <si>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</si>
  <si>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</si>
  <si>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</si>
  <si>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</si>
  <si>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</si>
  <si>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</si>
  <si>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</si>
  <si>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</si>
  <si>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</si>
  <si>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</si>
  <si>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</si>
  <si>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</si>
  <si>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</si>
  <si>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</si>
  <si>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</si>
  <si>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</si>
  <si>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</si>
  <si>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</si>
  <si>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</si>
  <si>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</si>
  <si>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</si>
  <si>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</si>
  <si>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</si>
  <si>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</si>
  <si>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</si>
  <si>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</si>
  <si>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</si>
  <si>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</si>
  <si>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</si>
  <si>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</si>
  <si>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</si>
  <si>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</si>
  <si>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</si>
  <si>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</si>
  <si>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</si>
  <si>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</si>
  <si>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</si>
  <si>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</si>
  <si>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</si>
  <si>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</si>
  <si>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</si>
  <si>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</si>
  <si>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</si>
  <si>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</si>
  <si>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</si>
  <si>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</si>
  <si>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</si>
  <si>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</si>
  <si>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</si>
  <si>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</si>
  <si>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</si>
  <si>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</si>
  <si>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</si>
  <si>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</si>
  <si>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</si>
  <si>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</si>
  <si>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</si>
  <si>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</si>
  <si>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</si>
  <si>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</si>
  <si>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</si>
  <si>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</si>
  <si>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</si>
  <si>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</si>
  <si>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</si>
  <si>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</si>
  <si>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</si>
  <si>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</si>
  <si>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</si>
  <si>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</si>
  <si>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</si>
  <si>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</si>
  <si>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</si>
  <si>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</si>
  <si>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</si>
  <si>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</si>
  <si>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</si>
  <si>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</si>
  <si>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</si>
  <si>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</si>
  <si>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</si>
  <si>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</si>
  <si>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</si>
  <si>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</si>
  <si>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</si>
  <si>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</si>
  <si>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</si>
  <si>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</si>
  <si>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</si>
  <si>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</si>
  <si>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</si>
  <si>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</si>
  <si>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</si>
  <si>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</si>
  <si>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</si>
  <si>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</si>
  <si>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</si>
  <si>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</si>
  <si>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</si>
  <si>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</si>
  <si>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</si>
  <si>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</si>
  <si>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</si>
  <si>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</si>
  <si>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</si>
  <si>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</si>
  <si>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</si>
  <si>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</si>
  <si>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</si>
  <si>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</si>
  <si>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</si>
  <si>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</si>
  <si>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</si>
  <si>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</si>
  <si>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</si>
  <si>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</si>
  <si>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</si>
  <si>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</si>
  <si>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</si>
  <si>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</si>
  <si>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</si>
  <si>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</si>
  <si>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</si>
  <si>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</si>
  <si>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</si>
  <si>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</si>
  <si>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</si>
  <si>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</si>
  <si>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</si>
  <si>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</si>
  <si>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</si>
  <si>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</si>
  <si>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</si>
  <si>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</si>
  <si>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</si>
  <si>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</si>
  <si>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</si>
  <si>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</si>
  <si>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</si>
  <si>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</si>
  <si>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</si>
  <si>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</si>
  <si>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</si>
  <si>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</si>
  <si>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</si>
  <si>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</si>
  <si>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</si>
  <si>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</si>
  <si>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</si>
  <si>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</si>
  <si>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</si>
  <si>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</si>
  <si>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</si>
  <si>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</si>
  <si>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</si>
  <si>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</si>
  <si>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</si>
  <si>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</si>
  <si>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</si>
  <si>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</si>
  <si>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</si>
  <si>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</si>
  <si>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</si>
  <si>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</si>
  <si>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</si>
  <si>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</si>
  <si>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</si>
  <si>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</si>
  <si>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</si>
  <si>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</si>
  <si>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</si>
  <si>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</si>
  <si>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</si>
  <si>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</si>
  <si>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</si>
  <si>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</si>
  <si>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</si>
  <si>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</si>
  <si>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</si>
  <si>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</si>
  <si>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</si>
  <si>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</si>
  <si>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</si>
  <si>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</si>
  <si>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</si>
  <si>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</si>
  <si>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</si>
  <si>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</si>
  <si>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</si>
  <si>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</si>
  <si>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</si>
  <si>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</si>
  <si>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</si>
  <si>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</si>
  <si>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</si>
  <si>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</si>
  <si>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</si>
  <si>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</si>
  <si>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</si>
  <si>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</si>
  <si>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</si>
  <si>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</si>
  <si>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</si>
  <si>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</si>
  <si>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</si>
  <si>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</si>
  <si>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</si>
  <si>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</si>
  <si>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</si>
  <si>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</si>
  <si>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</si>
  <si>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</si>
  <si>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</si>
  <si>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</si>
  <si>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</si>
  <si>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</si>
  <si>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</si>
  <si>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</si>
  <si>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</si>
  <si>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</si>
  <si>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</si>
  <si>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</si>
  <si>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</si>
  <si>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</si>
  <si>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</si>
  <si>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</si>
  <si>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</si>
  <si>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</si>
  <si>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</si>
  <si>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</si>
  <si>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</si>
  <si>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</si>
  <si>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</si>
  <si>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</si>
  <si>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</si>
  <si>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</si>
  <si>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</si>
  <si>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</si>
  <si>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</si>
  <si>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</si>
  <si>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</si>
  <si>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</si>
  <si>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</si>
  <si>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</si>
  <si>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</si>
  <si>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</si>
  <si>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</si>
  <si>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</si>
  <si>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</si>
  <si>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</si>
  <si>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</si>
  <si>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</si>
  <si>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</si>
  <si>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</si>
  <si>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</si>
  <si>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</si>
  <si>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</si>
  <si>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</si>
  <si>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</si>
  <si>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</si>
  <si>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</si>
  <si>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</si>
  <si>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</si>
  <si>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</si>
  <si>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</si>
  <si>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</si>
  <si>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</si>
  <si>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</si>
  <si>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</si>
  <si>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</si>
  <si>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</si>
  <si>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</si>
  <si>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</si>
  <si>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</si>
  <si>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</si>
  <si>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</si>
  <si>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</si>
  <si>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</si>
  <si>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</si>
  <si>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</si>
  <si>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</si>
  <si>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</si>
  <si>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</si>
  <si>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</si>
  <si>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</si>
  <si>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</si>
  <si>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</si>
  <si>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</si>
  <si>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</si>
  <si>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</si>
  <si>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</si>
  <si>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</si>
  <si>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</si>
  <si>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</si>
  <si>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</si>
  <si>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</si>
  <si>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</si>
  <si>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</si>
  <si>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</si>
  <si>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</si>
  <si>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</si>
  <si>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</si>
  <si>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</si>
  <si>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</si>
  <si>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</si>
  <si>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</si>
  <si>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</si>
  <si>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</si>
  <si>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</si>
  <si>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</si>
  <si>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</si>
  <si>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</si>
  <si>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</si>
  <si>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</si>
  <si>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</si>
  <si>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</si>
  <si>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</si>
  <si>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</si>
  <si>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</si>
  <si>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</si>
  <si>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</si>
  <si>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</si>
  <si>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</si>
  <si>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</si>
  <si>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</si>
  <si>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</si>
  <si>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</si>
  <si>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</si>
  <si>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</si>
  <si>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</si>
  <si>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</si>
  <si>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</si>
  <si>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</si>
  <si>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</si>
  <si>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</si>
  <si>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</si>
  <si>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</si>
  <si>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</si>
  <si>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</si>
  <si>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</si>
  <si>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</si>
  <si>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</si>
  <si>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</si>
  <si>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</si>
  <si>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</si>
  <si>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</si>
  <si>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</si>
  <si>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</si>
  <si>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</si>
  <si>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</si>
  <si>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</si>
  <si>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</si>
  <si>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</si>
  <si>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</si>
  <si>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</si>
  <si>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</si>
  <si>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</si>
  <si>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</si>
  <si>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</si>
  <si>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</si>
  <si>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</si>
  <si>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</si>
  <si>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</si>
  <si>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</si>
  <si>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</si>
  <si>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</si>
  <si>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</si>
  <si>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</si>
  <si>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</si>
  <si>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</si>
  <si>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</si>
  <si>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</si>
  <si>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</si>
  <si>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</si>
  <si>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</si>
  <si>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</si>
  <si>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</si>
  <si>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</si>
  <si>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</si>
  <si>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</si>
  <si>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</si>
  <si>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</si>
  <si>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</si>
  <si>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</si>
  <si>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</si>
  <si>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</si>
  <si>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</si>
  <si>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</si>
  <si>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</si>
  <si>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</si>
  <si>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</si>
  <si>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</si>
  <si>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</si>
  <si>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</si>
  <si>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</si>
  <si>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</si>
  <si>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</si>
  <si>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</si>
  <si>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</si>
  <si>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</si>
  <si>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</si>
  <si>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</si>
  <si>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</si>
  <si>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</si>
  <si>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</si>
  <si>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</si>
  <si>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</si>
  <si>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</si>
  <si>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</si>
  <si>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</si>
  <si>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</si>
  <si>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</si>
  <si>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</si>
  <si>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</si>
  <si>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</si>
  <si>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</si>
  <si>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</si>
  <si>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</si>
  <si>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</si>
  <si>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</si>
  <si>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</si>
  <si>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</si>
  <si>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</si>
  <si>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</si>
  <si>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</si>
  <si>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</si>
  <si>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</si>
  <si>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</si>
  <si>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</si>
  <si>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</si>
  <si>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</si>
  <si>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</si>
  <si>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</si>
  <si>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</si>
  <si>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</si>
  <si>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</si>
  <si>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</si>
  <si>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</si>
  <si>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</si>
  <si>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</si>
  <si>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</si>
  <si>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</si>
  <si>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</si>
  <si>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</si>
  <si>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</si>
  <si>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</si>
  <si>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</si>
  <si>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</si>
  <si>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</si>
  <si>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</si>
  <si>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</si>
  <si>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</si>
  <si>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</si>
  <si>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</si>
  <si>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</si>
  <si>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</si>
  <si>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</si>
  <si>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</si>
  <si>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</si>
  <si>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</si>
  <si>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</si>
  <si>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</si>
  <si>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</si>
  <si>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</si>
  <si>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</si>
  <si>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</si>
  <si>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</si>
  <si>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</si>
  <si>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</si>
  <si>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</si>
  <si>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</si>
  <si>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</si>
  <si>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</si>
  <si>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</si>
  <si>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</si>
  <si>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</si>
  <si>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</si>
  <si>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</si>
  <si>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</si>
  <si>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</si>
  <si>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</si>
  <si>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</si>
  <si>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</si>
  <si>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</si>
  <si>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</si>
  <si>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</si>
  <si>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</si>
  <si>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</si>
  <si>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</si>
  <si>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</si>
  <si>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</si>
  <si>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</si>
  <si>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</si>
  <si>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</si>
  <si>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</si>
  <si>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</si>
  <si>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</si>
  <si>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</si>
  <si>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</si>
  <si>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</si>
  <si>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</si>
  <si>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</si>
  <si>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</si>
  <si>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</si>
  <si>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</si>
  <si>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</si>
  <si>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</si>
  <si>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</si>
  <si>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</si>
  <si>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</si>
  <si>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</si>
  <si>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</si>
  <si>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</si>
  <si>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</si>
  <si>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</si>
  <si>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</si>
  <si>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</si>
  <si>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</si>
  <si>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</si>
  <si>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</si>
  <si>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</si>
  <si>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</si>
  <si>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</si>
  <si>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</si>
  <si>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</si>
  <si>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</si>
  <si>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</si>
  <si>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</si>
  <si>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</si>
  <si>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</si>
  <si>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</si>
  <si>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</si>
  <si>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</si>
  <si>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</si>
  <si>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</si>
  <si>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</si>
  <si>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</si>
  <si>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</si>
  <si>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</si>
  <si>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</si>
  <si>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</si>
  <si>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</si>
  <si>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</si>
  <si>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</si>
  <si>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</si>
  <si>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</si>
  <si>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</si>
  <si>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</si>
  <si>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</si>
  <si>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</si>
  <si>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</si>
  <si>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</si>
  <si>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</si>
  <si>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</si>
  <si>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</si>
  <si>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</si>
  <si>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</si>
  <si>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</si>
  <si>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</si>
  <si>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</si>
  <si>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</si>
  <si>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</si>
  <si>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</si>
  <si>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</si>
  <si>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</si>
  <si>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</si>
  <si>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</si>
  <si>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</si>
  <si>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</si>
  <si>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</si>
  <si>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</si>
  <si>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</si>
  <si>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</si>
  <si>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</si>
  <si>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</si>
  <si>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</si>
  <si>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</si>
  <si>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</si>
  <si>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</si>
  <si>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</si>
  <si>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</si>
  <si>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</si>
  <si>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</si>
  <si>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</si>
  <si>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</si>
  <si>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</si>
  <si>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</si>
  <si>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</si>
  <si>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</si>
  <si>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</si>
  <si>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</si>
  <si>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</si>
  <si>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</si>
  <si>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</si>
  <si>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</si>
  <si>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</si>
  <si>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</si>
  <si>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</si>
  <si>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</si>
  <si>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</si>
  <si>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</si>
  <si>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</si>
  <si>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</si>
  <si>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</si>
  <si>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</si>
  <si>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</si>
  <si>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</si>
  <si>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</si>
  <si>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</si>
  <si>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</si>
  <si>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</si>
  <si>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</si>
  <si>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</si>
  <si>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</si>
  <si>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</si>
  <si>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</si>
  <si>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</si>
  <si>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</si>
  <si>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</si>
  <si>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</si>
  <si>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</si>
  <si>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</si>
  <si>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</si>
  <si>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</si>
  <si>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</si>
  <si>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</si>
  <si>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</si>
  <si>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</si>
  <si>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</si>
  <si>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</si>
  <si>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</si>
  <si>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</si>
  <si>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</si>
  <si>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</si>
  <si>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</si>
  <si>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</si>
  <si>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</si>
  <si>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</si>
  <si>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</si>
  <si>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</si>
  <si>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</si>
  <si>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</si>
  <si>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</si>
  <si>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</si>
  <si>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</si>
  <si>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</si>
  <si>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</si>
  <si>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</si>
  <si>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</si>
  <si>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</si>
  <si>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</si>
  <si>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</si>
  <si>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</si>
  <si>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</si>
  <si>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</si>
  <si>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</si>
  <si>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</si>
  <si>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</si>
  <si>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</si>
  <si>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</si>
  <si>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</si>
  <si>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Date:- 19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</si>
</sst>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2" activePane="bottomRight" state="frozen"/>
      <selection activeCell="B1" sqref="B1"/>
      <selection pane="topRight" activeCell="D1" sqref="D1"/>
      <selection pane="bottomLeft" activeCell="B10" sqref="B10"/>
      <selection pane="bottomRight" activeCell="O12" sqref="O12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05" t="s">
        <v>490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</row>
    <row r="3" spans="2:13" x14ac:dyDescent="0.3">
      <c r="B3" s="305" t="s">
        <v>609</v>
      </c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</row>
    <row r="4" spans="2:13" x14ac:dyDescent="0.3">
      <c r="B4" s="305" t="s">
        <v>491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</row>
    <row r="5" spans="2:13" x14ac:dyDescent="0.3">
      <c r="B5" s="306" t="s">
        <v>492</v>
      </c>
      <c r="C5" s="306"/>
      <c r="D5" s="306"/>
      <c r="E5" s="306"/>
      <c r="F5" s="305" t="s">
        <v>493</v>
      </c>
      <c r="G5" s="305"/>
      <c r="H5" s="305"/>
      <c r="I5" s="305"/>
      <c r="J5" s="305"/>
      <c r="K5" s="307" t="s">
        <v>718</v>
      </c>
      <c r="L5" s="308"/>
      <c r="M5" s="309"/>
    </row>
    <row r="6" spans="2:13" x14ac:dyDescent="0.3">
      <c r="B6" s="306" t="s">
        <v>494</v>
      </c>
      <c r="C6" s="306"/>
      <c r="D6" s="306"/>
      <c r="E6" s="306"/>
      <c r="F6" s="305" t="s">
        <v>495</v>
      </c>
      <c r="G6" s="305"/>
      <c r="H6" s="305"/>
      <c r="I6" s="305"/>
      <c r="J6" s="305"/>
      <c r="K6" s="310" t="s">
        <v>496</v>
      </c>
      <c r="L6" s="310"/>
      <c r="M6" s="310"/>
    </row>
    <row r="7" spans="2:13" x14ac:dyDescent="0.3">
      <c r="B7" s="311" t="s">
        <v>444</v>
      </c>
      <c r="C7" s="311" t="s">
        <v>122</v>
      </c>
      <c r="D7" s="99" t="s">
        <v>48</v>
      </c>
      <c r="E7" s="99" t="s">
        <v>445</v>
      </c>
      <c r="F7" s="99" t="s">
        <v>0</v>
      </c>
      <c r="G7" s="312">
        <v>46082</v>
      </c>
      <c r="H7" s="311"/>
      <c r="I7" s="311" t="s">
        <v>125</v>
      </c>
      <c r="J7" s="311" t="s">
        <v>446</v>
      </c>
      <c r="K7" s="100">
        <v>46113</v>
      </c>
      <c r="L7" s="100">
        <f>K7+31</f>
        <v>46144</v>
      </c>
      <c r="M7" s="311" t="s">
        <v>1</v>
      </c>
    </row>
    <row r="8" spans="2:13" x14ac:dyDescent="0.3">
      <c r="B8" s="311"/>
      <c r="C8" s="311"/>
      <c r="D8" s="99" t="s">
        <v>124</v>
      </c>
      <c r="E8" s="99" t="s">
        <v>447</v>
      </c>
      <c r="F8" s="99" t="s">
        <v>448</v>
      </c>
      <c r="G8" s="311" t="s">
        <v>443</v>
      </c>
      <c r="H8" s="311" t="s">
        <v>449</v>
      </c>
      <c r="I8" s="311"/>
      <c r="J8" s="311"/>
      <c r="K8" s="311" t="s">
        <v>443</v>
      </c>
      <c r="L8" s="311" t="s">
        <v>443</v>
      </c>
      <c r="M8" s="311"/>
    </row>
    <row r="9" spans="2:13" x14ac:dyDescent="0.3">
      <c r="B9" s="311"/>
      <c r="C9" s="311"/>
      <c r="D9" s="101"/>
      <c r="E9" s="100">
        <v>46054</v>
      </c>
      <c r="F9" s="100" t="s">
        <v>716</v>
      </c>
      <c r="G9" s="311"/>
      <c r="H9" s="311"/>
      <c r="I9" s="311"/>
      <c r="J9" s="311"/>
      <c r="K9" s="311"/>
      <c r="L9" s="311"/>
      <c r="M9" s="311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>
        <v>1</v>
      </c>
      <c r="I13" s="114">
        <v>1</v>
      </c>
      <c r="J13" s="114">
        <f t="shared" si="0"/>
        <v>136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99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313" t="str">
        <f>[79]Earthing!A1</f>
        <v>KEC International Limited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</row>
    <row r="2" spans="1:12" ht="15.6" x14ac:dyDescent="0.3">
      <c r="A2" s="313" t="s">
        <v>498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46099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O12" sqref="O12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90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87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300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1" t="s">
        <v>640</v>
      </c>
      <c r="E5" s="280">
        <v>1647</v>
      </c>
      <c r="F5" s="197" t="s">
        <v>668</v>
      </c>
      <c r="G5" s="262" t="s">
        <v>669</v>
      </c>
      <c r="H5" s="287"/>
      <c r="I5" s="302">
        <v>46064</v>
      </c>
      <c r="J5" s="302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300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1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87"/>
      <c r="I6" s="302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300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1" t="s">
        <v>87</v>
      </c>
      <c r="E7" s="303">
        <v>503</v>
      </c>
      <c r="F7" s="197" t="s">
        <v>668</v>
      </c>
      <c r="G7" s="262" t="s">
        <v>669</v>
      </c>
      <c r="H7" s="288"/>
      <c r="I7" s="235">
        <v>46072</v>
      </c>
      <c r="J7" s="235">
        <v>46077</v>
      </c>
      <c r="K7" s="303">
        <v>0.5</v>
      </c>
      <c r="L7" s="235">
        <v>46078</v>
      </c>
      <c r="M7" s="235">
        <v>46081</v>
      </c>
      <c r="N7" s="235"/>
      <c r="O7" s="235" t="s">
        <v>108</v>
      </c>
      <c r="P7" s="235" t="s">
        <v>108</v>
      </c>
      <c r="Q7" s="304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88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108</v>
      </c>
      <c r="Q8" s="304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/>
      <c r="B9" s="256"/>
      <c r="C9" s="197"/>
      <c r="D9" s="198"/>
      <c r="E9" s="280"/>
      <c r="F9" s="197"/>
      <c r="G9" s="262"/>
      <c r="H9" s="288"/>
      <c r="I9" s="235"/>
      <c r="J9" s="235"/>
      <c r="K9" s="265"/>
      <c r="L9" s="235"/>
      <c r="M9" s="235"/>
      <c r="N9" s="235"/>
      <c r="O9" s="235"/>
      <c r="P9" s="235"/>
      <c r="Q9" s="263"/>
      <c r="R9" s="242"/>
      <c r="S9" s="264"/>
      <c r="T9" s="264"/>
      <c r="U9" s="264"/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8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8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8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8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8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8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8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8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8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8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8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8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8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8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8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8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8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8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8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8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8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8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8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8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8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8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8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8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8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8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8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8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8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8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8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8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8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8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8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8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8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8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8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8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8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8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8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8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8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8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8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8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8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8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8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8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8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8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8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8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8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8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8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8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8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8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8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8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8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8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8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8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8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8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8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8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8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8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8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8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8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8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8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8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8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8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8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8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8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8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8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8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8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8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8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8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8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8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8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8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8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8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8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8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8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8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8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8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8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8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8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8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8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8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8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8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8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8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8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8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8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8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8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8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8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8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8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8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8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8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8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8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8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8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8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8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8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8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8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8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8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8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8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8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8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8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8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8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8.94604</v>
      </c>
      <c r="F231" s="275"/>
      <c r="G231" s="276"/>
      <c r="H231" s="289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32" zoomScaleNormal="100" workbookViewId="0">
      <selection activeCell="AB159" sqref="AB159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379" t="s">
        <v>680</v>
      </c>
      <c r="M1" s="380"/>
      <c r="N1" s="380"/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0"/>
      <c r="AO1" s="380"/>
      <c r="AP1" s="380"/>
      <c r="AQ1" s="380"/>
      <c r="AR1" s="380"/>
      <c r="AS1" s="380"/>
      <c r="AT1" s="381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82" t="s">
        <v>681</v>
      </c>
      <c r="M2" s="383"/>
      <c r="N2" s="383"/>
      <c r="O2" s="383"/>
      <c r="P2" s="383"/>
      <c r="Q2" s="383"/>
      <c r="R2" s="383"/>
      <c r="S2" s="383"/>
      <c r="T2" s="384"/>
      <c r="AM2" s="385" t="s">
        <v>562</v>
      </c>
      <c r="AN2" s="385"/>
      <c r="AO2" s="386">
        <f ca="1">TODAY()-1</f>
        <v>46099</v>
      </c>
      <c r="AP2" s="386"/>
      <c r="AQ2" s="386"/>
      <c r="AR2" s="386"/>
      <c r="AT2" s="139"/>
    </row>
    <row r="3" spans="1:52" ht="13.5" customHeight="1" x14ac:dyDescent="0.3">
      <c r="A3" s="138"/>
      <c r="AA3" s="387" t="s">
        <v>564</v>
      </c>
      <c r="AB3" s="388"/>
      <c r="AC3" s="388"/>
      <c r="AD3" s="388"/>
      <c r="AE3" s="389"/>
      <c r="AF3" s="396" t="s">
        <v>122</v>
      </c>
      <c r="AG3" s="399" t="s">
        <v>565</v>
      </c>
      <c r="AH3" s="400"/>
      <c r="AI3" s="403" t="s">
        <v>566</v>
      </c>
      <c r="AJ3" s="404"/>
      <c r="AK3" s="362" t="s">
        <v>567</v>
      </c>
      <c r="AL3" s="400"/>
      <c r="AM3" s="363" t="s">
        <v>568</v>
      </c>
      <c r="AN3" s="400"/>
      <c r="AO3" s="362" t="s">
        <v>1</v>
      </c>
      <c r="AP3" s="363"/>
      <c r="AQ3" s="363"/>
      <c r="AR3" s="364"/>
      <c r="AT3" s="139"/>
    </row>
    <row r="4" spans="1:52" ht="13.05" customHeight="1" thickBot="1" x14ac:dyDescent="0.35">
      <c r="A4" s="138"/>
      <c r="AA4" s="390"/>
      <c r="AB4" s="391"/>
      <c r="AC4" s="391"/>
      <c r="AD4" s="391"/>
      <c r="AE4" s="392"/>
      <c r="AF4" s="397"/>
      <c r="AG4" s="401"/>
      <c r="AH4" s="402"/>
      <c r="AI4" s="405"/>
      <c r="AJ4" s="406"/>
      <c r="AK4" s="365"/>
      <c r="AL4" s="402"/>
      <c r="AM4" s="366"/>
      <c r="AN4" s="402"/>
      <c r="AO4" s="365"/>
      <c r="AP4" s="366"/>
      <c r="AQ4" s="366"/>
      <c r="AR4" s="367"/>
      <c r="AT4" s="139"/>
    </row>
    <row r="5" spans="1:52" ht="13.05" customHeight="1" thickBot="1" x14ac:dyDescent="0.35">
      <c r="A5" s="138"/>
      <c r="L5" s="368" t="s">
        <v>563</v>
      </c>
      <c r="M5" s="369"/>
      <c r="N5" s="369"/>
      <c r="O5" s="370"/>
      <c r="R5" t="s">
        <v>463</v>
      </c>
      <c r="AA5" s="393"/>
      <c r="AB5" s="394"/>
      <c r="AC5" s="394"/>
      <c r="AD5" s="394"/>
      <c r="AE5" s="395"/>
      <c r="AF5" s="398"/>
      <c r="AG5" s="401"/>
      <c r="AH5" s="402"/>
      <c r="AI5" s="405"/>
      <c r="AJ5" s="406"/>
      <c r="AK5" s="365"/>
      <c r="AL5" s="402"/>
      <c r="AM5" s="366"/>
      <c r="AN5" s="402"/>
      <c r="AO5" s="365"/>
      <c r="AP5" s="366"/>
      <c r="AQ5" s="366"/>
      <c r="AR5" s="367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344" t="s">
        <v>643</v>
      </c>
      <c r="AB6" s="345"/>
      <c r="AC6" s="345"/>
      <c r="AD6" s="345"/>
      <c r="AE6" s="346"/>
      <c r="AF6" s="236" t="s">
        <v>644</v>
      </c>
      <c r="AG6" s="371">
        <v>62.499000000000002</v>
      </c>
      <c r="AH6" s="372"/>
      <c r="AI6" s="373">
        <v>62.499000000000002</v>
      </c>
      <c r="AJ6" s="373"/>
      <c r="AK6" s="374"/>
      <c r="AL6" s="374"/>
      <c r="AM6" s="375">
        <f t="shared" ref="AM6:AM14" si="0">AG6-AI6</f>
        <v>0</v>
      </c>
      <c r="AN6" s="375"/>
      <c r="AO6" s="376"/>
      <c r="AP6" s="377"/>
      <c r="AQ6" s="377"/>
      <c r="AR6" s="378"/>
      <c r="AT6" s="139"/>
    </row>
    <row r="7" spans="1:52" ht="13.5" customHeight="1" thickBot="1" x14ac:dyDescent="0.35">
      <c r="A7" s="138"/>
      <c r="L7" s="148"/>
      <c r="M7" s="149"/>
      <c r="N7" s="149"/>
      <c r="O7" s="294"/>
      <c r="P7" s="295"/>
      <c r="AA7" s="344" t="s">
        <v>645</v>
      </c>
      <c r="AB7" s="345"/>
      <c r="AC7" s="345"/>
      <c r="AD7" s="345"/>
      <c r="AE7" s="346"/>
      <c r="AF7" s="237" t="s">
        <v>644</v>
      </c>
      <c r="AG7" s="352">
        <f>AG6</f>
        <v>62.499000000000002</v>
      </c>
      <c r="AH7" s="353"/>
      <c r="AI7" s="361">
        <v>62.499000000000002</v>
      </c>
      <c r="AJ7" s="361">
        <f>'[80]updated Progress_NEW'!AL9</f>
        <v>0</v>
      </c>
      <c r="AK7" s="354"/>
      <c r="AL7" s="354"/>
      <c r="AM7" s="360">
        <f t="shared" si="0"/>
        <v>0</v>
      </c>
      <c r="AN7" s="360"/>
      <c r="AO7" s="356"/>
      <c r="AP7" s="357"/>
      <c r="AQ7" s="357"/>
      <c r="AR7" s="358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344" t="s">
        <v>129</v>
      </c>
      <c r="AB8" s="345"/>
      <c r="AC8" s="345"/>
      <c r="AD8" s="345"/>
      <c r="AE8" s="346"/>
      <c r="AF8" s="237" t="s">
        <v>644</v>
      </c>
      <c r="AG8" s="352">
        <f>AG7</f>
        <v>62.499000000000002</v>
      </c>
      <c r="AH8" s="353"/>
      <c r="AI8" s="361">
        <v>54</v>
      </c>
      <c r="AJ8" s="361">
        <f>'[80]updated Progress_NEW'!AS9</f>
        <v>0</v>
      </c>
      <c r="AK8" s="354"/>
      <c r="AL8" s="354"/>
      <c r="AM8" s="355">
        <f t="shared" si="0"/>
        <v>8.4990000000000023</v>
      </c>
      <c r="AN8" s="355"/>
      <c r="AO8" s="356"/>
      <c r="AP8" s="357"/>
      <c r="AQ8" s="357"/>
      <c r="AR8" s="358"/>
      <c r="AT8" s="139"/>
    </row>
    <row r="9" spans="1:52" ht="13.5" customHeight="1" thickBot="1" x14ac:dyDescent="0.35">
      <c r="A9" s="138"/>
      <c r="S9" t="s">
        <v>571</v>
      </c>
      <c r="AA9" s="344" t="s">
        <v>51</v>
      </c>
      <c r="AB9" s="345"/>
      <c r="AC9" s="345"/>
      <c r="AD9" s="345"/>
      <c r="AE9" s="346"/>
      <c r="AF9" s="238" t="s">
        <v>646</v>
      </c>
      <c r="AG9" s="359">
        <v>164</v>
      </c>
      <c r="AH9" s="353"/>
      <c r="AI9" s="349">
        <v>136</v>
      </c>
      <c r="AJ9" s="349"/>
      <c r="AK9" s="354">
        <v>1</v>
      </c>
      <c r="AL9" s="354"/>
      <c r="AM9" s="360">
        <f t="shared" si="0"/>
        <v>28</v>
      </c>
      <c r="AN9" s="360"/>
      <c r="AO9" s="356"/>
      <c r="AP9" s="357"/>
      <c r="AQ9" s="357"/>
      <c r="AR9" s="358"/>
      <c r="AT9" s="139"/>
    </row>
    <row r="10" spans="1:52" ht="15" thickBot="1" x14ac:dyDescent="0.35">
      <c r="A10" s="138"/>
      <c r="C10" t="s">
        <v>574</v>
      </c>
      <c r="I10" s="152"/>
      <c r="J10" s="296"/>
      <c r="K10" s="153" t="s">
        <v>575</v>
      </c>
      <c r="L10" s="153" t="s">
        <v>576</v>
      </c>
      <c r="M10" s="297" t="s">
        <v>577</v>
      </c>
      <c r="N10" s="296"/>
      <c r="O10" s="151" t="s">
        <v>575</v>
      </c>
      <c r="P10" s="151" t="s">
        <v>576</v>
      </c>
      <c r="Q10" s="297"/>
      <c r="R10" s="152"/>
      <c r="AA10" s="344" t="s">
        <v>573</v>
      </c>
      <c r="AB10" s="345"/>
      <c r="AC10" s="345"/>
      <c r="AD10" s="345"/>
      <c r="AE10" s="346"/>
      <c r="AF10" s="237" t="s">
        <v>646</v>
      </c>
      <c r="AG10" s="359">
        <f>AG9</f>
        <v>164</v>
      </c>
      <c r="AH10" s="353"/>
      <c r="AI10" s="349">
        <f>'[80]updated Progress_NEW'!N2</f>
        <v>85</v>
      </c>
      <c r="AJ10" s="349"/>
      <c r="AK10" s="354"/>
      <c r="AL10" s="354"/>
      <c r="AM10" s="360">
        <f t="shared" si="0"/>
        <v>79</v>
      </c>
      <c r="AN10" s="360"/>
      <c r="AO10" s="356"/>
      <c r="AP10" s="357"/>
      <c r="AQ10" s="357"/>
      <c r="AR10" s="358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44" t="s">
        <v>578</v>
      </c>
      <c r="AB11" s="345"/>
      <c r="AC11" s="345"/>
      <c r="AD11" s="345"/>
      <c r="AE11" s="346"/>
      <c r="AF11" s="237" t="s">
        <v>646</v>
      </c>
      <c r="AG11" s="359">
        <f>AG9</f>
        <v>164</v>
      </c>
      <c r="AH11" s="353"/>
      <c r="AI11" s="349">
        <v>119</v>
      </c>
      <c r="AJ11" s="349"/>
      <c r="AK11" s="354">
        <v>0</v>
      </c>
      <c r="AL11" s="354"/>
      <c r="AM11" s="360">
        <f t="shared" si="0"/>
        <v>45</v>
      </c>
      <c r="AN11" s="360"/>
      <c r="AO11" s="356"/>
      <c r="AP11" s="357"/>
      <c r="AQ11" s="357"/>
      <c r="AR11" s="358"/>
      <c r="AT11" s="139"/>
    </row>
    <row r="12" spans="1:52" ht="15" thickBot="1" x14ac:dyDescent="0.35">
      <c r="A12" s="138"/>
      <c r="C12" t="s">
        <v>582</v>
      </c>
      <c r="K12" s="293"/>
      <c r="L12" s="293"/>
      <c r="O12" s="71"/>
      <c r="P12" s="71"/>
      <c r="R12" s="154"/>
      <c r="S12" s="154"/>
      <c r="T12" s="154"/>
      <c r="U12" s="154"/>
      <c r="W12" t="s">
        <v>583</v>
      </c>
      <c r="AA12" s="344" t="s">
        <v>581</v>
      </c>
      <c r="AB12" s="345"/>
      <c r="AC12" s="345"/>
      <c r="AD12" s="345"/>
      <c r="AE12" s="346"/>
      <c r="AF12" s="237" t="s">
        <v>647</v>
      </c>
      <c r="AG12" s="359">
        <f>AG9</f>
        <v>164</v>
      </c>
      <c r="AH12" s="353"/>
      <c r="AI12" s="349">
        <v>0</v>
      </c>
      <c r="AJ12" s="349"/>
      <c r="AK12" s="354"/>
      <c r="AL12" s="354"/>
      <c r="AM12" s="360">
        <f t="shared" si="0"/>
        <v>164</v>
      </c>
      <c r="AN12" s="360"/>
      <c r="AO12" s="356"/>
      <c r="AP12" s="357"/>
      <c r="AQ12" s="357"/>
      <c r="AR12" s="358"/>
      <c r="AT12" s="139"/>
    </row>
    <row r="13" spans="1:52" ht="14.55" customHeight="1" thickBot="1" x14ac:dyDescent="0.35">
      <c r="A13" s="138"/>
      <c r="K13" s="292"/>
      <c r="L13" s="292"/>
      <c r="O13" s="152"/>
      <c r="P13" s="152"/>
      <c r="AA13" s="344" t="s">
        <v>584</v>
      </c>
      <c r="AB13" s="345"/>
      <c r="AC13" s="345"/>
      <c r="AD13" s="345"/>
      <c r="AE13" s="346"/>
      <c r="AF13" s="237" t="s">
        <v>644</v>
      </c>
      <c r="AG13" s="352">
        <f>AG8</f>
        <v>62.499000000000002</v>
      </c>
      <c r="AH13" s="353"/>
      <c r="AI13" s="349">
        <v>8.9459999999999997</v>
      </c>
      <c r="AJ13" s="349"/>
      <c r="AK13" s="354">
        <v>3</v>
      </c>
      <c r="AL13" s="354"/>
      <c r="AM13" s="355">
        <f t="shared" si="0"/>
        <v>53.553000000000004</v>
      </c>
      <c r="AN13" s="355"/>
      <c r="AO13" s="356"/>
      <c r="AP13" s="357"/>
      <c r="AQ13" s="357"/>
      <c r="AR13" s="358"/>
      <c r="AT13" s="139"/>
    </row>
    <row r="14" spans="1:52" ht="15" thickBot="1" x14ac:dyDescent="0.35">
      <c r="A14" s="138"/>
      <c r="F14" t="s">
        <v>469</v>
      </c>
      <c r="K14" s="343" t="s">
        <v>586</v>
      </c>
      <c r="L14" s="343"/>
      <c r="M14" s="343"/>
      <c r="N14" s="343"/>
      <c r="O14" s="343"/>
      <c r="P14" s="343"/>
      <c r="AA14" s="344" t="s">
        <v>585</v>
      </c>
      <c r="AB14" s="345"/>
      <c r="AC14" s="345"/>
      <c r="AD14" s="345"/>
      <c r="AE14" s="346"/>
      <c r="AF14" s="239" t="s">
        <v>644</v>
      </c>
      <c r="AG14" s="347">
        <f>AG6</f>
        <v>62.499000000000002</v>
      </c>
      <c r="AH14" s="348"/>
      <c r="AI14" s="349">
        <v>8.9459999999999997</v>
      </c>
      <c r="AJ14" s="349"/>
      <c r="AK14" s="350">
        <v>3</v>
      </c>
      <c r="AL14" s="350"/>
      <c r="AM14" s="351">
        <f t="shared" si="0"/>
        <v>53.553000000000004</v>
      </c>
      <c r="AN14" s="351"/>
      <c r="AO14" s="340"/>
      <c r="AP14" s="341"/>
      <c r="AQ14" s="341"/>
      <c r="AR14" s="342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23"/>
      <c r="K16" s="324"/>
      <c r="L16" s="165"/>
      <c r="M16" s="165"/>
      <c r="N16" s="323"/>
      <c r="O16" s="324"/>
      <c r="P16" s="165"/>
      <c r="Q16" s="165"/>
      <c r="R16" s="323"/>
      <c r="S16" s="324"/>
      <c r="T16" s="165"/>
      <c r="U16" s="165"/>
      <c r="V16" s="323"/>
      <c r="W16" s="324"/>
      <c r="X16" s="165"/>
      <c r="Y16" s="165"/>
      <c r="Z16" s="323"/>
      <c r="AA16" s="324"/>
      <c r="AB16" s="165"/>
      <c r="AC16" s="165"/>
      <c r="AD16" s="334"/>
      <c r="AE16" s="324"/>
      <c r="AF16" s="165"/>
      <c r="AG16" s="165"/>
      <c r="AH16" s="326"/>
      <c r="AI16" s="324"/>
      <c r="AJ16" s="165"/>
      <c r="AK16" s="165"/>
      <c r="AL16" s="323" t="s">
        <v>102</v>
      </c>
      <c r="AM16" s="324"/>
      <c r="AN16" s="165"/>
      <c r="AO16" s="165"/>
      <c r="AP16" s="323" t="s">
        <v>121</v>
      </c>
      <c r="AQ16" s="324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15"/>
      <c r="M19" s="315"/>
      <c r="N19" s="291"/>
      <c r="O19" s="291"/>
      <c r="P19" s="315"/>
      <c r="Q19" s="315"/>
      <c r="R19" s="152"/>
      <c r="S19" s="152"/>
      <c r="T19" s="315"/>
      <c r="U19" s="315"/>
      <c r="V19" s="291"/>
      <c r="W19" s="291"/>
      <c r="X19" s="315"/>
      <c r="Y19" s="315"/>
      <c r="Z19" s="291"/>
      <c r="AA19" s="291"/>
      <c r="AB19" s="315"/>
      <c r="AC19" s="315"/>
      <c r="AD19" s="291"/>
      <c r="AE19" s="291"/>
      <c r="AF19" s="315"/>
      <c r="AG19" s="315"/>
      <c r="AH19" s="291"/>
      <c r="AI19" s="291"/>
      <c r="AJ19" s="315"/>
      <c r="AK19" s="333"/>
      <c r="AL19" s="172" t="s">
        <v>575</v>
      </c>
      <c r="AM19" s="172" t="s">
        <v>576</v>
      </c>
      <c r="AN19" s="332"/>
      <c r="AO19" s="333"/>
      <c r="AP19" s="71" t="s">
        <v>575</v>
      </c>
      <c r="AQ19" s="71" t="s">
        <v>576</v>
      </c>
      <c r="AR19" s="315">
        <v>108.19</v>
      </c>
      <c r="AS19" s="315"/>
      <c r="AT19" s="170"/>
      <c r="AV19" s="314">
        <f>D19+H19+L19+P19+T19+X19+AB19+AF19+AJ19+AN19+AR19</f>
        <v>108.19</v>
      </c>
      <c r="AW19" s="314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14"/>
      <c r="AW20" s="314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14"/>
      <c r="AA21" s="314"/>
      <c r="AD21" s="314"/>
      <c r="AE21" s="314"/>
      <c r="AH21" s="314"/>
      <c r="AI21" s="314"/>
      <c r="AL21" s="321"/>
      <c r="AM21" s="321"/>
      <c r="AP21" s="321"/>
      <c r="AQ21" s="321"/>
      <c r="AT21" s="170"/>
      <c r="AV21" s="314"/>
      <c r="AW21" s="314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23"/>
      <c r="AA22" s="324"/>
      <c r="AD22" s="323"/>
      <c r="AE22" s="323"/>
      <c r="AH22" s="323"/>
      <c r="AI22" s="324"/>
      <c r="AL22" s="323" t="str">
        <f>VLOOKUP(AL18,'[80]Location Status'!$A$7:$D$178,3,0)</f>
        <v>DD60+0</v>
      </c>
      <c r="AM22" s="324"/>
      <c r="AP22" s="323" t="str">
        <f>VLOOKUP(AP18,'[80]Location Status'!$A$7:$D$178,3,0)</f>
        <v>DD60+0</v>
      </c>
      <c r="AQ22" s="324"/>
      <c r="AT22" s="139"/>
      <c r="AV22" s="314"/>
      <c r="AW22" s="314"/>
    </row>
    <row r="23" spans="1:52" x14ac:dyDescent="0.3">
      <c r="A23" s="138"/>
      <c r="AD23" s="182" t="s">
        <v>464</v>
      </c>
      <c r="AE23" s="182"/>
      <c r="AT23" s="139"/>
      <c r="AV23" s="314"/>
      <c r="AW23" s="314"/>
    </row>
    <row r="24" spans="1:52" x14ac:dyDescent="0.3">
      <c r="A24" s="164"/>
      <c r="B24" s="323" t="s">
        <v>682</v>
      </c>
      <c r="C24" s="324"/>
      <c r="D24" s="165"/>
      <c r="E24" s="165"/>
      <c r="F24" s="323" t="s">
        <v>683</v>
      </c>
      <c r="G24" s="324"/>
      <c r="H24" s="165"/>
      <c r="I24" s="165"/>
      <c r="J24" s="334" t="s">
        <v>684</v>
      </c>
      <c r="K24" s="324"/>
      <c r="L24" s="165"/>
      <c r="M24" s="165"/>
      <c r="N24" s="326" t="s">
        <v>685</v>
      </c>
      <c r="O24" s="324"/>
      <c r="P24" s="165"/>
      <c r="Q24" s="165"/>
      <c r="R24" s="326" t="s">
        <v>686</v>
      </c>
      <c r="S24" s="324"/>
      <c r="T24" s="165"/>
      <c r="U24" s="165"/>
      <c r="V24" s="326" t="s">
        <v>109</v>
      </c>
      <c r="W24" s="324"/>
      <c r="X24" s="165"/>
      <c r="Y24" s="165"/>
      <c r="Z24" s="326" t="s">
        <v>687</v>
      </c>
      <c r="AA24" s="324"/>
      <c r="AB24" s="165"/>
      <c r="AC24" s="165"/>
      <c r="AD24" s="326" t="s">
        <v>110</v>
      </c>
      <c r="AE24" s="324"/>
      <c r="AF24" s="165"/>
      <c r="AG24" s="165"/>
      <c r="AH24" s="326" t="s">
        <v>191</v>
      </c>
      <c r="AI24" s="324"/>
      <c r="AJ24" s="165"/>
      <c r="AK24" s="165"/>
      <c r="AL24" s="323" t="s">
        <v>349</v>
      </c>
      <c r="AM24" s="324"/>
      <c r="AN24" s="165"/>
      <c r="AO24" s="165"/>
      <c r="AP24" s="323" t="s">
        <v>688</v>
      </c>
      <c r="AQ24" s="324"/>
      <c r="AR24" s="165"/>
      <c r="AS24" s="165"/>
      <c r="AT24" s="167"/>
      <c r="AU24" s="165"/>
      <c r="AV24" s="314"/>
      <c r="AW24" s="314"/>
      <c r="AX24" s="165"/>
      <c r="AY24" s="165"/>
      <c r="AZ24" s="165"/>
    </row>
    <row r="25" spans="1:52" x14ac:dyDescent="0.3">
      <c r="A25" s="138"/>
      <c r="AT25" s="139"/>
      <c r="AV25" s="314"/>
      <c r="AW25" s="314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22"/>
      <c r="AW26" s="322"/>
    </row>
    <row r="27" spans="1:52" x14ac:dyDescent="0.3">
      <c r="A27" s="138"/>
      <c r="B27" s="172" t="s">
        <v>575</v>
      </c>
      <c r="C27" s="172" t="s">
        <v>576</v>
      </c>
      <c r="D27" s="332">
        <v>216.27</v>
      </c>
      <c r="E27" s="333"/>
      <c r="F27" s="172" t="s">
        <v>575</v>
      </c>
      <c r="G27" s="172" t="s">
        <v>576</v>
      </c>
      <c r="H27" s="332">
        <v>280</v>
      </c>
      <c r="I27" s="333"/>
      <c r="J27" s="172" t="s">
        <v>575</v>
      </c>
      <c r="K27" s="172" t="s">
        <v>576</v>
      </c>
      <c r="L27" s="332">
        <v>388</v>
      </c>
      <c r="M27" s="333"/>
      <c r="N27" s="172" t="s">
        <v>575</v>
      </c>
      <c r="O27" s="172" t="s">
        <v>576</v>
      </c>
      <c r="P27" s="332">
        <v>390</v>
      </c>
      <c r="Q27" s="333"/>
      <c r="R27" s="172" t="s">
        <v>575</v>
      </c>
      <c r="S27" s="172" t="s">
        <v>576</v>
      </c>
      <c r="T27" s="332">
        <v>380</v>
      </c>
      <c r="U27" s="333"/>
      <c r="V27" s="172" t="s">
        <v>575</v>
      </c>
      <c r="W27" s="172" t="s">
        <v>576</v>
      </c>
      <c r="X27" s="315">
        <v>272</v>
      </c>
      <c r="Y27" s="315"/>
      <c r="Z27" s="175" t="s">
        <v>575</v>
      </c>
      <c r="AA27" s="175" t="s">
        <v>576</v>
      </c>
      <c r="AB27" s="332">
        <v>290</v>
      </c>
      <c r="AC27" s="333"/>
      <c r="AD27" s="172" t="s">
        <v>575</v>
      </c>
      <c r="AE27" s="172" t="s">
        <v>576</v>
      </c>
      <c r="AF27" s="332">
        <v>368</v>
      </c>
      <c r="AG27" s="333"/>
      <c r="AH27" s="172" t="s">
        <v>575</v>
      </c>
      <c r="AI27" s="172" t="s">
        <v>576</v>
      </c>
      <c r="AJ27" s="332">
        <v>388</v>
      </c>
      <c r="AK27" s="333"/>
      <c r="AL27" s="172" t="s">
        <v>575</v>
      </c>
      <c r="AM27" s="172" t="s">
        <v>576</v>
      </c>
      <c r="AN27" s="336">
        <v>234</v>
      </c>
      <c r="AO27" s="337"/>
      <c r="AP27" s="172" t="s">
        <v>575</v>
      </c>
      <c r="AQ27" s="172" t="s">
        <v>576</v>
      </c>
      <c r="AR27" s="330">
        <v>405</v>
      </c>
      <c r="AS27" s="338"/>
      <c r="AT27" s="139"/>
      <c r="AV27" s="314">
        <f>D27+H27+L27+P27+T27+X27+AB27+AF27+AJ27+AN27+AR27</f>
        <v>3611.27</v>
      </c>
      <c r="AW27" s="314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1" t="s">
        <v>579</v>
      </c>
      <c r="AA28" s="15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14"/>
      <c r="AW28" s="314"/>
    </row>
    <row r="29" spans="1:52" x14ac:dyDescent="0.3">
      <c r="A29" s="138"/>
      <c r="B29" s="321"/>
      <c r="C29" s="321"/>
      <c r="F29" s="321"/>
      <c r="G29" s="321"/>
      <c r="J29" s="321"/>
      <c r="K29" s="321"/>
      <c r="N29" s="321"/>
      <c r="O29" s="321"/>
      <c r="R29" s="321"/>
      <c r="S29" s="321"/>
      <c r="V29" s="321"/>
      <c r="W29" s="321"/>
      <c r="Z29" s="321"/>
      <c r="AA29" s="321"/>
      <c r="AD29" s="321"/>
      <c r="AE29" s="321"/>
      <c r="AH29" s="321"/>
      <c r="AI29" s="321"/>
      <c r="AL29" s="321"/>
      <c r="AM29" s="321"/>
      <c r="AP29" s="321"/>
      <c r="AQ29" s="321"/>
      <c r="AT29" s="139"/>
      <c r="AV29" s="314"/>
      <c r="AW29" s="314"/>
    </row>
    <row r="30" spans="1:52" x14ac:dyDescent="0.3">
      <c r="A30" s="138"/>
      <c r="B30" s="323" t="s">
        <v>83</v>
      </c>
      <c r="C30" s="324"/>
      <c r="F30" s="323" t="str">
        <f>VLOOKUP(F26,'[80]Location Status'!$A$7:$D$178,3,0)</f>
        <v>DD60+0</v>
      </c>
      <c r="G30" s="324"/>
      <c r="J30" s="339" t="s">
        <v>3</v>
      </c>
      <c r="K30" s="339"/>
      <c r="N30" s="323" t="str">
        <f>VLOOKUP(N26,'[80]Location Status'!$A$7:$D$178,3,0)</f>
        <v>DA+3</v>
      </c>
      <c r="O30" s="324"/>
      <c r="R30" s="323" t="str">
        <f>VLOOKUP(R26,'[80]Location Status'!$A$7:$D$178,3,0)</f>
        <v>DB2+0</v>
      </c>
      <c r="S30" s="324"/>
      <c r="V30" s="323" t="s">
        <v>86</v>
      </c>
      <c r="W30" s="324"/>
      <c r="Z30" s="174" t="str">
        <f>VLOOKUP(Z26,'[80]Location Status'!$A$7:$D$178,3,0)</f>
        <v>DA+0</v>
      </c>
      <c r="AA30" s="68"/>
      <c r="AD30" s="323" t="s">
        <v>83</v>
      </c>
      <c r="AE30" s="324"/>
      <c r="AH30" s="323" t="str">
        <f>VLOOKUP(AH26,'[80]Location Status'!$A$7:$D$178,3,0)</f>
        <v>DA+3</v>
      </c>
      <c r="AI30" s="324"/>
      <c r="AL30" s="323" t="s">
        <v>81</v>
      </c>
      <c r="AM30" s="324"/>
      <c r="AP30" s="323" t="s">
        <v>93</v>
      </c>
      <c r="AQ30" s="324"/>
      <c r="AT30" s="139"/>
      <c r="AV30" s="314"/>
      <c r="AW30" s="314"/>
    </row>
    <row r="31" spans="1:52" x14ac:dyDescent="0.3">
      <c r="AD31" s="182" t="s">
        <v>464</v>
      </c>
      <c r="AE31" s="182"/>
      <c r="AH31" s="182" t="s">
        <v>464</v>
      </c>
      <c r="AI31" s="182"/>
      <c r="AL31" s="182" t="s">
        <v>464</v>
      </c>
      <c r="AM31" s="182"/>
      <c r="AT31" s="139"/>
      <c r="AV31" s="314"/>
      <c r="AW31" s="314"/>
    </row>
    <row r="32" spans="1:52" x14ac:dyDescent="0.3">
      <c r="A32" s="164"/>
      <c r="B32" s="326" t="s">
        <v>689</v>
      </c>
      <c r="C32" s="324"/>
      <c r="D32" s="165"/>
      <c r="E32" s="165"/>
      <c r="F32" s="323" t="s">
        <v>690</v>
      </c>
      <c r="G32" s="324"/>
      <c r="H32" s="165"/>
      <c r="I32" s="165"/>
      <c r="J32" s="323" t="s">
        <v>691</v>
      </c>
      <c r="K32" s="324"/>
      <c r="L32" s="165"/>
      <c r="M32" s="165"/>
      <c r="N32" s="323" t="s">
        <v>692</v>
      </c>
      <c r="O32" s="324"/>
      <c r="P32" s="165"/>
      <c r="Q32" s="165"/>
      <c r="R32" s="323" t="s">
        <v>693</v>
      </c>
      <c r="S32" s="324"/>
      <c r="T32" s="165"/>
      <c r="U32" s="165"/>
      <c r="V32" s="323" t="s">
        <v>694</v>
      </c>
      <c r="W32" s="324"/>
      <c r="X32" s="165"/>
      <c r="Y32" s="165"/>
      <c r="Z32" s="323" t="s">
        <v>695</v>
      </c>
      <c r="AA32" s="324"/>
      <c r="AB32" s="165"/>
      <c r="AC32" s="165"/>
      <c r="AD32" s="323" t="s">
        <v>696</v>
      </c>
      <c r="AE32" s="324"/>
      <c r="AF32" s="165"/>
      <c r="AG32" s="165"/>
      <c r="AH32" s="323" t="s">
        <v>697</v>
      </c>
      <c r="AI32" s="324"/>
      <c r="AJ32" s="165"/>
      <c r="AK32" s="165"/>
      <c r="AL32" s="323" t="s">
        <v>698</v>
      </c>
      <c r="AM32" s="324"/>
      <c r="AN32" s="165"/>
      <c r="AO32" s="165"/>
      <c r="AP32" s="323" t="s">
        <v>699</v>
      </c>
      <c r="AQ32" s="324"/>
      <c r="AT32" s="139"/>
      <c r="AU32" s="165"/>
      <c r="AV32" s="314"/>
      <c r="AW32" s="314"/>
      <c r="AX32" s="165"/>
      <c r="AY32" s="165"/>
      <c r="AZ32" s="165"/>
    </row>
    <row r="33" spans="1:56" x14ac:dyDescent="0.3">
      <c r="A33" s="138"/>
      <c r="AT33" s="139"/>
      <c r="AV33" s="314"/>
      <c r="AW33" s="314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22"/>
      <c r="AW34" s="322"/>
    </row>
    <row r="35" spans="1:56" x14ac:dyDescent="0.3">
      <c r="A35" s="138"/>
      <c r="B35" s="172" t="s">
        <v>575</v>
      </c>
      <c r="C35" s="172" t="s">
        <v>576</v>
      </c>
      <c r="D35" s="336">
        <v>340</v>
      </c>
      <c r="E35" s="337"/>
      <c r="F35" s="172" t="s">
        <v>575</v>
      </c>
      <c r="G35" s="172" t="s">
        <v>576</v>
      </c>
      <c r="H35" s="332">
        <v>196</v>
      </c>
      <c r="I35" s="333"/>
      <c r="J35" s="172" t="s">
        <v>575</v>
      </c>
      <c r="K35" s="172" t="s">
        <v>576</v>
      </c>
      <c r="L35" s="332">
        <v>202</v>
      </c>
      <c r="M35" s="333"/>
      <c r="N35" s="172" t="s">
        <v>575</v>
      </c>
      <c r="O35" s="172" t="s">
        <v>576</v>
      </c>
      <c r="P35" s="332">
        <v>478</v>
      </c>
      <c r="Q35" s="333"/>
      <c r="R35" s="172" t="s">
        <v>575</v>
      </c>
      <c r="S35" s="172" t="s">
        <v>576</v>
      </c>
      <c r="T35" s="336">
        <v>216</v>
      </c>
      <c r="U35" s="337"/>
      <c r="V35" s="172" t="s">
        <v>575</v>
      </c>
      <c r="W35" s="172" t="s">
        <v>576</v>
      </c>
      <c r="X35" s="330">
        <v>405</v>
      </c>
      <c r="Y35" s="338"/>
      <c r="Z35" s="172" t="s">
        <v>575</v>
      </c>
      <c r="AA35" s="172" t="s">
        <v>576</v>
      </c>
      <c r="AB35" s="332">
        <v>379</v>
      </c>
      <c r="AC35" s="333"/>
      <c r="AD35" s="172" t="s">
        <v>575</v>
      </c>
      <c r="AE35" s="172" t="s">
        <v>576</v>
      </c>
      <c r="AF35" s="332">
        <v>415</v>
      </c>
      <c r="AG35" s="333"/>
      <c r="AH35" s="172" t="s">
        <v>575</v>
      </c>
      <c r="AI35" s="172" t="s">
        <v>576</v>
      </c>
      <c r="AJ35" s="332">
        <v>400</v>
      </c>
      <c r="AK35" s="333"/>
      <c r="AL35" s="172" t="s">
        <v>575</v>
      </c>
      <c r="AM35" s="172" t="s">
        <v>576</v>
      </c>
      <c r="AN35" s="332">
        <v>378</v>
      </c>
      <c r="AO35" s="333"/>
      <c r="AP35" s="176" t="s">
        <v>575</v>
      </c>
      <c r="AQ35" s="176" t="s">
        <v>576</v>
      </c>
      <c r="AR35" s="332">
        <v>457</v>
      </c>
      <c r="AS35" s="333"/>
      <c r="AT35" s="139"/>
      <c r="AV35" s="314">
        <f>D35+H35+L35+P35+T35+X35+AB35+AF35+AJ35+AN35+AR35</f>
        <v>3866</v>
      </c>
      <c r="AW35" s="314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0" t="s">
        <v>579</v>
      </c>
      <c r="AQ36" s="150" t="s">
        <v>580</v>
      </c>
      <c r="AT36" s="139"/>
      <c r="AV36" s="314"/>
      <c r="AW36" s="314"/>
      <c r="BB36" s="177"/>
      <c r="BC36" s="178"/>
      <c r="BD36" s="179"/>
    </row>
    <row r="37" spans="1:56" x14ac:dyDescent="0.3">
      <c r="A37" s="138"/>
      <c r="B37" s="321"/>
      <c r="C37" s="321"/>
      <c r="F37" s="321"/>
      <c r="G37" s="321"/>
      <c r="J37" s="321"/>
      <c r="K37" s="321"/>
      <c r="N37" s="321"/>
      <c r="O37" s="321"/>
      <c r="R37" s="321"/>
      <c r="S37" s="321"/>
      <c r="V37" s="321" t="s">
        <v>593</v>
      </c>
      <c r="W37" s="321"/>
      <c r="Z37" s="321" t="s">
        <v>593</v>
      </c>
      <c r="AA37" s="321"/>
      <c r="AD37" s="321" t="s">
        <v>441</v>
      </c>
      <c r="AE37" s="321"/>
      <c r="AH37" s="321" t="s">
        <v>441</v>
      </c>
      <c r="AI37" s="321"/>
      <c r="AL37" s="321" t="s">
        <v>441</v>
      </c>
      <c r="AM37" s="321"/>
      <c r="AP37" s="321"/>
      <c r="AQ37" s="321"/>
      <c r="AT37" s="139"/>
      <c r="AV37" s="314"/>
      <c r="AW37" s="314"/>
      <c r="BB37" s="177"/>
      <c r="BC37" s="178"/>
      <c r="BD37" s="179"/>
    </row>
    <row r="38" spans="1:56" x14ac:dyDescent="0.3">
      <c r="A38" s="138"/>
      <c r="B38" s="323" t="s">
        <v>621</v>
      </c>
      <c r="C38" s="324"/>
      <c r="F38" s="335" t="s">
        <v>700</v>
      </c>
      <c r="G38" s="335"/>
      <c r="J38" s="323" t="s">
        <v>627</v>
      </c>
      <c r="K38" s="324"/>
      <c r="N38" s="323" t="s">
        <v>98</v>
      </c>
      <c r="O38" s="324"/>
      <c r="R38" s="335" t="s">
        <v>84</v>
      </c>
      <c r="S38" s="335"/>
      <c r="V38" s="335" t="s">
        <v>84</v>
      </c>
      <c r="W38" s="335"/>
      <c r="Z38" s="174" t="str">
        <f>VLOOKUP(Z34,'[80]Location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VLOOKUP(AH34,'[80]Location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14"/>
      <c r="AW38" s="314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14"/>
      <c r="AW39" s="314"/>
    </row>
    <row r="40" spans="1:56" x14ac:dyDescent="0.3">
      <c r="F40" s="182" t="s">
        <v>464</v>
      </c>
      <c r="G40" s="182"/>
      <c r="AT40" s="139"/>
      <c r="AV40" s="314"/>
      <c r="AW40" s="314"/>
    </row>
    <row r="41" spans="1:56" x14ac:dyDescent="0.3">
      <c r="A41" s="164"/>
      <c r="B41" s="323" t="s">
        <v>701</v>
      </c>
      <c r="C41" s="324"/>
      <c r="D41" s="165"/>
      <c r="E41" s="165"/>
      <c r="F41" s="323" t="s">
        <v>702</v>
      </c>
      <c r="G41" s="324"/>
      <c r="H41" s="165"/>
      <c r="I41" s="165"/>
      <c r="J41" s="323" t="s">
        <v>703</v>
      </c>
      <c r="K41" s="324"/>
      <c r="L41" s="165"/>
      <c r="M41" s="165"/>
      <c r="N41" s="323" t="s">
        <v>111</v>
      </c>
      <c r="O41" s="324"/>
      <c r="P41" s="165"/>
      <c r="Q41" s="165"/>
      <c r="R41" s="323" t="s">
        <v>114</v>
      </c>
      <c r="S41" s="324"/>
      <c r="T41" s="165"/>
      <c r="U41" s="165"/>
      <c r="V41" s="326" t="s">
        <v>210</v>
      </c>
      <c r="W41" s="324"/>
      <c r="X41" s="165"/>
      <c r="Y41" s="165"/>
      <c r="Z41" s="326" t="s">
        <v>211</v>
      </c>
      <c r="AA41" s="324"/>
      <c r="AB41" s="165"/>
      <c r="AC41" s="165"/>
      <c r="AD41" s="323" t="s">
        <v>115</v>
      </c>
      <c r="AE41" s="324"/>
      <c r="AF41" s="165"/>
      <c r="AG41" s="165"/>
      <c r="AH41" s="334" t="s">
        <v>130</v>
      </c>
      <c r="AI41" s="324"/>
      <c r="AJ41" s="165"/>
      <c r="AK41" s="165"/>
      <c r="AL41" s="326" t="s">
        <v>131</v>
      </c>
      <c r="AM41" s="324"/>
      <c r="AN41" s="165"/>
      <c r="AO41" s="165"/>
      <c r="AP41" s="326" t="s">
        <v>132</v>
      </c>
      <c r="AQ41" s="324"/>
      <c r="AR41" s="165"/>
      <c r="AS41" s="165"/>
      <c r="AT41" s="167"/>
      <c r="AU41" s="165"/>
      <c r="AV41" s="314"/>
      <c r="AW41" s="314"/>
      <c r="AX41" s="165"/>
      <c r="AY41" s="165"/>
      <c r="AZ41" s="165"/>
    </row>
    <row r="42" spans="1:56" x14ac:dyDescent="0.3">
      <c r="A42" s="138"/>
      <c r="AT42" s="139"/>
      <c r="AV42" s="314"/>
      <c r="AW42" s="314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22"/>
      <c r="AW43" s="322"/>
    </row>
    <row r="44" spans="1:56" x14ac:dyDescent="0.3">
      <c r="A44" s="138"/>
      <c r="B44" s="176" t="s">
        <v>575</v>
      </c>
      <c r="C44" s="176" t="s">
        <v>576</v>
      </c>
      <c r="D44" s="332">
        <v>374</v>
      </c>
      <c r="E44" s="333"/>
      <c r="F44" s="172" t="s">
        <v>575</v>
      </c>
      <c r="G44" s="172" t="s">
        <v>576</v>
      </c>
      <c r="H44" s="332">
        <v>383</v>
      </c>
      <c r="I44" s="333"/>
      <c r="J44" s="172" t="s">
        <v>575</v>
      </c>
      <c r="K44" s="172" t="s">
        <v>576</v>
      </c>
      <c r="L44" s="332">
        <v>388</v>
      </c>
      <c r="M44" s="333"/>
      <c r="N44" s="172" t="s">
        <v>575</v>
      </c>
      <c r="O44" s="172" t="s">
        <v>576</v>
      </c>
      <c r="P44" s="332">
        <v>233.81</v>
      </c>
      <c r="Q44" s="315"/>
      <c r="R44" s="172" t="s">
        <v>575</v>
      </c>
      <c r="S44" s="172" t="s">
        <v>576</v>
      </c>
      <c r="T44" s="332">
        <v>370.22</v>
      </c>
      <c r="U44" s="333"/>
      <c r="V44" s="172" t="s">
        <v>575</v>
      </c>
      <c r="W44" s="172" t="s">
        <v>576</v>
      </c>
      <c r="X44" s="332">
        <v>361.27</v>
      </c>
      <c r="Y44" s="333"/>
      <c r="Z44" s="176" t="s">
        <v>575</v>
      </c>
      <c r="AA44" s="176" t="s">
        <v>576</v>
      </c>
      <c r="AB44" s="332">
        <v>424.96</v>
      </c>
      <c r="AC44" s="333"/>
      <c r="AD44" s="176" t="s">
        <v>575</v>
      </c>
      <c r="AE44" s="176" t="s">
        <v>576</v>
      </c>
      <c r="AF44" s="330">
        <v>385.69</v>
      </c>
      <c r="AG44" s="331"/>
      <c r="AH44" s="176" t="s">
        <v>575</v>
      </c>
      <c r="AI44" s="176" t="s">
        <v>576</v>
      </c>
      <c r="AJ44" s="332">
        <v>365</v>
      </c>
      <c r="AK44" s="333"/>
      <c r="AL44" s="176" t="s">
        <v>575</v>
      </c>
      <c r="AM44" s="176" t="s">
        <v>576</v>
      </c>
      <c r="AN44" s="332">
        <v>345.88</v>
      </c>
      <c r="AO44" s="333"/>
      <c r="AP44" s="176" t="s">
        <v>575</v>
      </c>
      <c r="AQ44" s="176" t="s">
        <v>576</v>
      </c>
      <c r="AR44" s="332">
        <v>346.54</v>
      </c>
      <c r="AS44" s="315"/>
      <c r="AT44" s="139"/>
      <c r="AV44" s="314">
        <f>D44+H44+L44+P44+T44+X44+AB44+AF44+AJ44+AN44+AR44</f>
        <v>3978.3700000000003</v>
      </c>
      <c r="AW44" s="314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14"/>
      <c r="AW45" s="314"/>
      <c r="BB45" s="177"/>
      <c r="BC45" s="178"/>
      <c r="BD45" s="179"/>
    </row>
    <row r="46" spans="1:56" x14ac:dyDescent="0.3">
      <c r="A46" s="138"/>
      <c r="B46" s="321" t="s">
        <v>441</v>
      </c>
      <c r="C46" s="321"/>
      <c r="F46" s="321" t="s">
        <v>593</v>
      </c>
      <c r="G46" s="321"/>
      <c r="J46" s="321" t="s">
        <v>441</v>
      </c>
      <c r="K46" s="321"/>
      <c r="N46" s="321" t="s">
        <v>593</v>
      </c>
      <c r="O46" s="321"/>
      <c r="R46" s="321"/>
      <c r="S46" s="321"/>
      <c r="V46" s="321"/>
      <c r="W46" s="321"/>
      <c r="Z46" s="318" t="s">
        <v>441</v>
      </c>
      <c r="AA46" s="319"/>
      <c r="AD46" s="321" t="s">
        <v>441</v>
      </c>
      <c r="AE46" s="321"/>
      <c r="AH46" s="321" t="s">
        <v>441</v>
      </c>
      <c r="AI46" s="321"/>
      <c r="AL46" s="321" t="s">
        <v>441</v>
      </c>
      <c r="AM46" s="321"/>
      <c r="AP46" s="321" t="s">
        <v>593</v>
      </c>
      <c r="AQ46" s="321"/>
      <c r="AT46" s="139"/>
      <c r="AV46" s="314"/>
      <c r="AW46" s="314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VLOOKUP(F43,'[80]Location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14"/>
      <c r="AW47" s="314"/>
      <c r="BB47" s="177"/>
      <c r="BC47" s="178"/>
      <c r="BD47" s="179"/>
    </row>
    <row r="48" spans="1:56" x14ac:dyDescent="0.3">
      <c r="A48" s="138"/>
      <c r="AT48" s="139"/>
      <c r="AV48" s="314"/>
      <c r="AW48" s="314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14"/>
      <c r="AW49" s="314"/>
      <c r="BB49" s="177"/>
      <c r="BC49" s="178"/>
      <c r="BD49" s="179"/>
    </row>
    <row r="50" spans="1:56" x14ac:dyDescent="0.3">
      <c r="A50" s="138"/>
      <c r="B50" s="323" t="s">
        <v>116</v>
      </c>
      <c r="C50" s="323"/>
      <c r="F50" s="323" t="s">
        <v>117</v>
      </c>
      <c r="G50" s="323"/>
      <c r="J50" s="326" t="s">
        <v>150</v>
      </c>
      <c r="K50" s="323"/>
      <c r="N50" s="326" t="s">
        <v>151</v>
      </c>
      <c r="O50" s="323"/>
      <c r="R50" s="326" t="s">
        <v>704</v>
      </c>
      <c r="S50" s="323"/>
      <c r="V50" s="326" t="s">
        <v>705</v>
      </c>
      <c r="W50" s="323"/>
      <c r="Z50" s="323" t="s">
        <v>118</v>
      </c>
      <c r="AA50" s="323"/>
      <c r="AD50" s="326" t="s">
        <v>499</v>
      </c>
      <c r="AE50" s="323"/>
      <c r="AH50" s="326" t="s">
        <v>500</v>
      </c>
      <c r="AI50" s="323"/>
      <c r="AL50" s="326" t="s">
        <v>501</v>
      </c>
      <c r="AM50" s="323"/>
      <c r="AP50" s="326" t="s">
        <v>502</v>
      </c>
      <c r="AQ50" s="323"/>
      <c r="AT50" s="139"/>
      <c r="AV50" s="314"/>
      <c r="AW50" s="314"/>
      <c r="BB50" s="177"/>
      <c r="BC50" s="178"/>
      <c r="BD50" s="179"/>
    </row>
    <row r="51" spans="1:56" x14ac:dyDescent="0.3">
      <c r="A51" s="138"/>
      <c r="AT51" s="139"/>
      <c r="AV51" s="314"/>
      <c r="AW51" s="314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22"/>
      <c r="AW52" s="322"/>
    </row>
    <row r="53" spans="1:56" x14ac:dyDescent="0.3">
      <c r="A53" s="138"/>
      <c r="B53" s="150" t="s">
        <v>575</v>
      </c>
      <c r="C53" s="150" t="s">
        <v>576</v>
      </c>
      <c r="D53" s="330">
        <v>195.43</v>
      </c>
      <c r="E53" s="331"/>
      <c r="F53" s="176" t="s">
        <v>575</v>
      </c>
      <c r="G53" s="176" t="s">
        <v>576</v>
      </c>
      <c r="H53" s="332">
        <v>327.43</v>
      </c>
      <c r="I53" s="333"/>
      <c r="J53" s="176" t="s">
        <v>575</v>
      </c>
      <c r="K53" s="176" t="s">
        <v>576</v>
      </c>
      <c r="L53" s="332">
        <v>437.14</v>
      </c>
      <c r="M53" s="333"/>
      <c r="N53" s="176" t="s">
        <v>575</v>
      </c>
      <c r="O53" s="176" t="s">
        <v>576</v>
      </c>
      <c r="P53" s="332">
        <v>398.45</v>
      </c>
      <c r="Q53" s="333"/>
      <c r="R53" s="176" t="s">
        <v>575</v>
      </c>
      <c r="S53" s="176" t="s">
        <v>576</v>
      </c>
      <c r="T53" s="332">
        <v>385.1</v>
      </c>
      <c r="U53" s="333"/>
      <c r="V53" s="172" t="s">
        <v>575</v>
      </c>
      <c r="W53" s="172" t="s">
        <v>576</v>
      </c>
      <c r="X53" s="332">
        <v>418.05</v>
      </c>
      <c r="Y53" s="333"/>
      <c r="Z53" s="176" t="s">
        <v>575</v>
      </c>
      <c r="AA53" s="176" t="s">
        <v>576</v>
      </c>
      <c r="AB53" s="332">
        <v>356.43</v>
      </c>
      <c r="AC53" s="333"/>
      <c r="AD53" s="176" t="s">
        <v>575</v>
      </c>
      <c r="AE53" s="176" t="s">
        <v>576</v>
      </c>
      <c r="AF53" s="332">
        <v>400.9</v>
      </c>
      <c r="AG53" s="333"/>
      <c r="AH53" s="176" t="s">
        <v>575</v>
      </c>
      <c r="AI53" s="176" t="s">
        <v>576</v>
      </c>
      <c r="AJ53" s="332">
        <v>414.95</v>
      </c>
      <c r="AK53" s="333"/>
      <c r="AL53" s="176" t="s">
        <v>575</v>
      </c>
      <c r="AM53" s="176" t="s">
        <v>576</v>
      </c>
      <c r="AN53" s="332">
        <v>418.09</v>
      </c>
      <c r="AO53" s="333"/>
      <c r="AP53" s="176" t="s">
        <v>575</v>
      </c>
      <c r="AQ53" s="176" t="s">
        <v>576</v>
      </c>
      <c r="AR53" s="332">
        <v>397.64</v>
      </c>
      <c r="AS53" s="315"/>
      <c r="AT53" s="139"/>
      <c r="AV53" s="314">
        <f>D53+H53+L53+P53+T53+X53+AB53+AF53+AJ53+AN53+AR53</f>
        <v>4149.6100000000006</v>
      </c>
      <c r="AW53" s="314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14"/>
      <c r="AW54" s="314"/>
      <c r="BB54" s="178"/>
      <c r="BC54" s="178"/>
      <c r="BD54" s="179"/>
    </row>
    <row r="55" spans="1:56" x14ac:dyDescent="0.3">
      <c r="A55" s="138"/>
      <c r="B55" s="321"/>
      <c r="C55" s="321"/>
      <c r="F55" s="321"/>
      <c r="G55" s="321"/>
      <c r="J55" s="318" t="s">
        <v>593</v>
      </c>
      <c r="K55" s="319"/>
      <c r="N55" s="318" t="s">
        <v>441</v>
      </c>
      <c r="O55" s="319"/>
      <c r="R55" s="318" t="s">
        <v>441</v>
      </c>
      <c r="S55" s="319"/>
      <c r="V55" s="321"/>
      <c r="W55" s="321"/>
      <c r="Z55" s="320" t="s">
        <v>441</v>
      </c>
      <c r="AA55" s="320"/>
      <c r="AD55" s="318" t="s">
        <v>593</v>
      </c>
      <c r="AE55" s="319"/>
      <c r="AH55" s="318" t="s">
        <v>593</v>
      </c>
      <c r="AI55" s="319"/>
      <c r="AL55" s="320" t="s">
        <v>441</v>
      </c>
      <c r="AM55" s="320"/>
      <c r="AP55" s="320" t="s">
        <v>441</v>
      </c>
      <c r="AQ55" s="320"/>
      <c r="AT55" s="139"/>
      <c r="AV55" s="314"/>
      <c r="AW55" s="314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14"/>
      <c r="AW56" s="314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14"/>
      <c r="AW58" s="314"/>
      <c r="BB58" s="178"/>
      <c r="BC58" s="178"/>
      <c r="BD58" s="179"/>
    </row>
    <row r="59" spans="1:56" x14ac:dyDescent="0.3">
      <c r="A59" s="138"/>
      <c r="B59" s="326" t="s">
        <v>632</v>
      </c>
      <c r="C59" s="324"/>
      <c r="F59" s="326" t="s">
        <v>706</v>
      </c>
      <c r="G59" s="324"/>
      <c r="J59" s="323" t="s">
        <v>119</v>
      </c>
      <c r="K59" s="324"/>
      <c r="N59" s="326" t="s">
        <v>503</v>
      </c>
      <c r="O59" s="324"/>
      <c r="R59" s="326" t="s">
        <v>504</v>
      </c>
      <c r="S59" s="324"/>
      <c r="V59" s="326" t="s">
        <v>505</v>
      </c>
      <c r="W59" s="324"/>
      <c r="Z59" s="326" t="s">
        <v>506</v>
      </c>
      <c r="AA59" s="324"/>
      <c r="AD59" s="326" t="s">
        <v>507</v>
      </c>
      <c r="AE59" s="324"/>
      <c r="AH59" s="323" t="s">
        <v>120</v>
      </c>
      <c r="AI59" s="324"/>
      <c r="AL59" s="326" t="s">
        <v>508</v>
      </c>
      <c r="AM59" s="324"/>
      <c r="AP59" s="326" t="s">
        <v>707</v>
      </c>
      <c r="AQ59" s="324"/>
      <c r="AT59" s="139"/>
      <c r="AV59" s="314"/>
      <c r="AW59" s="314"/>
      <c r="BB59" s="177"/>
      <c r="BC59" s="178"/>
      <c r="BD59" s="179"/>
    </row>
    <row r="60" spans="1:56" x14ac:dyDescent="0.3">
      <c r="A60" s="138"/>
      <c r="AT60" s="139"/>
      <c r="AV60" s="314"/>
      <c r="AW60" s="314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22"/>
      <c r="AW61" s="322"/>
    </row>
    <row r="62" spans="1:56" x14ac:dyDescent="0.3">
      <c r="A62" s="138"/>
      <c r="B62" s="176" t="s">
        <v>575</v>
      </c>
      <c r="C62" s="176" t="s">
        <v>576</v>
      </c>
      <c r="D62" s="315">
        <v>416.4</v>
      </c>
      <c r="E62" s="316"/>
      <c r="F62" s="176" t="s">
        <v>575</v>
      </c>
      <c r="G62" s="176" t="s">
        <v>576</v>
      </c>
      <c r="H62" s="315">
        <v>328.49</v>
      </c>
      <c r="I62" s="316"/>
      <c r="J62" s="176" t="s">
        <v>575</v>
      </c>
      <c r="K62" s="176" t="s">
        <v>576</v>
      </c>
      <c r="L62" s="315">
        <v>369</v>
      </c>
      <c r="M62" s="316"/>
      <c r="N62" s="176" t="s">
        <v>575</v>
      </c>
      <c r="O62" s="176" t="s">
        <v>576</v>
      </c>
      <c r="P62" s="315">
        <v>381</v>
      </c>
      <c r="Q62" s="316"/>
      <c r="R62" s="176" t="s">
        <v>575</v>
      </c>
      <c r="S62" s="176" t="s">
        <v>576</v>
      </c>
      <c r="T62" s="315">
        <v>385</v>
      </c>
      <c r="U62" s="316"/>
      <c r="V62" s="176" t="s">
        <v>575</v>
      </c>
      <c r="W62" s="176" t="s">
        <v>576</v>
      </c>
      <c r="X62" s="315">
        <v>403</v>
      </c>
      <c r="Y62" s="316"/>
      <c r="Z62" s="176" t="s">
        <v>575</v>
      </c>
      <c r="AA62" s="176" t="s">
        <v>576</v>
      </c>
      <c r="AB62" s="315">
        <v>436</v>
      </c>
      <c r="AC62" s="316"/>
      <c r="AD62" s="176" t="s">
        <v>575</v>
      </c>
      <c r="AE62" s="176" t="s">
        <v>576</v>
      </c>
      <c r="AF62" s="315">
        <v>398.43</v>
      </c>
      <c r="AG62" s="316"/>
      <c r="AH62" s="176" t="s">
        <v>575</v>
      </c>
      <c r="AI62" s="176" t="s">
        <v>576</v>
      </c>
      <c r="AJ62" s="315">
        <v>387</v>
      </c>
      <c r="AK62" s="316"/>
      <c r="AL62" s="176" t="s">
        <v>575</v>
      </c>
      <c r="AM62" s="176" t="s">
        <v>576</v>
      </c>
      <c r="AN62" s="315">
        <v>361</v>
      </c>
      <c r="AO62" s="316"/>
      <c r="AP62" s="172" t="s">
        <v>575</v>
      </c>
      <c r="AQ62" s="172" t="s">
        <v>576</v>
      </c>
      <c r="AR62" s="315">
        <v>371</v>
      </c>
      <c r="AS62" s="316"/>
      <c r="AT62" s="139"/>
      <c r="AV62" s="314">
        <f>D62+H62+L62+P62+T62+X62+AB62+AF62+AJ62+AN62+AR62</f>
        <v>4236.32</v>
      </c>
      <c r="AW62" s="314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14"/>
      <c r="AW63" s="314"/>
      <c r="BB63" s="178"/>
      <c r="BC63" s="178"/>
      <c r="BD63" s="179"/>
    </row>
    <row r="64" spans="1:56" x14ac:dyDescent="0.3">
      <c r="A64" s="138"/>
      <c r="B64" s="320" t="s">
        <v>441</v>
      </c>
      <c r="C64" s="320"/>
      <c r="F64" s="318" t="s">
        <v>441</v>
      </c>
      <c r="G64" s="319"/>
      <c r="J64" s="318" t="s">
        <v>593</v>
      </c>
      <c r="K64" s="319"/>
      <c r="N64" s="320" t="s">
        <v>441</v>
      </c>
      <c r="O64" s="320"/>
      <c r="R64" s="320" t="s">
        <v>441</v>
      </c>
      <c r="S64" s="320"/>
      <c r="V64" s="318" t="s">
        <v>593</v>
      </c>
      <c r="W64" s="319"/>
      <c r="Z64" s="318" t="s">
        <v>593</v>
      </c>
      <c r="AA64" s="319"/>
      <c r="AD64" s="320" t="s">
        <v>441</v>
      </c>
      <c r="AE64" s="320"/>
      <c r="AH64" s="318" t="s">
        <v>441</v>
      </c>
      <c r="AI64" s="319"/>
      <c r="AL64" s="320" t="s">
        <v>441</v>
      </c>
      <c r="AM64" s="320"/>
      <c r="AP64" s="321"/>
      <c r="AQ64" s="321"/>
      <c r="AT64" s="139"/>
      <c r="AV64" s="314"/>
      <c r="AW64" s="314"/>
      <c r="BB64" s="178"/>
      <c r="BC64" s="178"/>
      <c r="BD64" s="179"/>
    </row>
    <row r="65" spans="1:56" x14ac:dyDescent="0.3">
      <c r="A65" s="138"/>
      <c r="B65" s="174" t="str">
        <f>VLOOKUP(B61,'[80]Location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14"/>
      <c r="AW65" s="314"/>
      <c r="BB65" s="178"/>
      <c r="BC65" s="178"/>
      <c r="BD65" s="179"/>
    </row>
    <row r="66" spans="1:56" x14ac:dyDescent="0.3">
      <c r="AT66" s="139"/>
      <c r="AV66" s="314"/>
      <c r="AW66" s="314"/>
      <c r="BB66" s="178"/>
      <c r="BC66" s="178"/>
      <c r="BD66" s="179"/>
    </row>
    <row r="67" spans="1:56" x14ac:dyDescent="0.3">
      <c r="A67" s="138"/>
      <c r="B67" s="326" t="s">
        <v>639</v>
      </c>
      <c r="C67" s="324"/>
      <c r="F67" s="326" t="s">
        <v>635</v>
      </c>
      <c r="G67" s="324"/>
      <c r="J67" s="326" t="s">
        <v>509</v>
      </c>
      <c r="K67" s="324"/>
      <c r="N67" s="326" t="s">
        <v>510</v>
      </c>
      <c r="O67" s="324"/>
      <c r="R67" s="323" t="s">
        <v>11</v>
      </c>
      <c r="S67" s="324"/>
      <c r="V67" s="326" t="s">
        <v>648</v>
      </c>
      <c r="W67" s="324"/>
      <c r="Z67" s="326" t="s">
        <v>511</v>
      </c>
      <c r="AA67" s="324"/>
      <c r="AD67" s="326" t="s">
        <v>512</v>
      </c>
      <c r="AE67" s="324"/>
      <c r="AH67" s="326" t="s">
        <v>513</v>
      </c>
      <c r="AI67" s="324"/>
      <c r="AL67" s="326" t="s">
        <v>514</v>
      </c>
      <c r="AM67" s="324"/>
      <c r="AP67" s="326" t="s">
        <v>515</v>
      </c>
      <c r="AQ67" s="324"/>
      <c r="AT67" s="139"/>
      <c r="AV67" s="314"/>
      <c r="AW67" s="314"/>
      <c r="BB67" s="177"/>
      <c r="BC67" s="178"/>
      <c r="BD67" s="179"/>
    </row>
    <row r="68" spans="1:56" x14ac:dyDescent="0.3">
      <c r="A68" s="138"/>
      <c r="AT68" s="139"/>
      <c r="AV68" s="314"/>
      <c r="AW68" s="314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22"/>
      <c r="AW69" s="322"/>
    </row>
    <row r="70" spans="1:56" x14ac:dyDescent="0.3">
      <c r="A70" s="138"/>
      <c r="B70" s="176" t="s">
        <v>575</v>
      </c>
      <c r="C70" s="176" t="s">
        <v>576</v>
      </c>
      <c r="D70" s="323">
        <v>374</v>
      </c>
      <c r="E70" s="324"/>
      <c r="F70" s="176" t="s">
        <v>575</v>
      </c>
      <c r="G70" s="176" t="s">
        <v>576</v>
      </c>
      <c r="H70" s="323">
        <v>441</v>
      </c>
      <c r="I70" s="324"/>
      <c r="J70" s="176" t="s">
        <v>575</v>
      </c>
      <c r="K70" s="176" t="s">
        <v>576</v>
      </c>
      <c r="L70" s="323">
        <v>376</v>
      </c>
      <c r="M70" s="324"/>
      <c r="N70" s="176" t="s">
        <v>575</v>
      </c>
      <c r="O70" s="176" t="s">
        <v>576</v>
      </c>
      <c r="P70" s="315">
        <v>409.1</v>
      </c>
      <c r="Q70" s="316"/>
      <c r="R70" s="176" t="s">
        <v>575</v>
      </c>
      <c r="S70" s="176" t="s">
        <v>576</v>
      </c>
      <c r="T70" s="323">
        <v>388</v>
      </c>
      <c r="U70" s="324"/>
      <c r="V70" s="176" t="s">
        <v>575</v>
      </c>
      <c r="W70" s="176" t="s">
        <v>576</v>
      </c>
      <c r="X70" s="323">
        <v>393</v>
      </c>
      <c r="Y70" s="324"/>
      <c r="Z70" s="176" t="s">
        <v>575</v>
      </c>
      <c r="AA70" s="176" t="s">
        <v>576</v>
      </c>
      <c r="AB70" s="323">
        <v>399</v>
      </c>
      <c r="AC70" s="324"/>
      <c r="AD70" s="176" t="s">
        <v>575</v>
      </c>
      <c r="AE70" s="176" t="s">
        <v>576</v>
      </c>
      <c r="AF70" s="315">
        <v>395</v>
      </c>
      <c r="AG70" s="316"/>
      <c r="AH70" s="176" t="s">
        <v>575</v>
      </c>
      <c r="AI70" s="176" t="s">
        <v>576</v>
      </c>
      <c r="AJ70" s="323">
        <v>395</v>
      </c>
      <c r="AK70" s="324"/>
      <c r="AL70" s="176" t="s">
        <v>575</v>
      </c>
      <c r="AM70" s="176" t="s">
        <v>576</v>
      </c>
      <c r="AN70" s="323">
        <v>417</v>
      </c>
      <c r="AO70" s="324"/>
      <c r="AP70" s="176" t="s">
        <v>575</v>
      </c>
      <c r="AQ70" s="176" t="s">
        <v>576</v>
      </c>
      <c r="AR70" s="323">
        <v>415</v>
      </c>
      <c r="AS70" s="324"/>
      <c r="AT70" s="139"/>
      <c r="AV70" s="314">
        <f>D70+H70+L70+P70+T70+X70+AB70+AF70+AJ70+AN70+AR70</f>
        <v>4402.1000000000004</v>
      </c>
      <c r="AW70" s="314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14"/>
      <c r="AW71" s="314"/>
      <c r="BB71" s="178"/>
      <c r="BC71" s="178"/>
      <c r="BD71" s="179"/>
    </row>
    <row r="72" spans="1:56" x14ac:dyDescent="0.3">
      <c r="A72" s="138"/>
      <c r="B72" s="327" t="s">
        <v>593</v>
      </c>
      <c r="C72" s="321"/>
      <c r="F72" s="328" t="s">
        <v>441</v>
      </c>
      <c r="G72" s="329"/>
      <c r="J72" s="320" t="s">
        <v>441</v>
      </c>
      <c r="K72" s="320"/>
      <c r="N72" s="320" t="s">
        <v>441</v>
      </c>
      <c r="O72" s="320"/>
      <c r="R72" s="320" t="s">
        <v>441</v>
      </c>
      <c r="S72" s="320"/>
      <c r="V72" s="321"/>
      <c r="W72" s="321"/>
      <c r="Z72" s="320" t="s">
        <v>441</v>
      </c>
      <c r="AA72" s="320"/>
      <c r="AD72" s="318" t="s">
        <v>593</v>
      </c>
      <c r="AE72" s="319"/>
      <c r="AH72" s="320" t="s">
        <v>441</v>
      </c>
      <c r="AI72" s="320"/>
      <c r="AL72" s="320" t="s">
        <v>441</v>
      </c>
      <c r="AM72" s="320"/>
      <c r="AP72" s="320" t="s">
        <v>441</v>
      </c>
      <c r="AQ72" s="320"/>
      <c r="AT72" s="139"/>
      <c r="AV72" s="314"/>
      <c r="AW72" s="314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14"/>
      <c r="AW73" s="314"/>
      <c r="BB73" s="178"/>
      <c r="BC73" s="178"/>
      <c r="BD73" s="179"/>
    </row>
    <row r="74" spans="1:56" x14ac:dyDescent="0.3">
      <c r="A74" s="138"/>
      <c r="AT74" s="139"/>
      <c r="AV74" s="314"/>
      <c r="AW74" s="314"/>
      <c r="BB74" s="178"/>
      <c r="BC74" s="178"/>
      <c r="BD74" s="179"/>
    </row>
    <row r="75" spans="1:56" x14ac:dyDescent="0.3">
      <c r="A75" s="138"/>
      <c r="B75" s="326" t="s">
        <v>516</v>
      </c>
      <c r="C75" s="324"/>
      <c r="F75" s="323" t="s">
        <v>65</v>
      </c>
      <c r="G75" s="324"/>
      <c r="J75" s="326" t="s">
        <v>123</v>
      </c>
      <c r="K75" s="324"/>
      <c r="N75" s="326" t="s">
        <v>152</v>
      </c>
      <c r="O75" s="324"/>
      <c r="R75" s="326" t="s">
        <v>153</v>
      </c>
      <c r="S75" s="324"/>
      <c r="V75" s="326" t="s">
        <v>154</v>
      </c>
      <c r="W75" s="324"/>
      <c r="Z75" s="326" t="s">
        <v>155</v>
      </c>
      <c r="AA75" s="324"/>
      <c r="AD75" s="326" t="s">
        <v>156</v>
      </c>
      <c r="AE75" s="324"/>
      <c r="AH75" s="326" t="s">
        <v>157</v>
      </c>
      <c r="AI75" s="324"/>
      <c r="AL75" s="323" t="s">
        <v>12</v>
      </c>
      <c r="AM75" s="324"/>
      <c r="AP75" s="326" t="s">
        <v>517</v>
      </c>
      <c r="AQ75" s="324"/>
      <c r="AT75" s="139"/>
      <c r="AV75" s="314"/>
      <c r="AW75" s="314"/>
      <c r="BB75" s="177"/>
      <c r="BC75" s="178"/>
      <c r="BD75" s="179"/>
    </row>
    <row r="76" spans="1:56" x14ac:dyDescent="0.3">
      <c r="A76" s="138"/>
      <c r="AT76" s="139"/>
      <c r="AV76" s="314"/>
      <c r="AW76" s="314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22"/>
      <c r="AW77" s="322"/>
    </row>
    <row r="78" spans="1:56" x14ac:dyDescent="0.3">
      <c r="A78" s="138"/>
      <c r="B78" s="176" t="s">
        <v>575</v>
      </c>
      <c r="C78" s="176" t="s">
        <v>576</v>
      </c>
      <c r="D78" s="315">
        <v>417.39</v>
      </c>
      <c r="E78" s="316"/>
      <c r="F78" s="176" t="s">
        <v>575</v>
      </c>
      <c r="G78" s="176" t="s">
        <v>576</v>
      </c>
      <c r="H78" s="323">
        <v>482</v>
      </c>
      <c r="I78" s="324"/>
      <c r="J78" s="176" t="s">
        <v>575</v>
      </c>
      <c r="K78" s="176" t="s">
        <v>576</v>
      </c>
      <c r="L78" s="323">
        <v>357</v>
      </c>
      <c r="M78" s="324"/>
      <c r="N78" s="176" t="s">
        <v>575</v>
      </c>
      <c r="O78" s="176" t="s">
        <v>576</v>
      </c>
      <c r="P78" s="323">
        <v>401</v>
      </c>
      <c r="Q78" s="324"/>
      <c r="R78" s="176" t="s">
        <v>575</v>
      </c>
      <c r="S78" s="176" t="s">
        <v>576</v>
      </c>
      <c r="T78" s="315">
        <v>413</v>
      </c>
      <c r="U78" s="316"/>
      <c r="V78" s="176" t="s">
        <v>575</v>
      </c>
      <c r="W78" s="176" t="s">
        <v>576</v>
      </c>
      <c r="X78" s="323">
        <v>380</v>
      </c>
      <c r="Y78" s="324"/>
      <c r="Z78" s="176" t="s">
        <v>575</v>
      </c>
      <c r="AA78" s="176" t="s">
        <v>576</v>
      </c>
      <c r="AB78" s="323">
        <v>364</v>
      </c>
      <c r="AC78" s="324"/>
      <c r="AD78" s="176" t="s">
        <v>575</v>
      </c>
      <c r="AE78" s="176" t="s">
        <v>576</v>
      </c>
      <c r="AF78" s="323">
        <v>443</v>
      </c>
      <c r="AG78" s="324"/>
      <c r="AH78" s="176" t="s">
        <v>575</v>
      </c>
      <c r="AI78" s="176" t="s">
        <v>576</v>
      </c>
      <c r="AJ78" s="315">
        <v>389.73</v>
      </c>
      <c r="AK78" s="316"/>
      <c r="AL78" s="176" t="s">
        <v>575</v>
      </c>
      <c r="AM78" s="176" t="s">
        <v>576</v>
      </c>
      <c r="AN78" s="323">
        <v>440</v>
      </c>
      <c r="AO78" s="324"/>
      <c r="AP78" s="176" t="s">
        <v>575</v>
      </c>
      <c r="AQ78" s="176" t="s">
        <v>576</v>
      </c>
      <c r="AR78" s="323">
        <v>398</v>
      </c>
      <c r="AS78" s="324"/>
      <c r="AT78" s="139"/>
      <c r="AV78" s="314">
        <f>D78+H78+L78+P78+T78+X78+AB78+AF78+AJ78+AN78+AR78</f>
        <v>4485.12</v>
      </c>
      <c r="AW78" s="314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14"/>
      <c r="AW79" s="314"/>
      <c r="BB79" s="169"/>
      <c r="BC79" s="169"/>
      <c r="BD79" s="169"/>
    </row>
    <row r="80" spans="1:56" x14ac:dyDescent="0.3">
      <c r="A80" s="138"/>
      <c r="B80" s="320" t="s">
        <v>441</v>
      </c>
      <c r="C80" s="320"/>
      <c r="F80" s="320" t="s">
        <v>441</v>
      </c>
      <c r="G80" s="320"/>
      <c r="J80" s="318" t="s">
        <v>593</v>
      </c>
      <c r="K80" s="319"/>
      <c r="N80" s="320" t="s">
        <v>441</v>
      </c>
      <c r="O80" s="320"/>
      <c r="R80" s="320" t="s">
        <v>441</v>
      </c>
      <c r="S80" s="320"/>
      <c r="V80" s="320" t="s">
        <v>441</v>
      </c>
      <c r="W80" s="320"/>
      <c r="Z80" s="320" t="s">
        <v>441</v>
      </c>
      <c r="AA80" s="320"/>
      <c r="AD80" s="320" t="s">
        <v>441</v>
      </c>
      <c r="AE80" s="320"/>
      <c r="AH80" s="320" t="s">
        <v>441</v>
      </c>
      <c r="AI80" s="320"/>
      <c r="AL80" s="320" t="s">
        <v>441</v>
      </c>
      <c r="AM80" s="320"/>
      <c r="AP80" s="320" t="s">
        <v>441</v>
      </c>
      <c r="AQ80" s="320"/>
      <c r="AT80" s="139"/>
      <c r="AV80" s="314"/>
      <c r="AW80" s="314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14"/>
      <c r="AW81" s="314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14"/>
      <c r="AW82" s="314"/>
      <c r="BB82" s="169"/>
      <c r="BC82" s="169"/>
      <c r="BD82" s="169"/>
    </row>
    <row r="83" spans="1:56" x14ac:dyDescent="0.3">
      <c r="A83" s="138"/>
      <c r="B83" s="326" t="s">
        <v>518</v>
      </c>
      <c r="C83" s="324"/>
      <c r="F83" s="326" t="s">
        <v>519</v>
      </c>
      <c r="G83" s="324"/>
      <c r="J83" s="326" t="s">
        <v>633</v>
      </c>
      <c r="K83" s="324"/>
      <c r="N83" s="326" t="s">
        <v>520</v>
      </c>
      <c r="O83" s="324"/>
      <c r="R83" s="326" t="s">
        <v>521</v>
      </c>
      <c r="S83" s="324"/>
      <c r="V83" s="323" t="s">
        <v>13</v>
      </c>
      <c r="W83" s="324"/>
      <c r="Z83" s="326" t="s">
        <v>522</v>
      </c>
      <c r="AA83" s="324"/>
      <c r="AD83" s="326" t="s">
        <v>523</v>
      </c>
      <c r="AE83" s="324"/>
      <c r="AH83" s="326" t="s">
        <v>524</v>
      </c>
      <c r="AI83" s="324"/>
      <c r="AL83" s="326" t="s">
        <v>640</v>
      </c>
      <c r="AM83" s="324"/>
      <c r="AP83" s="326" t="s">
        <v>525</v>
      </c>
      <c r="AQ83" s="324"/>
      <c r="AT83" s="139"/>
      <c r="AV83" s="314"/>
      <c r="AW83" s="314"/>
      <c r="BB83" s="169"/>
      <c r="BC83" s="169"/>
      <c r="BD83" s="169"/>
    </row>
    <row r="84" spans="1:56" x14ac:dyDescent="0.3">
      <c r="A84" s="138"/>
      <c r="AT84" s="139"/>
      <c r="AV84" s="314"/>
      <c r="AW84" s="314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22"/>
      <c r="AW85" s="322"/>
    </row>
    <row r="86" spans="1:56" x14ac:dyDescent="0.3">
      <c r="A86" s="138"/>
      <c r="B86" s="176" t="s">
        <v>575</v>
      </c>
      <c r="C86" s="176" t="s">
        <v>576</v>
      </c>
      <c r="D86" s="315">
        <v>408</v>
      </c>
      <c r="E86" s="316"/>
      <c r="F86" s="176" t="s">
        <v>575</v>
      </c>
      <c r="G86" s="176" t="s">
        <v>576</v>
      </c>
      <c r="H86" s="323">
        <v>481</v>
      </c>
      <c r="I86" s="324"/>
      <c r="J86" s="176" t="s">
        <v>575</v>
      </c>
      <c r="K86" s="176" t="s">
        <v>576</v>
      </c>
      <c r="L86" s="323">
        <v>346</v>
      </c>
      <c r="M86" s="324"/>
      <c r="N86" s="176" t="s">
        <v>575</v>
      </c>
      <c r="O86" s="176" t="s">
        <v>576</v>
      </c>
      <c r="P86" s="323">
        <v>291</v>
      </c>
      <c r="Q86" s="324"/>
      <c r="R86" s="176" t="s">
        <v>575</v>
      </c>
      <c r="S86" s="176" t="s">
        <v>576</v>
      </c>
      <c r="T86" s="315">
        <v>348.6</v>
      </c>
      <c r="U86" s="316"/>
      <c r="V86" s="176" t="s">
        <v>575</v>
      </c>
      <c r="W86" s="176" t="s">
        <v>576</v>
      </c>
      <c r="X86" s="323">
        <v>400</v>
      </c>
      <c r="Y86" s="324"/>
      <c r="Z86" s="176" t="s">
        <v>575</v>
      </c>
      <c r="AA86" s="176" t="s">
        <v>576</v>
      </c>
      <c r="AB86" s="323">
        <v>408</v>
      </c>
      <c r="AC86" s="324"/>
      <c r="AD86" s="176" t="s">
        <v>575</v>
      </c>
      <c r="AE86" s="176" t="s">
        <v>576</v>
      </c>
      <c r="AF86" s="323">
        <v>418</v>
      </c>
      <c r="AG86" s="324"/>
      <c r="AH86" s="176" t="s">
        <v>575</v>
      </c>
      <c r="AI86" s="176" t="s">
        <v>576</v>
      </c>
      <c r="AJ86" s="323">
        <v>421</v>
      </c>
      <c r="AK86" s="324"/>
      <c r="AL86" s="176" t="s">
        <v>575</v>
      </c>
      <c r="AM86" s="176" t="s">
        <v>576</v>
      </c>
      <c r="AN86" s="323">
        <v>503</v>
      </c>
      <c r="AO86" s="324"/>
      <c r="AP86" s="176" t="s">
        <v>575</v>
      </c>
      <c r="AQ86" s="176" t="s">
        <v>576</v>
      </c>
      <c r="AR86" s="315">
        <v>321</v>
      </c>
      <c r="AS86" s="316"/>
      <c r="AT86" s="139"/>
      <c r="AV86" s="314">
        <f>D86+H86+L86+P86+T86+X86+AB86+AF86+AJ86+AN86+AR86</f>
        <v>4345.6000000000004</v>
      </c>
      <c r="AW86" s="314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14"/>
      <c r="AW87" s="314"/>
      <c r="BB87" s="169"/>
      <c r="BC87" s="169"/>
      <c r="BD87" s="169"/>
    </row>
    <row r="88" spans="1:56" x14ac:dyDescent="0.3">
      <c r="A88" s="138"/>
      <c r="B88" s="320" t="s">
        <v>441</v>
      </c>
      <c r="C88" s="320"/>
      <c r="F88" s="320" t="s">
        <v>441</v>
      </c>
      <c r="G88" s="320"/>
      <c r="J88" s="320" t="s">
        <v>441</v>
      </c>
      <c r="K88" s="320"/>
      <c r="N88" s="320" t="s">
        <v>441</v>
      </c>
      <c r="O88" s="320"/>
      <c r="R88" s="320" t="s">
        <v>441</v>
      </c>
      <c r="S88" s="320"/>
      <c r="V88" s="320" t="s">
        <v>441</v>
      </c>
      <c r="W88" s="320"/>
      <c r="Z88" s="320" t="s">
        <v>441</v>
      </c>
      <c r="AA88" s="320"/>
      <c r="AD88" s="320" t="s">
        <v>441</v>
      </c>
      <c r="AE88" s="320"/>
      <c r="AH88" s="318" t="s">
        <v>593</v>
      </c>
      <c r="AI88" s="319"/>
      <c r="AL88" s="318" t="s">
        <v>593</v>
      </c>
      <c r="AM88" s="319"/>
      <c r="AP88" s="320" t="s">
        <v>441</v>
      </c>
      <c r="AQ88" s="320"/>
      <c r="AT88" s="139"/>
      <c r="AV88" s="314"/>
      <c r="AW88" s="314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14"/>
      <c r="AW89" s="314"/>
      <c r="BB89" s="178"/>
      <c r="BC89" s="178"/>
      <c r="BD89" s="179"/>
    </row>
    <row r="90" spans="1:56" x14ac:dyDescent="0.3">
      <c r="A90" s="138"/>
      <c r="R90" s="183"/>
      <c r="AT90" s="139"/>
      <c r="AV90" s="314"/>
      <c r="AW90" s="314"/>
    </row>
    <row r="91" spans="1:56" x14ac:dyDescent="0.3">
      <c r="A91" s="138"/>
      <c r="B91" s="326" t="s">
        <v>526</v>
      </c>
      <c r="C91" s="324"/>
      <c r="F91" s="326" t="s">
        <v>527</v>
      </c>
      <c r="G91" s="324"/>
      <c r="J91" s="326" t="s">
        <v>528</v>
      </c>
      <c r="K91" s="324"/>
      <c r="N91" s="326" t="s">
        <v>529</v>
      </c>
      <c r="O91" s="324"/>
      <c r="R91" s="323" t="s">
        <v>19</v>
      </c>
      <c r="S91" s="324"/>
      <c r="V91" s="326" t="s">
        <v>87</v>
      </c>
      <c r="W91" s="324"/>
      <c r="Z91" s="326" t="s">
        <v>88</v>
      </c>
      <c r="AA91" s="324"/>
      <c r="AD91" s="326" t="s">
        <v>107</v>
      </c>
      <c r="AE91" s="324"/>
      <c r="AH91" s="326" t="s">
        <v>106</v>
      </c>
      <c r="AI91" s="324"/>
      <c r="AL91" s="326" t="s">
        <v>105</v>
      </c>
      <c r="AM91" s="324"/>
      <c r="AP91" s="326" t="s">
        <v>104</v>
      </c>
      <c r="AQ91" s="324"/>
      <c r="AT91" s="139"/>
      <c r="AV91" s="314"/>
      <c r="AW91" s="314"/>
      <c r="BB91" s="177"/>
      <c r="BC91" s="178"/>
      <c r="BD91" s="179"/>
    </row>
    <row r="92" spans="1:56" x14ac:dyDescent="0.3">
      <c r="A92" s="138"/>
      <c r="AT92" s="139"/>
      <c r="AV92" s="314"/>
      <c r="AW92" s="314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22"/>
      <c r="AW93" s="322"/>
    </row>
    <row r="94" spans="1:56" x14ac:dyDescent="0.3">
      <c r="A94" s="138"/>
      <c r="B94" s="176" t="s">
        <v>575</v>
      </c>
      <c r="C94" s="176" t="s">
        <v>576</v>
      </c>
      <c r="D94" s="323">
        <v>389</v>
      </c>
      <c r="E94" s="324"/>
      <c r="F94" s="176" t="s">
        <v>575</v>
      </c>
      <c r="G94" s="176" t="s">
        <v>576</v>
      </c>
      <c r="H94" s="323">
        <v>448</v>
      </c>
      <c r="I94" s="324"/>
      <c r="J94" s="176" t="s">
        <v>575</v>
      </c>
      <c r="K94" s="176" t="s">
        <v>576</v>
      </c>
      <c r="L94" s="323">
        <v>304</v>
      </c>
      <c r="M94" s="324"/>
      <c r="N94" s="176" t="s">
        <v>575</v>
      </c>
      <c r="O94" s="176" t="s">
        <v>576</v>
      </c>
      <c r="P94" s="315">
        <v>339.23</v>
      </c>
      <c r="Q94" s="316"/>
      <c r="R94" s="176" t="s">
        <v>575</v>
      </c>
      <c r="S94" s="176" t="s">
        <v>576</v>
      </c>
      <c r="T94" s="323">
        <v>503</v>
      </c>
      <c r="U94" s="324"/>
      <c r="V94" s="176" t="s">
        <v>575</v>
      </c>
      <c r="W94" s="176" t="s">
        <v>576</v>
      </c>
      <c r="X94" s="323">
        <v>433</v>
      </c>
      <c r="Y94" s="324"/>
      <c r="Z94" s="176" t="s">
        <v>575</v>
      </c>
      <c r="AA94" s="176" t="s">
        <v>576</v>
      </c>
      <c r="AB94" s="323">
        <v>405</v>
      </c>
      <c r="AC94" s="324"/>
      <c r="AD94" s="176" t="s">
        <v>575</v>
      </c>
      <c r="AE94" s="176" t="s">
        <v>576</v>
      </c>
      <c r="AF94" s="323">
        <v>418</v>
      </c>
      <c r="AG94" s="324"/>
      <c r="AH94" s="176" t="s">
        <v>575</v>
      </c>
      <c r="AI94" s="176" t="s">
        <v>576</v>
      </c>
      <c r="AJ94" s="315">
        <v>344</v>
      </c>
      <c r="AK94" s="316"/>
      <c r="AL94" s="176" t="s">
        <v>575</v>
      </c>
      <c r="AM94" s="176" t="s">
        <v>576</v>
      </c>
      <c r="AN94" s="323">
        <v>417</v>
      </c>
      <c r="AO94" s="324"/>
      <c r="AP94" s="176" t="s">
        <v>575</v>
      </c>
      <c r="AQ94" s="176" t="s">
        <v>576</v>
      </c>
      <c r="AR94" s="323">
        <v>384</v>
      </c>
      <c r="AS94" s="324"/>
      <c r="AT94" s="139"/>
      <c r="AV94" s="314">
        <f>D94+H94+L94+P94+T94+X94+AB94+AF94+AJ94+AN94+AR94</f>
        <v>4384.2299999999996</v>
      </c>
      <c r="AW94" s="314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14"/>
      <c r="AW95" s="314"/>
    </row>
    <row r="96" spans="1:56" x14ac:dyDescent="0.3">
      <c r="A96" s="138"/>
      <c r="B96" s="320" t="s">
        <v>441</v>
      </c>
      <c r="C96" s="320"/>
      <c r="F96" s="318" t="s">
        <v>593</v>
      </c>
      <c r="G96" s="319"/>
      <c r="J96" s="318" t="s">
        <v>593</v>
      </c>
      <c r="K96" s="319"/>
      <c r="N96" s="318" t="s">
        <v>593</v>
      </c>
      <c r="O96" s="319"/>
      <c r="R96" s="318" t="s">
        <v>593</v>
      </c>
      <c r="S96" s="319"/>
      <c r="V96" s="318" t="s">
        <v>593</v>
      </c>
      <c r="W96" s="319"/>
      <c r="Z96" s="320" t="s">
        <v>441</v>
      </c>
      <c r="AA96" s="320"/>
      <c r="AD96" s="320" t="s">
        <v>441</v>
      </c>
      <c r="AE96" s="320"/>
      <c r="AH96" s="320" t="s">
        <v>441</v>
      </c>
      <c r="AI96" s="320"/>
      <c r="AL96" s="320" t="s">
        <v>441</v>
      </c>
      <c r="AM96" s="320"/>
      <c r="AP96" s="320" t="s">
        <v>441</v>
      </c>
      <c r="AQ96" s="320"/>
      <c r="AT96" s="139"/>
      <c r="AV96" s="314"/>
      <c r="AW96" s="314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14"/>
      <c r="AW97" s="314"/>
      <c r="BB97" s="178"/>
      <c r="BC97" s="178"/>
      <c r="BD97" s="179"/>
    </row>
    <row r="98" spans="1:56" x14ac:dyDescent="0.3">
      <c r="A98" s="138"/>
      <c r="AT98" s="139"/>
      <c r="AV98" s="314"/>
      <c r="AW98" s="314"/>
    </row>
    <row r="99" spans="1:56" x14ac:dyDescent="0.3">
      <c r="A99" s="138"/>
      <c r="B99" s="326" t="s">
        <v>163</v>
      </c>
      <c r="C99" s="324"/>
      <c r="F99" s="326" t="s">
        <v>530</v>
      </c>
      <c r="G99" s="324"/>
      <c r="J99" s="323" t="s">
        <v>20</v>
      </c>
      <c r="K99" s="324"/>
      <c r="N99" s="326" t="s">
        <v>531</v>
      </c>
      <c r="O99" s="324"/>
      <c r="R99" s="326" t="s">
        <v>636</v>
      </c>
      <c r="S99" s="324"/>
      <c r="V99" s="326" t="s">
        <v>532</v>
      </c>
      <c r="W99" s="324"/>
      <c r="Z99" s="166" t="s">
        <v>21</v>
      </c>
      <c r="AA99" s="165"/>
      <c r="AD99" s="323" t="s">
        <v>22</v>
      </c>
      <c r="AE99" s="324"/>
      <c r="AH99" s="326" t="s">
        <v>77</v>
      </c>
      <c r="AI99" s="324"/>
      <c r="AL99" s="326" t="s">
        <v>78</v>
      </c>
      <c r="AM99" s="324"/>
      <c r="AP99" s="326" t="s">
        <v>79</v>
      </c>
      <c r="AQ99" s="324"/>
      <c r="AT99" s="139"/>
      <c r="AV99" s="314"/>
      <c r="AW99" s="314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14"/>
      <c r="AW100" s="314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22"/>
      <c r="AW101" s="322"/>
    </row>
    <row r="102" spans="1:56" x14ac:dyDescent="0.3">
      <c r="A102" s="138"/>
      <c r="B102" s="176" t="s">
        <v>575</v>
      </c>
      <c r="C102" s="176" t="s">
        <v>576</v>
      </c>
      <c r="D102" s="323">
        <v>326</v>
      </c>
      <c r="E102" s="324"/>
      <c r="F102" s="176" t="s">
        <v>575</v>
      </c>
      <c r="G102" s="176" t="s">
        <v>576</v>
      </c>
      <c r="H102" s="315">
        <v>298.20999999999998</v>
      </c>
      <c r="I102" s="316"/>
      <c r="J102" s="176" t="s">
        <v>575</v>
      </c>
      <c r="K102" s="176" t="s">
        <v>576</v>
      </c>
      <c r="L102" s="315">
        <v>415</v>
      </c>
      <c r="M102" s="316"/>
      <c r="N102" s="176" t="s">
        <v>575</v>
      </c>
      <c r="O102" s="176" t="s">
        <v>576</v>
      </c>
      <c r="P102" s="323">
        <v>395</v>
      </c>
      <c r="Q102" s="324"/>
      <c r="R102" s="176" t="s">
        <v>575</v>
      </c>
      <c r="S102" s="176" t="s">
        <v>576</v>
      </c>
      <c r="T102" s="323">
        <v>404</v>
      </c>
      <c r="U102" s="324"/>
      <c r="V102" s="176" t="s">
        <v>575</v>
      </c>
      <c r="W102" s="176" t="s">
        <v>576</v>
      </c>
      <c r="X102" s="315">
        <v>359.56</v>
      </c>
      <c r="Y102" s="316"/>
      <c r="Z102" s="176" t="s">
        <v>575</v>
      </c>
      <c r="AA102" s="176" t="s">
        <v>576</v>
      </c>
      <c r="AB102" s="315">
        <v>460.68</v>
      </c>
      <c r="AC102" s="316"/>
      <c r="AD102" s="176" t="s">
        <v>575</v>
      </c>
      <c r="AE102" s="176" t="s">
        <v>576</v>
      </c>
      <c r="AF102" s="323">
        <v>431</v>
      </c>
      <c r="AG102" s="324"/>
      <c r="AH102" s="176" t="s">
        <v>575</v>
      </c>
      <c r="AI102" s="176" t="s">
        <v>576</v>
      </c>
      <c r="AJ102" s="315">
        <v>409</v>
      </c>
      <c r="AK102" s="316"/>
      <c r="AL102" s="176" t="s">
        <v>575</v>
      </c>
      <c r="AM102" s="176" t="s">
        <v>576</v>
      </c>
      <c r="AN102" s="323">
        <v>359</v>
      </c>
      <c r="AO102" s="324"/>
      <c r="AP102" s="176" t="s">
        <v>575</v>
      </c>
      <c r="AQ102" s="176" t="s">
        <v>576</v>
      </c>
      <c r="AR102" s="323">
        <v>414</v>
      </c>
      <c r="AS102" s="324"/>
      <c r="AT102" s="139"/>
      <c r="AV102" s="314">
        <f>D102+H102+L102+P102+T102+X102+AB102+AF102+AJ102+AN102+AR102</f>
        <v>4271.45</v>
      </c>
      <c r="AW102" s="314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14"/>
      <c r="AW103" s="314"/>
    </row>
    <row r="104" spans="1:56" x14ac:dyDescent="0.3">
      <c r="A104" s="138"/>
      <c r="B104" s="320" t="s">
        <v>441</v>
      </c>
      <c r="C104" s="320"/>
      <c r="F104" s="320" t="s">
        <v>441</v>
      </c>
      <c r="G104" s="320"/>
      <c r="J104" s="320" t="s">
        <v>441</v>
      </c>
      <c r="K104" s="320"/>
      <c r="N104" s="318" t="s">
        <v>593</v>
      </c>
      <c r="O104" s="319"/>
      <c r="R104" s="320" t="s">
        <v>441</v>
      </c>
      <c r="S104" s="320"/>
      <c r="V104" s="320" t="s">
        <v>441</v>
      </c>
      <c r="W104" s="320"/>
      <c r="Z104" s="321" t="s">
        <v>441</v>
      </c>
      <c r="AA104" s="321"/>
      <c r="AD104" s="320" t="s">
        <v>441</v>
      </c>
      <c r="AE104" s="320"/>
      <c r="AH104" s="320" t="s">
        <v>441</v>
      </c>
      <c r="AI104" s="320"/>
      <c r="AL104" s="320" t="s">
        <v>441</v>
      </c>
      <c r="AM104" s="320"/>
      <c r="AP104" s="320" t="s">
        <v>441</v>
      </c>
      <c r="AQ104" s="320"/>
      <c r="AT104" s="139"/>
      <c r="AV104" s="314"/>
      <c r="AW104" s="314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14"/>
      <c r="AW105" s="314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14"/>
      <c r="AW106" s="314"/>
    </row>
    <row r="107" spans="1:56" x14ac:dyDescent="0.3">
      <c r="A107" s="138"/>
      <c r="B107" s="326" t="s">
        <v>80</v>
      </c>
      <c r="C107" s="324"/>
      <c r="F107" s="326" t="s">
        <v>166</v>
      </c>
      <c r="G107" s="324"/>
      <c r="J107" s="323" t="s">
        <v>23</v>
      </c>
      <c r="K107" s="324"/>
      <c r="N107" s="326" t="s">
        <v>533</v>
      </c>
      <c r="O107" s="324"/>
      <c r="R107" s="326" t="s">
        <v>534</v>
      </c>
      <c r="S107" s="324"/>
      <c r="V107" s="326" t="s">
        <v>535</v>
      </c>
      <c r="W107" s="324"/>
      <c r="Z107" s="326" t="s">
        <v>536</v>
      </c>
      <c r="AA107" s="324"/>
      <c r="AD107" s="323" t="s">
        <v>24</v>
      </c>
      <c r="AE107" s="324"/>
      <c r="AH107" s="326" t="s">
        <v>537</v>
      </c>
      <c r="AI107" s="324"/>
      <c r="AL107" s="326" t="s">
        <v>538</v>
      </c>
      <c r="AM107" s="324"/>
      <c r="AP107" s="326" t="s">
        <v>539</v>
      </c>
      <c r="AQ107" s="324"/>
      <c r="AT107" s="139"/>
      <c r="AV107" s="314"/>
      <c r="AW107" s="314"/>
      <c r="BB107" s="177"/>
      <c r="BC107" s="178"/>
      <c r="BD107" s="179"/>
    </row>
    <row r="108" spans="1:56" x14ac:dyDescent="0.3">
      <c r="A108" s="138"/>
      <c r="AT108" s="139"/>
      <c r="AV108" s="314"/>
      <c r="AW108" s="314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22"/>
      <c r="AW109" s="322"/>
    </row>
    <row r="110" spans="1:56" x14ac:dyDescent="0.3">
      <c r="A110" s="138"/>
      <c r="B110" s="176" t="s">
        <v>575</v>
      </c>
      <c r="C110" s="176" t="s">
        <v>576</v>
      </c>
      <c r="D110" s="315">
        <v>425</v>
      </c>
      <c r="E110" s="316"/>
      <c r="F110" s="176" t="s">
        <v>575</v>
      </c>
      <c r="G110" s="176" t="s">
        <v>576</v>
      </c>
      <c r="H110" s="315">
        <v>356.41</v>
      </c>
      <c r="I110" s="316"/>
      <c r="J110" s="176" t="s">
        <v>575</v>
      </c>
      <c r="K110" s="176" t="s">
        <v>576</v>
      </c>
      <c r="L110" s="315">
        <v>409</v>
      </c>
      <c r="M110" s="316"/>
      <c r="N110" s="176" t="s">
        <v>575</v>
      </c>
      <c r="O110" s="176" t="s">
        <v>576</v>
      </c>
      <c r="P110" s="315">
        <v>416</v>
      </c>
      <c r="Q110" s="316"/>
      <c r="R110" s="176" t="s">
        <v>575</v>
      </c>
      <c r="S110" s="176" t="s">
        <v>576</v>
      </c>
      <c r="T110" s="315">
        <v>419</v>
      </c>
      <c r="U110" s="316"/>
      <c r="V110" s="176" t="s">
        <v>575</v>
      </c>
      <c r="W110" s="176" t="s">
        <v>576</v>
      </c>
      <c r="X110" s="315">
        <v>413</v>
      </c>
      <c r="Y110" s="316"/>
      <c r="Z110" s="176" t="s">
        <v>575</v>
      </c>
      <c r="AA110" s="176" t="s">
        <v>576</v>
      </c>
      <c r="AB110" s="315">
        <v>315.51</v>
      </c>
      <c r="AC110" s="316"/>
      <c r="AD110" s="176" t="s">
        <v>575</v>
      </c>
      <c r="AE110" s="176" t="s">
        <v>576</v>
      </c>
      <c r="AF110" s="315">
        <v>431</v>
      </c>
      <c r="AG110" s="316"/>
      <c r="AH110" s="176" t="s">
        <v>575</v>
      </c>
      <c r="AI110" s="176" t="s">
        <v>576</v>
      </c>
      <c r="AJ110" s="315">
        <v>409</v>
      </c>
      <c r="AK110" s="316"/>
      <c r="AL110" s="176" t="s">
        <v>575</v>
      </c>
      <c r="AM110" s="176" t="s">
        <v>576</v>
      </c>
      <c r="AN110" s="315">
        <v>428</v>
      </c>
      <c r="AO110" s="316"/>
      <c r="AP110" s="176" t="s">
        <v>575</v>
      </c>
      <c r="AQ110" s="176" t="s">
        <v>576</v>
      </c>
      <c r="AR110" s="315">
        <v>412</v>
      </c>
      <c r="AS110" s="316"/>
      <c r="AT110" s="184"/>
      <c r="AV110" s="314">
        <f>D110+H110+L110+P110+T110+X110+AB110+AF110+AJ110+AN110+AR110</f>
        <v>4433.92</v>
      </c>
      <c r="AW110" s="314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14"/>
      <c r="AW111" s="314"/>
    </row>
    <row r="112" spans="1:56" x14ac:dyDescent="0.3">
      <c r="A112" s="138"/>
      <c r="B112" s="320" t="s">
        <v>441</v>
      </c>
      <c r="C112" s="320"/>
      <c r="F112" s="320" t="s">
        <v>441</v>
      </c>
      <c r="G112" s="320"/>
      <c r="J112" s="320" t="s">
        <v>441</v>
      </c>
      <c r="K112" s="320"/>
      <c r="N112" s="320" t="s">
        <v>441</v>
      </c>
      <c r="O112" s="320"/>
      <c r="R112" s="320" t="s">
        <v>441</v>
      </c>
      <c r="S112" s="320"/>
      <c r="V112" s="320" t="s">
        <v>441</v>
      </c>
      <c r="W112" s="320"/>
      <c r="Z112" s="320" t="s">
        <v>441</v>
      </c>
      <c r="AA112" s="320"/>
      <c r="AD112" s="320" t="s">
        <v>441</v>
      </c>
      <c r="AE112" s="320"/>
      <c r="AH112" s="320" t="s">
        <v>441</v>
      </c>
      <c r="AI112" s="320"/>
      <c r="AL112" s="320" t="s">
        <v>441</v>
      </c>
      <c r="AM112" s="320"/>
      <c r="AP112" s="320" t="s">
        <v>595</v>
      </c>
      <c r="AQ112" s="320"/>
      <c r="AT112" s="139"/>
      <c r="AV112" s="314"/>
      <c r="AW112" s="314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14"/>
      <c r="AW113" s="314"/>
      <c r="BB113" s="178"/>
      <c r="BC113" s="178"/>
      <c r="BD113" s="179"/>
    </row>
    <row r="114" spans="1:56" x14ac:dyDescent="0.3">
      <c r="A114" s="138"/>
      <c r="AT114" s="139"/>
      <c r="AV114" s="314"/>
      <c r="AW114" s="314"/>
    </row>
    <row r="115" spans="1:56" x14ac:dyDescent="0.3">
      <c r="A115" s="138"/>
      <c r="B115" s="173"/>
      <c r="F115" s="173"/>
      <c r="I115" s="173"/>
      <c r="Q115" s="173"/>
      <c r="U115" s="173"/>
      <c r="Z115" s="325" t="s">
        <v>709</v>
      </c>
      <c r="AA115" s="325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14"/>
      <c r="AW115" s="314"/>
    </row>
    <row r="116" spans="1:56" x14ac:dyDescent="0.3">
      <c r="A116" s="138"/>
      <c r="B116" s="326" t="s">
        <v>540</v>
      </c>
      <c r="C116" s="324"/>
      <c r="F116" s="326" t="s">
        <v>541</v>
      </c>
      <c r="G116" s="324"/>
      <c r="J116" s="326" t="s">
        <v>542</v>
      </c>
      <c r="K116" s="324"/>
      <c r="N116" s="326" t="s">
        <v>543</v>
      </c>
      <c r="O116" s="324"/>
      <c r="R116" s="323" t="s">
        <v>25</v>
      </c>
      <c r="S116" s="324"/>
      <c r="V116" s="326" t="s">
        <v>544</v>
      </c>
      <c r="W116" s="324"/>
      <c r="Z116" s="326" t="s">
        <v>710</v>
      </c>
      <c r="AA116" s="324"/>
      <c r="AD116" s="323" t="s">
        <v>26</v>
      </c>
      <c r="AE116" s="324"/>
      <c r="AH116" s="326" t="s">
        <v>711</v>
      </c>
      <c r="AI116" s="324"/>
      <c r="AL116" s="326" t="s">
        <v>651</v>
      </c>
      <c r="AM116" s="324"/>
      <c r="AP116" s="326" t="s">
        <v>712</v>
      </c>
      <c r="AQ116" s="324"/>
      <c r="AT116" s="139"/>
      <c r="AV116" s="314"/>
      <c r="AW116" s="314"/>
      <c r="BB116" s="177"/>
      <c r="BC116" s="178"/>
      <c r="BD116" s="179"/>
    </row>
    <row r="117" spans="1:56" x14ac:dyDescent="0.3">
      <c r="A117" s="138"/>
      <c r="AT117" s="139"/>
      <c r="AV117" s="314"/>
      <c r="AW117" s="314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22"/>
      <c r="AW118" s="322"/>
    </row>
    <row r="119" spans="1:56" x14ac:dyDescent="0.3">
      <c r="A119" s="138"/>
      <c r="B119" s="176" t="s">
        <v>575</v>
      </c>
      <c r="C119" s="176" t="s">
        <v>576</v>
      </c>
      <c r="D119" s="323">
        <v>408</v>
      </c>
      <c r="E119" s="324"/>
      <c r="F119" s="176" t="s">
        <v>575</v>
      </c>
      <c r="G119" s="176" t="s">
        <v>576</v>
      </c>
      <c r="H119" s="323">
        <v>362</v>
      </c>
      <c r="I119" s="324"/>
      <c r="J119" s="176" t="s">
        <v>575</v>
      </c>
      <c r="K119" s="176" t="s">
        <v>576</v>
      </c>
      <c r="L119" s="315">
        <v>303</v>
      </c>
      <c r="M119" s="316"/>
      <c r="N119" s="176" t="s">
        <v>575</v>
      </c>
      <c r="O119" s="176" t="s">
        <v>576</v>
      </c>
      <c r="P119" s="315">
        <v>336.96</v>
      </c>
      <c r="Q119" s="316"/>
      <c r="R119" s="176" t="s">
        <v>575</v>
      </c>
      <c r="S119" s="176" t="s">
        <v>576</v>
      </c>
      <c r="T119" s="315">
        <v>432</v>
      </c>
      <c r="U119" s="316"/>
      <c r="V119" s="176" t="s">
        <v>575</v>
      </c>
      <c r="W119" s="176" t="s">
        <v>576</v>
      </c>
      <c r="X119" s="315">
        <v>567</v>
      </c>
      <c r="Y119" s="316"/>
      <c r="Z119" s="176" t="s">
        <v>575</v>
      </c>
      <c r="AA119" s="176" t="s">
        <v>576</v>
      </c>
      <c r="AB119" s="315">
        <v>543.54999999999995</v>
      </c>
      <c r="AC119" s="316"/>
      <c r="AD119" s="176" t="s">
        <v>575</v>
      </c>
      <c r="AE119" s="176" t="s">
        <v>576</v>
      </c>
      <c r="AF119" s="323">
        <v>429</v>
      </c>
      <c r="AG119" s="324"/>
      <c r="AH119" s="176" t="s">
        <v>575</v>
      </c>
      <c r="AI119" s="176" t="s">
        <v>576</v>
      </c>
      <c r="AJ119" s="323">
        <v>346</v>
      </c>
      <c r="AK119" s="324"/>
      <c r="AL119" s="176" t="s">
        <v>575</v>
      </c>
      <c r="AM119" s="176" t="s">
        <v>576</v>
      </c>
      <c r="AN119" s="323">
        <v>381</v>
      </c>
      <c r="AO119" s="324"/>
      <c r="AP119" s="176" t="s">
        <v>575</v>
      </c>
      <c r="AQ119" s="176" t="s">
        <v>576</v>
      </c>
      <c r="AR119" s="323">
        <v>394</v>
      </c>
      <c r="AS119" s="324"/>
      <c r="AT119" s="139"/>
      <c r="AV119" s="314">
        <f>D119+H119+L119+P119+T119+X119+AB119+AF119+AJ119+AN119+AR119</f>
        <v>4502.51</v>
      </c>
      <c r="AW119" s="314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14"/>
      <c r="AW120" s="314"/>
    </row>
    <row r="121" spans="1:56" x14ac:dyDescent="0.3">
      <c r="A121" s="138"/>
      <c r="B121" s="320" t="s">
        <v>441</v>
      </c>
      <c r="C121" s="320"/>
      <c r="F121" s="320" t="s">
        <v>441</v>
      </c>
      <c r="G121" s="320"/>
      <c r="J121" s="320" t="s">
        <v>441</v>
      </c>
      <c r="K121" s="320"/>
      <c r="N121" s="320" t="s">
        <v>441</v>
      </c>
      <c r="O121" s="320"/>
      <c r="R121" s="321" t="s">
        <v>441</v>
      </c>
      <c r="S121" s="321"/>
      <c r="V121" s="318" t="s">
        <v>593</v>
      </c>
      <c r="W121" s="319"/>
      <c r="Z121" s="320" t="s">
        <v>441</v>
      </c>
      <c r="AA121" s="320"/>
      <c r="AD121" s="318" t="s">
        <v>593</v>
      </c>
      <c r="AE121" s="319"/>
      <c r="AH121" s="321"/>
      <c r="AI121" s="321"/>
      <c r="AL121" s="321"/>
      <c r="AM121" s="321"/>
      <c r="AP121" s="320" t="s">
        <v>441</v>
      </c>
      <c r="AQ121" s="320"/>
      <c r="AT121" s="139"/>
      <c r="AV121" s="314"/>
      <c r="AW121" s="314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14"/>
      <c r="AW122" s="314"/>
      <c r="BB122" s="178"/>
      <c r="BC122" s="178"/>
      <c r="BD122" s="179"/>
    </row>
    <row r="123" spans="1:56" x14ac:dyDescent="0.3">
      <c r="A123" s="138"/>
      <c r="C123" s="181"/>
      <c r="AT123" s="139"/>
      <c r="AV123" s="314"/>
      <c r="AW123" s="314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14"/>
      <c r="AW124" s="314"/>
    </row>
    <row r="125" spans="1:56" x14ac:dyDescent="0.3">
      <c r="A125" s="138"/>
      <c r="B125" s="326" t="s">
        <v>546</v>
      </c>
      <c r="C125" s="324"/>
      <c r="F125" s="323" t="s">
        <v>27</v>
      </c>
      <c r="G125" s="324"/>
      <c r="J125" s="326" t="s">
        <v>547</v>
      </c>
      <c r="K125" s="324"/>
      <c r="N125" s="326" t="s">
        <v>649</v>
      </c>
      <c r="O125" s="324"/>
      <c r="R125" s="326" t="s">
        <v>548</v>
      </c>
      <c r="S125" s="324"/>
      <c r="V125" s="326" t="s">
        <v>549</v>
      </c>
      <c r="W125" s="324"/>
      <c r="Z125" s="326" t="s">
        <v>550</v>
      </c>
      <c r="AA125" s="324"/>
      <c r="AD125" s="326" t="s">
        <v>551</v>
      </c>
      <c r="AE125" s="324"/>
      <c r="AH125" s="326" t="s">
        <v>641</v>
      </c>
      <c r="AI125" s="324"/>
      <c r="AL125" s="326" t="s">
        <v>552</v>
      </c>
      <c r="AM125" s="324"/>
      <c r="AP125" s="326" t="s">
        <v>713</v>
      </c>
      <c r="AQ125" s="324"/>
      <c r="AT125" s="139"/>
      <c r="AV125" s="314"/>
      <c r="AW125" s="314"/>
      <c r="BB125" s="177"/>
      <c r="BC125" s="178"/>
      <c r="BD125" s="179"/>
    </row>
    <row r="126" spans="1:56" x14ac:dyDescent="0.3">
      <c r="A126" s="138"/>
      <c r="AT126" s="139"/>
      <c r="AV126" s="314"/>
      <c r="AW126" s="314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22"/>
      <c r="AW127" s="322"/>
    </row>
    <row r="128" spans="1:56" x14ac:dyDescent="0.3">
      <c r="A128" s="138"/>
      <c r="B128" s="176" t="s">
        <v>575</v>
      </c>
      <c r="C128" s="176" t="s">
        <v>576</v>
      </c>
      <c r="D128" s="315">
        <v>356.87</v>
      </c>
      <c r="E128" s="316"/>
      <c r="F128" s="176" t="s">
        <v>575</v>
      </c>
      <c r="G128" s="176" t="s">
        <v>576</v>
      </c>
      <c r="H128" s="315">
        <v>438</v>
      </c>
      <c r="I128" s="316"/>
      <c r="J128" s="176" t="s">
        <v>575</v>
      </c>
      <c r="K128" s="176" t="s">
        <v>576</v>
      </c>
      <c r="L128" s="315">
        <v>399</v>
      </c>
      <c r="M128" s="316"/>
      <c r="N128" s="176" t="s">
        <v>575</v>
      </c>
      <c r="O128" s="176" t="s">
        <v>576</v>
      </c>
      <c r="P128" s="315">
        <v>347</v>
      </c>
      <c r="Q128" s="316"/>
      <c r="R128" s="176" t="s">
        <v>575</v>
      </c>
      <c r="S128" s="176" t="s">
        <v>576</v>
      </c>
      <c r="T128" s="315">
        <v>400</v>
      </c>
      <c r="U128" s="316"/>
      <c r="V128" s="176" t="s">
        <v>575</v>
      </c>
      <c r="W128" s="176" t="s">
        <v>576</v>
      </c>
      <c r="X128" s="315">
        <v>375</v>
      </c>
      <c r="Y128" s="316"/>
      <c r="Z128" s="176" t="s">
        <v>575</v>
      </c>
      <c r="AA128" s="176" t="s">
        <v>576</v>
      </c>
      <c r="AB128" s="315">
        <v>416</v>
      </c>
      <c r="AC128" s="316"/>
      <c r="AD128" s="176" t="s">
        <v>575</v>
      </c>
      <c r="AE128" s="176" t="s">
        <v>576</v>
      </c>
      <c r="AF128" s="315">
        <v>408</v>
      </c>
      <c r="AG128" s="316"/>
      <c r="AH128" s="176" t="s">
        <v>575</v>
      </c>
      <c r="AI128" s="176" t="s">
        <v>576</v>
      </c>
      <c r="AJ128" s="315">
        <v>404</v>
      </c>
      <c r="AK128" s="316"/>
      <c r="AL128" s="176" t="s">
        <v>575</v>
      </c>
      <c r="AM128" s="176" t="s">
        <v>576</v>
      </c>
      <c r="AN128" s="315">
        <v>391</v>
      </c>
      <c r="AO128" s="316"/>
      <c r="AP128" s="176" t="s">
        <v>575</v>
      </c>
      <c r="AQ128" s="176" t="s">
        <v>576</v>
      </c>
      <c r="AR128" s="315">
        <v>371</v>
      </c>
      <c r="AS128" s="316"/>
      <c r="AT128" s="139"/>
      <c r="AV128" s="314">
        <f>D128+H128+L128+P128+T128+X128+AB128+AF128+AJ128+AN128+AR128</f>
        <v>4305.87</v>
      </c>
      <c r="AW128" s="314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14"/>
      <c r="AW129" s="314"/>
    </row>
    <row r="130" spans="1:56" x14ac:dyDescent="0.3">
      <c r="A130" s="138"/>
      <c r="B130" s="320" t="s">
        <v>441</v>
      </c>
      <c r="C130" s="320"/>
      <c r="F130" s="320" t="s">
        <v>441</v>
      </c>
      <c r="G130" s="320"/>
      <c r="J130" s="320" t="s">
        <v>441</v>
      </c>
      <c r="K130" s="320"/>
      <c r="N130" s="321"/>
      <c r="O130" s="321"/>
      <c r="R130" s="320" t="s">
        <v>441</v>
      </c>
      <c r="S130" s="320"/>
      <c r="V130" s="320" t="s">
        <v>441</v>
      </c>
      <c r="W130" s="320"/>
      <c r="Z130" s="320" t="s">
        <v>595</v>
      </c>
      <c r="AA130" s="320"/>
      <c r="AD130" s="320" t="s">
        <v>441</v>
      </c>
      <c r="AE130" s="320"/>
      <c r="AH130" s="318" t="s">
        <v>593</v>
      </c>
      <c r="AI130" s="319"/>
      <c r="AL130" s="318" t="s">
        <v>593</v>
      </c>
      <c r="AM130" s="319"/>
      <c r="AP130" s="320" t="s">
        <v>441</v>
      </c>
      <c r="AQ130" s="320"/>
      <c r="AT130" s="139"/>
      <c r="AV130" s="314"/>
      <c r="AW130" s="314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14"/>
      <c r="AW131" s="314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14"/>
      <c r="AW132" s="314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14"/>
      <c r="AW133" s="314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14"/>
      <c r="AW134" s="314"/>
    </row>
    <row r="135" spans="1:56" x14ac:dyDescent="0.3">
      <c r="A135" s="138"/>
      <c r="B135" s="326" t="s">
        <v>610</v>
      </c>
      <c r="C135" s="324"/>
      <c r="F135" s="323" t="s">
        <v>28</v>
      </c>
      <c r="G135" s="324"/>
      <c r="J135" s="326" t="s">
        <v>29</v>
      </c>
      <c r="K135" s="324"/>
      <c r="N135" s="323" t="s">
        <v>31</v>
      </c>
      <c r="O135" s="324"/>
      <c r="R135" s="326" t="s">
        <v>714</v>
      </c>
      <c r="S135" s="324"/>
      <c r="V135" s="323" t="s">
        <v>32</v>
      </c>
      <c r="W135" s="324"/>
      <c r="Z135" s="326" t="s">
        <v>169</v>
      </c>
      <c r="AA135" s="324"/>
      <c r="AD135" s="326" t="s">
        <v>170</v>
      </c>
      <c r="AE135" s="324"/>
      <c r="AH135" s="323" t="s">
        <v>33</v>
      </c>
      <c r="AI135" s="324"/>
      <c r="AL135" s="326" t="s">
        <v>15</v>
      </c>
      <c r="AM135" s="324"/>
      <c r="AP135" s="326" t="s">
        <v>174</v>
      </c>
      <c r="AQ135" s="324"/>
      <c r="AT135" s="139"/>
      <c r="AV135" s="314"/>
      <c r="AW135" s="314"/>
      <c r="BB135" s="177"/>
      <c r="BC135" s="178"/>
      <c r="BD135" s="179"/>
    </row>
    <row r="136" spans="1:56" x14ac:dyDescent="0.3">
      <c r="A136" s="138"/>
      <c r="AT136" s="139"/>
      <c r="AV136" s="314"/>
      <c r="AW136" s="314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22"/>
      <c r="AW137" s="322"/>
    </row>
    <row r="138" spans="1:56" x14ac:dyDescent="0.3">
      <c r="A138" s="138"/>
      <c r="B138" s="150" t="s">
        <v>575</v>
      </c>
      <c r="C138" s="150" t="s">
        <v>576</v>
      </c>
      <c r="D138" s="315">
        <v>391.19</v>
      </c>
      <c r="E138" s="316"/>
      <c r="F138" s="176" t="s">
        <v>575</v>
      </c>
      <c r="G138" s="176" t="s">
        <v>576</v>
      </c>
      <c r="H138" s="315">
        <v>412</v>
      </c>
      <c r="I138" s="316"/>
      <c r="J138" s="176" t="s">
        <v>575</v>
      </c>
      <c r="K138" s="176" t="s">
        <v>576</v>
      </c>
      <c r="L138" s="315">
        <v>384.05</v>
      </c>
      <c r="M138" s="316"/>
      <c r="N138" s="176" t="s">
        <v>575</v>
      </c>
      <c r="O138" s="176" t="s">
        <v>576</v>
      </c>
      <c r="P138" s="315">
        <v>404</v>
      </c>
      <c r="Q138" s="316"/>
      <c r="R138" s="176" t="s">
        <v>575</v>
      </c>
      <c r="S138" s="176" t="s">
        <v>576</v>
      </c>
      <c r="T138" s="315">
        <v>261.81</v>
      </c>
      <c r="U138" s="316"/>
      <c r="V138" s="176" t="s">
        <v>575</v>
      </c>
      <c r="W138" s="176" t="s">
        <v>576</v>
      </c>
      <c r="X138" s="315">
        <v>358</v>
      </c>
      <c r="Y138" s="316"/>
      <c r="Z138" s="176" t="s">
        <v>575</v>
      </c>
      <c r="AA138" s="176" t="s">
        <v>576</v>
      </c>
      <c r="AB138" s="315">
        <v>419</v>
      </c>
      <c r="AC138" s="316"/>
      <c r="AD138" s="176" t="s">
        <v>575</v>
      </c>
      <c r="AE138" s="176" t="s">
        <v>576</v>
      </c>
      <c r="AF138" s="315">
        <v>367.81</v>
      </c>
      <c r="AG138" s="316"/>
      <c r="AH138" s="176" t="s">
        <v>575</v>
      </c>
      <c r="AI138" s="176" t="s">
        <v>576</v>
      </c>
      <c r="AJ138" s="315">
        <v>409</v>
      </c>
      <c r="AK138" s="316"/>
      <c r="AL138" s="176" t="s">
        <v>575</v>
      </c>
      <c r="AM138" s="176" t="s">
        <v>576</v>
      </c>
      <c r="AN138" s="315">
        <v>343</v>
      </c>
      <c r="AO138" s="316"/>
      <c r="AP138" s="176" t="s">
        <v>575</v>
      </c>
      <c r="AQ138" s="176" t="s">
        <v>576</v>
      </c>
      <c r="AR138" s="315">
        <v>394</v>
      </c>
      <c r="AS138" s="316"/>
      <c r="AT138" s="139"/>
      <c r="AV138" s="314">
        <f>D138+H138+L138+P138+T138+X138+AB138+AF138+AJ138+AN138+AR138</f>
        <v>4143.8600000000006</v>
      </c>
      <c r="AW138" s="314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14"/>
      <c r="AW139" s="314"/>
    </row>
    <row r="140" spans="1:56" x14ac:dyDescent="0.3">
      <c r="A140" s="138"/>
      <c r="B140" s="318" t="s">
        <v>593</v>
      </c>
      <c r="C140" s="319"/>
      <c r="F140" s="318" t="s">
        <v>593</v>
      </c>
      <c r="G140" s="319"/>
      <c r="J140" s="320" t="s">
        <v>441</v>
      </c>
      <c r="K140" s="320"/>
      <c r="N140" s="318" t="s">
        <v>593</v>
      </c>
      <c r="O140" s="319"/>
      <c r="R140" s="321"/>
      <c r="S140" s="321"/>
      <c r="V140" s="320" t="s">
        <v>441</v>
      </c>
      <c r="W140" s="320"/>
      <c r="Z140" s="320" t="s">
        <v>441</v>
      </c>
      <c r="AA140" s="320"/>
      <c r="AD140" s="320" t="s">
        <v>441</v>
      </c>
      <c r="AE140" s="320"/>
      <c r="AH140" s="320" t="s">
        <v>441</v>
      </c>
      <c r="AI140" s="320"/>
      <c r="AL140" s="320" t="s">
        <v>441</v>
      </c>
      <c r="AM140" s="320"/>
      <c r="AP140" s="320" t="s">
        <v>441</v>
      </c>
      <c r="AQ140" s="320"/>
      <c r="AT140" s="139"/>
      <c r="AV140" s="314"/>
      <c r="AW140" s="314"/>
    </row>
    <row r="141" spans="1:56" x14ac:dyDescent="0.3">
      <c r="A141" s="138"/>
      <c r="B141" s="174" t="str">
        <f>VLOOKUP(B137,'[80]Location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14"/>
      <c r="AW141" s="314"/>
      <c r="BB141" s="178"/>
      <c r="BC141" s="178"/>
      <c r="BD141" s="179"/>
    </row>
    <row r="142" spans="1:56" x14ac:dyDescent="0.3">
      <c r="A142" s="138"/>
      <c r="AT142" s="139"/>
      <c r="AV142" s="314"/>
      <c r="AW142" s="314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25" t="s">
        <v>715</v>
      </c>
      <c r="AA143" s="325"/>
      <c r="AD143" s="185" t="s">
        <v>405</v>
      </c>
      <c r="AT143" s="139"/>
      <c r="AV143" s="314"/>
      <c r="AW143" s="314"/>
    </row>
    <row r="144" spans="1:56" x14ac:dyDescent="0.3">
      <c r="A144" s="138"/>
      <c r="B144" s="326" t="s">
        <v>175</v>
      </c>
      <c r="C144" s="324"/>
      <c r="F144" s="326" t="s">
        <v>176</v>
      </c>
      <c r="G144" s="324"/>
      <c r="J144" s="326" t="s">
        <v>177</v>
      </c>
      <c r="K144" s="324"/>
      <c r="N144" s="323" t="s">
        <v>9</v>
      </c>
      <c r="O144" s="324"/>
      <c r="R144" s="326" t="s">
        <v>49</v>
      </c>
      <c r="S144" s="324"/>
      <c r="V144" s="326" t="s">
        <v>61</v>
      </c>
      <c r="W144" s="324"/>
      <c r="Z144" s="323" t="s">
        <v>10</v>
      </c>
      <c r="AA144" s="324"/>
      <c r="AD144" s="326" t="s">
        <v>34</v>
      </c>
      <c r="AE144" s="324"/>
      <c r="AH144" s="323" t="s">
        <v>63</v>
      </c>
      <c r="AI144" s="324"/>
      <c r="AL144" s="323" t="s">
        <v>35</v>
      </c>
      <c r="AM144" s="324"/>
      <c r="AP144" s="166"/>
      <c r="AQ144" s="165"/>
      <c r="AT144" s="139"/>
      <c r="AV144" s="314"/>
      <c r="AW144" s="314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14"/>
      <c r="AW145" s="314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22"/>
      <c r="AW146" s="322"/>
    </row>
    <row r="147" spans="1:56" x14ac:dyDescent="0.3">
      <c r="A147" s="138"/>
      <c r="B147" s="150" t="s">
        <v>575</v>
      </c>
      <c r="C147" s="150" t="s">
        <v>576</v>
      </c>
      <c r="D147" s="323">
        <v>403</v>
      </c>
      <c r="E147" s="324"/>
      <c r="F147" s="150" t="s">
        <v>575</v>
      </c>
      <c r="G147" s="150" t="s">
        <v>576</v>
      </c>
      <c r="H147" s="315">
        <v>350</v>
      </c>
      <c r="I147" s="316"/>
      <c r="J147" s="176" t="s">
        <v>575</v>
      </c>
      <c r="K147" s="176" t="s">
        <v>576</v>
      </c>
      <c r="L147" s="315">
        <v>354.82</v>
      </c>
      <c r="M147" s="316"/>
      <c r="N147" s="176" t="s">
        <v>575</v>
      </c>
      <c r="O147" s="176" t="s">
        <v>576</v>
      </c>
      <c r="P147" s="315">
        <v>363</v>
      </c>
      <c r="Q147" s="316"/>
      <c r="R147" s="176" t="s">
        <v>575</v>
      </c>
      <c r="S147" s="176" t="s">
        <v>576</v>
      </c>
      <c r="T147" s="315">
        <v>437</v>
      </c>
      <c r="U147" s="316"/>
      <c r="V147" s="176" t="s">
        <v>575</v>
      </c>
      <c r="W147" s="176" t="s">
        <v>576</v>
      </c>
      <c r="X147" s="315">
        <v>347.62</v>
      </c>
      <c r="Y147" s="316"/>
      <c r="Z147" s="176" t="s">
        <v>575</v>
      </c>
      <c r="AA147" s="176" t="s">
        <v>576</v>
      </c>
      <c r="AB147" s="315">
        <v>400</v>
      </c>
      <c r="AC147" s="316"/>
      <c r="AD147" s="176" t="s">
        <v>575</v>
      </c>
      <c r="AE147" s="176" t="s">
        <v>576</v>
      </c>
      <c r="AF147" s="315">
        <v>439</v>
      </c>
      <c r="AG147" s="316"/>
      <c r="AH147" s="176" t="s">
        <v>575</v>
      </c>
      <c r="AI147" s="176" t="s">
        <v>576</v>
      </c>
      <c r="AJ147" s="315">
        <v>343.61</v>
      </c>
      <c r="AK147" s="316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17">
        <f>D147+H147+L147+P147+T147+X147+AB147+AF147+AJ147+AN147+AR147</f>
        <v>3438.05</v>
      </c>
      <c r="AW147" s="317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14"/>
      <c r="AW148" s="314"/>
    </row>
    <row r="149" spans="1:56" x14ac:dyDescent="0.3">
      <c r="A149" s="138"/>
      <c r="B149" s="318" t="s">
        <v>593</v>
      </c>
      <c r="C149" s="319"/>
      <c r="F149" s="320" t="s">
        <v>441</v>
      </c>
      <c r="G149" s="320"/>
      <c r="J149" s="320" t="s">
        <v>441</v>
      </c>
      <c r="K149" s="320"/>
      <c r="N149" s="320" t="s">
        <v>441</v>
      </c>
      <c r="O149" s="320"/>
      <c r="R149" s="321"/>
      <c r="S149" s="321"/>
      <c r="V149" s="321"/>
      <c r="W149" s="321"/>
      <c r="Z149" s="320" t="s">
        <v>441</v>
      </c>
      <c r="AA149" s="320"/>
      <c r="AD149" s="321"/>
      <c r="AE149" s="321"/>
      <c r="AH149" s="318" t="s">
        <v>593</v>
      </c>
      <c r="AI149" s="319"/>
      <c r="AL149" s="318" t="s">
        <v>593</v>
      </c>
      <c r="AM149" s="319"/>
      <c r="AP149" s="166"/>
      <c r="AQ149" s="165"/>
      <c r="AT149" s="139"/>
      <c r="AV149" s="314"/>
      <c r="AW149" s="314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14"/>
      <c r="AW150" s="314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14"/>
      <c r="AW151" s="314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O3" sqref="AO3:AT3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4" t="s">
        <v>628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6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77" t="s">
        <v>562</v>
      </c>
      <c r="AN3" s="477"/>
      <c r="AO3" s="386">
        <f ca="1">TODAY()-1</f>
        <v>46099</v>
      </c>
      <c r="AP3" s="385"/>
      <c r="AQ3" s="385"/>
      <c r="AR3" s="385"/>
      <c r="AS3" s="385"/>
      <c r="AT3" s="478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68" t="s">
        <v>563</v>
      </c>
      <c r="M7" s="369"/>
      <c r="N7" s="369"/>
      <c r="O7" s="370"/>
      <c r="R7" t="s">
        <v>463</v>
      </c>
      <c r="AA7" s="479" t="s">
        <v>564</v>
      </c>
      <c r="AB7" s="480"/>
      <c r="AC7" s="480"/>
      <c r="AD7" s="480"/>
      <c r="AE7" s="480"/>
      <c r="AF7" s="481"/>
      <c r="AG7" s="488" t="s">
        <v>565</v>
      </c>
      <c r="AH7" s="489"/>
      <c r="AI7" s="489"/>
      <c r="AJ7" s="492" t="s">
        <v>566</v>
      </c>
      <c r="AK7" s="492"/>
      <c r="AL7" s="492"/>
      <c r="AM7" s="489" t="s">
        <v>567</v>
      </c>
      <c r="AN7" s="489"/>
      <c r="AO7" s="495"/>
      <c r="AP7" s="498" t="s">
        <v>568</v>
      </c>
      <c r="AQ7" s="489"/>
      <c r="AR7" s="495"/>
      <c r="AT7" s="139"/>
    </row>
    <row r="8" spans="1:46" x14ac:dyDescent="0.3">
      <c r="A8" s="138"/>
      <c r="E8" t="s">
        <v>569</v>
      </c>
      <c r="S8" t="s">
        <v>570</v>
      </c>
      <c r="AA8" s="482"/>
      <c r="AB8" s="483"/>
      <c r="AC8" s="483"/>
      <c r="AD8" s="483"/>
      <c r="AE8" s="483"/>
      <c r="AF8" s="484"/>
      <c r="AG8" s="490"/>
      <c r="AH8" s="353"/>
      <c r="AI8" s="353"/>
      <c r="AJ8" s="493"/>
      <c r="AK8" s="493"/>
      <c r="AL8" s="493"/>
      <c r="AM8" s="353"/>
      <c r="AN8" s="353"/>
      <c r="AO8" s="496"/>
      <c r="AP8" s="359"/>
      <c r="AQ8" s="353"/>
      <c r="AR8" s="496"/>
      <c r="AT8" s="139"/>
    </row>
    <row r="9" spans="1:46" ht="15" thickBot="1" x14ac:dyDescent="0.35">
      <c r="A9" s="138"/>
      <c r="L9" s="148"/>
      <c r="M9" s="149"/>
      <c r="N9" s="149"/>
      <c r="O9" s="500"/>
      <c r="P9" s="501"/>
      <c r="AA9" s="485"/>
      <c r="AB9" s="486"/>
      <c r="AC9" s="486"/>
      <c r="AD9" s="486"/>
      <c r="AE9" s="486"/>
      <c r="AF9" s="487"/>
      <c r="AG9" s="491"/>
      <c r="AH9" s="348"/>
      <c r="AI9" s="348"/>
      <c r="AJ9" s="494"/>
      <c r="AK9" s="494"/>
      <c r="AL9" s="494"/>
      <c r="AM9" s="348"/>
      <c r="AN9" s="348"/>
      <c r="AO9" s="497"/>
      <c r="AP9" s="499"/>
      <c r="AQ9" s="348"/>
      <c r="AR9" s="497"/>
      <c r="AT9" s="139"/>
    </row>
    <row r="10" spans="1:46" x14ac:dyDescent="0.3">
      <c r="A10" s="138"/>
      <c r="C10" t="s">
        <v>571</v>
      </c>
      <c r="U10" t="s">
        <v>572</v>
      </c>
      <c r="AA10" s="467" t="s">
        <v>51</v>
      </c>
      <c r="AB10" s="468"/>
      <c r="AC10" s="468"/>
      <c r="AD10" s="468"/>
      <c r="AE10" s="468"/>
      <c r="AF10" s="469"/>
      <c r="AG10" s="470">
        <f>'[81]Location Status'!J4</f>
        <v>34</v>
      </c>
      <c r="AH10" s="427"/>
      <c r="AI10" s="427"/>
      <c r="AJ10" s="471">
        <f>'[81]updated Progress'!I3</f>
        <v>5</v>
      </c>
      <c r="AK10" s="471"/>
      <c r="AL10" s="471"/>
      <c r="AM10" s="472">
        <f>'[81]updated Progress'!L2+'[81]updated Progress'!K2-'[81]updated Progress'!I3</f>
        <v>0</v>
      </c>
      <c r="AN10" s="472"/>
      <c r="AO10" s="473"/>
      <c r="AP10" s="426">
        <f t="shared" ref="AP10:AP15" si="0">AG10-AJ10</f>
        <v>29</v>
      </c>
      <c r="AQ10" s="427"/>
      <c r="AR10" s="464"/>
      <c r="AT10" s="139"/>
    </row>
    <row r="11" spans="1:46" x14ac:dyDescent="0.3">
      <c r="A11" s="138"/>
      <c r="S11" t="s">
        <v>571</v>
      </c>
      <c r="AA11" s="458" t="s">
        <v>573</v>
      </c>
      <c r="AB11" s="459"/>
      <c r="AC11" s="459"/>
      <c r="AD11" s="459"/>
      <c r="AE11" s="459"/>
      <c r="AF11" s="460"/>
      <c r="AG11" s="319">
        <f>AG10</f>
        <v>34</v>
      </c>
      <c r="AH11" s="321"/>
      <c r="AI11" s="321"/>
      <c r="AJ11" s="349">
        <f>'[81]updated Progress'!M2</f>
        <v>2</v>
      </c>
      <c r="AK11" s="349"/>
      <c r="AL11" s="349"/>
      <c r="AM11" s="360"/>
      <c r="AN11" s="360"/>
      <c r="AO11" s="463"/>
      <c r="AP11" s="426">
        <f t="shared" si="0"/>
        <v>32</v>
      </c>
      <c r="AQ11" s="427"/>
      <c r="AR11" s="464"/>
      <c r="AT11" s="139"/>
    </row>
    <row r="12" spans="1:46" x14ac:dyDescent="0.3">
      <c r="A12" s="138"/>
      <c r="C12" t="s">
        <v>574</v>
      </c>
      <c r="I12" s="314"/>
      <c r="J12" s="465"/>
      <c r="K12" s="153" t="s">
        <v>575</v>
      </c>
      <c r="L12" s="153" t="s">
        <v>576</v>
      </c>
      <c r="M12" s="466" t="s">
        <v>577</v>
      </c>
      <c r="N12" s="465"/>
      <c r="O12" s="151" t="s">
        <v>575</v>
      </c>
      <c r="P12" s="151" t="s">
        <v>576</v>
      </c>
      <c r="Q12" s="466"/>
      <c r="R12" s="314"/>
      <c r="AA12" s="458" t="s">
        <v>578</v>
      </c>
      <c r="AB12" s="459"/>
      <c r="AC12" s="459"/>
      <c r="AD12" s="459"/>
      <c r="AE12" s="459"/>
      <c r="AF12" s="460"/>
      <c r="AG12" s="319">
        <f>AG10</f>
        <v>34</v>
      </c>
      <c r="AH12" s="321"/>
      <c r="AI12" s="321"/>
      <c r="AJ12" s="349">
        <f>'[81]updated Progress'!S2</f>
        <v>0</v>
      </c>
      <c r="AK12" s="349"/>
      <c r="AL12" s="349"/>
      <c r="AM12" s="360">
        <f>'[81]updated Progress'!R2</f>
        <v>0</v>
      </c>
      <c r="AN12" s="360"/>
      <c r="AO12" s="463"/>
      <c r="AP12" s="426">
        <f t="shared" si="0"/>
        <v>34</v>
      </c>
      <c r="AQ12" s="427"/>
      <c r="AR12" s="464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58" t="s">
        <v>581</v>
      </c>
      <c r="AB13" s="459"/>
      <c r="AC13" s="459"/>
      <c r="AD13" s="459"/>
      <c r="AE13" s="459"/>
      <c r="AF13" s="460"/>
      <c r="AG13" s="319">
        <f>AG10</f>
        <v>34</v>
      </c>
      <c r="AH13" s="321"/>
      <c r="AI13" s="321"/>
      <c r="AJ13" s="349"/>
      <c r="AK13" s="349"/>
      <c r="AL13" s="349"/>
      <c r="AM13" s="360"/>
      <c r="AN13" s="360"/>
      <c r="AO13" s="463"/>
      <c r="AP13" s="426">
        <f t="shared" si="0"/>
        <v>34</v>
      </c>
      <c r="AQ13" s="427"/>
      <c r="AR13" s="464"/>
      <c r="AT13" s="139"/>
    </row>
    <row r="14" spans="1:46" x14ac:dyDescent="0.3">
      <c r="A14" s="138"/>
      <c r="C14" t="s">
        <v>582</v>
      </c>
      <c r="K14" s="457"/>
      <c r="L14" s="457"/>
      <c r="O14" s="321"/>
      <c r="P14" s="321"/>
      <c r="R14" s="154"/>
      <c r="S14" s="154"/>
      <c r="T14" s="154"/>
      <c r="U14" s="154"/>
      <c r="W14" t="s">
        <v>583</v>
      </c>
      <c r="AA14" s="458" t="s">
        <v>584</v>
      </c>
      <c r="AB14" s="459"/>
      <c r="AC14" s="459"/>
      <c r="AD14" s="459"/>
      <c r="AE14" s="459"/>
      <c r="AF14" s="460"/>
      <c r="AG14" s="461">
        <f>'[81]Location Status'!D43/1000</f>
        <v>12.514880000000002</v>
      </c>
      <c r="AH14" s="462"/>
      <c r="AI14" s="462"/>
      <c r="AJ14" s="349"/>
      <c r="AK14" s="349"/>
      <c r="AL14" s="349"/>
      <c r="AM14" s="360"/>
      <c r="AN14" s="360"/>
      <c r="AO14" s="463"/>
      <c r="AP14" s="442">
        <f t="shared" si="0"/>
        <v>12.514880000000002</v>
      </c>
      <c r="AQ14" s="443"/>
      <c r="AR14" s="444"/>
      <c r="AT14" s="139"/>
    </row>
    <row r="15" spans="1:46" ht="15" thickBot="1" x14ac:dyDescent="0.35">
      <c r="A15" s="138"/>
      <c r="K15" s="445"/>
      <c r="L15" s="445"/>
      <c r="O15" s="152"/>
      <c r="P15" s="152"/>
      <c r="AA15" s="446" t="s">
        <v>585</v>
      </c>
      <c r="AB15" s="447"/>
      <c r="AC15" s="447"/>
      <c r="AD15" s="447"/>
      <c r="AE15" s="447"/>
      <c r="AF15" s="448"/>
      <c r="AG15" s="449">
        <f>AG14</f>
        <v>12.514880000000002</v>
      </c>
      <c r="AH15" s="450"/>
      <c r="AI15" s="450"/>
      <c r="AJ15" s="451"/>
      <c r="AK15" s="451"/>
      <c r="AL15" s="451"/>
      <c r="AM15" s="452"/>
      <c r="AN15" s="452"/>
      <c r="AO15" s="453"/>
      <c r="AP15" s="454">
        <f t="shared" si="0"/>
        <v>12.514880000000002</v>
      </c>
      <c r="AQ15" s="455"/>
      <c r="AR15" s="456"/>
      <c r="AT15" s="139"/>
    </row>
    <row r="16" spans="1:46" x14ac:dyDescent="0.3">
      <c r="A16" s="138"/>
      <c r="F16" t="s">
        <v>469</v>
      </c>
      <c r="K16" s="440" t="s">
        <v>586</v>
      </c>
      <c r="L16" s="440"/>
      <c r="M16" s="440"/>
      <c r="N16" s="440"/>
      <c r="O16" s="440"/>
      <c r="P16" s="440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14">
        <f>SUM(AV27:AW64)</f>
        <v>12514.88</v>
      </c>
      <c r="AW25" s="314"/>
      <c r="AX25" s="163"/>
      <c r="AY25" s="441">
        <f>SUM(AY27:AZ64)</f>
        <v>34</v>
      </c>
      <c r="AZ25" s="441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23"/>
      <c r="K26" s="324"/>
      <c r="L26" s="165"/>
      <c r="M26" s="215"/>
      <c r="N26" s="216" t="s">
        <v>630</v>
      </c>
      <c r="O26" s="216"/>
      <c r="P26" s="215"/>
      <c r="Q26" s="165"/>
      <c r="R26" s="323" t="str">
        <f>VLOOKUP(R28,'[81]Location Status'!$A$7:$D$42,2,0)</f>
        <v>1/0</v>
      </c>
      <c r="S26" s="324"/>
      <c r="T26" s="165"/>
      <c r="U26" s="165"/>
      <c r="V26" s="323" t="str">
        <f>VLOOKUP(V28,'[81]Location Status'!$A$7:$D$42,2,0)</f>
        <v>2/0</v>
      </c>
      <c r="W26" s="324"/>
      <c r="X26" s="165"/>
      <c r="Y26" s="165"/>
      <c r="Z26" s="323" t="str">
        <f>VLOOKUP(Z28,'[81]Location Status'!$A$7:$D$42,2,0)</f>
        <v>2/1</v>
      </c>
      <c r="AA26" s="324"/>
      <c r="AB26" s="165"/>
      <c r="AC26" s="165"/>
      <c r="AD26" s="323" t="str">
        <f>VLOOKUP(AD28,'[81]Location Status'!$A$7:$D$42,2,0)</f>
        <v>2/2</v>
      </c>
      <c r="AE26" s="324"/>
      <c r="AF26" s="165"/>
      <c r="AG26" s="165"/>
      <c r="AH26" s="323" t="str">
        <f>VLOOKUP(AH28,'[81]Location Status'!$A$7:$D$42,2,0)</f>
        <v>2/3</v>
      </c>
      <c r="AI26" s="324"/>
      <c r="AJ26" s="165"/>
      <c r="AK26" s="165"/>
      <c r="AL26" s="323" t="str">
        <f>VLOOKUP(AL28,'[81]Location Status'!$A$7:$D$42,2,0)</f>
        <v>2/4</v>
      </c>
      <c r="AM26" s="324"/>
      <c r="AN26" s="165"/>
      <c r="AO26" s="165"/>
      <c r="AP26" s="323" t="str">
        <f>VLOOKUP(AP28,'[81]Location Status'!$A$7:$D$42,2,0)</f>
        <v>3/0</v>
      </c>
      <c r="AQ26" s="324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15"/>
      <c r="M29" s="333"/>
      <c r="N29" s="217"/>
      <c r="O29" s="217"/>
      <c r="P29" s="332">
        <f>VLOOKUP(N28,'[81]Location Status'!$A$7:$D$42,4,0)</f>
        <v>41.991</v>
      </c>
      <c r="Q29" s="333"/>
      <c r="R29" s="71" t="s">
        <v>575</v>
      </c>
      <c r="S29" s="71" t="s">
        <v>576</v>
      </c>
      <c r="T29" s="332">
        <f>VLOOKUP(R28,'[81]Location Status'!$A$7:$D$42,4,0)</f>
        <v>278.58600000000001</v>
      </c>
      <c r="U29" s="333"/>
      <c r="V29" s="172" t="s">
        <v>575</v>
      </c>
      <c r="W29" s="172" t="s">
        <v>576</v>
      </c>
      <c r="X29" s="332">
        <f>VLOOKUP(V28,'[81]Location Status'!$A$7:$D$42,4,0)</f>
        <v>258</v>
      </c>
      <c r="Y29" s="333"/>
      <c r="Z29" s="176" t="s">
        <v>575</v>
      </c>
      <c r="AA29" s="176" t="s">
        <v>576</v>
      </c>
      <c r="AB29" s="332">
        <f>VLOOKUP(Z28,'[81]Location Status'!$A$7:$D$42,4,0)</f>
        <v>310</v>
      </c>
      <c r="AC29" s="333"/>
      <c r="AD29" s="176" t="s">
        <v>575</v>
      </c>
      <c r="AE29" s="176" t="s">
        <v>576</v>
      </c>
      <c r="AF29" s="332">
        <f>VLOOKUP(AD28,'[81]Location Status'!$A$7:$D$42,4,0)</f>
        <v>362</v>
      </c>
      <c r="AG29" s="333"/>
      <c r="AH29" s="175" t="s">
        <v>575</v>
      </c>
      <c r="AI29" s="175" t="s">
        <v>576</v>
      </c>
      <c r="AJ29" s="332">
        <f>VLOOKUP(AH28,'[81]Location Status'!$A$7:$D$42,4,0)</f>
        <v>384</v>
      </c>
      <c r="AK29" s="333"/>
      <c r="AL29" s="175" t="s">
        <v>575</v>
      </c>
      <c r="AM29" s="175" t="s">
        <v>576</v>
      </c>
      <c r="AN29" s="332">
        <f>VLOOKUP(AL28,'[81]Location Status'!$A$7:$D$42,4,0)</f>
        <v>377.01400000000001</v>
      </c>
      <c r="AO29" s="333"/>
      <c r="AP29" s="172" t="s">
        <v>575</v>
      </c>
      <c r="AQ29" s="172" t="s">
        <v>576</v>
      </c>
      <c r="AR29" s="315">
        <f>VLOOKUP(AP28,'[81]Location Status'!$A$7:$D$42,4,0)</f>
        <v>460</v>
      </c>
      <c r="AS29" s="315"/>
      <c r="AT29" s="170"/>
      <c r="AV29" s="314">
        <f>D29+H29+L29+P29+T29+X29+AB29+AF29+AJ29+AN29+AR29</f>
        <v>2471.5909999999999</v>
      </c>
      <c r="AW29" s="314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14"/>
      <c r="AW30" s="314"/>
    </row>
    <row r="31" spans="1:52" x14ac:dyDescent="0.3">
      <c r="A31" s="138"/>
      <c r="N31" s="439"/>
      <c r="O31" s="439"/>
      <c r="R31" s="321"/>
      <c r="S31" s="321"/>
      <c r="V31" s="321"/>
      <c r="W31" s="321"/>
      <c r="Z31" s="321" t="s">
        <v>441</v>
      </c>
      <c r="AA31" s="321"/>
      <c r="AD31" s="321" t="s">
        <v>593</v>
      </c>
      <c r="AE31" s="321"/>
      <c r="AH31" s="321" t="s">
        <v>441</v>
      </c>
      <c r="AI31" s="321"/>
      <c r="AL31" s="321"/>
      <c r="AM31" s="321"/>
      <c r="AP31" s="321"/>
      <c r="AQ31" s="321"/>
      <c r="AT31" s="170"/>
      <c r="AV31" s="314"/>
      <c r="AW31" s="314"/>
    </row>
    <row r="32" spans="1:52" x14ac:dyDescent="0.3">
      <c r="A32" s="138"/>
      <c r="F32" s="173"/>
      <c r="J32" s="166"/>
      <c r="K32" s="165"/>
      <c r="N32" s="323">
        <f>VLOOKUP(N28,'[81]Location Status'!$A$7:$D$42,3,0)</f>
        <v>0</v>
      </c>
      <c r="O32" s="324"/>
      <c r="R32" s="323" t="str">
        <f>VLOOKUP(R28,'[81]Location Status'!$A$7:$D$42,3,0)</f>
        <v>DD60+0</v>
      </c>
      <c r="S32" s="324"/>
      <c r="V32" s="323" t="str">
        <f>VLOOKUP(V28,'[81]Location Status'!$A$7:$D$42,3,0)</f>
        <v>DD60+0</v>
      </c>
      <c r="W32" s="324"/>
      <c r="Z32" s="323" t="str">
        <f>VLOOKUP(Z28,'[81]Location Status'!$A$7:$D$42,3,0)</f>
        <v>DA+0</v>
      </c>
      <c r="AA32" s="324"/>
      <c r="AD32" s="210" t="str">
        <f>VLOOKUP(AD28,'[81]Location Status'!$A$7:$D$42,3,0)</f>
        <v>DA+0</v>
      </c>
      <c r="AE32" s="68"/>
      <c r="AH32" s="323" t="str">
        <f>VLOOKUP(AH28,'[81]Location Status'!$A$7:$D$42,3,0)</f>
        <v>DA+0</v>
      </c>
      <c r="AI32" s="324"/>
      <c r="AL32" s="323" t="str">
        <f>VLOOKUP(AL28,'[81]Location Status'!$A$7:$D$42,3,0)</f>
        <v>DA+0</v>
      </c>
      <c r="AM32" s="324"/>
      <c r="AP32" s="323" t="str">
        <f>VLOOKUP(AP28,'[81]Location Status'!$A$7:$D$42,3,0)</f>
        <v>DD45+3</v>
      </c>
      <c r="AQ32" s="324"/>
      <c r="AT32" s="139"/>
      <c r="AV32" s="314"/>
      <c r="AW32" s="314"/>
    </row>
    <row r="33" spans="1:52" x14ac:dyDescent="0.3">
      <c r="A33" s="138"/>
      <c r="R33" s="219" t="s">
        <v>631</v>
      </c>
      <c r="AT33" s="139"/>
      <c r="AV33" s="314"/>
      <c r="AW33" s="314"/>
    </row>
    <row r="34" spans="1:52" x14ac:dyDescent="0.3">
      <c r="A34" s="138"/>
      <c r="AT34" s="139"/>
      <c r="AV34" s="314"/>
      <c r="AW34" s="314"/>
    </row>
    <row r="35" spans="1:52" x14ac:dyDescent="0.3">
      <c r="A35" s="138"/>
      <c r="AT35" s="139"/>
      <c r="AV35" s="314"/>
      <c r="AW35" s="314"/>
    </row>
    <row r="36" spans="1:52" x14ac:dyDescent="0.3">
      <c r="A36" s="164"/>
      <c r="B36" s="323" t="str">
        <f>VLOOKUP(B38,'[81]Location Status'!$A$7:$D$42,2,0)</f>
        <v>3/1</v>
      </c>
      <c r="C36" s="324"/>
      <c r="D36" s="165"/>
      <c r="E36" s="165"/>
      <c r="F36" s="323" t="str">
        <f>VLOOKUP(F38,'[81]Location Status'!$A$7:$D$42,2,0)</f>
        <v>3/2</v>
      </c>
      <c r="G36" s="324"/>
      <c r="H36" s="165"/>
      <c r="I36" s="165"/>
      <c r="J36" s="323" t="str">
        <f>VLOOKUP(J38,'[81]Location Status'!$A$7:$D$42,2,0)</f>
        <v>4/0</v>
      </c>
      <c r="K36" s="324"/>
      <c r="L36" s="165"/>
      <c r="M36" s="165"/>
      <c r="N36" s="323" t="str">
        <f>VLOOKUP(N38,'[81]Location Status'!$A$7:$D$42,2,0)</f>
        <v>4/1</v>
      </c>
      <c r="O36" s="324"/>
      <c r="P36" s="165"/>
      <c r="Q36" s="165"/>
      <c r="R36" s="323" t="str">
        <f>VLOOKUP(R38,'[81]Location Status'!$A$7:$D$42,2,0)</f>
        <v>4/2</v>
      </c>
      <c r="S36" s="324"/>
      <c r="T36" s="165"/>
      <c r="U36" s="165"/>
      <c r="V36" s="323" t="str">
        <f>VLOOKUP(V38,'[81]Location Status'!$A$7:$D$42,2,0)</f>
        <v>4/3</v>
      </c>
      <c r="W36" s="324"/>
      <c r="X36" s="165"/>
      <c r="Y36" s="165"/>
      <c r="Z36" s="323" t="str">
        <f>VLOOKUP(Z38,'[81]Location Status'!$A$7:$D$42,2,0)</f>
        <v>5/0</v>
      </c>
      <c r="AA36" s="324"/>
      <c r="AB36" s="165"/>
      <c r="AC36" s="165"/>
      <c r="AD36" s="323" t="str">
        <f>VLOOKUP(AD38,'[81]Location Status'!$A$7:$D$42,2,0)</f>
        <v>5/1</v>
      </c>
      <c r="AE36" s="324"/>
      <c r="AF36" s="165"/>
      <c r="AG36" s="165"/>
      <c r="AH36" s="323" t="str">
        <f>VLOOKUP(AH38,'[81]Location Status'!$A$7:$D$42,2,0)</f>
        <v>5/2</v>
      </c>
      <c r="AI36" s="324"/>
      <c r="AJ36" s="165"/>
      <c r="AK36" s="165"/>
      <c r="AL36" s="323" t="str">
        <f>VLOOKUP(AL38,'[81]Location Status'!$A$7:$D$42,2,0)</f>
        <v>6/0</v>
      </c>
      <c r="AM36" s="324"/>
      <c r="AN36" s="165"/>
      <c r="AO36" s="165"/>
      <c r="AP36" s="323" t="str">
        <f>VLOOKUP(AP38,'[81]Location Status'!$A$7:$D$42,2,0)</f>
        <v>6/1</v>
      </c>
      <c r="AQ36" s="324"/>
      <c r="AR36" s="165"/>
      <c r="AS36" s="165"/>
      <c r="AT36" s="167"/>
      <c r="AU36" s="165"/>
      <c r="AV36" s="314"/>
      <c r="AW36" s="314"/>
      <c r="AX36" s="165"/>
      <c r="AY36" s="165"/>
      <c r="AZ36" s="165"/>
    </row>
    <row r="37" spans="1:52" x14ac:dyDescent="0.3">
      <c r="A37" s="138"/>
      <c r="AT37" s="139"/>
      <c r="AV37" s="314"/>
      <c r="AW37" s="314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22"/>
      <c r="AW38" s="322"/>
    </row>
    <row r="39" spans="1:52" x14ac:dyDescent="0.3">
      <c r="A39" s="138"/>
      <c r="B39" s="150" t="s">
        <v>575</v>
      </c>
      <c r="C39" s="150" t="s">
        <v>576</v>
      </c>
      <c r="D39" s="332">
        <f>VLOOKUP(B38,'[81]Location Status'!$A$7:$D$42,4,0)</f>
        <v>423</v>
      </c>
      <c r="E39" s="333"/>
      <c r="F39" s="176" t="s">
        <v>575</v>
      </c>
      <c r="G39" s="176" t="s">
        <v>576</v>
      </c>
      <c r="H39" s="332">
        <f>VLOOKUP(F38,'[81]Location Status'!$A$7:$D$42,4,0)</f>
        <v>346.29399999999998</v>
      </c>
      <c r="I39" s="333"/>
      <c r="J39" s="176" t="s">
        <v>575</v>
      </c>
      <c r="K39" s="176" t="s">
        <v>576</v>
      </c>
      <c r="L39" s="332">
        <f>VLOOKUP(J38,'[81]Location Status'!$A$7:$D$42,4,0)</f>
        <v>356</v>
      </c>
      <c r="M39" s="333"/>
      <c r="N39" s="175" t="s">
        <v>575</v>
      </c>
      <c r="O39" s="175" t="s">
        <v>576</v>
      </c>
      <c r="P39" s="332">
        <f>VLOOKUP(N38,'[81]Location Status'!$A$7:$D$42,4,0)</f>
        <v>359</v>
      </c>
      <c r="Q39" s="333"/>
      <c r="R39" s="175" t="s">
        <v>575</v>
      </c>
      <c r="S39" s="175" t="s">
        <v>576</v>
      </c>
      <c r="T39" s="332">
        <f>VLOOKUP(R38,'[81]Location Status'!$A$7:$D$42,4,0)</f>
        <v>365</v>
      </c>
      <c r="U39" s="333"/>
      <c r="V39" s="175" t="s">
        <v>575</v>
      </c>
      <c r="W39" s="175" t="s">
        <v>576</v>
      </c>
      <c r="X39" s="332">
        <f>VLOOKUP(V38,'[81]Location Status'!$A$7:$D$42,4,0)</f>
        <v>392.58100000000002</v>
      </c>
      <c r="Y39" s="333"/>
      <c r="Z39" s="175" t="s">
        <v>575</v>
      </c>
      <c r="AA39" s="175" t="s">
        <v>576</v>
      </c>
      <c r="AB39" s="332">
        <f>VLOOKUP(Z38,'[81]Location Status'!$A$7:$D$42,4,0)</f>
        <v>398</v>
      </c>
      <c r="AC39" s="333"/>
      <c r="AD39" s="175" t="s">
        <v>575</v>
      </c>
      <c r="AE39" s="175" t="s">
        <v>576</v>
      </c>
      <c r="AF39" s="332">
        <f>VLOOKUP(AD38,'[81]Location Status'!$A$7:$D$42,4,0)</f>
        <v>435</v>
      </c>
      <c r="AG39" s="333"/>
      <c r="AH39" s="172" t="s">
        <v>575</v>
      </c>
      <c r="AI39" s="172" t="s">
        <v>576</v>
      </c>
      <c r="AJ39" s="332">
        <f>VLOOKUP(AH38,'[81]Location Status'!$A$7:$D$42,4,0)</f>
        <v>398.53399999999999</v>
      </c>
      <c r="AK39" s="333"/>
      <c r="AL39" s="172" t="s">
        <v>575</v>
      </c>
      <c r="AM39" s="172" t="s">
        <v>576</v>
      </c>
      <c r="AN39" s="332">
        <f>VLOOKUP(AL38,'[81]Location Status'!$A$7:$D$42,4,0)</f>
        <v>383</v>
      </c>
      <c r="AO39" s="333"/>
      <c r="AP39" s="172" t="s">
        <v>575</v>
      </c>
      <c r="AQ39" s="172" t="s">
        <v>576</v>
      </c>
      <c r="AR39" s="330">
        <f>VLOOKUP(AP38,'[81]Location Status'!$A$7:$D$42,4,0)</f>
        <v>386</v>
      </c>
      <c r="AS39" s="338"/>
      <c r="AT39" s="139"/>
      <c r="AV39" s="314">
        <f>D39+H39+L39+P39+T39+X39+AB39+AF39+AJ39+AN39+AR39</f>
        <v>4242.4089999999997</v>
      </c>
      <c r="AW39" s="314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14"/>
      <c r="AW40" s="314"/>
    </row>
    <row r="41" spans="1:52" x14ac:dyDescent="0.3">
      <c r="A41" s="138"/>
      <c r="B41" s="328" t="s">
        <v>441</v>
      </c>
      <c r="C41" s="329"/>
      <c r="F41" s="328" t="s">
        <v>441</v>
      </c>
      <c r="G41" s="329"/>
      <c r="J41" s="321" t="s">
        <v>593</v>
      </c>
      <c r="K41" s="321"/>
      <c r="N41" s="321" t="s">
        <v>593</v>
      </c>
      <c r="O41" s="321"/>
      <c r="R41" s="321" t="s">
        <v>593</v>
      </c>
      <c r="S41" s="321"/>
      <c r="V41" s="321"/>
      <c r="W41" s="321"/>
      <c r="Z41" s="321"/>
      <c r="AA41" s="321"/>
      <c r="AD41" s="321"/>
      <c r="AE41" s="321"/>
      <c r="AH41" s="321"/>
      <c r="AI41" s="321"/>
      <c r="AL41" s="321"/>
      <c r="AM41" s="321"/>
      <c r="AP41" s="321"/>
      <c r="AQ41" s="321"/>
      <c r="AT41" s="139"/>
      <c r="AV41" s="314"/>
      <c r="AW41" s="314"/>
    </row>
    <row r="42" spans="1:52" x14ac:dyDescent="0.3">
      <c r="A42" s="138"/>
      <c r="B42" s="174" t="str">
        <f>VLOOKUP(B38,'[81]Location Status'!$A$7:$D$42,3,0)</f>
        <v>DB1+9</v>
      </c>
      <c r="C42" s="68"/>
      <c r="F42" s="323" t="str">
        <f>VLOOKUP(F38,'[81]Location Status'!$A$7:$D$42,3,0)</f>
        <v>DA+3</v>
      </c>
      <c r="G42" s="324"/>
      <c r="J42" s="323" t="str">
        <f>VLOOKUP(J38,'[81]Location Status'!$A$7:$D$42,3,0)</f>
        <v>DB2+0</v>
      </c>
      <c r="K42" s="324"/>
      <c r="N42" s="323" t="str">
        <f>VLOOKUP(N38,'[81]Location Status'!$A$7:$D$42,3,0)</f>
        <v>DA+0</v>
      </c>
      <c r="O42" s="324"/>
      <c r="R42" s="323" t="str">
        <f>VLOOKUP(R38,'[81]Location Status'!$A$7:$D$42,3,0)</f>
        <v>DA+0</v>
      </c>
      <c r="S42" s="324"/>
      <c r="V42" s="323" t="str">
        <f>VLOOKUP(V38,'[81]Location Status'!$A$7:$D$42,3,0)</f>
        <v>DA+0</v>
      </c>
      <c r="W42" s="324"/>
      <c r="Z42" s="323" t="str">
        <f>VLOOKUP(Z38,'[81]Location Status'!$A$7:$D$42,3,0)</f>
        <v>DC2+0</v>
      </c>
      <c r="AA42" s="324"/>
      <c r="AD42" s="323" t="str">
        <f>VLOOKUP(AD38,'[81]Location Status'!$A$7:$D$42,3,0)</f>
        <v>DA+3</v>
      </c>
      <c r="AE42" s="324"/>
      <c r="AH42" s="323" t="str">
        <f>VLOOKUP(AH38,'[81]Location Status'!$A$7:$D$42,3,0)</f>
        <v>DA+3</v>
      </c>
      <c r="AI42" s="324"/>
      <c r="AL42" s="323" t="str">
        <f>VLOOKUP(AL38,'[81]Location Status'!$A$7:$D$42,3,0)</f>
        <v>DC1+0</v>
      </c>
      <c r="AM42" s="324"/>
      <c r="AP42" s="323" t="str">
        <f>VLOOKUP(AP38,'[81]Location Status'!$A$7:$D$42,3,0)</f>
        <v>DA+0</v>
      </c>
      <c r="AQ42" s="324"/>
      <c r="AT42" s="139"/>
      <c r="AV42" s="314"/>
      <c r="AW42" s="314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14"/>
      <c r="AW43" s="314"/>
    </row>
    <row r="44" spans="1:52" x14ac:dyDescent="0.3">
      <c r="A44" s="138"/>
      <c r="S44" s="181"/>
      <c r="Z44" s="162"/>
      <c r="AT44" s="139"/>
      <c r="AV44" s="314"/>
      <c r="AW44" s="314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14"/>
      <c r="AW45" s="314"/>
    </row>
    <row r="46" spans="1:52" x14ac:dyDescent="0.3">
      <c r="A46" s="164"/>
      <c r="B46" s="323" t="str">
        <f>VLOOKUP(B48,'[81]Location Status'!$A$7:$D$42,2,0)</f>
        <v>6/2</v>
      </c>
      <c r="C46" s="324"/>
      <c r="D46" s="165"/>
      <c r="E46" s="165"/>
      <c r="F46" s="323" t="str">
        <f>VLOOKUP(F48,'[81]Location Status'!$A$7:$D$42,2,0)</f>
        <v>6/3</v>
      </c>
      <c r="G46" s="324"/>
      <c r="H46" s="165"/>
      <c r="I46" s="165"/>
      <c r="J46" s="323" t="str">
        <f>VLOOKUP(J48,'[81]Location Status'!$A$7:$D$42,2,0)</f>
        <v>6/4</v>
      </c>
      <c r="K46" s="324"/>
      <c r="L46" s="165"/>
      <c r="M46" s="165"/>
      <c r="N46" s="323" t="str">
        <f>VLOOKUP(N48,'[81]Location Status'!$A$7:$D$42,2,0)</f>
        <v>6/5</v>
      </c>
      <c r="O46" s="324"/>
      <c r="P46" s="165"/>
      <c r="Q46" s="165"/>
      <c r="R46" s="323" t="str">
        <f>VLOOKUP(R48,'[81]Location Status'!$A$7:$D$42,2,0)</f>
        <v>7/0</v>
      </c>
      <c r="S46" s="324"/>
      <c r="T46" s="165"/>
      <c r="U46" s="165"/>
      <c r="V46" s="323" t="str">
        <f>VLOOKUP(V48,'[81]Location Status'!$A$7:$D$42,2,0)</f>
        <v>7/1</v>
      </c>
      <c r="W46" s="324"/>
      <c r="X46" s="165"/>
      <c r="Y46" s="165"/>
      <c r="Z46" s="323" t="str">
        <f>VLOOKUP(Z48,'[81]Location Status'!$A$7:$D$42,2,0)</f>
        <v>7/2</v>
      </c>
      <c r="AA46" s="324"/>
      <c r="AB46" s="165"/>
      <c r="AC46" s="165"/>
      <c r="AD46" s="323" t="str">
        <f>VLOOKUP(AD48,'[81]Location Status'!$A$7:$D$42,2,0)</f>
        <v>7/3</v>
      </c>
      <c r="AE46" s="324"/>
      <c r="AF46" s="165"/>
      <c r="AG46" s="165"/>
      <c r="AH46" s="323" t="str">
        <f>VLOOKUP(AH48,'[81]Location Status'!$A$7:$D$42,2,0)</f>
        <v>8/0</v>
      </c>
      <c r="AI46" s="324"/>
      <c r="AJ46" s="165"/>
      <c r="AK46" s="165"/>
      <c r="AL46" s="323" t="str">
        <f>VLOOKUP(AL48,'[81]Location Status'!$A$7:$D$42,2,0)</f>
        <v>8/1</v>
      </c>
      <c r="AM46" s="324"/>
      <c r="AN46" s="165"/>
      <c r="AO46" s="165"/>
      <c r="AP46" s="323" t="str">
        <f>VLOOKUP(AP48,'[81]Location Status'!$A$7:$D$42,2,0)</f>
        <v>8/2</v>
      </c>
      <c r="AQ46" s="324"/>
      <c r="AR46" s="165"/>
      <c r="AS46" s="165"/>
      <c r="AT46" s="167"/>
      <c r="AU46" s="165"/>
      <c r="AV46" s="314"/>
      <c r="AW46" s="314"/>
      <c r="AX46" s="165"/>
      <c r="AY46" s="165"/>
      <c r="AZ46" s="165"/>
    </row>
    <row r="47" spans="1:52" x14ac:dyDescent="0.3">
      <c r="A47" s="138"/>
      <c r="AT47" s="139"/>
      <c r="AV47" s="314"/>
      <c r="AW47" s="314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22"/>
      <c r="AW48" s="322"/>
    </row>
    <row r="49" spans="1:56" x14ac:dyDescent="0.3">
      <c r="A49" s="138"/>
      <c r="B49" s="71" t="s">
        <v>575</v>
      </c>
      <c r="C49" s="71" t="s">
        <v>576</v>
      </c>
      <c r="D49" s="332">
        <f>VLOOKUP(B48,'[81]Location Status'!$A$7:$D$42,4,0)</f>
        <v>381</v>
      </c>
      <c r="E49" s="333"/>
      <c r="F49" s="172" t="s">
        <v>575</v>
      </c>
      <c r="G49" s="172" t="s">
        <v>576</v>
      </c>
      <c r="H49" s="332">
        <f>VLOOKUP(F48,'[81]Location Status'!$A$7:$D$42,4,0)</f>
        <v>385</v>
      </c>
      <c r="I49" s="333"/>
      <c r="J49" s="172" t="s">
        <v>575</v>
      </c>
      <c r="K49" s="172" t="s">
        <v>576</v>
      </c>
      <c r="L49" s="332">
        <f>VLOOKUP(J48,'[81]Location Status'!$A$7:$D$42,4,0)</f>
        <v>378</v>
      </c>
      <c r="M49" s="333"/>
      <c r="N49" s="172" t="s">
        <v>575</v>
      </c>
      <c r="O49" s="172" t="s">
        <v>576</v>
      </c>
      <c r="P49" s="332">
        <f>VLOOKUP(N48,'[81]Location Status'!$A$7:$D$42,4,0)</f>
        <v>349.613</v>
      </c>
      <c r="Q49" s="333"/>
      <c r="R49" s="172" t="s">
        <v>575</v>
      </c>
      <c r="S49" s="172" t="s">
        <v>576</v>
      </c>
      <c r="T49" s="332">
        <f>VLOOKUP(R48,'[81]Location Status'!$A$7:$D$42,4,0)</f>
        <v>421</v>
      </c>
      <c r="U49" s="333"/>
      <c r="V49" s="172" t="s">
        <v>575</v>
      </c>
      <c r="W49" s="172" t="s">
        <v>576</v>
      </c>
      <c r="X49" s="332">
        <f>VLOOKUP(V48,'[81]Location Status'!$A$7:$D$42,4,0)</f>
        <v>350</v>
      </c>
      <c r="Y49" s="333"/>
      <c r="Z49" s="172" t="s">
        <v>575</v>
      </c>
      <c r="AA49" s="172" t="s">
        <v>576</v>
      </c>
      <c r="AB49" s="332">
        <f>VLOOKUP(Z48,'[81]Location Status'!$A$7:$D$42,4,0)</f>
        <v>357</v>
      </c>
      <c r="AC49" s="333"/>
      <c r="AD49" s="172" t="s">
        <v>575</v>
      </c>
      <c r="AE49" s="172" t="s">
        <v>576</v>
      </c>
      <c r="AF49" s="330">
        <f>VLOOKUP(AD48,'[81]Location Status'!$A$7:$D$42,4,0)</f>
        <v>469.72699999999998</v>
      </c>
      <c r="AG49" s="331"/>
      <c r="AH49" s="172" t="s">
        <v>575</v>
      </c>
      <c r="AI49" s="172" t="s">
        <v>576</v>
      </c>
      <c r="AJ49" s="332">
        <f>VLOOKUP(AH48,'[81]Location Status'!$A$7:$D$42,4,0)</f>
        <v>329</v>
      </c>
      <c r="AK49" s="333"/>
      <c r="AL49" s="172" t="s">
        <v>575</v>
      </c>
      <c r="AM49" s="172" t="s">
        <v>576</v>
      </c>
      <c r="AN49" s="332">
        <f>VLOOKUP(AL48,'[81]Location Status'!$A$7:$D$42,4,0)</f>
        <v>333</v>
      </c>
      <c r="AO49" s="333"/>
      <c r="AP49" s="172" t="s">
        <v>575</v>
      </c>
      <c r="AQ49" s="172" t="s">
        <v>576</v>
      </c>
      <c r="AR49" s="332">
        <f>VLOOKUP(AP48,'[81]Location Status'!$A$7:$D$42,4,0)</f>
        <v>402.72699999999998</v>
      </c>
      <c r="AS49" s="315"/>
      <c r="AT49" s="139"/>
      <c r="AV49" s="314">
        <f>D49+H49+L49+P49+T49+X49+AB49+AF49+AJ49+AN49+AR49</f>
        <v>4156.067</v>
      </c>
      <c r="AW49" s="314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14"/>
      <c r="AW50" s="314"/>
      <c r="BB50" s="177"/>
      <c r="BC50" s="178"/>
      <c r="BD50" s="179"/>
    </row>
    <row r="51" spans="1:56" x14ac:dyDescent="0.3">
      <c r="A51" s="138"/>
      <c r="B51" s="321"/>
      <c r="C51" s="321"/>
      <c r="F51" s="321"/>
      <c r="G51" s="321"/>
      <c r="J51" s="321"/>
      <c r="K51" s="321"/>
      <c r="L51" s="220"/>
      <c r="N51" s="321"/>
      <c r="O51" s="321"/>
      <c r="R51" s="321"/>
      <c r="S51" s="321"/>
      <c r="V51" s="321"/>
      <c r="W51" s="321"/>
      <c r="Z51" s="321"/>
      <c r="AA51" s="321"/>
      <c r="AD51" s="321"/>
      <c r="AE51" s="321"/>
      <c r="AH51" s="321"/>
      <c r="AI51" s="321"/>
      <c r="AL51" s="321"/>
      <c r="AM51" s="321"/>
      <c r="AP51" s="321"/>
      <c r="AQ51" s="321"/>
      <c r="AT51" s="139"/>
      <c r="AV51" s="314"/>
      <c r="AW51" s="314"/>
      <c r="BB51" s="177"/>
      <c r="BC51" s="178"/>
      <c r="BD51" s="179"/>
    </row>
    <row r="52" spans="1:56" x14ac:dyDescent="0.3">
      <c r="A52" s="138"/>
      <c r="B52" s="174" t="str">
        <f>VLOOKUP(B48,'[81]Location Status'!$A$7:$D$42,3,0)</f>
        <v>DA+0</v>
      </c>
      <c r="C52" s="68"/>
      <c r="F52" s="174" t="str">
        <f>VLOOKUP(F48,'[81]Location Status'!$A$7:$D$42,3,0)</f>
        <v>DA+0</v>
      </c>
      <c r="G52" s="180"/>
      <c r="H52" s="181"/>
      <c r="I52" s="181"/>
      <c r="J52" s="174" t="str">
        <f>VLOOKUP(J48,'[81]Location Status'!$A$7:$D$42,3,0)</f>
        <v>DA+0</v>
      </c>
      <c r="K52" s="180"/>
      <c r="L52" s="181"/>
      <c r="M52" s="181"/>
      <c r="N52" s="174" t="str">
        <f>VLOOKUP(N48,'[81]Location Status'!$A$7:$D$42,3,0)</f>
        <v>DA+0</v>
      </c>
      <c r="O52" s="180"/>
      <c r="P52" s="181"/>
      <c r="Q52" s="181"/>
      <c r="R52" s="174" t="str">
        <f>VLOOKUP(R48,'[81]Location Status'!$A$7:$D$42,3,0)</f>
        <v>DD60+0</v>
      </c>
      <c r="S52" s="180"/>
      <c r="T52" s="181"/>
      <c r="U52" s="181"/>
      <c r="V52" s="174" t="str">
        <f>VLOOKUP(V48,'[81]Location Status'!$A$7:$D$42,3,0)</f>
        <v>DA+6</v>
      </c>
      <c r="W52" s="180"/>
      <c r="X52" s="181"/>
      <c r="Y52" s="181"/>
      <c r="Z52" s="174" t="str">
        <f>VLOOKUP(Z48,'[81]Location Status'!$A$7:$D$42,3,0)</f>
        <v>DA+0</v>
      </c>
      <c r="AA52" s="180"/>
      <c r="AB52" s="181"/>
      <c r="AC52" s="181"/>
      <c r="AD52" s="174" t="str">
        <f>VLOOKUP(AD48,'[81]Location Status'!$A$7:$D$42,3,0)</f>
        <v>DA+9</v>
      </c>
      <c r="AE52" s="180"/>
      <c r="AF52" s="181"/>
      <c r="AG52" s="181"/>
      <c r="AH52" s="174" t="str">
        <f>VLOOKUP(AH48,'[81]Location Status'!$A$7:$D$42,3,0)</f>
        <v>DD45+3</v>
      </c>
      <c r="AI52" s="180"/>
      <c r="AJ52" s="181"/>
      <c r="AK52" s="181"/>
      <c r="AL52" s="174" t="str">
        <f>VLOOKUP(AL48,'[81]Location Status'!$A$7:$D$42,3,0)</f>
        <v>DA+0</v>
      </c>
      <c r="AM52" s="180"/>
      <c r="AN52" s="181"/>
      <c r="AO52" s="181"/>
      <c r="AP52" s="174" t="str">
        <f>VLOOKUP(AP48,'[81]Location Status'!$A$7:$D$42,3,0)</f>
        <v>DA+6</v>
      </c>
      <c r="AQ52" s="180"/>
      <c r="AT52" s="139"/>
      <c r="AV52" s="314"/>
      <c r="AW52" s="314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14"/>
      <c r="AW53" s="314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14"/>
      <c r="AW54" s="314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14"/>
      <c r="AW55" s="314"/>
    </row>
    <row r="56" spans="1:56" x14ac:dyDescent="0.3">
      <c r="A56" s="164"/>
      <c r="B56" s="323" t="str">
        <f>VLOOKUP(B58,'[81]Location Status'!$A$7:$D$42,2,0)</f>
        <v>9/0</v>
      </c>
      <c r="C56" s="324"/>
      <c r="D56" s="165"/>
      <c r="E56" s="165"/>
      <c r="F56" s="323" t="str">
        <f>VLOOKUP(F58,'[81]Location Status'!$A$7:$D$42,2,0)</f>
        <v>9/1</v>
      </c>
      <c r="G56" s="324"/>
      <c r="H56" s="165"/>
      <c r="I56" s="165"/>
      <c r="J56" s="323" t="str">
        <f>VLOOKUP(J58,'[81]Location Status'!$A$7:$D$42,2,0)</f>
        <v>9/2</v>
      </c>
      <c r="K56" s="324"/>
      <c r="L56" s="165"/>
      <c r="M56" s="165"/>
      <c r="N56" s="323" t="str">
        <f>VLOOKUP(N58,'[81]Location Status'!$A$7:$D$42,2,0)</f>
        <v>10/0</v>
      </c>
      <c r="O56" s="324"/>
      <c r="P56" s="165"/>
      <c r="Q56" s="165"/>
      <c r="R56" s="323" t="str">
        <f>VLOOKUP(R58,'[81]Location Status'!$A$7:$D$42,2,0)</f>
        <v>11/0</v>
      </c>
      <c r="S56" s="324"/>
      <c r="T56" s="165"/>
      <c r="U56" s="165"/>
      <c r="V56" s="323" t="s">
        <v>102</v>
      </c>
      <c r="W56" s="324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14"/>
      <c r="AW56" s="314"/>
      <c r="AX56" s="165"/>
      <c r="AY56" s="165"/>
      <c r="AZ56" s="165"/>
    </row>
    <row r="57" spans="1:56" x14ac:dyDescent="0.3">
      <c r="A57" s="138"/>
      <c r="AT57" s="139"/>
      <c r="AV57" s="314"/>
      <c r="AW57" s="314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22"/>
      <c r="AW58" s="322"/>
    </row>
    <row r="59" spans="1:56" x14ac:dyDescent="0.3">
      <c r="A59" s="138"/>
      <c r="B59" s="71" t="s">
        <v>575</v>
      </c>
      <c r="C59" s="71" t="s">
        <v>576</v>
      </c>
      <c r="D59" s="332">
        <f>VLOOKUP(B58,'[81]Location Status'!$A$7:$D$42,4,0)</f>
        <v>346</v>
      </c>
      <c r="E59" s="333"/>
      <c r="F59" s="172" t="s">
        <v>575</v>
      </c>
      <c r="G59" s="172" t="s">
        <v>576</v>
      </c>
      <c r="H59" s="332">
        <f>VLOOKUP(F58,'[81]Location Status'!$A$7:$D$42,4,0)</f>
        <v>424</v>
      </c>
      <c r="I59" s="333"/>
      <c r="J59" s="172" t="s">
        <v>575</v>
      </c>
      <c r="K59" s="172" t="s">
        <v>576</v>
      </c>
      <c r="L59" s="332">
        <f>VLOOKUP(J58,'[81]Location Status'!$A$7:$D$42,4,0)</f>
        <v>400.44299999999998</v>
      </c>
      <c r="M59" s="333"/>
      <c r="N59" s="172" t="s">
        <v>575</v>
      </c>
      <c r="O59" s="172" t="s">
        <v>576</v>
      </c>
      <c r="P59" s="332">
        <f>VLOOKUP(N58,'[81]Location Status'!$A$7:$D$42,4,0)</f>
        <v>386.37</v>
      </c>
      <c r="Q59" s="333"/>
      <c r="R59" s="172" t="s">
        <v>575</v>
      </c>
      <c r="S59" s="172" t="s">
        <v>576</v>
      </c>
      <c r="T59" s="332">
        <f>VLOOKUP(R58,'[81]Location Status'!$A$7:$D$42,4,0)</f>
        <v>88</v>
      </c>
      <c r="U59" s="315"/>
      <c r="V59" s="221"/>
      <c r="W59" s="222"/>
      <c r="X59" s="171"/>
      <c r="AT59" s="139"/>
      <c r="AV59" s="314">
        <f>D59+H59+L59+P59+T59+X59+AB59+AF59+AJ59+AN59+AR59</f>
        <v>1644.8130000000001</v>
      </c>
      <c r="AW59" s="314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14"/>
      <c r="AW60" s="314"/>
      <c r="BB60" s="177"/>
      <c r="BC60" s="178"/>
      <c r="BD60" s="179"/>
    </row>
    <row r="61" spans="1:56" ht="15" thickBot="1" x14ac:dyDescent="0.35">
      <c r="A61" s="138"/>
      <c r="B61" s="321"/>
      <c r="C61" s="321"/>
      <c r="F61" s="321"/>
      <c r="G61" s="321"/>
      <c r="J61" s="321"/>
      <c r="K61" s="321"/>
      <c r="N61" s="321"/>
      <c r="O61" s="321"/>
      <c r="R61" s="321"/>
      <c r="S61" s="321"/>
      <c r="V61" s="437"/>
      <c r="W61" s="438"/>
      <c r="AT61" s="139"/>
      <c r="AV61" s="314"/>
      <c r="AW61" s="314"/>
      <c r="BB61" s="177"/>
      <c r="BC61" s="178"/>
      <c r="BD61" s="179"/>
    </row>
    <row r="62" spans="1:56" x14ac:dyDescent="0.3">
      <c r="A62" s="138"/>
      <c r="B62" s="174" t="str">
        <f>VLOOKUP(B58,'[81]Location Status'!$A$7:$D$42,3,0)</f>
        <v>DB2+0</v>
      </c>
      <c r="C62" s="68"/>
      <c r="F62" s="174" t="str">
        <f>VLOOKUP(F58,'[81]Location Status'!$A$7:$D$42,3,0)</f>
        <v>DA+3</v>
      </c>
      <c r="G62" s="180"/>
      <c r="H62" s="181"/>
      <c r="I62" s="181"/>
      <c r="J62" s="174" t="str">
        <f>VLOOKUP(J58,'[81]Location Status'!$A$7:$D$42,3,0)</f>
        <v>DA+3</v>
      </c>
      <c r="K62" s="180"/>
      <c r="L62" s="181"/>
      <c r="M62" s="181"/>
      <c r="N62" s="174" t="str">
        <f>VLOOKUP(N58,'[81]Location Status'!$A$7:$D$42,3,0)</f>
        <v>DD60+0</v>
      </c>
      <c r="O62" s="180"/>
      <c r="P62" s="181"/>
      <c r="Q62" s="181"/>
      <c r="R62" s="174" t="str">
        <f>VLOOKUP(R58,'[81]Location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14"/>
      <c r="AW62" s="314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14"/>
      <c r="AW63" s="314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14"/>
      <c r="AW64" s="314"/>
    </row>
    <row r="65" spans="1:33" ht="15" thickBot="1" x14ac:dyDescent="0.35"/>
    <row r="66" spans="1:33" ht="15" thickBot="1" x14ac:dyDescent="0.35">
      <c r="A66" s="431" t="s">
        <v>611</v>
      </c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3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434" t="s">
        <v>612</v>
      </c>
      <c r="B68" s="435"/>
      <c r="C68" s="435" t="s">
        <v>613</v>
      </c>
      <c r="D68" s="435"/>
      <c r="E68" s="435"/>
      <c r="F68" s="203"/>
      <c r="G68" s="435" t="s">
        <v>614</v>
      </c>
      <c r="H68" s="435"/>
      <c r="I68" s="435"/>
      <c r="J68" s="435" t="s">
        <v>615</v>
      </c>
      <c r="K68" s="435"/>
      <c r="L68" s="435"/>
      <c r="M68" s="435" t="s">
        <v>0</v>
      </c>
      <c r="N68" s="435"/>
      <c r="O68" s="436"/>
      <c r="P68"/>
      <c r="Q68"/>
      <c r="R68"/>
      <c r="S68"/>
      <c r="T68"/>
      <c r="U68"/>
      <c r="Y68" s="434" t="s">
        <v>616</v>
      </c>
      <c r="Z68" s="435"/>
      <c r="AA68" s="435"/>
      <c r="AB68" s="435" t="s">
        <v>617</v>
      </c>
      <c r="AC68" s="435"/>
      <c r="AD68" s="435"/>
      <c r="AE68" s="435" t="s">
        <v>568</v>
      </c>
      <c r="AF68" s="435"/>
      <c r="AG68" s="436"/>
    </row>
    <row r="69" spans="1:33" x14ac:dyDescent="0.3">
      <c r="A69" s="426">
        <f>1</f>
        <v>1</v>
      </c>
      <c r="B69" s="427"/>
      <c r="C69" s="419" t="s">
        <v>4</v>
      </c>
      <c r="D69" s="419"/>
      <c r="E69" s="419"/>
      <c r="F69" s="205" t="s">
        <v>618</v>
      </c>
      <c r="G69" s="419">
        <f>'[81]updated Progress'!C49</f>
        <v>0</v>
      </c>
      <c r="H69" s="419"/>
      <c r="I69" s="419"/>
      <c r="J69" s="419">
        <f>'[81]updated Progress'!D49</f>
        <v>0</v>
      </c>
      <c r="K69" s="419"/>
      <c r="L69" s="419"/>
      <c r="M69" s="419">
        <f>'[81]updated Progress'!E49</f>
        <v>0</v>
      </c>
      <c r="N69" s="419"/>
      <c r="O69" s="419"/>
      <c r="V69" s="152"/>
      <c r="W69" s="152"/>
      <c r="X69" s="152"/>
      <c r="Y69" s="428">
        <f>'[81]updated Progress'!M49</f>
        <v>0</v>
      </c>
      <c r="Z69" s="419"/>
      <c r="AA69" s="419"/>
      <c r="AB69" s="419">
        <f>'[81]updated Progress'!N49</f>
        <v>0</v>
      </c>
      <c r="AC69" s="419"/>
      <c r="AD69" s="419"/>
      <c r="AE69" s="429">
        <f>'[81]updated Progress'!O49</f>
        <v>0</v>
      </c>
      <c r="AF69" s="419"/>
      <c r="AG69" s="430"/>
    </row>
    <row r="70" spans="1:33" x14ac:dyDescent="0.3">
      <c r="A70" s="423">
        <f>A69+1</f>
        <v>2</v>
      </c>
      <c r="B70" s="321"/>
      <c r="C70" s="413" t="s">
        <v>55</v>
      </c>
      <c r="D70" s="413"/>
      <c r="E70" s="413"/>
      <c r="F70" s="197" t="s">
        <v>618</v>
      </c>
      <c r="G70" s="419">
        <f>'[81]updated Progress'!C50</f>
        <v>0</v>
      </c>
      <c r="H70" s="419"/>
      <c r="I70" s="419"/>
      <c r="J70" s="419">
        <f>'[81]updated Progress'!D50</f>
        <v>0</v>
      </c>
      <c r="K70" s="419"/>
      <c r="L70" s="419"/>
      <c r="M70" s="419">
        <f>'[81]updated Progress'!E50</f>
        <v>0</v>
      </c>
      <c r="N70" s="419"/>
      <c r="O70" s="419"/>
      <c r="V70" s="152"/>
      <c r="W70" s="152"/>
      <c r="X70" s="152"/>
      <c r="Y70" s="424">
        <f>'[81]updated Progress'!M50</f>
        <v>0</v>
      </c>
      <c r="Z70" s="413"/>
      <c r="AA70" s="413"/>
      <c r="AB70" s="413">
        <f>'[81]updated Progress'!N50</f>
        <v>0</v>
      </c>
      <c r="AC70" s="413"/>
      <c r="AD70" s="413"/>
      <c r="AE70" s="414">
        <f>'[81]updated Progress'!O50</f>
        <v>0</v>
      </c>
      <c r="AF70" s="413"/>
      <c r="AG70" s="415"/>
    </row>
    <row r="71" spans="1:33" x14ac:dyDescent="0.3">
      <c r="A71" s="423">
        <f t="shared" ref="A71:A99" si="1">A70+1</f>
        <v>3</v>
      </c>
      <c r="B71" s="321"/>
      <c r="C71" s="413" t="s">
        <v>3</v>
      </c>
      <c r="D71" s="413"/>
      <c r="E71" s="413"/>
      <c r="F71" s="197" t="s">
        <v>618</v>
      </c>
      <c r="G71" s="419">
        <f>'[81]updated Progress'!C51</f>
        <v>14</v>
      </c>
      <c r="H71" s="419"/>
      <c r="I71" s="419"/>
      <c r="J71" s="419">
        <f>'[81]updated Progress'!D51</f>
        <v>2</v>
      </c>
      <c r="K71" s="419"/>
      <c r="L71" s="419"/>
      <c r="M71" s="419">
        <f>'[81]updated Progress'!E51</f>
        <v>12</v>
      </c>
      <c r="N71" s="419"/>
      <c r="O71" s="419"/>
      <c r="V71" s="152"/>
      <c r="W71" s="152"/>
      <c r="X71" s="152"/>
      <c r="Y71" s="424">
        <f>'[81]updated Progress'!M51</f>
        <v>0</v>
      </c>
      <c r="Z71" s="413"/>
      <c r="AA71" s="413"/>
      <c r="AB71" s="413">
        <f>'[81]updated Progress'!N51</f>
        <v>2</v>
      </c>
      <c r="AC71" s="413"/>
      <c r="AD71" s="413"/>
      <c r="AE71" s="414">
        <f>'[81]updated Progress'!O51</f>
        <v>14</v>
      </c>
      <c r="AF71" s="413"/>
      <c r="AG71" s="415"/>
    </row>
    <row r="72" spans="1:33" x14ac:dyDescent="0.3">
      <c r="A72" s="423">
        <f t="shared" si="1"/>
        <v>4</v>
      </c>
      <c r="B72" s="321"/>
      <c r="C72" s="425" t="s">
        <v>68</v>
      </c>
      <c r="D72" s="413"/>
      <c r="E72" s="413"/>
      <c r="F72" s="197" t="s">
        <v>618</v>
      </c>
      <c r="G72" s="419">
        <f>'[81]updated Progress'!C52</f>
        <v>0</v>
      </c>
      <c r="H72" s="419"/>
      <c r="I72" s="419"/>
      <c r="J72" s="419">
        <f>'[81]updated Progress'!D52</f>
        <v>0</v>
      </c>
      <c r="K72" s="419"/>
      <c r="L72" s="419"/>
      <c r="M72" s="419">
        <f>'[81]updated Progress'!E52</f>
        <v>0</v>
      </c>
      <c r="N72" s="419"/>
      <c r="O72" s="419"/>
      <c r="V72" s="152"/>
      <c r="W72" s="152"/>
      <c r="X72" s="152"/>
      <c r="Y72" s="424">
        <f>'[81]updated Progress'!M52</f>
        <v>0</v>
      </c>
      <c r="Z72" s="413"/>
      <c r="AA72" s="413"/>
      <c r="AB72" s="413">
        <f>'[81]updated Progress'!N52</f>
        <v>0</v>
      </c>
      <c r="AC72" s="413"/>
      <c r="AD72" s="413"/>
      <c r="AE72" s="414">
        <f>'[81]updated Progress'!O52</f>
        <v>0</v>
      </c>
      <c r="AF72" s="413"/>
      <c r="AG72" s="415"/>
    </row>
    <row r="73" spans="1:33" x14ac:dyDescent="0.3">
      <c r="A73" s="423">
        <f t="shared" si="1"/>
        <v>5</v>
      </c>
      <c r="B73" s="321"/>
      <c r="C73" s="413" t="s">
        <v>2</v>
      </c>
      <c r="D73" s="413"/>
      <c r="E73" s="413"/>
      <c r="F73" s="197" t="s">
        <v>618</v>
      </c>
      <c r="G73" s="419">
        <f>'[81]updated Progress'!C53</f>
        <v>5</v>
      </c>
      <c r="H73" s="419"/>
      <c r="I73" s="419"/>
      <c r="J73" s="419">
        <f>'[81]updated Progress'!D53</f>
        <v>1</v>
      </c>
      <c r="K73" s="419"/>
      <c r="L73" s="419"/>
      <c r="M73" s="419">
        <f>'[81]updated Progress'!E53</f>
        <v>4</v>
      </c>
      <c r="N73" s="419"/>
      <c r="O73" s="419"/>
      <c r="V73" s="152"/>
      <c r="W73" s="152"/>
      <c r="X73" s="152"/>
      <c r="Y73" s="424">
        <f>'[81]updated Progress'!M53</f>
        <v>0</v>
      </c>
      <c r="Z73" s="413"/>
      <c r="AA73" s="413"/>
      <c r="AB73" s="413">
        <f>'[81]updated Progress'!N53</f>
        <v>1</v>
      </c>
      <c r="AC73" s="413"/>
      <c r="AD73" s="413"/>
      <c r="AE73" s="414">
        <f>'[81]updated Progress'!O53</f>
        <v>5</v>
      </c>
      <c r="AF73" s="413"/>
      <c r="AG73" s="415"/>
    </row>
    <row r="74" spans="1:33" x14ac:dyDescent="0.3">
      <c r="A74" s="423">
        <f t="shared" si="1"/>
        <v>6</v>
      </c>
      <c r="B74" s="321"/>
      <c r="C74" s="413" t="s">
        <v>47</v>
      </c>
      <c r="D74" s="413"/>
      <c r="E74" s="413"/>
      <c r="F74" s="197" t="s">
        <v>618</v>
      </c>
      <c r="G74" s="419">
        <f>'[81]updated Progress'!C54</f>
        <v>2</v>
      </c>
      <c r="H74" s="419"/>
      <c r="I74" s="419"/>
      <c r="J74" s="419">
        <f>'[81]updated Progress'!D54</f>
        <v>0</v>
      </c>
      <c r="K74" s="419"/>
      <c r="L74" s="419"/>
      <c r="M74" s="419">
        <f>'[81]updated Progress'!E54</f>
        <v>2</v>
      </c>
      <c r="N74" s="419"/>
      <c r="O74" s="419"/>
      <c r="V74" s="152"/>
      <c r="W74" s="152"/>
      <c r="X74" s="152"/>
      <c r="Y74" s="424">
        <f>'[81]updated Progress'!M54</f>
        <v>0</v>
      </c>
      <c r="Z74" s="413"/>
      <c r="AA74" s="413"/>
      <c r="AB74" s="413">
        <f>'[81]updated Progress'!N54</f>
        <v>0</v>
      </c>
      <c r="AC74" s="413"/>
      <c r="AD74" s="413"/>
      <c r="AE74" s="414">
        <f>'[81]updated Progress'!O54</f>
        <v>2</v>
      </c>
      <c r="AF74" s="413"/>
      <c r="AG74" s="415"/>
    </row>
    <row r="75" spans="1:33" x14ac:dyDescent="0.3">
      <c r="A75" s="423">
        <f t="shared" si="1"/>
        <v>7</v>
      </c>
      <c r="B75" s="321"/>
      <c r="C75" s="413" t="s">
        <v>17</v>
      </c>
      <c r="D75" s="413"/>
      <c r="E75" s="413"/>
      <c r="F75" s="197" t="s">
        <v>618</v>
      </c>
      <c r="G75" s="419">
        <f>'[81]updated Progress'!C55</f>
        <v>1</v>
      </c>
      <c r="H75" s="419"/>
      <c r="I75" s="419"/>
      <c r="J75" s="419">
        <f>'[81]updated Progress'!D55</f>
        <v>0</v>
      </c>
      <c r="K75" s="419"/>
      <c r="L75" s="419"/>
      <c r="M75" s="419">
        <f>'[81]updated Progress'!E55</f>
        <v>1</v>
      </c>
      <c r="N75" s="419"/>
      <c r="O75" s="419"/>
      <c r="V75" s="152"/>
      <c r="W75" s="152"/>
      <c r="X75" s="152"/>
      <c r="Y75" s="424">
        <f>'[81]updated Progress'!M55</f>
        <v>0</v>
      </c>
      <c r="Z75" s="413"/>
      <c r="AA75" s="413"/>
      <c r="AB75" s="413">
        <f>'[81]updated Progress'!N55</f>
        <v>0</v>
      </c>
      <c r="AC75" s="413"/>
      <c r="AD75" s="413"/>
      <c r="AE75" s="414">
        <f>'[81]updated Progress'!O55</f>
        <v>1</v>
      </c>
      <c r="AF75" s="413"/>
      <c r="AG75" s="415"/>
    </row>
    <row r="76" spans="1:33" x14ac:dyDescent="0.3">
      <c r="A76" s="423">
        <f t="shared" si="1"/>
        <v>8</v>
      </c>
      <c r="B76" s="321"/>
      <c r="C76" s="413" t="s">
        <v>89</v>
      </c>
      <c r="D76" s="413"/>
      <c r="E76" s="413"/>
      <c r="F76" s="197" t="s">
        <v>618</v>
      </c>
      <c r="G76" s="419">
        <f>'[81]updated Progress'!C56</f>
        <v>0</v>
      </c>
      <c r="H76" s="419"/>
      <c r="I76" s="419"/>
      <c r="J76" s="419">
        <f>'[81]updated Progress'!D56</f>
        <v>0</v>
      </c>
      <c r="K76" s="419"/>
      <c r="L76" s="419"/>
      <c r="M76" s="419">
        <f>'[81]updated Progress'!E56</f>
        <v>0</v>
      </c>
      <c r="N76" s="419"/>
      <c r="O76" s="419"/>
      <c r="V76" s="152"/>
      <c r="W76" s="152"/>
      <c r="X76" s="152"/>
      <c r="Y76" s="424">
        <f>'[81]updated Progress'!M56</f>
        <v>0</v>
      </c>
      <c r="Z76" s="413"/>
      <c r="AA76" s="413"/>
      <c r="AB76" s="413">
        <f>'[81]updated Progress'!N56</f>
        <v>0</v>
      </c>
      <c r="AC76" s="413"/>
      <c r="AD76" s="413"/>
      <c r="AE76" s="414">
        <f>'[81]updated Progress'!O56</f>
        <v>0</v>
      </c>
      <c r="AF76" s="413"/>
      <c r="AG76" s="415"/>
    </row>
    <row r="77" spans="1:33" x14ac:dyDescent="0.3">
      <c r="A77" s="423">
        <f t="shared" si="1"/>
        <v>9</v>
      </c>
      <c r="B77" s="321"/>
      <c r="C77" s="413" t="s">
        <v>99</v>
      </c>
      <c r="D77" s="413"/>
      <c r="E77" s="413"/>
      <c r="F77" s="197" t="s">
        <v>618</v>
      </c>
      <c r="G77" s="419">
        <f>'[81]updated Progress'!C58</f>
        <v>0</v>
      </c>
      <c r="H77" s="419"/>
      <c r="I77" s="419"/>
      <c r="J77" s="419">
        <f>'[81]updated Progress'!D58</f>
        <v>0</v>
      </c>
      <c r="K77" s="419"/>
      <c r="L77" s="419"/>
      <c r="M77" s="419">
        <f>'[81]updated Progress'!E58</f>
        <v>0</v>
      </c>
      <c r="N77" s="419"/>
      <c r="O77" s="419"/>
      <c r="V77" s="152"/>
      <c r="W77" s="152"/>
      <c r="X77" s="152"/>
      <c r="Y77" s="424">
        <f>'[81]updated Progress'!M58</f>
        <v>0</v>
      </c>
      <c r="Z77" s="413"/>
      <c r="AA77" s="413"/>
      <c r="AB77" s="413">
        <f>'[81]updated Progress'!N58</f>
        <v>0</v>
      </c>
      <c r="AC77" s="413"/>
      <c r="AD77" s="413"/>
      <c r="AE77" s="414">
        <f>'[81]updated Progress'!O58</f>
        <v>0</v>
      </c>
      <c r="AF77" s="413"/>
      <c r="AG77" s="415"/>
    </row>
    <row r="78" spans="1:33" x14ac:dyDescent="0.3">
      <c r="A78" s="423">
        <f t="shared" si="1"/>
        <v>10</v>
      </c>
      <c r="B78" s="321"/>
      <c r="C78" s="413" t="s">
        <v>93</v>
      </c>
      <c r="D78" s="413"/>
      <c r="E78" s="413"/>
      <c r="F78" s="197" t="s">
        <v>618</v>
      </c>
      <c r="G78" s="419">
        <f>'[81]updated Progress'!C59</f>
        <v>1</v>
      </c>
      <c r="H78" s="419"/>
      <c r="I78" s="419"/>
      <c r="J78" s="419">
        <f>'[81]updated Progress'!D59</f>
        <v>1</v>
      </c>
      <c r="K78" s="419"/>
      <c r="L78" s="419"/>
      <c r="M78" s="419">
        <f>'[81]updated Progress'!E59</f>
        <v>0</v>
      </c>
      <c r="N78" s="419"/>
      <c r="O78" s="419"/>
      <c r="V78" s="152"/>
      <c r="W78" s="152"/>
      <c r="X78" s="152"/>
      <c r="Y78" s="424">
        <f>'[81]updated Progress'!M59</f>
        <v>0</v>
      </c>
      <c r="Z78" s="413"/>
      <c r="AA78" s="413"/>
      <c r="AB78" s="413">
        <f>'[81]updated Progress'!N59</f>
        <v>1</v>
      </c>
      <c r="AC78" s="413"/>
      <c r="AD78" s="413"/>
      <c r="AE78" s="414">
        <f>'[81]updated Progress'!O59</f>
        <v>1</v>
      </c>
      <c r="AF78" s="413"/>
      <c r="AG78" s="415"/>
    </row>
    <row r="79" spans="1:33" x14ac:dyDescent="0.3">
      <c r="A79" s="423">
        <f t="shared" si="1"/>
        <v>11</v>
      </c>
      <c r="B79" s="321"/>
      <c r="C79" s="413" t="s">
        <v>82</v>
      </c>
      <c r="D79" s="413"/>
      <c r="E79" s="413"/>
      <c r="F79" s="197" t="s">
        <v>618</v>
      </c>
      <c r="G79" s="419">
        <f>'[81]updated Progress'!C60</f>
        <v>2</v>
      </c>
      <c r="H79" s="419"/>
      <c r="I79" s="419"/>
      <c r="J79" s="419">
        <f>'[81]updated Progress'!D60</f>
        <v>1</v>
      </c>
      <c r="K79" s="419"/>
      <c r="L79" s="419"/>
      <c r="M79" s="419">
        <f>'[81]updated Progress'!E60</f>
        <v>1</v>
      </c>
      <c r="N79" s="419"/>
      <c r="O79" s="419"/>
      <c r="V79" s="152"/>
      <c r="W79" s="152"/>
      <c r="X79" s="152"/>
      <c r="Y79" s="424">
        <f>'[81]updated Progress'!M60</f>
        <v>0</v>
      </c>
      <c r="Z79" s="413"/>
      <c r="AA79" s="413"/>
      <c r="AB79" s="413">
        <f>'[81]updated Progress'!N60</f>
        <v>1</v>
      </c>
      <c r="AC79" s="413"/>
      <c r="AD79" s="413"/>
      <c r="AE79" s="414">
        <f>'[81]updated Progress'!O60</f>
        <v>2</v>
      </c>
      <c r="AF79" s="413"/>
      <c r="AG79" s="415"/>
    </row>
    <row r="80" spans="1:33" x14ac:dyDescent="0.3">
      <c r="A80" s="423">
        <f t="shared" si="1"/>
        <v>12</v>
      </c>
      <c r="B80" s="321"/>
      <c r="C80" s="413" t="s">
        <v>100</v>
      </c>
      <c r="D80" s="413"/>
      <c r="E80" s="413"/>
      <c r="F80" s="197" t="s">
        <v>618</v>
      </c>
      <c r="G80" s="419">
        <f>'[81]updated Progress'!C61</f>
        <v>0</v>
      </c>
      <c r="H80" s="419"/>
      <c r="I80" s="419"/>
      <c r="J80" s="419">
        <f>'[81]updated Progress'!D61</f>
        <v>0</v>
      </c>
      <c r="K80" s="419"/>
      <c r="L80" s="419"/>
      <c r="M80" s="419">
        <f>'[81]updated Progress'!E61</f>
        <v>0</v>
      </c>
      <c r="N80" s="419"/>
      <c r="O80" s="419"/>
      <c r="V80" s="152"/>
      <c r="W80" s="152"/>
      <c r="X80" s="152"/>
      <c r="Y80" s="424">
        <f>'[81]updated Progress'!M61</f>
        <v>0</v>
      </c>
      <c r="Z80" s="413"/>
      <c r="AA80" s="413"/>
      <c r="AB80" s="413">
        <f>'[81]updated Progress'!N61</f>
        <v>0</v>
      </c>
      <c r="AC80" s="413"/>
      <c r="AD80" s="413"/>
      <c r="AE80" s="414">
        <f>'[81]updated Progress'!O61</f>
        <v>0</v>
      </c>
      <c r="AF80" s="413"/>
      <c r="AG80" s="415"/>
    </row>
    <row r="81" spans="1:33" x14ac:dyDescent="0.3">
      <c r="A81" s="423">
        <f t="shared" si="1"/>
        <v>13</v>
      </c>
      <c r="B81" s="321"/>
      <c r="C81" s="413" t="s">
        <v>101</v>
      </c>
      <c r="D81" s="413"/>
      <c r="E81" s="413"/>
      <c r="F81" s="197" t="s">
        <v>618</v>
      </c>
      <c r="G81" s="419">
        <f>'[81]updated Progress'!C62</f>
        <v>0</v>
      </c>
      <c r="H81" s="419"/>
      <c r="I81" s="419"/>
      <c r="J81" s="419">
        <f>'[81]updated Progress'!D62</f>
        <v>0</v>
      </c>
      <c r="K81" s="419"/>
      <c r="L81" s="419"/>
      <c r="M81" s="419">
        <f>'[81]updated Progress'!E62</f>
        <v>0</v>
      </c>
      <c r="N81" s="419"/>
      <c r="O81" s="419"/>
      <c r="V81" s="152"/>
      <c r="W81" s="152"/>
      <c r="X81" s="152"/>
      <c r="Y81" s="424">
        <f>'[81]updated Progress'!M62</f>
        <v>0</v>
      </c>
      <c r="Z81" s="413"/>
      <c r="AA81" s="413"/>
      <c r="AB81" s="413">
        <f>'[81]updated Progress'!N62</f>
        <v>0</v>
      </c>
      <c r="AC81" s="413"/>
      <c r="AD81" s="413"/>
      <c r="AE81" s="414">
        <f>'[81]updated Progress'!O62</f>
        <v>0</v>
      </c>
      <c r="AF81" s="413"/>
      <c r="AG81" s="415"/>
    </row>
    <row r="82" spans="1:33" x14ac:dyDescent="0.3">
      <c r="A82" s="423">
        <f t="shared" si="1"/>
        <v>14</v>
      </c>
      <c r="B82" s="321"/>
      <c r="C82" s="413" t="s">
        <v>83</v>
      </c>
      <c r="D82" s="413"/>
      <c r="E82" s="413"/>
      <c r="F82" s="197" t="s">
        <v>618</v>
      </c>
      <c r="G82" s="419">
        <f>'[81]updated Progress'!C65</f>
        <v>1</v>
      </c>
      <c r="H82" s="419"/>
      <c r="I82" s="419"/>
      <c r="J82" s="419">
        <f>'[81]updated Progress'!D65</f>
        <v>0</v>
      </c>
      <c r="K82" s="419"/>
      <c r="L82" s="419"/>
      <c r="M82" s="419">
        <f>'[81]updated Progress'!E65</f>
        <v>1</v>
      </c>
      <c r="N82" s="419"/>
      <c r="O82" s="419"/>
      <c r="V82" s="152"/>
      <c r="W82" s="152"/>
      <c r="X82" s="152"/>
      <c r="Y82" s="424">
        <f>'[81]updated Progress'!M65</f>
        <v>0</v>
      </c>
      <c r="Z82" s="413"/>
      <c r="AA82" s="413"/>
      <c r="AB82" s="413">
        <f>'[81]updated Progress'!N65</f>
        <v>0</v>
      </c>
      <c r="AC82" s="413"/>
      <c r="AD82" s="413"/>
      <c r="AE82" s="414">
        <f>'[81]updated Progress'!O65</f>
        <v>1</v>
      </c>
      <c r="AF82" s="413"/>
      <c r="AG82" s="415"/>
    </row>
    <row r="83" spans="1:33" x14ac:dyDescent="0.3">
      <c r="A83" s="423">
        <f t="shared" si="1"/>
        <v>15</v>
      </c>
      <c r="B83" s="321"/>
      <c r="C83" s="413" t="s">
        <v>619</v>
      </c>
      <c r="D83" s="413"/>
      <c r="E83" s="413"/>
      <c r="F83" s="197" t="s">
        <v>618</v>
      </c>
      <c r="G83" s="419">
        <f>'[81]updated Progress'!C64</f>
        <v>0</v>
      </c>
      <c r="H83" s="419"/>
      <c r="I83" s="419"/>
      <c r="J83" s="419">
        <f>'[81]updated Progress'!D64</f>
        <v>0</v>
      </c>
      <c r="K83" s="419"/>
      <c r="L83" s="419"/>
      <c r="M83" s="419">
        <f>'[81]updated Progress'!E64</f>
        <v>0</v>
      </c>
      <c r="N83" s="419"/>
      <c r="O83" s="419"/>
      <c r="V83" s="152"/>
      <c r="W83" s="152"/>
      <c r="X83" s="152"/>
      <c r="Y83" s="424">
        <f>'[81]updated Progress'!M64</f>
        <v>0</v>
      </c>
      <c r="Z83" s="413"/>
      <c r="AA83" s="413"/>
      <c r="AB83" s="413">
        <f>'[81]updated Progress'!N64</f>
        <v>0</v>
      </c>
      <c r="AC83" s="413"/>
      <c r="AD83" s="413"/>
      <c r="AE83" s="414">
        <f>'[81]updated Progress'!O64</f>
        <v>0</v>
      </c>
      <c r="AF83" s="413"/>
      <c r="AG83" s="415"/>
    </row>
    <row r="84" spans="1:33" x14ac:dyDescent="0.3">
      <c r="A84" s="423">
        <f t="shared" si="1"/>
        <v>16</v>
      </c>
      <c r="B84" s="321"/>
      <c r="C84" s="413" t="s">
        <v>96</v>
      </c>
      <c r="D84" s="413"/>
      <c r="E84" s="413"/>
      <c r="F84" s="197" t="s">
        <v>618</v>
      </c>
      <c r="G84" s="419">
        <f>'[81]updated Progress'!C66</f>
        <v>0</v>
      </c>
      <c r="H84" s="419"/>
      <c r="I84" s="419"/>
      <c r="J84" s="419">
        <f>'[81]updated Progress'!D66</f>
        <v>0</v>
      </c>
      <c r="K84" s="419"/>
      <c r="L84" s="419"/>
      <c r="M84" s="419">
        <f>'[81]updated Progress'!E66</f>
        <v>0</v>
      </c>
      <c r="N84" s="419"/>
      <c r="O84" s="419"/>
      <c r="V84" s="152"/>
      <c r="W84" s="152"/>
      <c r="X84" s="152"/>
      <c r="Y84" s="424">
        <f>'[81]updated Progress'!M66</f>
        <v>0</v>
      </c>
      <c r="Z84" s="413"/>
      <c r="AA84" s="413"/>
      <c r="AB84" s="413">
        <f>'[81]updated Progress'!N66</f>
        <v>0</v>
      </c>
      <c r="AC84" s="413"/>
      <c r="AD84" s="413"/>
      <c r="AE84" s="414">
        <f>'[81]updated Progress'!O66</f>
        <v>0</v>
      </c>
      <c r="AF84" s="413"/>
      <c r="AG84" s="415"/>
    </row>
    <row r="85" spans="1:33" x14ac:dyDescent="0.3">
      <c r="A85" s="423">
        <f t="shared" si="1"/>
        <v>17</v>
      </c>
      <c r="B85" s="321"/>
      <c r="C85" s="413" t="s">
        <v>620</v>
      </c>
      <c r="D85" s="413"/>
      <c r="E85" s="413"/>
      <c r="F85" s="197" t="s">
        <v>618</v>
      </c>
      <c r="G85" s="419">
        <f>'[81]updated Progress'!C67</f>
        <v>0</v>
      </c>
      <c r="H85" s="419"/>
      <c r="I85" s="419"/>
      <c r="J85" s="419">
        <f>'[81]updated Progress'!D67</f>
        <v>0</v>
      </c>
      <c r="K85" s="419"/>
      <c r="L85" s="419"/>
      <c r="M85" s="419">
        <f>'[81]updated Progress'!E67</f>
        <v>0</v>
      </c>
      <c r="N85" s="419"/>
      <c r="O85" s="419"/>
      <c r="V85" s="152"/>
      <c r="W85" s="152"/>
      <c r="X85" s="152"/>
      <c r="Y85" s="424">
        <f>'[81]updated Progress'!M67</f>
        <v>0</v>
      </c>
      <c r="Z85" s="413"/>
      <c r="AA85" s="413"/>
      <c r="AB85" s="413">
        <f>'[81]updated Progress'!N67</f>
        <v>0</v>
      </c>
      <c r="AC85" s="413"/>
      <c r="AD85" s="413"/>
      <c r="AE85" s="414">
        <f>'[81]updated Progress'!O67</f>
        <v>0</v>
      </c>
      <c r="AF85" s="413"/>
      <c r="AG85" s="415"/>
    </row>
    <row r="86" spans="1:33" x14ac:dyDescent="0.3">
      <c r="A86" s="423">
        <f t="shared" si="1"/>
        <v>18</v>
      </c>
      <c r="B86" s="321"/>
      <c r="C86" s="413" t="s">
        <v>621</v>
      </c>
      <c r="D86" s="413"/>
      <c r="E86" s="413"/>
      <c r="F86" s="197" t="s">
        <v>618</v>
      </c>
      <c r="G86" s="419">
        <f>'[81]updated Progress'!C68</f>
        <v>0</v>
      </c>
      <c r="H86" s="419"/>
      <c r="I86" s="419"/>
      <c r="J86" s="419">
        <f>'[81]updated Progress'!D68</f>
        <v>0</v>
      </c>
      <c r="K86" s="419"/>
      <c r="L86" s="419"/>
      <c r="M86" s="419">
        <f>'[81]updated Progress'!E68</f>
        <v>0</v>
      </c>
      <c r="N86" s="419"/>
      <c r="O86" s="419"/>
      <c r="V86" s="152"/>
      <c r="W86" s="152"/>
      <c r="X86" s="152"/>
      <c r="Y86" s="424">
        <f>'[81]updated Progress'!M68</f>
        <v>0</v>
      </c>
      <c r="Z86" s="413"/>
      <c r="AA86" s="413"/>
      <c r="AB86" s="413">
        <f>'[81]updated Progress'!N68</f>
        <v>0</v>
      </c>
      <c r="AC86" s="413"/>
      <c r="AD86" s="413"/>
      <c r="AE86" s="414">
        <f>'[81]updated Progress'!O68</f>
        <v>0</v>
      </c>
      <c r="AF86" s="413"/>
      <c r="AG86" s="415"/>
    </row>
    <row r="87" spans="1:33" x14ac:dyDescent="0.3">
      <c r="A87" s="423">
        <f t="shared" si="1"/>
        <v>19</v>
      </c>
      <c r="B87" s="321"/>
      <c r="C87" s="413" t="s">
        <v>71</v>
      </c>
      <c r="D87" s="413"/>
      <c r="E87" s="413"/>
      <c r="F87" s="197" t="s">
        <v>618</v>
      </c>
      <c r="G87" s="419">
        <f>'[81]updated Progress'!C69</f>
        <v>1</v>
      </c>
      <c r="H87" s="419"/>
      <c r="I87" s="419"/>
      <c r="J87" s="419">
        <f>'[81]updated Progress'!D69</f>
        <v>0</v>
      </c>
      <c r="K87" s="419"/>
      <c r="L87" s="419"/>
      <c r="M87" s="419">
        <f>'[81]updated Progress'!E69</f>
        <v>1</v>
      </c>
      <c r="N87" s="419"/>
      <c r="O87" s="419"/>
      <c r="V87" s="152"/>
      <c r="W87" s="152"/>
      <c r="X87" s="152"/>
      <c r="Y87" s="424">
        <f>'[81]updated Progress'!M69</f>
        <v>0</v>
      </c>
      <c r="Z87" s="413"/>
      <c r="AA87" s="413"/>
      <c r="AB87" s="413">
        <f>'[81]updated Progress'!N69</f>
        <v>0</v>
      </c>
      <c r="AC87" s="413"/>
      <c r="AD87" s="413"/>
      <c r="AE87" s="414">
        <f>'[81]updated Progress'!O69</f>
        <v>1</v>
      </c>
      <c r="AF87" s="413"/>
      <c r="AG87" s="415"/>
    </row>
    <row r="88" spans="1:33" x14ac:dyDescent="0.3">
      <c r="A88" s="423">
        <f t="shared" si="1"/>
        <v>20</v>
      </c>
      <c r="B88" s="321"/>
      <c r="C88" s="413" t="s">
        <v>622</v>
      </c>
      <c r="D88" s="413"/>
      <c r="E88" s="413"/>
      <c r="F88" s="197" t="s">
        <v>618</v>
      </c>
      <c r="G88" s="419">
        <f>'[81]updated Progress'!C70</f>
        <v>0</v>
      </c>
      <c r="H88" s="419"/>
      <c r="I88" s="419"/>
      <c r="J88" s="419">
        <f>'[81]updated Progress'!D70</f>
        <v>0</v>
      </c>
      <c r="K88" s="419"/>
      <c r="L88" s="419"/>
      <c r="M88" s="419">
        <f>'[81]updated Progress'!E70</f>
        <v>0</v>
      </c>
      <c r="N88" s="419"/>
      <c r="O88" s="419"/>
      <c r="V88" s="152"/>
      <c r="W88" s="152"/>
      <c r="X88" s="152"/>
      <c r="Y88" s="424">
        <f>'[81]updated Progress'!M70</f>
        <v>0</v>
      </c>
      <c r="Z88" s="413"/>
      <c r="AA88" s="413"/>
      <c r="AB88" s="413">
        <f>'[81]updated Progress'!N70</f>
        <v>0</v>
      </c>
      <c r="AC88" s="413"/>
      <c r="AD88" s="413"/>
      <c r="AE88" s="414">
        <f>'[81]updated Progress'!O70</f>
        <v>0</v>
      </c>
      <c r="AF88" s="413"/>
      <c r="AG88" s="415"/>
    </row>
    <row r="89" spans="1:33" x14ac:dyDescent="0.3">
      <c r="A89" s="423">
        <f t="shared" si="1"/>
        <v>21</v>
      </c>
      <c r="B89" s="321"/>
      <c r="C89" s="413" t="s">
        <v>623</v>
      </c>
      <c r="D89" s="413"/>
      <c r="E89" s="413"/>
      <c r="F89" s="197" t="s">
        <v>618</v>
      </c>
      <c r="G89" s="419">
        <f>'[81]updated Progress'!C71</f>
        <v>0</v>
      </c>
      <c r="H89" s="419"/>
      <c r="I89" s="419"/>
      <c r="J89" s="419">
        <f>'[81]updated Progress'!D71</f>
        <v>0</v>
      </c>
      <c r="K89" s="419"/>
      <c r="L89" s="419"/>
      <c r="M89" s="419">
        <f>'[81]updated Progress'!E71</f>
        <v>0</v>
      </c>
      <c r="N89" s="419"/>
      <c r="O89" s="419"/>
      <c r="V89" s="152"/>
      <c r="W89" s="152"/>
      <c r="X89" s="152"/>
      <c r="Y89" s="424">
        <f>'[81]updated Progress'!M71</f>
        <v>0</v>
      </c>
      <c r="Z89" s="413"/>
      <c r="AA89" s="413"/>
      <c r="AB89" s="413">
        <f>'[81]updated Progress'!N71</f>
        <v>0</v>
      </c>
      <c r="AC89" s="413"/>
      <c r="AD89" s="413"/>
      <c r="AE89" s="414">
        <f>'[81]updated Progress'!O71</f>
        <v>0</v>
      </c>
      <c r="AF89" s="413"/>
      <c r="AG89" s="415"/>
    </row>
    <row r="90" spans="1:33" x14ac:dyDescent="0.3">
      <c r="A90" s="423">
        <f t="shared" si="1"/>
        <v>22</v>
      </c>
      <c r="B90" s="321"/>
      <c r="C90" s="413" t="s">
        <v>624</v>
      </c>
      <c r="D90" s="413"/>
      <c r="E90" s="413"/>
      <c r="F90" s="197" t="s">
        <v>618</v>
      </c>
      <c r="G90" s="419">
        <f>'[81]updated Progress'!C72</f>
        <v>0</v>
      </c>
      <c r="H90" s="419"/>
      <c r="I90" s="419"/>
      <c r="J90" s="419">
        <f>'[81]updated Progress'!D72</f>
        <v>0</v>
      </c>
      <c r="K90" s="419"/>
      <c r="L90" s="419"/>
      <c r="M90" s="419">
        <f>'[81]updated Progress'!E72</f>
        <v>0</v>
      </c>
      <c r="N90" s="419"/>
      <c r="O90" s="419"/>
      <c r="V90" s="152"/>
      <c r="W90" s="152"/>
      <c r="X90" s="152"/>
      <c r="Y90" s="424">
        <f>'[81]updated Progress'!M72</f>
        <v>0</v>
      </c>
      <c r="Z90" s="413"/>
      <c r="AA90" s="413"/>
      <c r="AB90" s="413">
        <f>'[81]updated Progress'!N72</f>
        <v>0</v>
      </c>
      <c r="AC90" s="413"/>
      <c r="AD90" s="413"/>
      <c r="AE90" s="414">
        <f>'[81]updated Progress'!O72</f>
        <v>0</v>
      </c>
      <c r="AF90" s="413"/>
      <c r="AG90" s="415"/>
    </row>
    <row r="91" spans="1:33" x14ac:dyDescent="0.3">
      <c r="A91" s="423">
        <f t="shared" si="1"/>
        <v>23</v>
      </c>
      <c r="B91" s="321"/>
      <c r="C91" s="413" t="s">
        <v>76</v>
      </c>
      <c r="D91" s="413"/>
      <c r="E91" s="413"/>
      <c r="F91" s="197" t="s">
        <v>618</v>
      </c>
      <c r="G91" s="419">
        <f>'[81]updated Progress'!C73</f>
        <v>0</v>
      </c>
      <c r="H91" s="419"/>
      <c r="I91" s="419"/>
      <c r="J91" s="419">
        <f>'[81]updated Progress'!D73</f>
        <v>0</v>
      </c>
      <c r="K91" s="419"/>
      <c r="L91" s="419"/>
      <c r="M91" s="419">
        <f>'[81]updated Progress'!E73</f>
        <v>0</v>
      </c>
      <c r="N91" s="419"/>
      <c r="O91" s="419"/>
      <c r="V91" s="152"/>
      <c r="W91" s="152"/>
      <c r="X91" s="152"/>
      <c r="Y91" s="424">
        <f>'[81]updated Progress'!M73</f>
        <v>0</v>
      </c>
      <c r="Z91" s="413"/>
      <c r="AA91" s="413"/>
      <c r="AB91" s="413">
        <f>'[81]updated Progress'!N73</f>
        <v>0</v>
      </c>
      <c r="AC91" s="413"/>
      <c r="AD91" s="413"/>
      <c r="AE91" s="414">
        <f>'[81]updated Progress'!O73</f>
        <v>0</v>
      </c>
      <c r="AF91" s="413"/>
      <c r="AG91" s="415"/>
    </row>
    <row r="92" spans="1:33" x14ac:dyDescent="0.3">
      <c r="A92" s="423">
        <f t="shared" si="1"/>
        <v>24</v>
      </c>
      <c r="B92" s="321"/>
      <c r="C92" s="413" t="s">
        <v>81</v>
      </c>
      <c r="D92" s="413"/>
      <c r="E92" s="413"/>
      <c r="F92" s="197" t="s">
        <v>618</v>
      </c>
      <c r="G92" s="419">
        <f>'[81]updated Progress'!C74</f>
        <v>2</v>
      </c>
      <c r="H92" s="419"/>
      <c r="I92" s="419"/>
      <c r="J92" s="419">
        <f>'[81]updated Progress'!D74</f>
        <v>0</v>
      </c>
      <c r="K92" s="419"/>
      <c r="L92" s="419"/>
      <c r="M92" s="419">
        <f>'[81]updated Progress'!E74</f>
        <v>2</v>
      </c>
      <c r="N92" s="419"/>
      <c r="O92" s="419"/>
      <c r="V92" s="152"/>
      <c r="W92" s="152"/>
      <c r="X92" s="152"/>
      <c r="Y92" s="424">
        <f>'[81]updated Progress'!M74</f>
        <v>0</v>
      </c>
      <c r="Z92" s="413"/>
      <c r="AA92" s="413"/>
      <c r="AB92" s="413">
        <f>'[81]updated Progress'!N74</f>
        <v>0</v>
      </c>
      <c r="AC92" s="413"/>
      <c r="AD92" s="413"/>
      <c r="AE92" s="414">
        <f>'[81]updated Progress'!O74</f>
        <v>2</v>
      </c>
      <c r="AF92" s="413"/>
      <c r="AG92" s="415"/>
    </row>
    <row r="93" spans="1:33" x14ac:dyDescent="0.3">
      <c r="A93" s="423">
        <f t="shared" si="1"/>
        <v>25</v>
      </c>
      <c r="B93" s="321"/>
      <c r="C93" s="413" t="s">
        <v>625</v>
      </c>
      <c r="D93" s="413"/>
      <c r="E93" s="413"/>
      <c r="F93" s="197" t="s">
        <v>618</v>
      </c>
      <c r="G93" s="419">
        <f>'[81]updated Progress'!C75</f>
        <v>0</v>
      </c>
      <c r="H93" s="419"/>
      <c r="I93" s="419"/>
      <c r="J93" s="419">
        <f>'[81]updated Progress'!D75</f>
        <v>0</v>
      </c>
      <c r="K93" s="419"/>
      <c r="L93" s="419"/>
      <c r="M93" s="419">
        <f>'[81]updated Progress'!E75</f>
        <v>0</v>
      </c>
      <c r="N93" s="419"/>
      <c r="O93" s="419"/>
      <c r="V93" s="152"/>
      <c r="W93" s="152"/>
      <c r="X93" s="152"/>
      <c r="Y93" s="424">
        <f>'[81]updated Progress'!M75</f>
        <v>0</v>
      </c>
      <c r="Z93" s="413"/>
      <c r="AA93" s="413"/>
      <c r="AB93" s="413">
        <f>'[81]updated Progress'!N75</f>
        <v>0</v>
      </c>
      <c r="AC93" s="413"/>
      <c r="AD93" s="413"/>
      <c r="AE93" s="414">
        <f>'[81]updated Progress'!O75</f>
        <v>0</v>
      </c>
      <c r="AF93" s="413"/>
      <c r="AG93" s="415"/>
    </row>
    <row r="94" spans="1:33" x14ac:dyDescent="0.3">
      <c r="A94" s="423">
        <f t="shared" si="1"/>
        <v>26</v>
      </c>
      <c r="B94" s="321"/>
      <c r="C94" s="413" t="s">
        <v>626</v>
      </c>
      <c r="D94" s="413"/>
      <c r="E94" s="413"/>
      <c r="F94" s="197" t="s">
        <v>618</v>
      </c>
      <c r="G94" s="419">
        <f>'[81]updated Progress'!C76</f>
        <v>0</v>
      </c>
      <c r="H94" s="419"/>
      <c r="I94" s="419"/>
      <c r="J94" s="419">
        <f>'[81]updated Progress'!D76</f>
        <v>0</v>
      </c>
      <c r="K94" s="419"/>
      <c r="L94" s="419"/>
      <c r="M94" s="419">
        <f>'[81]updated Progress'!E76</f>
        <v>0</v>
      </c>
      <c r="N94" s="419"/>
      <c r="O94" s="419"/>
      <c r="V94" s="152"/>
      <c r="W94" s="152"/>
      <c r="X94" s="152"/>
      <c r="Y94" s="424">
        <f>'[81]updated Progress'!M76</f>
        <v>0</v>
      </c>
      <c r="Z94" s="413"/>
      <c r="AA94" s="413"/>
      <c r="AB94" s="413">
        <f>'[81]updated Progress'!N76</f>
        <v>0</v>
      </c>
      <c r="AC94" s="413"/>
      <c r="AD94" s="413"/>
      <c r="AE94" s="414">
        <f>'[81]updated Progress'!O76</f>
        <v>0</v>
      </c>
      <c r="AF94" s="413"/>
      <c r="AG94" s="415"/>
    </row>
    <row r="95" spans="1:33" x14ac:dyDescent="0.3">
      <c r="A95" s="423">
        <f t="shared" si="1"/>
        <v>27</v>
      </c>
      <c r="B95" s="321"/>
      <c r="C95" s="413" t="s">
        <v>86</v>
      </c>
      <c r="D95" s="413"/>
      <c r="E95" s="413"/>
      <c r="F95" s="197" t="s">
        <v>618</v>
      </c>
      <c r="G95" s="419">
        <f>'[81]updated Progress'!C77</f>
        <v>5</v>
      </c>
      <c r="H95" s="419"/>
      <c r="I95" s="419"/>
      <c r="J95" s="419">
        <f>'[81]updated Progress'!D77</f>
        <v>0</v>
      </c>
      <c r="K95" s="419"/>
      <c r="L95" s="419"/>
      <c r="M95" s="419">
        <f>'[81]updated Progress'!E77</f>
        <v>5</v>
      </c>
      <c r="N95" s="419"/>
      <c r="O95" s="419"/>
      <c r="V95" s="152"/>
      <c r="W95" s="152"/>
      <c r="X95" s="152"/>
      <c r="Y95" s="424">
        <f>'[81]updated Progress'!M77</f>
        <v>0</v>
      </c>
      <c r="Z95" s="413"/>
      <c r="AA95" s="413"/>
      <c r="AB95" s="413">
        <f>'[81]updated Progress'!N77</f>
        <v>0</v>
      </c>
      <c r="AC95" s="413"/>
      <c r="AD95" s="413"/>
      <c r="AE95" s="414">
        <f>'[81]updated Progress'!O77</f>
        <v>5</v>
      </c>
      <c r="AF95" s="413"/>
      <c r="AG95" s="415"/>
    </row>
    <row r="96" spans="1:33" x14ac:dyDescent="0.3">
      <c r="A96" s="423">
        <f t="shared" si="1"/>
        <v>28</v>
      </c>
      <c r="B96" s="321"/>
      <c r="C96" s="413" t="s">
        <v>94</v>
      </c>
      <c r="D96" s="413"/>
      <c r="E96" s="413"/>
      <c r="F96" s="197" t="s">
        <v>618</v>
      </c>
      <c r="G96" s="419">
        <f>'[81]updated Progress'!C78</f>
        <v>0</v>
      </c>
      <c r="H96" s="419"/>
      <c r="I96" s="419"/>
      <c r="J96" s="419">
        <f>'[81]updated Progress'!D78</f>
        <v>0</v>
      </c>
      <c r="K96" s="419"/>
      <c r="L96" s="419"/>
      <c r="M96" s="419">
        <f>'[81]updated Progress'!E78</f>
        <v>0</v>
      </c>
      <c r="N96" s="419"/>
      <c r="O96" s="419"/>
      <c r="V96" s="152"/>
      <c r="W96" s="152"/>
      <c r="X96" s="152"/>
      <c r="Y96" s="424">
        <f>'[81]updated Progress'!M78</f>
        <v>0</v>
      </c>
      <c r="Z96" s="413"/>
      <c r="AA96" s="413"/>
      <c r="AB96" s="413">
        <f>'[81]updated Progress'!N78</f>
        <v>0</v>
      </c>
      <c r="AC96" s="413"/>
      <c r="AD96" s="413"/>
      <c r="AE96" s="414">
        <f>'[81]updated Progress'!O78</f>
        <v>0</v>
      </c>
      <c r="AF96" s="413"/>
      <c r="AG96" s="415"/>
    </row>
    <row r="97" spans="1:33" x14ac:dyDescent="0.3">
      <c r="A97" s="423">
        <f t="shared" si="1"/>
        <v>29</v>
      </c>
      <c r="B97" s="321"/>
      <c r="C97" s="413" t="s">
        <v>627</v>
      </c>
      <c r="D97" s="413"/>
      <c r="E97" s="413"/>
      <c r="F97" s="197" t="s">
        <v>618</v>
      </c>
      <c r="G97" s="419">
        <f>'[81]updated Progress'!C79</f>
        <v>0</v>
      </c>
      <c r="H97" s="419"/>
      <c r="I97" s="419"/>
      <c r="J97" s="419">
        <f>'[81]updated Progress'!D79</f>
        <v>0</v>
      </c>
      <c r="K97" s="419"/>
      <c r="L97" s="419"/>
      <c r="M97" s="419">
        <f>'[81]updated Progress'!E79</f>
        <v>0</v>
      </c>
      <c r="N97" s="419"/>
      <c r="O97" s="419"/>
      <c r="V97" s="152"/>
      <c r="W97" s="152"/>
      <c r="X97" s="152"/>
      <c r="Y97" s="424">
        <f>'[81]updated Progress'!M79</f>
        <v>0</v>
      </c>
      <c r="Z97" s="413"/>
      <c r="AA97" s="413"/>
      <c r="AB97" s="413">
        <f>'[81]updated Progress'!N79</f>
        <v>0</v>
      </c>
      <c r="AC97" s="413"/>
      <c r="AD97" s="413"/>
      <c r="AE97" s="414">
        <f>'[81]updated Progress'!O79</f>
        <v>0</v>
      </c>
      <c r="AF97" s="413"/>
      <c r="AG97" s="415"/>
    </row>
    <row r="98" spans="1:33" x14ac:dyDescent="0.3">
      <c r="A98" s="423">
        <f t="shared" si="1"/>
        <v>30</v>
      </c>
      <c r="B98" s="321"/>
      <c r="C98" s="413" t="s">
        <v>92</v>
      </c>
      <c r="D98" s="413"/>
      <c r="E98" s="413"/>
      <c r="F98" s="197" t="s">
        <v>618</v>
      </c>
      <c r="G98" s="419">
        <f>'[81]updated Progress'!C80</f>
        <v>0</v>
      </c>
      <c r="H98" s="419"/>
      <c r="I98" s="419"/>
      <c r="J98" s="419">
        <f>'[81]updated Progress'!D80</f>
        <v>0</v>
      </c>
      <c r="K98" s="419"/>
      <c r="L98" s="419"/>
      <c r="M98" s="419">
        <f>'[81]updated Progress'!E80</f>
        <v>0</v>
      </c>
      <c r="N98" s="419"/>
      <c r="O98" s="419"/>
      <c r="V98" s="152"/>
      <c r="W98" s="152"/>
      <c r="X98" s="152"/>
      <c r="Y98" s="424">
        <f>'[81]updated Progress'!M80</f>
        <v>0</v>
      </c>
      <c r="Z98" s="413"/>
      <c r="AA98" s="413"/>
      <c r="AB98" s="413">
        <f>'[81]updated Progress'!N80</f>
        <v>0</v>
      </c>
      <c r="AC98" s="413"/>
      <c r="AD98" s="413"/>
      <c r="AE98" s="414">
        <f>'[81]updated Progress'!O80</f>
        <v>0</v>
      </c>
      <c r="AF98" s="413"/>
      <c r="AG98" s="415"/>
    </row>
    <row r="99" spans="1:33" ht="15" thickBot="1" x14ac:dyDescent="0.35">
      <c r="A99" s="416">
        <f t="shared" si="1"/>
        <v>31</v>
      </c>
      <c r="B99" s="417"/>
      <c r="C99" s="418" t="s">
        <v>168</v>
      </c>
      <c r="D99" s="418"/>
      <c r="E99" s="418"/>
      <c r="F99" s="206" t="s">
        <v>618</v>
      </c>
      <c r="G99" s="419">
        <f>'[81]updated Progress'!C81</f>
        <v>0</v>
      </c>
      <c r="H99" s="419"/>
      <c r="I99" s="419"/>
      <c r="J99" s="419">
        <f>'[81]updated Progress'!D81</f>
        <v>0</v>
      </c>
      <c r="K99" s="419"/>
      <c r="L99" s="419"/>
      <c r="M99" s="419">
        <f>'[81]updated Progress'!E81</f>
        <v>0</v>
      </c>
      <c r="N99" s="419"/>
      <c r="O99" s="419"/>
      <c r="V99" s="152"/>
      <c r="W99" s="152"/>
      <c r="X99" s="152"/>
      <c r="Y99" s="420">
        <f>'[81]updated Progress'!M81</f>
        <v>0</v>
      </c>
      <c r="Z99" s="418"/>
      <c r="AA99" s="418"/>
      <c r="AB99" s="418">
        <f>'[81]updated Progress'!N81</f>
        <v>0</v>
      </c>
      <c r="AC99" s="418"/>
      <c r="AD99" s="418"/>
      <c r="AE99" s="421">
        <f>'[81]updated Progress'!O81</f>
        <v>0</v>
      </c>
      <c r="AF99" s="418"/>
      <c r="AG99" s="422"/>
    </row>
    <row r="100" spans="1:33" ht="15" thickBot="1" x14ac:dyDescent="0.35">
      <c r="A100" s="410"/>
      <c r="B100" s="411"/>
      <c r="C100" s="407" t="s">
        <v>48</v>
      </c>
      <c r="D100" s="407"/>
      <c r="E100" s="407"/>
      <c r="F100" s="207" t="s">
        <v>618</v>
      </c>
      <c r="G100" s="407">
        <f>'[81]updated Progress'!C82</f>
        <v>34</v>
      </c>
      <c r="H100" s="407"/>
      <c r="I100" s="407"/>
      <c r="J100" s="407">
        <f>'[81]updated Progress'!D82</f>
        <v>5</v>
      </c>
      <c r="K100" s="407"/>
      <c r="L100" s="407"/>
      <c r="M100" s="407">
        <f>'[81]updated Progress'!E82</f>
        <v>29</v>
      </c>
      <c r="N100" s="407"/>
      <c r="O100" s="409"/>
      <c r="V100" s="152"/>
      <c r="W100" s="152"/>
      <c r="X100" s="152"/>
      <c r="Y100" s="412">
        <f>'[81]updated Progress'!M82</f>
        <v>0</v>
      </c>
      <c r="Z100" s="407"/>
      <c r="AA100" s="407"/>
      <c r="AB100" s="407">
        <f>'[81]updated Progress'!N82</f>
        <v>5</v>
      </c>
      <c r="AC100" s="407"/>
      <c r="AD100" s="407"/>
      <c r="AE100" s="408">
        <f>'[81]updated Progress'!O82</f>
        <v>34</v>
      </c>
      <c r="AF100" s="407"/>
      <c r="AG100" s="409"/>
    </row>
    <row r="101" spans="1:33" x14ac:dyDescent="0.3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2026-03-19T17:55:53Z</dcterms:modified>
</cp:coreProperties>
</file>