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January 2026\"/>
    </mc:Choice>
  </mc:AlternateContent>
  <xr:revisionPtr revIDLastSave="0" documentId="13_ncr:1_{EEBD78F4-602C-43F0-94FE-5EE18FE73B1B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C RMTL" sheetId="99" r:id="rId3"/>
    <sheet name="Visual Chart Lilo" sheetId="97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>#REF!</definedName>
    <definedName name="\A_1">"#REF!"</definedName>
    <definedName name="\a1">#REF!</definedName>
    <definedName name="\B" localSheetId="5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>#REF!</definedName>
    <definedName name="_pdp2" localSheetId="5">#REF!</definedName>
    <definedName name="_pdp2">#REF!</definedName>
    <definedName name="_pdp3" localSheetId="5">#REF!</definedName>
    <definedName name="_pdp3">#REF!</definedName>
    <definedName name="_pep99" localSheetId="5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>#REF!</definedName>
    <definedName name="BQ">#REF!</definedName>
    <definedName name="BR_Resou" localSheetId="5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>#REF!</definedName>
    <definedName name="CBISO145" localSheetId="5">#REF!</definedName>
    <definedName name="CBISO145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>#REF!</definedName>
    <definedName name="diff1" localSheetId="5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>#REF!</definedName>
    <definedName name="orderbooked98" localSheetId="5">#REF!</definedName>
    <definedName name="orderbooked98">#REF!</definedName>
    <definedName name="ORDERSTATUS" localSheetId="5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>#REF!</definedName>
    <definedName name="P_3" localSheetId="5">#REF!</definedName>
    <definedName name="P_3">#REF!</definedName>
    <definedName name="P_4" localSheetId="5">#REF!</definedName>
    <definedName name="P_4">#REF!</definedName>
    <definedName name="P_5" localSheetId="5">#REF!</definedName>
    <definedName name="P_5">#REF!</definedName>
    <definedName name="P_6DSO" localSheetId="5">#REF!</definedName>
    <definedName name="P_6DSO">#REF!</definedName>
    <definedName name="P_7DPO" localSheetId="5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>#REF!</definedName>
    <definedName name="p1apcc2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6" i="92" l="1"/>
  <c r="I115" i="92"/>
  <c r="I114" i="92" l="1"/>
  <c r="I113" i="92"/>
  <c r="AE203" i="99" l="1"/>
  <c r="AB203" i="99"/>
  <c r="Y203" i="99"/>
  <c r="M203" i="99"/>
  <c r="J203" i="99"/>
  <c r="G203" i="99"/>
  <c r="AE202" i="99"/>
  <c r="AB202" i="99"/>
  <c r="Y202" i="99"/>
  <c r="M202" i="99"/>
  <c r="J202" i="99"/>
  <c r="G202" i="99"/>
  <c r="AE201" i="99"/>
  <c r="AB201" i="99"/>
  <c r="Y201" i="99"/>
  <c r="M201" i="99"/>
  <c r="J201" i="99"/>
  <c r="G201" i="99"/>
  <c r="AE200" i="99"/>
  <c r="AB200" i="99"/>
  <c r="Y200" i="99"/>
  <c r="M200" i="99"/>
  <c r="J200" i="99"/>
  <c r="G200" i="99"/>
  <c r="AE199" i="99"/>
  <c r="AB199" i="99"/>
  <c r="Y199" i="99"/>
  <c r="M199" i="99"/>
  <c r="J199" i="99"/>
  <c r="G199" i="99"/>
  <c r="AE198" i="99"/>
  <c r="AB198" i="99"/>
  <c r="Y198" i="99"/>
  <c r="M198" i="99"/>
  <c r="J198" i="99"/>
  <c r="G198" i="99"/>
  <c r="AE197" i="99"/>
  <c r="AB197" i="99"/>
  <c r="Y197" i="99"/>
  <c r="M197" i="99"/>
  <c r="J197" i="99"/>
  <c r="G197" i="99"/>
  <c r="AE196" i="99"/>
  <c r="AB196" i="99"/>
  <c r="Y196" i="99"/>
  <c r="M196" i="99"/>
  <c r="J196" i="99"/>
  <c r="G196" i="99"/>
  <c r="AE195" i="99"/>
  <c r="AB195" i="99"/>
  <c r="Y195" i="99"/>
  <c r="M195" i="99"/>
  <c r="J195" i="99"/>
  <c r="G195" i="99"/>
  <c r="AE194" i="99"/>
  <c r="AB194" i="99"/>
  <c r="Y194" i="99"/>
  <c r="M194" i="99"/>
  <c r="J194" i="99"/>
  <c r="G194" i="99"/>
  <c r="AE193" i="99"/>
  <c r="AB193" i="99"/>
  <c r="Y193" i="99"/>
  <c r="M193" i="99"/>
  <c r="J193" i="99"/>
  <c r="G193" i="99"/>
  <c r="AE192" i="99"/>
  <c r="AB192" i="99"/>
  <c r="Y192" i="99"/>
  <c r="M192" i="99"/>
  <c r="J192" i="99"/>
  <c r="G192" i="99"/>
  <c r="AE191" i="99"/>
  <c r="AB191" i="99"/>
  <c r="Y191" i="99"/>
  <c r="M191" i="99"/>
  <c r="J191" i="99"/>
  <c r="G191" i="99"/>
  <c r="AE190" i="99"/>
  <c r="AB190" i="99"/>
  <c r="Y190" i="99"/>
  <c r="M190" i="99"/>
  <c r="J190" i="99"/>
  <c r="G190" i="99"/>
  <c r="AE189" i="99"/>
  <c r="AB189" i="99"/>
  <c r="Y189" i="99"/>
  <c r="M189" i="99"/>
  <c r="J189" i="99"/>
  <c r="G189" i="99"/>
  <c r="AE188" i="99"/>
  <c r="AB188" i="99"/>
  <c r="Y188" i="99"/>
  <c r="M188" i="99"/>
  <c r="J188" i="99"/>
  <c r="G188" i="99"/>
  <c r="AE187" i="99"/>
  <c r="AB187" i="99"/>
  <c r="Y187" i="99"/>
  <c r="M187" i="99"/>
  <c r="J187" i="99"/>
  <c r="G187" i="99"/>
  <c r="AE186" i="99"/>
  <c r="AB186" i="99"/>
  <c r="Y186" i="99"/>
  <c r="M186" i="99"/>
  <c r="J186" i="99"/>
  <c r="G186" i="99"/>
  <c r="AE185" i="99"/>
  <c r="AB185" i="99"/>
  <c r="Y185" i="99"/>
  <c r="M185" i="99"/>
  <c r="J185" i="99"/>
  <c r="G185" i="99"/>
  <c r="AE184" i="99"/>
  <c r="AB184" i="99"/>
  <c r="Y184" i="99"/>
  <c r="M184" i="99"/>
  <c r="J184" i="99"/>
  <c r="G184" i="99"/>
  <c r="AE183" i="99"/>
  <c r="AB183" i="99"/>
  <c r="Y183" i="99"/>
  <c r="M183" i="99"/>
  <c r="J183" i="99"/>
  <c r="G183" i="99"/>
  <c r="AE182" i="99"/>
  <c r="AB182" i="99"/>
  <c r="Y182" i="99"/>
  <c r="M182" i="99"/>
  <c r="J182" i="99"/>
  <c r="G182" i="99"/>
  <c r="AE181" i="99"/>
  <c r="AB181" i="99"/>
  <c r="Y181" i="99"/>
  <c r="M181" i="99"/>
  <c r="J181" i="99"/>
  <c r="G181" i="99"/>
  <c r="AE180" i="99"/>
  <c r="AB180" i="99"/>
  <c r="Y180" i="99"/>
  <c r="M180" i="99"/>
  <c r="J180" i="99"/>
  <c r="G180" i="99"/>
  <c r="AE179" i="99"/>
  <c r="AB179" i="99"/>
  <c r="Y179" i="99"/>
  <c r="M179" i="99"/>
  <c r="J179" i="99"/>
  <c r="G179" i="99"/>
  <c r="AE178" i="99"/>
  <c r="AB178" i="99"/>
  <c r="Y178" i="99"/>
  <c r="M178" i="99"/>
  <c r="J178" i="99"/>
  <c r="G178" i="99"/>
  <c r="AE177" i="99"/>
  <c r="AB177" i="99"/>
  <c r="Y177" i="99"/>
  <c r="M177" i="99"/>
  <c r="J177" i="99"/>
  <c r="G177" i="99"/>
  <c r="AE176" i="99"/>
  <c r="AB176" i="99"/>
  <c r="Y176" i="99"/>
  <c r="M176" i="99"/>
  <c r="J176" i="99"/>
  <c r="G176" i="99"/>
  <c r="AE175" i="99"/>
  <c r="AB175" i="99"/>
  <c r="Y175" i="99"/>
  <c r="M175" i="99"/>
  <c r="J175" i="99"/>
  <c r="G175" i="99"/>
  <c r="AE174" i="99"/>
  <c r="AB174" i="99"/>
  <c r="Y174" i="99"/>
  <c r="M174" i="99"/>
  <c r="J174" i="99"/>
  <c r="G174" i="99"/>
  <c r="AE173" i="99"/>
  <c r="AB173" i="99"/>
  <c r="Y173" i="99"/>
  <c r="M173" i="99"/>
  <c r="J173" i="99"/>
  <c r="G173" i="99"/>
  <c r="AE172" i="99"/>
  <c r="AB172" i="99"/>
  <c r="Y172" i="99"/>
  <c r="M172" i="99"/>
  <c r="J172" i="99"/>
  <c r="G172" i="99"/>
  <c r="A172" i="99"/>
  <c r="A173" i="99" s="1"/>
  <c r="A174" i="99" s="1"/>
  <c r="A175" i="99" s="1"/>
  <c r="A176" i="99" s="1"/>
  <c r="A177" i="99" s="1"/>
  <c r="AE171" i="99"/>
  <c r="AB171" i="99"/>
  <c r="Y171" i="99"/>
  <c r="M171" i="99"/>
  <c r="J171" i="99"/>
  <c r="G171" i="99"/>
  <c r="A171" i="99"/>
  <c r="AE170" i="99"/>
  <c r="AB170" i="99"/>
  <c r="Y170" i="99"/>
  <c r="M170" i="99"/>
  <c r="J170" i="99"/>
  <c r="G170" i="99"/>
  <c r="A170" i="99"/>
  <c r="R32" i="99"/>
  <c r="N32" i="99"/>
  <c r="X29" i="99"/>
  <c r="P29" i="99"/>
  <c r="Z28" i="99"/>
  <c r="Z32" i="99" s="1"/>
  <c r="V28" i="99"/>
  <c r="V32" i="99" s="1"/>
  <c r="R28" i="99"/>
  <c r="T29" i="99" s="1"/>
  <c r="Z26" i="99"/>
  <c r="V26" i="99"/>
  <c r="R26" i="99"/>
  <c r="N26" i="99"/>
  <c r="AY25" i="99"/>
  <c r="AM18" i="99"/>
  <c r="AM17" i="99"/>
  <c r="AM16" i="99"/>
  <c r="AM15" i="99"/>
  <c r="AI14" i="99"/>
  <c r="AM14" i="99" s="1"/>
  <c r="AM13" i="99"/>
  <c r="AK13" i="99"/>
  <c r="AI13" i="99"/>
  <c r="AM12" i="99"/>
  <c r="AJ12" i="99"/>
  <c r="AM11" i="99"/>
  <c r="AJ11" i="99"/>
  <c r="AM10" i="99"/>
  <c r="AO3" i="99"/>
  <c r="I112" i="92"/>
  <c r="I111" i="92"/>
  <c r="A178" i="99" l="1"/>
  <c r="A179" i="99"/>
  <c r="A180" i="99" s="1"/>
  <c r="A181" i="99" s="1"/>
  <c r="A182" i="99" s="1"/>
  <c r="A183" i="99" s="1"/>
  <c r="AD28" i="99"/>
  <c r="AB29" i="99"/>
  <c r="I110" i="92"/>
  <c r="A186" i="99" l="1"/>
  <c r="A185" i="99" s="1"/>
  <c r="A187" i="99" s="1"/>
  <c r="A188" i="99" s="1"/>
  <c r="A189" i="99" s="1"/>
  <c r="A190" i="99" s="1"/>
  <c r="A191" i="99" s="1"/>
  <c r="A192" i="99" s="1"/>
  <c r="A193" i="99" s="1"/>
  <c r="A194" i="99" s="1"/>
  <c r="A195" i="99" s="1"/>
  <c r="A196" i="99" s="1"/>
  <c r="A197" i="99" s="1"/>
  <c r="A198" i="99" s="1"/>
  <c r="A199" i="99" s="1"/>
  <c r="A200" i="99" s="1"/>
  <c r="A201" i="99" s="1"/>
  <c r="A202" i="99" s="1"/>
  <c r="A184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<sst xmlns="http://schemas.openxmlformats.org/spreadsheetml/2006/main" count="3916" uniqueCount="662">
  <si>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</si>
  <si>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</si>
  <si>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</si>
  <si>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</si>
  <si>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</si>
  <si>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</si>
  <si>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</si>
  <si>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</si>
  <si>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</si>
  <si>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</si>
  <si>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</si>
  <si>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</si>
  <si>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</si>
  <si>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</si>
  <si>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</si>
  <si>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</si>
  <si>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</si>
  <si>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</si>
  <si>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</si>
  <si>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</si>
  <si>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</si>
  <si>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</si>
  <si>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</si>
  <si>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</si>
  <si>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</si>
  <si>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</si>
  <si>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</si>
  <si>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</si>
  <si>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</si>
  <si>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</si>
  <si>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</si>
  <si>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</si>
  <si>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</si>
  <si>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</si>
  <si>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</si>
  <si>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</si>
  <si>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</si>
  <si>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</si>
  <si>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</si>
  <si>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</si>
  <si>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</si>
  <si>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</si>
  <si>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</si>
  <si>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</si>
  <si>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</si>
  <si>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</si>
  <si>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</si>
  <si>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</si>
  <si>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</si>
  <si>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</si>
  <si>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</si>
  <si>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</si>
  <si>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</si>
  <si>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</si>
  <si>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</si>
  <si>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</si>
  <si>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</si>
  <si>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</si>
  <si>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</si>
  <si>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</si>
  <si>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</si>
  <si>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</si>
  <si>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</si>
  <si>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</si>
  <si>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</si>
  <si>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</si>
  <si>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</si>
  <si>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</si>
  <si>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</si>
  <si>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</si>
  <si>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</si>
  <si>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</si>
  <si>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</si>
  <si>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</si>
  <si>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</si>
  <si>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</si>
  <si>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</si>
  <si>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</si>
  <si>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</si>
  <si>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</si>
  <si>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</si>
  <si>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</si>
  <si>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</si>
  <si>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</si>
  <si>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</si>
  <si>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</si>
  <si>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</si>
  <si>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</si>
  <si>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</si>
  <si>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</si>
  <si>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</si>
  <si>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</si>
  <si>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</si>
  <si>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</si>
  <si>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</si>
  <si>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</si>
  <si>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</si>
  <si>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</si>
  <si>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</si>
  <si>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</si>
  <si>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</si>
  <si>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</si>
  <si>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</si>
  <si>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</si>
  <si>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</si>
  <si>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</si>
  <si>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</si>
  <si>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</si>
  <si>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</si>
  <si>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</si>
  <si>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</si>
  <si>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</si>
  <si>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</si>
  <si>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</si>
  <si>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</si>
  <si>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</si>
  <si>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</si>
  <si>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</si>
  <si>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</si>
  <si>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</si>
  <si>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</si>
  <si>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</si>
  <si>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</si>
  <si>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</si>
  <si>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</si>
  <si>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</si>
  <si>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</si>
  <si>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</si>
  <si>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</si>
  <si>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</si>
  <si>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</si>
  <si>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</si>
  <si>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</si>
  <si>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</si>
  <si>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</si>
  <si>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</si>
  <si>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</si>
  <si>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</si>
  <si>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</si>
  <si>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</si>
  <si>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</si>
  <si>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</si>
  <si>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</si>
  <si>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</si>
  <si>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</si>
  <si>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</si>
  <si>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</si>
  <si>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</si>
  <si>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</si>
  <si>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</si>
  <si>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</si>
  <si>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</si>
  <si>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</si>
  <si>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</si>
  <si>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</si>
  <si>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</si>
  <si>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</si>
  <si>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</si>
  <si>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</si>
  <si>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</si>
  <si>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</si>
  <si>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</si>
  <si>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</si>
  <si>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</si>
  <si>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</si>
  <si>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</si>
  <si>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</si>
  <si>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</si>
  <si>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</si>
  <si>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</si>
  <si>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</si>
  <si>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</si>
  <si>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</si>
  <si>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</si>
  <si>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</si>
  <si>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</si>
  <si>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</si>
  <si>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</si>
  <si>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</si>
  <si>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</si>
  <si>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</si>
  <si>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</si>
  <si>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</si>
  <si>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</si>
  <si>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</si>
  <si>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</si>
  <si>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</si>
  <si>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</si>
  <si>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</si>
  <si>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</si>
  <si>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</si>
  <si>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</si>
  <si>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</si>
  <si>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</si>
  <si>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</si>
  <si>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</si>
  <si>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</si>
  <si>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</si>
  <si>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</si>
  <si>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</si>
  <si>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</si>
  <si>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</si>
  <si>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</si>
  <si>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</si>
  <si>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</si>
  <si>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</si>
  <si>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</si>
  <si>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</si>
  <si>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</si>
  <si>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</si>
  <si>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</si>
  <si>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</si>
  <si>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</si>
  <si>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</si>
  <si>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</si>
  <si>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</si>
  <si>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</si>
  <si>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</si>
  <si>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</si>
  <si>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</si>
  <si>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</si>
  <si>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</si>
  <si>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</si>
  <si>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</si>
  <si>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</si>
  <si>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</si>
  <si>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</si>
  <si>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</si>
  <si>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</si>
  <si>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</si>
  <si>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</si>
  <si>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</si>
  <si>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</si>
  <si>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</si>
  <si>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</si>
  <si>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</si>
  <si>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</si>
  <si>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</si>
  <si>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</si>
  <si>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</si>
  <si>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</si>
  <si>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</si>
  <si>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</si>
  <si>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</si>
  <si>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</si>
  <si>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</si>
  <si>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</si>
  <si>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</si>
  <si>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</si>
  <si>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</si>
  <si>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</si>
  <si>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</si>
  <si>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</si>
  <si>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</si>
  <si>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</si>
  <si>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</si>
  <si>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</si>
  <si>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</si>
  <si>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</si>
  <si>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</si>
  <si>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</si>
  <si>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</si>
  <si>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</si>
  <si>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</si>
  <si>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</si>
  <si>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</si>
  <si>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</si>
  <si>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</si>
  <si>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</si>
  <si>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</si>
  <si>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</si>
  <si>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</si>
  <si>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</si>
  <si>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</si>
  <si>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</si>
  <si>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</si>
  <si>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</si>
  <si>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</si>
  <si>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</si>
  <si>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</si>
  <si>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</si>
  <si>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</si>
  <si>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</si>
  <si>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</si>
  <si>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</si>
  <si>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</si>
  <si>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</si>
  <si>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</si>
  <si>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</si>
  <si>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</si>
  <si>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</si>
  <si>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</si>
  <si>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</si>
  <si>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</si>
  <si>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</si>
  <si>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</si>
  <si>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</si>
  <si>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</si>
  <si>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</si>
  <si>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</si>
  <si>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</si>
  <si>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</si>
  <si>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</si>
  <si>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</si>
  <si>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</si>
  <si>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</si>
  <si>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</si>
  <si>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</si>
  <si>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</si>
  <si>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</si>
  <si>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</si>
  <si>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</si>
  <si>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</si>
  <si>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</si>
  <si>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</si>
  <si>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</si>
  <si>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</si>
  <si>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</si>
  <si>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</si>
  <si>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</si>
  <si>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</si>
  <si>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</si>
  <si>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</si>
  <si>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</si>
  <si>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</si>
  <si>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</si>
  <si>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</si>
  <si>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</si>
  <si>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</si>
  <si>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</si>
  <si>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</si>
  <si>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</si>
  <si>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</si>
  <si>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</si>
  <si>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</si>
  <si>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</si>
  <si>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</si>
  <si>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</si>
  <si>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</si>
  <si>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</si>
  <si>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</si>
  <si>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</si>
  <si>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</si>
  <si>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</si>
  <si>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</si>
  <si>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</si>
  <si>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</si>
  <si>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</si>
  <si>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</si>
  <si>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</si>
  <si>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</si>
  <si>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</si>
  <si>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</si>
  <si>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</si>
  <si>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</si>
  <si>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</si>
  <si>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</si>
  <si>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</si>
  <si>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</si>
  <si>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</si>
  <si>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</si>
  <si>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</si>
  <si>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</si>
  <si>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</si>
  <si>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</si>
  <si>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</si>
  <si>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</si>
  <si>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</si>
  <si>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</si>
  <si>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</si>
  <si>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</si>
  <si>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</si>
  <si>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</si>
  <si>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</si>
  <si>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</si>
  <si>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</si>
  <si>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</si>
  <si>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</si>
  <si>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</si>
  <si>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</si>
  <si>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</si>
  <si>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</si>
  <si>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</si>
  <si>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</si>
  <si>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</si>
  <si>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</si>
  <si>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</si>
  <si>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</si>
  <si>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</si>
  <si>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</si>
  <si>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</si>
  <si>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</si>
  <si>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</si>
  <si>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</si>
  <si>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</si>
  <si>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</si>
  <si>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</si>
  <si>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</si>
  <si>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</si>
  <si>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</si>
  <si>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</si>
  <si>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</si>
  <si>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</si>
  <si>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</si>
  <si>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</si>
  <si>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</si>
  <si>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</si>
  <si>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</si>
  <si>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</si>
  <si>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</si>
  <si>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</si>
  <si>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</si>
  <si>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</si>
  <si>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</si>
  <si>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</si>
  <si>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</si>
  <si>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</si>
  <si>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</si>
  <si>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</si>
  <si>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</si>
  <si>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</si>
  <si>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</si>
  <si>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</si>
  <si>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</si>
  <si>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</si>
  <si>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</si>
  <si>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</si>
  <si>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</si>
  <si>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</si>
  <si>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</si>
  <si>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</si>
  <si>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</si>
  <si>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</si>
  <si>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</si>
  <si>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</si>
  <si>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</si>
  <si>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</si>
  <si>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</si>
  <si>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</si>
  <si>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</si>
  <si>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</si>
  <si>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</si>
  <si>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</si>
  <si>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</si>
  <si>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</si>
  <si>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</si>
  <si>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</si>
  <si>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</si>
  <si>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</si>
  <si>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</si>
  <si>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</si>
  <si>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</si>
  <si>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</si>
  <si>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</si>
  <si>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</si>
  <si>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</si>
  <si>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</si>
  <si>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</si>
  <si>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</si>
  <si>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</si>
  <si>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</si>
  <si>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</si>
  <si>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</si>
  <si>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</si>
  <si>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</si>
  <si>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</si>
  <si>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</si>
  <si>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</si>
  <si>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</si>
  <si>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</si>
  <si>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</si>
  <si>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</si>
  <si>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</si>
  <si>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</si>
  <si>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</si>
  <si>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</si>
  <si>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</si>
  <si>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</si>
  <si>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</si>
  <si>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</si>
  <si>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</si>
  <si>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</si>
  <si>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</si>
  <si>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</si>
  <si>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</si>
  <si>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</si>
  <si>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</si>
  <si>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</si>
  <si>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</si>
  <si>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</si>
  <si>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</si>
  <si>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</si>
  <si>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</si>
  <si>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</si>
  <si>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</si>
  <si>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</si>
  <si>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</si>
  <si>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</si>
  <si>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</si>
  <si>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</si>
  <si>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</si>
  <si>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</si>
  <si>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</si>
  <si>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</si>
  <si>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</si>
  <si>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</si>
  <si>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</si>
  <si>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</si>
  <si>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</si>
  <si>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</si>
  <si>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</si>
  <si>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</si>
  <si>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</si>
  <si>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</si>
  <si>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</si>
  <si>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</si>
  <si>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</si>
  <si>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</si>
  <si>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</si>
  <si>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</si>
  <si>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</si>
  <si>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</si>
  <si>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</si>
  <si>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</si>
  <si>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</si>
  <si>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</si>
  <si>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</si>
  <si>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</si>
  <si>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</si>
  <si>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</si>
  <si>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</si>
  <si>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</si>
  <si>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</si>
  <si>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</si>
  <si>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</si>
  <si>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</si>
  <si>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</si>
  <si>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</si>
  <si>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</si>
  <si>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</si>
  <si>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</si>
  <si>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</si>
  <si>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</si>
  <si>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</si>
  <si>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</si>
  <si>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</si>
  <si>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</si>
  <si>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</si>
  <si>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</si>
  <si>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</si>
  <si>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</si>
  <si>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</si>
  <si>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</si>
  <si>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</si>
  <si>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</si>
  <si>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</si>
  <si>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</si>
  <si>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</si>
  <si>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</si>
  <si>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</si>
  <si>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</si>
  <si>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</si>
  <si>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</si>
  <si>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</si>
  <si>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</si>
  <si>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</si>
  <si>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</si>
  <si>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</si>
  <si>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</si>
  <si>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</si>
  <si>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</si>
  <si>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</si>
  <si>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</si>
  <si>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</si>
  <si>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</si>
  <si>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</si>
  <si>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</si>
  <si>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</si>
  <si>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</si>
  <si>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</si>
  <si>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</si>
  <si>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</si>
  <si>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</si>
  <si>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</si>
  <si>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</si>
  <si>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</si>
  <si>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</si>
  <si>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</si>
  <si>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</si>
  <si>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</si>
  <si>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</si>
  <si>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</si>
  <si>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</si>
  <si>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</si>
  <si>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</si>
  <si>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</si>
  <si>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</si>
  <si>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</si>
  <si>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</si>
  <si>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</si>
  <si>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</si>
  <si>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</si>
  <si>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</si>
  <si>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</si>
  <si>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</si>
  <si>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</si>
  <si>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</si>
  <si>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</si>
  <si>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</si>
  <si>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</si>
  <si>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</si>
  <si>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</si>
  <si>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</si>
  <si>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</si>
  <si>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</si>
  <si>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</si>
  <si>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</si>
  <si>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</si>
  <si>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</si>
  <si>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</si>
  <si>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</si>
  <si>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</si>
  <si>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</si>
  <si>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</si>
  <si>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</si>
  <si>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</si>
  <si>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</si>
  <si>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</si>
  <si>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</si>
  <si>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</si>
  <si>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</si>
  <si>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</si>
  <si>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</si>
  <si>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</si>
  <si>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</si>
  <si>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</si>
  <si>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</si>
  <si>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</si>
  <si>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</si>
  <si>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</si>
  <si>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</si>
  <si>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</si>
  <si>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</si>
  <si>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</si>
  <si>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</si>
  <si>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</si>
  <si>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</si>
  <si>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</si>
  <si>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</si>
  <si>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</si>
  <si>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</si>
  <si>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</si>
  <si>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</si>
  <si>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</si>
  <si>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</si>
  <si>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</si>
  <si>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</si>
  <si>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</si>
  <si>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</si>
  <si>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</si>
  <si>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</si>
  <si>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Date :- 18 Jan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</si>
</sst>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40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30" borderId="1" xfId="0" applyNumberForma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1" borderId="21" xfId="0" applyNumberFormat="1" applyFill="1" applyBorder="1" applyAlignment="1">
      <alignment horizontal="center"/>
    </xf>
    <xf numFmtId="1" fontId="0" fillId="31" borderId="23" xfId="0" applyNumberFormat="1" applyFill="1" applyBorder="1" applyAlignment="1">
      <alignment horizontal="center"/>
    </xf>
    <xf numFmtId="0" fontId="0" fillId="31" borderId="27" xfId="0" applyFill="1" applyBorder="1" applyAlignment="1">
      <alignment horizontal="center"/>
    </xf>
    <xf numFmtId="0" fontId="0" fillId="31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34" fillId="0" borderId="52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3" xfId="68" applyFont="1" applyBorder="1" applyAlignment="1">
      <alignment horizontal="center" vertical="center" wrapText="1"/>
    </xf>
    <xf numFmtId="0" fontId="34" fillId="0" borderId="56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29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4" fillId="0" borderId="50" xfId="68" applyFont="1" applyBorder="1" applyAlignment="1">
      <alignment horizontal="left" vertical="center" wrapText="1"/>
    </xf>
    <xf numFmtId="0" fontId="34" fillId="0" borderId="51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1" borderId="35" xfId="0" applyFill="1" applyBorder="1" applyAlignment="1">
      <alignment horizontal="center"/>
    </xf>
    <xf numFmtId="0" fontId="0" fillId="31" borderId="37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L2">
            <v>1</v>
          </cell>
          <cell r="N2">
            <v>85</v>
          </cell>
          <cell r="U2">
            <v>108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47" t="s">
        <v>490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</row>
    <row r="3" spans="2:13" x14ac:dyDescent="0.35">
      <c r="B3" s="247" t="s">
        <v>615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</row>
    <row r="4" spans="2:13" x14ac:dyDescent="0.35">
      <c r="B4" s="247" t="s">
        <v>491</v>
      </c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</row>
    <row r="5" spans="2:13" x14ac:dyDescent="0.35">
      <c r="B5" s="248" t="s">
        <v>492</v>
      </c>
      <c r="C5" s="248"/>
      <c r="D5" s="248"/>
      <c r="E5" s="248"/>
      <c r="F5" s="247" t="s">
        <v>493</v>
      </c>
      <c r="G5" s="247"/>
      <c r="H5" s="247"/>
      <c r="I5" s="247"/>
      <c r="J5" s="247"/>
      <c r="K5" s="249" t="s">
        <v>661</v>
      </c>
      <c r="L5" s="250"/>
      <c r="M5" s="251"/>
    </row>
    <row r="6" spans="2:13" x14ac:dyDescent="0.35">
      <c r="B6" s="248" t="s">
        <v>494</v>
      </c>
      <c r="C6" s="248"/>
      <c r="D6" s="248"/>
      <c r="E6" s="248"/>
      <c r="F6" s="247" t="s">
        <v>495</v>
      </c>
      <c r="G6" s="247"/>
      <c r="H6" s="247"/>
      <c r="I6" s="247"/>
      <c r="J6" s="247"/>
      <c r="K6" s="252" t="s">
        <v>496</v>
      </c>
      <c r="L6" s="252"/>
      <c r="M6" s="252"/>
    </row>
    <row r="7" spans="2:13" x14ac:dyDescent="0.35">
      <c r="B7" s="253" t="s">
        <v>444</v>
      </c>
      <c r="C7" s="253" t="s">
        <v>122</v>
      </c>
      <c r="D7" s="99" t="s">
        <v>48</v>
      </c>
      <c r="E7" s="99" t="s">
        <v>445</v>
      </c>
      <c r="F7" s="99" t="s">
        <v>0</v>
      </c>
      <c r="G7" s="254">
        <v>46023</v>
      </c>
      <c r="H7" s="253"/>
      <c r="I7" s="253" t="s">
        <v>125</v>
      </c>
      <c r="J7" s="253" t="s">
        <v>446</v>
      </c>
      <c r="K7" s="100">
        <v>46054</v>
      </c>
      <c r="L7" s="100">
        <f>K7+31</f>
        <v>46085</v>
      </c>
      <c r="M7" s="253" t="s">
        <v>1</v>
      </c>
    </row>
    <row r="8" spans="2:13" x14ac:dyDescent="0.35">
      <c r="B8" s="253"/>
      <c r="C8" s="253"/>
      <c r="D8" s="99" t="s">
        <v>124</v>
      </c>
      <c r="E8" s="99" t="s">
        <v>447</v>
      </c>
      <c r="F8" s="99" t="s">
        <v>448</v>
      </c>
      <c r="G8" s="253" t="s">
        <v>443</v>
      </c>
      <c r="H8" s="253" t="s">
        <v>449</v>
      </c>
      <c r="I8" s="253"/>
      <c r="J8" s="253"/>
      <c r="K8" s="253" t="s">
        <v>443</v>
      </c>
      <c r="L8" s="253" t="s">
        <v>443</v>
      </c>
      <c r="M8" s="253"/>
    </row>
    <row r="9" spans="2:13" x14ac:dyDescent="0.35">
      <c r="B9" s="253"/>
      <c r="C9" s="253"/>
      <c r="D9" s="101"/>
      <c r="E9" s="100">
        <v>45992</v>
      </c>
      <c r="F9" s="100" t="s">
        <v>650</v>
      </c>
      <c r="G9" s="253"/>
      <c r="H9" s="253"/>
      <c r="I9" s="253"/>
      <c r="J9" s="253"/>
      <c r="K9" s="253"/>
      <c r="L9" s="253"/>
      <c r="M9" s="253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1</v>
      </c>
      <c r="I13" s="114">
        <v>1</v>
      </c>
      <c r="J13" s="114">
        <f t="shared" si="0"/>
        <v>133</v>
      </c>
      <c r="K13" s="111">
        <v>10</v>
      </c>
      <c r="L13" s="111">
        <v>10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8</v>
      </c>
      <c r="I16" s="121">
        <v>4</v>
      </c>
      <c r="J16" s="123">
        <f>E16+H16</f>
        <v>112</v>
      </c>
      <c r="K16" s="121">
        <v>21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>
        <v>5</v>
      </c>
      <c r="H17" s="134">
        <v>4</v>
      </c>
      <c r="I17" s="134">
        <v>4</v>
      </c>
      <c r="J17" s="134">
        <f t="shared" si="0"/>
        <v>4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/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>
        <v>3</v>
      </c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/>
      <c r="H25" s="134"/>
      <c r="I25" s="134"/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99" workbookViewId="0">
      <selection activeCell="G118" sqref="G118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3.54296875" style="68" customWidth="1"/>
    <col min="6" max="6" width="15.453125" style="94" customWidth="1"/>
    <col min="7" max="7" width="21.453125" style="235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55" t="str">
        <f>[79]Earthing!A1</f>
        <v>KEC International Limited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12" ht="15.5" x14ac:dyDescent="0.35">
      <c r="A2" s="255" t="s">
        <v>498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9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46040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30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40">
        <v>45903</v>
      </c>
      <c r="F5" s="240">
        <v>45922</v>
      </c>
      <c r="G5" s="231" t="s">
        <v>553</v>
      </c>
      <c r="H5" s="138">
        <v>59.500628000000006</v>
      </c>
      <c r="I5" s="81">
        <f>10540*H5/10^5</f>
        <v>6.2713661912000003</v>
      </c>
      <c r="J5" s="79" t="s">
        <v>608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40">
        <v>45859</v>
      </c>
      <c r="F6" s="240">
        <v>45868</v>
      </c>
      <c r="G6" s="231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608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40">
        <v>45870</v>
      </c>
      <c r="F7" s="240">
        <v>45882</v>
      </c>
      <c r="G7" s="231" t="s">
        <v>553</v>
      </c>
      <c r="H7" s="138">
        <v>36.159756000000009</v>
      </c>
      <c r="I7" s="81">
        <f t="shared" si="1"/>
        <v>3.8112382824000011</v>
      </c>
      <c r="J7" s="79" t="s">
        <v>608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40">
        <v>45883</v>
      </c>
      <c r="F8" s="240">
        <v>45900</v>
      </c>
      <c r="G8" s="231" t="s">
        <v>553</v>
      </c>
      <c r="H8" s="138">
        <v>37.931088000000003</v>
      </c>
      <c r="I8" s="81">
        <f t="shared" si="1"/>
        <v>3.9979366752000001</v>
      </c>
      <c r="J8" s="79" t="s">
        <v>608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40">
        <v>45845</v>
      </c>
      <c r="F9" s="240">
        <v>45859</v>
      </c>
      <c r="G9" s="231" t="s">
        <v>553</v>
      </c>
      <c r="H9" s="138">
        <v>36.159756000000009</v>
      </c>
      <c r="I9" s="81">
        <f t="shared" si="1"/>
        <v>3.8112382824000011</v>
      </c>
      <c r="J9" s="79" t="s">
        <v>608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40">
        <v>45922</v>
      </c>
      <c r="F10" s="240">
        <v>45938</v>
      </c>
      <c r="G10" s="231" t="s">
        <v>553</v>
      </c>
      <c r="H10" s="138">
        <v>59.500628000000006</v>
      </c>
      <c r="I10" s="81">
        <f t="shared" si="1"/>
        <v>6.2713661912000003</v>
      </c>
      <c r="J10" s="79" t="s">
        <v>608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40">
        <v>45824</v>
      </c>
      <c r="F11" s="240">
        <v>45828</v>
      </c>
      <c r="G11" s="231" t="s">
        <v>554</v>
      </c>
      <c r="H11" s="138">
        <v>34.789810000000003</v>
      </c>
      <c r="I11" s="81">
        <f t="shared" si="1"/>
        <v>3.6668459740000001</v>
      </c>
      <c r="J11" s="79" t="s">
        <v>608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40">
        <v>45819</v>
      </c>
      <c r="F12" s="240">
        <v>45823</v>
      </c>
      <c r="G12" s="231" t="s">
        <v>554</v>
      </c>
      <c r="H12" s="138">
        <v>36.159756000000009</v>
      </c>
      <c r="I12" s="81">
        <f t="shared" si="1"/>
        <v>3.8112382824000011</v>
      </c>
      <c r="J12" s="79" t="s">
        <v>608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40">
        <v>45804</v>
      </c>
      <c r="F13" s="240">
        <v>45811</v>
      </c>
      <c r="G13" s="231" t="s">
        <v>554</v>
      </c>
      <c r="H13" s="138">
        <v>36.159756000000009</v>
      </c>
      <c r="I13" s="81">
        <f t="shared" si="1"/>
        <v>3.8112382824000011</v>
      </c>
      <c r="J13" s="79" t="s">
        <v>608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40">
        <v>45794</v>
      </c>
      <c r="F14" s="240">
        <v>45803</v>
      </c>
      <c r="G14" s="231" t="s">
        <v>554</v>
      </c>
      <c r="H14" s="138">
        <v>43.804424000000004</v>
      </c>
      <c r="I14" s="81">
        <f t="shared" si="1"/>
        <v>4.6169862896000007</v>
      </c>
      <c r="J14" s="79" t="s">
        <v>613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40">
        <v>45812</v>
      </c>
      <c r="F15" s="240">
        <v>45818</v>
      </c>
      <c r="G15" s="231" t="s">
        <v>554</v>
      </c>
      <c r="H15" s="138">
        <v>43.804424000000004</v>
      </c>
      <c r="I15" s="81">
        <f t="shared" si="1"/>
        <v>4.6169862896000007</v>
      </c>
      <c r="J15" s="79" t="s">
        <v>608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40">
        <v>45897</v>
      </c>
      <c r="F16" s="240">
        <v>45925</v>
      </c>
      <c r="G16" s="232" t="s">
        <v>555</v>
      </c>
      <c r="H16" s="138">
        <v>36.159756000000009</v>
      </c>
      <c r="I16" s="81">
        <f t="shared" si="1"/>
        <v>3.8112382824000011</v>
      </c>
      <c r="J16" s="79" t="s">
        <v>608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40">
        <v>45685</v>
      </c>
      <c r="F17" s="240">
        <v>45689</v>
      </c>
      <c r="G17" s="228" t="s">
        <v>556</v>
      </c>
      <c r="H17" s="138">
        <v>37.931088000000003</v>
      </c>
      <c r="I17" s="81">
        <f t="shared" si="1"/>
        <v>3.9979366752000001</v>
      </c>
      <c r="J17" s="79" t="s">
        <v>613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40">
        <v>45690</v>
      </c>
      <c r="F18" s="240">
        <v>45693</v>
      </c>
      <c r="G18" s="228" t="s">
        <v>556</v>
      </c>
      <c r="H18" s="138">
        <v>37.931088000000003</v>
      </c>
      <c r="I18" s="81">
        <f t="shared" si="1"/>
        <v>3.9979366752000001</v>
      </c>
      <c r="J18" s="79" t="s">
        <v>613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40">
        <v>45676</v>
      </c>
      <c r="F19" s="240">
        <v>45680</v>
      </c>
      <c r="G19" s="228" t="s">
        <v>556</v>
      </c>
      <c r="H19" s="138">
        <v>36.159756000000009</v>
      </c>
      <c r="I19" s="81">
        <f t="shared" si="1"/>
        <v>3.8112382824000011</v>
      </c>
      <c r="J19" s="79" t="s">
        <v>613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40">
        <v>45681</v>
      </c>
      <c r="F20" s="240">
        <v>45684</v>
      </c>
      <c r="G20" s="228" t="s">
        <v>556</v>
      </c>
      <c r="H20" s="138">
        <v>36.159756000000009</v>
      </c>
      <c r="I20" s="81">
        <f t="shared" si="1"/>
        <v>3.8112382824000011</v>
      </c>
      <c r="J20" s="79" t="s">
        <v>613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40">
        <v>45777</v>
      </c>
      <c r="F21" s="240">
        <v>45784</v>
      </c>
      <c r="G21" s="228" t="s">
        <v>556</v>
      </c>
      <c r="H21" s="138">
        <v>36.159756000000009</v>
      </c>
      <c r="I21" s="81">
        <f t="shared" si="1"/>
        <v>3.8112382824000011</v>
      </c>
      <c r="J21" s="79" t="s">
        <v>613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40">
        <v>45785</v>
      </c>
      <c r="F22" s="240">
        <v>45793</v>
      </c>
      <c r="G22" s="228" t="s">
        <v>556</v>
      </c>
      <c r="H22" s="138">
        <v>37.931088000000003</v>
      </c>
      <c r="I22" s="81">
        <f t="shared" si="1"/>
        <v>3.9979366752000001</v>
      </c>
      <c r="J22" s="79" t="s">
        <v>613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40">
        <v>45694</v>
      </c>
      <c r="F23" s="240">
        <v>45698</v>
      </c>
      <c r="G23" s="228" t="s">
        <v>556</v>
      </c>
      <c r="H23" s="138">
        <v>36.159756000000009</v>
      </c>
      <c r="I23" s="81">
        <f t="shared" si="1"/>
        <v>3.8112382824000011</v>
      </c>
      <c r="J23" s="79" t="s">
        <v>613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40">
        <v>45699</v>
      </c>
      <c r="F24" s="240">
        <v>45703</v>
      </c>
      <c r="G24" s="228" t="s">
        <v>556</v>
      </c>
      <c r="H24" s="138">
        <v>37.931088000000003</v>
      </c>
      <c r="I24" s="81">
        <f t="shared" si="1"/>
        <v>3.9979366752000001</v>
      </c>
      <c r="J24" s="79" t="s">
        <v>613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40">
        <v>45704</v>
      </c>
      <c r="F25" s="240">
        <v>45707</v>
      </c>
      <c r="G25" s="228" t="s">
        <v>556</v>
      </c>
      <c r="H25" s="138">
        <v>37.931088000000003</v>
      </c>
      <c r="I25" s="81">
        <f t="shared" si="1"/>
        <v>3.9979366752000001</v>
      </c>
      <c r="J25" s="79" t="s">
        <v>613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40">
        <v>45708</v>
      </c>
      <c r="F26" s="240">
        <v>45711</v>
      </c>
      <c r="G26" s="228" t="s">
        <v>556</v>
      </c>
      <c r="H26" s="138">
        <v>36.159756000000009</v>
      </c>
      <c r="I26" s="81">
        <f t="shared" si="1"/>
        <v>3.8112382824000011</v>
      </c>
      <c r="J26" s="79" t="s">
        <v>613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40">
        <v>45717</v>
      </c>
      <c r="F27" s="240">
        <v>45720</v>
      </c>
      <c r="G27" s="228" t="s">
        <v>556</v>
      </c>
      <c r="H27" s="138">
        <v>37.931088000000003</v>
      </c>
      <c r="I27" s="81">
        <f t="shared" si="1"/>
        <v>3.9979366752000001</v>
      </c>
      <c r="J27" s="79" t="s">
        <v>613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40">
        <v>45721</v>
      </c>
      <c r="F28" s="240">
        <v>45724</v>
      </c>
      <c r="G28" s="228" t="s">
        <v>556</v>
      </c>
      <c r="H28" s="138">
        <v>34.789810000000003</v>
      </c>
      <c r="I28" s="81">
        <f t="shared" si="1"/>
        <v>3.6668459740000001</v>
      </c>
      <c r="J28" s="79" t="s">
        <v>613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40">
        <v>45712</v>
      </c>
      <c r="F29" s="240">
        <v>45716</v>
      </c>
      <c r="G29" s="228" t="s">
        <v>556</v>
      </c>
      <c r="H29" s="138">
        <v>37.931088000000003</v>
      </c>
      <c r="I29" s="81">
        <f t="shared" si="1"/>
        <v>3.9979366752000001</v>
      </c>
      <c r="J29" s="79" t="s">
        <v>613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40">
        <v>45771</v>
      </c>
      <c r="F30" s="240">
        <v>45776</v>
      </c>
      <c r="G30" s="228" t="s">
        <v>556</v>
      </c>
      <c r="H30" s="138">
        <v>43.804424000000004</v>
      </c>
      <c r="I30" s="81">
        <f t="shared" si="1"/>
        <v>4.6169862896000007</v>
      </c>
      <c r="J30" s="79" t="s">
        <v>613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40">
        <v>45739</v>
      </c>
      <c r="F31" s="240">
        <v>45743</v>
      </c>
      <c r="G31" s="228" t="s">
        <v>556</v>
      </c>
      <c r="H31" s="138">
        <v>43.804424000000004</v>
      </c>
      <c r="I31" s="81">
        <f t="shared" si="1"/>
        <v>4.6169862896000007</v>
      </c>
      <c r="J31" s="79" t="s">
        <v>613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40">
        <v>45735</v>
      </c>
      <c r="F32" s="240">
        <v>45738</v>
      </c>
      <c r="G32" s="228" t="s">
        <v>556</v>
      </c>
      <c r="H32" s="138">
        <v>34.789810000000003</v>
      </c>
      <c r="I32" s="81">
        <f t="shared" si="1"/>
        <v>3.6668459740000001</v>
      </c>
      <c r="J32" s="79" t="s">
        <v>613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40">
        <v>45921</v>
      </c>
      <c r="F33" s="240">
        <v>45929</v>
      </c>
      <c r="G33" s="228" t="s">
        <v>557</v>
      </c>
      <c r="H33" s="138">
        <v>65.022579000000007</v>
      </c>
      <c r="I33" s="81">
        <f t="shared" si="1"/>
        <v>6.8533798266000012</v>
      </c>
      <c r="J33" s="79" t="s">
        <v>613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40">
        <v>45725</v>
      </c>
      <c r="F34" s="240">
        <v>45729</v>
      </c>
      <c r="G34" s="228" t="s">
        <v>556</v>
      </c>
      <c r="H34" s="138">
        <v>36.159756000000009</v>
      </c>
      <c r="I34" s="81">
        <f t="shared" si="1"/>
        <v>3.8112382824000011</v>
      </c>
      <c r="J34" s="79" t="s">
        <v>613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40">
        <v>45729</v>
      </c>
      <c r="F35" s="240">
        <v>45734</v>
      </c>
      <c r="G35" s="228" t="s">
        <v>556</v>
      </c>
      <c r="H35" s="138">
        <v>34.789810000000003</v>
      </c>
      <c r="I35" s="81">
        <f t="shared" si="1"/>
        <v>3.6668459740000001</v>
      </c>
      <c r="J35" s="79" t="s">
        <v>613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40">
        <v>45894</v>
      </c>
      <c r="F36" s="240">
        <v>45908</v>
      </c>
      <c r="G36" s="228" t="s">
        <v>557</v>
      </c>
      <c r="H36" s="138">
        <v>59.500628000000006</v>
      </c>
      <c r="I36" s="81">
        <f t="shared" si="1"/>
        <v>6.2713661912000003</v>
      </c>
      <c r="J36" s="79" t="s">
        <v>613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40">
        <v>45744</v>
      </c>
      <c r="F37" s="240">
        <v>45747</v>
      </c>
      <c r="G37" s="228" t="s">
        <v>556</v>
      </c>
      <c r="H37" s="138">
        <v>37.931088000000003</v>
      </c>
      <c r="I37" s="81">
        <f t="shared" si="1"/>
        <v>3.9979366752000001</v>
      </c>
      <c r="J37" s="79" t="s">
        <v>613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40">
        <v>45748</v>
      </c>
      <c r="F38" s="240">
        <v>45752</v>
      </c>
      <c r="G38" s="228" t="s">
        <v>556</v>
      </c>
      <c r="H38" s="138">
        <v>36.159756000000009</v>
      </c>
      <c r="I38" s="81">
        <f t="shared" si="1"/>
        <v>3.8112382824000011</v>
      </c>
      <c r="J38" s="79" t="s">
        <v>613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40">
        <v>45753</v>
      </c>
      <c r="F39" s="240">
        <v>45759</v>
      </c>
      <c r="G39" s="228" t="s">
        <v>556</v>
      </c>
      <c r="H39" s="138">
        <v>37.931088000000003</v>
      </c>
      <c r="I39" s="81">
        <f t="shared" si="1"/>
        <v>3.9979366752000001</v>
      </c>
      <c r="J39" s="79" t="s">
        <v>613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40">
        <v>45760</v>
      </c>
      <c r="F40" s="240">
        <v>45765</v>
      </c>
      <c r="G40" s="228" t="s">
        <v>556</v>
      </c>
      <c r="H40" s="138">
        <v>45.697022000000011</v>
      </c>
      <c r="I40" s="81">
        <f t="shared" si="1"/>
        <v>4.8164661188000011</v>
      </c>
      <c r="J40" s="79" t="s">
        <v>613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40">
        <v>45766</v>
      </c>
      <c r="F41" s="240">
        <v>45770</v>
      </c>
      <c r="G41" s="228" t="s">
        <v>556</v>
      </c>
      <c r="H41" s="138">
        <v>37.931088000000003</v>
      </c>
      <c r="I41" s="81">
        <f t="shared" si="1"/>
        <v>3.9979366752000001</v>
      </c>
      <c r="J41" s="79" t="s">
        <v>613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40">
        <v>45768</v>
      </c>
      <c r="F42" s="240">
        <v>45775</v>
      </c>
      <c r="G42" s="228" t="s">
        <v>558</v>
      </c>
      <c r="H42" s="138">
        <v>45.697022000000011</v>
      </c>
      <c r="I42" s="81">
        <f t="shared" si="1"/>
        <v>4.8164661188000011</v>
      </c>
      <c r="J42" s="79" t="s">
        <v>613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40">
        <v>45756</v>
      </c>
      <c r="F43" s="240">
        <v>45762</v>
      </c>
      <c r="G43" s="228" t="s">
        <v>558</v>
      </c>
      <c r="H43" s="138">
        <v>36.159756000000009</v>
      </c>
      <c r="I43" s="81">
        <f t="shared" si="1"/>
        <v>3.8112382824000011</v>
      </c>
      <c r="J43" s="79" t="s">
        <v>613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40">
        <v>45763</v>
      </c>
      <c r="F44" s="240">
        <v>45767</v>
      </c>
      <c r="G44" s="228" t="s">
        <v>558</v>
      </c>
      <c r="H44" s="138">
        <v>35.601762000000001</v>
      </c>
      <c r="I44" s="81">
        <f t="shared" si="1"/>
        <v>3.7524257147999998</v>
      </c>
      <c r="J44" s="79" t="s">
        <v>613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40">
        <v>45909</v>
      </c>
      <c r="F45" s="240">
        <v>45921</v>
      </c>
      <c r="G45" s="228" t="s">
        <v>557</v>
      </c>
      <c r="H45" s="138">
        <v>66.775700999999998</v>
      </c>
      <c r="I45" s="81">
        <f t="shared" si="1"/>
        <v>7.0381588853999997</v>
      </c>
      <c r="J45" s="79" t="s">
        <v>613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40">
        <v>45752</v>
      </c>
      <c r="F46" s="240">
        <v>45755</v>
      </c>
      <c r="G46" s="228" t="s">
        <v>558</v>
      </c>
      <c r="H46" s="138">
        <v>36.159756000000009</v>
      </c>
      <c r="I46" s="81">
        <f t="shared" si="1"/>
        <v>3.8112382824000011</v>
      </c>
      <c r="J46" s="79" t="s">
        <v>613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40">
        <v>45738</v>
      </c>
      <c r="F47" s="240">
        <v>45742</v>
      </c>
      <c r="G47" s="228" t="s">
        <v>558</v>
      </c>
      <c r="H47" s="138">
        <v>43.804424000000004</v>
      </c>
      <c r="I47" s="81">
        <f t="shared" si="1"/>
        <v>4.6169862896000007</v>
      </c>
      <c r="J47" s="79" t="s">
        <v>613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40">
        <v>45747</v>
      </c>
      <c r="F48" s="240">
        <v>45751</v>
      </c>
      <c r="G48" s="228" t="s">
        <v>558</v>
      </c>
      <c r="H48" s="138">
        <v>35.601762000000001</v>
      </c>
      <c r="I48" s="81">
        <f t="shared" si="1"/>
        <v>3.7524257147999998</v>
      </c>
      <c r="J48" s="79" t="s">
        <v>613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40">
        <v>45743</v>
      </c>
      <c r="F49" s="240">
        <v>45746</v>
      </c>
      <c r="G49" s="228" t="s">
        <v>558</v>
      </c>
      <c r="H49" s="138">
        <v>37.931088000000003</v>
      </c>
      <c r="I49" s="81">
        <f t="shared" si="1"/>
        <v>3.9979366752000001</v>
      </c>
      <c r="J49" s="79" t="s">
        <v>613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40">
        <v>45717</v>
      </c>
      <c r="F50" s="240">
        <v>45720</v>
      </c>
      <c r="G50" s="228" t="s">
        <v>558</v>
      </c>
      <c r="H50" s="138">
        <v>37.931088000000003</v>
      </c>
      <c r="I50" s="81">
        <f t="shared" si="1"/>
        <v>3.9979366752000001</v>
      </c>
      <c r="J50" s="79" t="s">
        <v>613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40">
        <v>45734</v>
      </c>
      <c r="F51" s="240">
        <v>45737</v>
      </c>
      <c r="G51" s="228" t="s">
        <v>558</v>
      </c>
      <c r="H51" s="138">
        <v>35.601762000000001</v>
      </c>
      <c r="I51" s="81">
        <f t="shared" si="1"/>
        <v>3.7524257147999998</v>
      </c>
      <c r="J51" s="79" t="s">
        <v>613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40">
        <v>45721</v>
      </c>
      <c r="F52" s="240">
        <v>45723</v>
      </c>
      <c r="G52" s="228" t="s">
        <v>558</v>
      </c>
      <c r="H52" s="138">
        <v>34.789810000000003</v>
      </c>
      <c r="I52" s="81">
        <f t="shared" si="1"/>
        <v>3.6668459740000001</v>
      </c>
      <c r="J52" s="79" t="s">
        <v>613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40">
        <v>45794</v>
      </c>
      <c r="F53" s="240">
        <v>45798</v>
      </c>
      <c r="G53" s="228" t="s">
        <v>558</v>
      </c>
      <c r="H53" s="138">
        <v>37.931088000000003</v>
      </c>
      <c r="I53" s="81">
        <f t="shared" si="1"/>
        <v>3.9979366752000001</v>
      </c>
      <c r="J53" s="79" t="s">
        <v>613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40">
        <v>45728</v>
      </c>
      <c r="F54" s="240">
        <v>45733</v>
      </c>
      <c r="G54" s="228" t="s">
        <v>558</v>
      </c>
      <c r="H54" s="138">
        <v>36.159756000000009</v>
      </c>
      <c r="I54" s="81">
        <f t="shared" si="1"/>
        <v>3.8112382824000011</v>
      </c>
      <c r="J54" s="79" t="s">
        <v>613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40">
        <v>45930</v>
      </c>
      <c r="F55" s="240">
        <v>45939</v>
      </c>
      <c r="G55" s="228" t="s">
        <v>557</v>
      </c>
      <c r="H55" s="138">
        <v>69.37596400000001</v>
      </c>
      <c r="I55" s="81">
        <f t="shared" si="1"/>
        <v>7.3122266056000012</v>
      </c>
      <c r="J55" s="79" t="s">
        <v>608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40">
        <v>45724</v>
      </c>
      <c r="F56" s="240">
        <v>45727</v>
      </c>
      <c r="G56" s="228" t="s">
        <v>558</v>
      </c>
      <c r="H56" s="138">
        <v>36.159756000000009</v>
      </c>
      <c r="I56" s="81">
        <f t="shared" si="1"/>
        <v>3.8112382824000011</v>
      </c>
      <c r="J56" s="79" t="s">
        <v>613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40">
        <v>45799</v>
      </c>
      <c r="F57" s="240">
        <v>45803</v>
      </c>
      <c r="G57" s="228" t="s">
        <v>558</v>
      </c>
      <c r="H57" s="138">
        <v>37.931088000000003</v>
      </c>
      <c r="I57" s="81">
        <f t="shared" si="1"/>
        <v>3.9979366752000001</v>
      </c>
      <c r="J57" s="79" t="s">
        <v>613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40">
        <v>45785</v>
      </c>
      <c r="F58" s="240">
        <v>45793</v>
      </c>
      <c r="G58" s="228" t="s">
        <v>558</v>
      </c>
      <c r="H58" s="138">
        <v>37.931088000000003</v>
      </c>
      <c r="I58" s="81">
        <f t="shared" si="1"/>
        <v>3.9979366752000001</v>
      </c>
      <c r="J58" s="79" t="s">
        <v>613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40">
        <v>45776</v>
      </c>
      <c r="F59" s="240">
        <v>45784</v>
      </c>
      <c r="G59" s="228" t="s">
        <v>558</v>
      </c>
      <c r="H59" s="138">
        <v>37.931088000000003</v>
      </c>
      <c r="I59" s="81">
        <f t="shared" si="1"/>
        <v>3.9979366752000001</v>
      </c>
      <c r="J59" s="79" t="s">
        <v>613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40">
        <v>45948</v>
      </c>
      <c r="F60" s="240">
        <v>45963</v>
      </c>
      <c r="G60" s="232" t="s">
        <v>559</v>
      </c>
      <c r="H60" s="138">
        <v>73.244547999999995</v>
      </c>
      <c r="I60" s="81">
        <f t="shared" si="1"/>
        <v>7.7199753591999993</v>
      </c>
      <c r="J60" s="79" t="s">
        <v>613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40">
        <v>45691</v>
      </c>
      <c r="F61" s="240">
        <v>45694</v>
      </c>
      <c r="G61" s="228" t="s">
        <v>558</v>
      </c>
      <c r="H61" s="138">
        <v>37.931088000000003</v>
      </c>
      <c r="I61" s="81">
        <f t="shared" si="1"/>
        <v>3.9979366752000001</v>
      </c>
      <c r="J61" s="79" t="s">
        <v>613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40">
        <v>45695</v>
      </c>
      <c r="F62" s="240">
        <v>45698</v>
      </c>
      <c r="G62" s="228" t="s">
        <v>558</v>
      </c>
      <c r="H62" s="138">
        <v>35.601762000000001</v>
      </c>
      <c r="I62" s="81">
        <f t="shared" si="1"/>
        <v>3.7524257147999998</v>
      </c>
      <c r="J62" s="79" t="s">
        <v>613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40">
        <v>45687</v>
      </c>
      <c r="F63" s="240">
        <v>45690</v>
      </c>
      <c r="G63" s="228" t="s">
        <v>558</v>
      </c>
      <c r="H63" s="138">
        <v>43.804424000000004</v>
      </c>
      <c r="I63" s="81">
        <f t="shared" si="1"/>
        <v>4.6169862896000007</v>
      </c>
      <c r="J63" s="79" t="s">
        <v>613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40">
        <v>45679</v>
      </c>
      <c r="F64" s="240">
        <v>45682</v>
      </c>
      <c r="G64" s="228" t="s">
        <v>558</v>
      </c>
      <c r="H64" s="138">
        <v>37.931088000000003</v>
      </c>
      <c r="I64" s="81">
        <f t="shared" si="1"/>
        <v>3.9979366752000001</v>
      </c>
      <c r="J64" s="79" t="s">
        <v>613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40">
        <v>45683</v>
      </c>
      <c r="F65" s="240">
        <v>45686</v>
      </c>
      <c r="G65" s="228" t="s">
        <v>558</v>
      </c>
      <c r="H65" s="138">
        <v>45.697022000000011</v>
      </c>
      <c r="I65" s="81">
        <f t="shared" si="1"/>
        <v>4.8164661188000011</v>
      </c>
      <c r="J65" s="79" t="s">
        <v>613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40">
        <v>45895</v>
      </c>
      <c r="F66" s="240">
        <v>45910</v>
      </c>
      <c r="G66" s="232" t="s">
        <v>559</v>
      </c>
      <c r="H66" s="138">
        <v>36.159756000000009</v>
      </c>
      <c r="I66" s="81">
        <f t="shared" si="1"/>
        <v>3.8112382824000011</v>
      </c>
      <c r="J66" s="79" t="s">
        <v>613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40">
        <v>45699</v>
      </c>
      <c r="F67" s="240">
        <v>45702</v>
      </c>
      <c r="G67" s="228" t="s">
        <v>558</v>
      </c>
      <c r="H67" s="138">
        <v>43.804424000000004</v>
      </c>
      <c r="I67" s="81">
        <f t="shared" si="1"/>
        <v>4.6169862896000007</v>
      </c>
      <c r="J67" s="79" t="s">
        <v>613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40">
        <v>45703</v>
      </c>
      <c r="F68" s="240">
        <v>45706</v>
      </c>
      <c r="G68" s="228" t="s">
        <v>558</v>
      </c>
      <c r="H68" s="138">
        <v>35.601762000000001</v>
      </c>
      <c r="I68" s="81">
        <f t="shared" si="1"/>
        <v>3.7524257147999998</v>
      </c>
      <c r="J68" s="79" t="s">
        <v>613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40">
        <v>45707</v>
      </c>
      <c r="F69" s="240">
        <v>45710</v>
      </c>
      <c r="G69" s="228" t="s">
        <v>558</v>
      </c>
      <c r="H69" s="138">
        <v>37.931088000000003</v>
      </c>
      <c r="I69" s="81">
        <f t="shared" si="1"/>
        <v>3.9979366752000001</v>
      </c>
      <c r="J69" s="79" t="s">
        <v>613</v>
      </c>
      <c r="K69" s="82" t="s">
        <v>108</v>
      </c>
      <c r="L69" s="83"/>
    </row>
    <row r="70" spans="1:12" s="88" customFormat="1" ht="16.5" customHeight="1" x14ac:dyDescent="0.35">
      <c r="A70" s="86">
        <f t="shared" ref="A70:A124" si="2">A69+1</f>
        <v>66</v>
      </c>
      <c r="B70" s="79"/>
      <c r="C70" s="92" t="s">
        <v>542</v>
      </c>
      <c r="D70" s="86" t="s">
        <v>4</v>
      </c>
      <c r="E70" s="240">
        <v>45711</v>
      </c>
      <c r="F70" s="240">
        <v>45713</v>
      </c>
      <c r="G70" s="228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613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40">
        <v>45714</v>
      </c>
      <c r="F71" s="240">
        <v>45716</v>
      </c>
      <c r="G71" s="228" t="s">
        <v>558</v>
      </c>
      <c r="H71" s="138">
        <v>34.789810000000003</v>
      </c>
      <c r="I71" s="81">
        <f t="shared" si="3"/>
        <v>3.6668459740000001</v>
      </c>
      <c r="J71" s="79" t="s">
        <v>613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40">
        <v>45927</v>
      </c>
      <c r="F72" s="240">
        <v>45946</v>
      </c>
      <c r="G72" s="232" t="s">
        <v>559</v>
      </c>
      <c r="H72" s="138">
        <v>59.500628000000006</v>
      </c>
      <c r="I72" s="81">
        <f t="shared" si="3"/>
        <v>6.2713661912000003</v>
      </c>
      <c r="J72" s="79" t="s">
        <v>610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40">
        <v>45910</v>
      </c>
      <c r="F73" s="240">
        <v>45926</v>
      </c>
      <c r="G73" s="232" t="s">
        <v>559</v>
      </c>
      <c r="H73" s="138">
        <v>66.775700999999998</v>
      </c>
      <c r="I73" s="81">
        <f t="shared" si="3"/>
        <v>7.0381588853999997</v>
      </c>
      <c r="J73" s="79" t="s">
        <v>610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40">
        <v>45649</v>
      </c>
      <c r="F74" s="240">
        <v>45653</v>
      </c>
      <c r="G74" s="228" t="s">
        <v>558</v>
      </c>
      <c r="H74" s="138">
        <v>36.159756000000009</v>
      </c>
      <c r="I74" s="81">
        <f t="shared" si="3"/>
        <v>3.8112382824000011</v>
      </c>
      <c r="J74" s="79" t="s">
        <v>610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40">
        <v>45654</v>
      </c>
      <c r="F75" s="240">
        <v>45657</v>
      </c>
      <c r="G75" s="228" t="s">
        <v>558</v>
      </c>
      <c r="H75" s="138">
        <v>36.159756000000009</v>
      </c>
      <c r="I75" s="81">
        <f t="shared" si="3"/>
        <v>3.8112382824000011</v>
      </c>
      <c r="J75" s="79" t="s">
        <v>610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40">
        <v>45659</v>
      </c>
      <c r="F76" s="240">
        <v>45663</v>
      </c>
      <c r="G76" s="228" t="s">
        <v>558</v>
      </c>
      <c r="H76" s="138">
        <v>43.804424000000004</v>
      </c>
      <c r="I76" s="81">
        <f t="shared" si="3"/>
        <v>4.6169862896000007</v>
      </c>
      <c r="J76" s="79" t="s">
        <v>610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40">
        <v>45671</v>
      </c>
      <c r="F77" s="240">
        <v>45674</v>
      </c>
      <c r="G77" s="228" t="s">
        <v>558</v>
      </c>
      <c r="H77" s="138">
        <v>37.931088000000003</v>
      </c>
      <c r="I77" s="81">
        <f t="shared" si="3"/>
        <v>3.9979366752000001</v>
      </c>
      <c r="J77" s="79" t="s">
        <v>610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40">
        <v>45947</v>
      </c>
      <c r="F78" s="240">
        <v>45954</v>
      </c>
      <c r="G78" s="228" t="s">
        <v>557</v>
      </c>
      <c r="H78" s="138">
        <v>34.789810000000003</v>
      </c>
      <c r="I78" s="81">
        <f t="shared" si="3"/>
        <v>3.6668459740000001</v>
      </c>
      <c r="J78" s="79" t="s">
        <v>610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40">
        <v>45667</v>
      </c>
      <c r="F79" s="240">
        <v>45670</v>
      </c>
      <c r="G79" s="228" t="s">
        <v>558</v>
      </c>
      <c r="H79" s="138">
        <v>36.159756000000009</v>
      </c>
      <c r="I79" s="81">
        <f t="shared" si="3"/>
        <v>3.8112382824000011</v>
      </c>
      <c r="J79" s="79" t="s">
        <v>610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40">
        <v>45664</v>
      </c>
      <c r="F80" s="240">
        <v>45666</v>
      </c>
      <c r="G80" s="228" t="s">
        <v>558</v>
      </c>
      <c r="H80" s="138">
        <v>37.931088000000003</v>
      </c>
      <c r="I80" s="81">
        <f t="shared" si="3"/>
        <v>3.9979366752000001</v>
      </c>
      <c r="J80" s="79" t="s">
        <v>610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40">
        <v>45675</v>
      </c>
      <c r="F81" s="240">
        <v>45678</v>
      </c>
      <c r="G81" s="228" t="s">
        <v>558</v>
      </c>
      <c r="H81" s="138">
        <v>36.159756000000009</v>
      </c>
      <c r="I81" s="81">
        <f t="shared" si="3"/>
        <v>3.8112382824000011</v>
      </c>
      <c r="J81" s="79" t="s">
        <v>610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40">
        <v>45940</v>
      </c>
      <c r="F82" s="240">
        <v>45946</v>
      </c>
      <c r="G82" s="228" t="s">
        <v>557</v>
      </c>
      <c r="H82" s="138">
        <v>37.931088000000003</v>
      </c>
      <c r="I82" s="81">
        <f t="shared" si="3"/>
        <v>3.9979366752000001</v>
      </c>
      <c r="J82" s="79" t="s">
        <v>610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40">
        <v>45918</v>
      </c>
      <c r="F83" s="240">
        <v>45926</v>
      </c>
      <c r="G83" s="228" t="s">
        <v>560</v>
      </c>
      <c r="H83" s="138">
        <v>36.159756000000009</v>
      </c>
      <c r="I83" s="81">
        <f t="shared" si="3"/>
        <v>3.8112382824000011</v>
      </c>
      <c r="J83" s="79" t="s">
        <v>610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40">
        <v>45949</v>
      </c>
      <c r="F84" s="240">
        <v>45963</v>
      </c>
      <c r="G84" s="232" t="s">
        <v>555</v>
      </c>
      <c r="H84" s="138">
        <v>45.697022000000011</v>
      </c>
      <c r="I84" s="81">
        <f t="shared" si="3"/>
        <v>4.8164661188000011</v>
      </c>
      <c r="J84" s="79" t="s">
        <v>610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40">
        <v>45897</v>
      </c>
      <c r="F85" s="240">
        <v>45917</v>
      </c>
      <c r="G85" s="228" t="s">
        <v>560</v>
      </c>
      <c r="H85" s="138">
        <v>37.931088000000003</v>
      </c>
      <c r="I85" s="81">
        <f t="shared" si="3"/>
        <v>3.9979366752000001</v>
      </c>
      <c r="J85" s="79" t="s">
        <v>610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40">
        <v>45926</v>
      </c>
      <c r="F86" s="240">
        <v>45939</v>
      </c>
      <c r="G86" s="232" t="s">
        <v>555</v>
      </c>
      <c r="H86" s="138">
        <v>37.931088000000003</v>
      </c>
      <c r="I86" s="81">
        <f t="shared" si="3"/>
        <v>3.9979366752000001</v>
      </c>
      <c r="J86" s="79" t="s">
        <v>610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40">
        <v>45940</v>
      </c>
      <c r="F87" s="240">
        <v>45948</v>
      </c>
      <c r="G87" s="232" t="s">
        <v>555</v>
      </c>
      <c r="H87" s="138">
        <v>36.159756000000009</v>
      </c>
      <c r="I87" s="81">
        <f t="shared" si="3"/>
        <v>3.8112382824000011</v>
      </c>
      <c r="J87" s="79" t="s">
        <v>610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616</v>
      </c>
      <c r="D88" s="201" t="s">
        <v>3</v>
      </c>
      <c r="E88" s="202">
        <v>45965</v>
      </c>
      <c r="F88" s="203">
        <v>45972</v>
      </c>
      <c r="G88" s="232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608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02">
        <v>45964</v>
      </c>
      <c r="F89" s="203">
        <v>45978</v>
      </c>
      <c r="G89" s="231" t="s">
        <v>553</v>
      </c>
      <c r="H89" s="204">
        <v>59.500628000000006</v>
      </c>
      <c r="I89" s="81">
        <f t="shared" si="4"/>
        <v>6.2713661912000003</v>
      </c>
      <c r="J89" s="79" t="s">
        <v>608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02">
        <v>45964</v>
      </c>
      <c r="F90" s="203">
        <v>45978</v>
      </c>
      <c r="G90" s="232" t="s">
        <v>559</v>
      </c>
      <c r="H90" s="204">
        <v>73.244550000000004</v>
      </c>
      <c r="I90" s="81">
        <f t="shared" si="4"/>
        <v>7.7199755699999999</v>
      </c>
      <c r="J90" s="79" t="s">
        <v>608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10" t="s">
        <v>151</v>
      </c>
      <c r="D91" s="201" t="s">
        <v>3</v>
      </c>
      <c r="E91" s="202">
        <v>45979</v>
      </c>
      <c r="F91" s="203">
        <v>45985</v>
      </c>
      <c r="G91" s="231" t="s">
        <v>553</v>
      </c>
      <c r="H91" s="211">
        <v>36.159756000000002</v>
      </c>
      <c r="I91" s="81">
        <f t="shared" si="4"/>
        <v>3.8112382824000002</v>
      </c>
      <c r="J91" s="79" t="s">
        <v>608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3" t="s">
        <v>24</v>
      </c>
      <c r="D92" s="213" t="s">
        <v>628</v>
      </c>
      <c r="E92" s="214">
        <v>45980</v>
      </c>
      <c r="F92" s="214">
        <v>45992</v>
      </c>
      <c r="G92" s="233" t="s">
        <v>559</v>
      </c>
      <c r="H92" s="204">
        <v>70.744720000000001</v>
      </c>
      <c r="I92" s="81">
        <f t="shared" si="4"/>
        <v>7.4564934880000004</v>
      </c>
      <c r="J92" s="79" t="s">
        <v>608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10" t="s">
        <v>33</v>
      </c>
      <c r="D93" s="201" t="s">
        <v>71</v>
      </c>
      <c r="E93" s="214">
        <v>45975</v>
      </c>
      <c r="F93" s="214">
        <v>45994</v>
      </c>
      <c r="G93" s="234" t="s">
        <v>555</v>
      </c>
      <c r="H93" s="211">
        <v>67.26173</v>
      </c>
      <c r="I93" s="81">
        <f t="shared" ref="I93" si="5">10540*H93/10^5</f>
        <v>7.0893863420000001</v>
      </c>
      <c r="J93" s="79" t="s">
        <v>608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638</v>
      </c>
      <c r="D94" s="201" t="s">
        <v>2</v>
      </c>
      <c r="E94" s="202">
        <v>45989</v>
      </c>
      <c r="F94" s="203">
        <v>45996</v>
      </c>
      <c r="G94" s="228" t="s">
        <v>560</v>
      </c>
      <c r="H94" s="211">
        <v>37.931087999999995</v>
      </c>
      <c r="I94" s="81">
        <f t="shared" ref="I94:I98" si="6">10540*H94/10^5</f>
        <v>3.9979366751999996</v>
      </c>
      <c r="J94" s="79" t="s">
        <v>608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02">
        <v>45989</v>
      </c>
      <c r="F95" s="203">
        <v>45998</v>
      </c>
      <c r="G95" s="231" t="s">
        <v>553</v>
      </c>
      <c r="H95" s="204">
        <v>73.244550000000004</v>
      </c>
      <c r="I95" s="81">
        <f t="shared" si="6"/>
        <v>7.7199755699999999</v>
      </c>
      <c r="J95" s="198" t="s">
        <v>613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10" t="s">
        <v>639</v>
      </c>
      <c r="D96" s="201" t="s">
        <v>17</v>
      </c>
      <c r="E96" s="202">
        <v>45996</v>
      </c>
      <c r="F96" s="203">
        <v>46002</v>
      </c>
      <c r="G96" s="232" t="s">
        <v>640</v>
      </c>
      <c r="H96" s="211">
        <v>45.697020000000002</v>
      </c>
      <c r="I96" s="81">
        <f t="shared" si="6"/>
        <v>4.8164659079999996</v>
      </c>
      <c r="J96" s="198" t="s">
        <v>613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7" t="s">
        <v>130</v>
      </c>
      <c r="D97" s="198" t="s">
        <v>3</v>
      </c>
      <c r="E97" s="239">
        <v>45999</v>
      </c>
      <c r="F97" s="236">
        <v>46005</v>
      </c>
      <c r="G97" s="234" t="s">
        <v>643</v>
      </c>
      <c r="H97" s="211">
        <v>36.159756000000002</v>
      </c>
      <c r="I97" s="81">
        <f t="shared" si="6"/>
        <v>3.8112382824000002</v>
      </c>
      <c r="J97" s="198" t="s">
        <v>613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7" t="s">
        <v>641</v>
      </c>
      <c r="D98" s="198" t="s">
        <v>2</v>
      </c>
      <c r="E98" s="239">
        <v>45997</v>
      </c>
      <c r="F98" s="236">
        <v>46005</v>
      </c>
      <c r="G98" s="231" t="s">
        <v>553</v>
      </c>
      <c r="H98" s="211">
        <v>37.931087999999995</v>
      </c>
      <c r="I98" s="81">
        <f t="shared" si="6"/>
        <v>3.9979366751999996</v>
      </c>
      <c r="J98" s="198" t="s">
        <v>613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8" t="s">
        <v>642</v>
      </c>
      <c r="D99" s="198" t="s">
        <v>2</v>
      </c>
      <c r="E99" s="239">
        <v>45994</v>
      </c>
      <c r="F99" s="236">
        <v>46005</v>
      </c>
      <c r="G99" s="233" t="s">
        <v>559</v>
      </c>
      <c r="H99" s="211">
        <v>37.931087999999995</v>
      </c>
      <c r="I99" s="81">
        <f t="shared" ref="I99:I105" si="7">10540*H99/10^5</f>
        <v>3.9979366751999996</v>
      </c>
      <c r="J99" s="79" t="s">
        <v>608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8" t="s">
        <v>32</v>
      </c>
      <c r="D100" s="198" t="s">
        <v>82</v>
      </c>
      <c r="E100" s="239">
        <v>45996</v>
      </c>
      <c r="F100" s="236">
        <v>46005</v>
      </c>
      <c r="G100" s="234" t="s">
        <v>644</v>
      </c>
      <c r="H100" s="138">
        <v>59.500628000000006</v>
      </c>
      <c r="I100" s="81">
        <f t="shared" si="7"/>
        <v>6.2713661912000003</v>
      </c>
      <c r="J100" s="79" t="s">
        <v>608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7" t="s">
        <v>87</v>
      </c>
      <c r="D101" s="198" t="s">
        <v>93</v>
      </c>
      <c r="E101" s="239">
        <v>46000</v>
      </c>
      <c r="F101" s="236">
        <v>46009</v>
      </c>
      <c r="G101" s="234" t="s">
        <v>644</v>
      </c>
      <c r="H101" s="138">
        <v>66.775700999999998</v>
      </c>
      <c r="I101" s="81">
        <f t="shared" si="7"/>
        <v>7.0381588853999997</v>
      </c>
      <c r="J101" s="79" t="s">
        <v>608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7" t="s">
        <v>645</v>
      </c>
      <c r="D102" s="198" t="s">
        <v>3</v>
      </c>
      <c r="E102" s="236">
        <v>46006</v>
      </c>
      <c r="F102" s="236">
        <v>46011</v>
      </c>
      <c r="G102" s="231" t="s">
        <v>553</v>
      </c>
      <c r="H102" s="211">
        <v>36.159756000000002</v>
      </c>
      <c r="I102" s="81">
        <f t="shared" si="7"/>
        <v>3.8112382824000002</v>
      </c>
      <c r="J102" s="198" t="s">
        <v>613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646</v>
      </c>
      <c r="E103" s="236">
        <v>46006</v>
      </c>
      <c r="F103" s="236">
        <v>46015</v>
      </c>
      <c r="G103" s="234" t="s">
        <v>644</v>
      </c>
      <c r="H103" s="199">
        <v>62</v>
      </c>
      <c r="I103" s="198">
        <f t="shared" si="7"/>
        <v>6.5347999999999997</v>
      </c>
      <c r="J103" s="79" t="s">
        <v>608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7" t="s">
        <v>132</v>
      </c>
      <c r="D104" s="198" t="s">
        <v>99</v>
      </c>
      <c r="E104" s="236">
        <v>46009</v>
      </c>
      <c r="F104" s="236">
        <v>46020</v>
      </c>
      <c r="G104" s="234" t="s">
        <v>643</v>
      </c>
      <c r="H104" s="138">
        <v>65.022579000000007</v>
      </c>
      <c r="I104" s="81">
        <f t="shared" si="7"/>
        <v>6.8533798266000012</v>
      </c>
      <c r="J104" s="198" t="s">
        <v>613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8" t="s">
        <v>65</v>
      </c>
      <c r="D105" s="198" t="s">
        <v>93</v>
      </c>
      <c r="E105" s="236">
        <v>46012</v>
      </c>
      <c r="F105" s="236">
        <v>46021</v>
      </c>
      <c r="G105" s="231" t="s">
        <v>553</v>
      </c>
      <c r="H105" s="138">
        <v>66.775700999999998</v>
      </c>
      <c r="I105" s="81">
        <f t="shared" si="7"/>
        <v>7.0381588853999997</v>
      </c>
      <c r="J105" s="198" t="s">
        <v>613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8" t="s">
        <v>647</v>
      </c>
      <c r="D106" s="198" t="s">
        <v>93</v>
      </c>
      <c r="E106" s="236">
        <v>46012</v>
      </c>
      <c r="F106" s="236">
        <v>46021</v>
      </c>
      <c r="G106" s="234" t="s">
        <v>649</v>
      </c>
      <c r="H106" s="138">
        <v>66.775700999999998</v>
      </c>
      <c r="I106" s="81">
        <f t="shared" ref="I106" si="8">10540*H106/10^5</f>
        <v>7.0381588853999997</v>
      </c>
      <c r="J106" s="79" t="s">
        <v>608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8" t="s">
        <v>648</v>
      </c>
      <c r="D107" s="198" t="s">
        <v>3</v>
      </c>
      <c r="E107" s="236">
        <v>46016</v>
      </c>
      <c r="F107" s="236">
        <v>46021</v>
      </c>
      <c r="G107" s="234" t="s">
        <v>644</v>
      </c>
      <c r="H107" s="211">
        <v>36.159756000000002</v>
      </c>
      <c r="I107" s="81">
        <f t="shared" ref="I107:I111" si="9">10540*H107/10^5</f>
        <v>3.8112382824000002</v>
      </c>
      <c r="J107" s="79" t="s">
        <v>608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8" t="s">
        <v>21</v>
      </c>
      <c r="D108" s="198" t="s">
        <v>631</v>
      </c>
      <c r="E108" s="236">
        <v>46007</v>
      </c>
      <c r="F108" s="236">
        <v>46022</v>
      </c>
      <c r="G108" s="233" t="s">
        <v>559</v>
      </c>
      <c r="H108" s="245">
        <v>85.263689999999997</v>
      </c>
      <c r="I108" s="246">
        <f t="shared" si="9"/>
        <v>8.9867929259999997</v>
      </c>
      <c r="J108" s="198" t="s">
        <v>613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8" t="s">
        <v>123</v>
      </c>
      <c r="D109" s="198" t="s">
        <v>17</v>
      </c>
      <c r="E109" s="236">
        <v>46004</v>
      </c>
      <c r="F109" s="236">
        <v>46024</v>
      </c>
      <c r="G109" s="234" t="s">
        <v>640</v>
      </c>
      <c r="H109" s="211">
        <v>45.697020000000002</v>
      </c>
      <c r="I109" s="81">
        <f t="shared" si="9"/>
        <v>4.8164659079999996</v>
      </c>
      <c r="J109" s="79" t="s">
        <v>608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8" t="s">
        <v>27</v>
      </c>
      <c r="D110" s="198" t="s">
        <v>71</v>
      </c>
      <c r="E110" s="239">
        <v>46021</v>
      </c>
      <c r="F110" s="236">
        <v>46029</v>
      </c>
      <c r="G110" s="234" t="s">
        <v>649</v>
      </c>
      <c r="H110" s="211">
        <v>67.26173</v>
      </c>
      <c r="I110" s="81">
        <f t="shared" si="9"/>
        <v>7.0893863420000001</v>
      </c>
      <c r="J110" s="79" t="s">
        <v>608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8" t="s">
        <v>131</v>
      </c>
      <c r="D111" s="198" t="s">
        <v>4</v>
      </c>
      <c r="E111" s="236">
        <v>46021</v>
      </c>
      <c r="F111" s="236">
        <v>46030</v>
      </c>
      <c r="G111" s="234" t="s">
        <v>643</v>
      </c>
      <c r="H111" s="138">
        <v>34.789810000000003</v>
      </c>
      <c r="I111" s="81">
        <f t="shared" si="9"/>
        <v>3.6668459740000001</v>
      </c>
      <c r="J111" s="198" t="s">
        <v>610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8" t="s">
        <v>35</v>
      </c>
      <c r="D112" s="198" t="s">
        <v>71</v>
      </c>
      <c r="E112" s="236">
        <v>46021</v>
      </c>
      <c r="F112" s="236">
        <v>46031</v>
      </c>
      <c r="G112" s="234" t="s">
        <v>644</v>
      </c>
      <c r="H112" s="211">
        <v>67.26173</v>
      </c>
      <c r="I112" s="81">
        <f t="shared" ref="I112:I114" si="10">10540*H112/10^5</f>
        <v>7.0893863420000001</v>
      </c>
      <c r="J112" s="79" t="s">
        <v>608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8" t="s">
        <v>657</v>
      </c>
      <c r="D113" s="198" t="s">
        <v>3</v>
      </c>
      <c r="E113" s="236">
        <v>46024</v>
      </c>
      <c r="F113" s="236">
        <v>46033</v>
      </c>
      <c r="G113" s="231" t="s">
        <v>553</v>
      </c>
      <c r="H113" s="211">
        <v>36.159756000000002</v>
      </c>
      <c r="I113" s="81">
        <f t="shared" si="10"/>
        <v>3.8112382824000002</v>
      </c>
      <c r="J113" s="198" t="s">
        <v>610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8" t="s">
        <v>658</v>
      </c>
      <c r="D114" s="198" t="s">
        <v>2</v>
      </c>
      <c r="E114" s="236">
        <v>46026</v>
      </c>
      <c r="F114" s="236">
        <v>46033</v>
      </c>
      <c r="G114" s="234" t="s">
        <v>659</v>
      </c>
      <c r="H114" s="211">
        <v>37.931087999999995</v>
      </c>
      <c r="I114" s="81">
        <f t="shared" si="10"/>
        <v>3.9979366751999996</v>
      </c>
      <c r="J114" s="79" t="s">
        <v>608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8" t="s">
        <v>660</v>
      </c>
      <c r="D115" s="198" t="s">
        <v>3</v>
      </c>
      <c r="E115" s="236">
        <v>46033</v>
      </c>
      <c r="F115" s="236">
        <v>46036</v>
      </c>
      <c r="G115" s="234" t="s">
        <v>649</v>
      </c>
      <c r="H115" s="211">
        <v>36.159756000000002</v>
      </c>
      <c r="I115" s="81">
        <f t="shared" ref="I115:I116" si="11">10540*H115/10^5</f>
        <v>3.8112382824000002</v>
      </c>
      <c r="J115" s="79" t="s">
        <v>608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8" t="s">
        <v>175</v>
      </c>
      <c r="D116" s="213" t="s">
        <v>17</v>
      </c>
      <c r="E116" s="239">
        <v>46032</v>
      </c>
      <c r="F116" s="203">
        <v>46038</v>
      </c>
      <c r="G116" s="234" t="s">
        <v>644</v>
      </c>
      <c r="H116" s="211">
        <v>45.697020000000002</v>
      </c>
      <c r="I116" s="81">
        <f t="shared" si="11"/>
        <v>4.8164659079999996</v>
      </c>
      <c r="J116" s="198" t="s">
        <v>613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198"/>
      <c r="D117" s="198"/>
      <c r="E117" s="239"/>
      <c r="F117" s="236"/>
      <c r="G117" s="234"/>
      <c r="H117" s="199"/>
      <c r="I117" s="198"/>
      <c r="J117" s="198"/>
      <c r="K117" s="198"/>
      <c r="L117" s="200"/>
    </row>
    <row r="118" spans="1:12" x14ac:dyDescent="0.35">
      <c r="A118" s="79">
        <f t="shared" si="2"/>
        <v>114</v>
      </c>
      <c r="B118" s="198"/>
      <c r="C118" s="198"/>
      <c r="D118" s="198"/>
      <c r="E118" s="239"/>
      <c r="F118" s="236"/>
      <c r="G118" s="234"/>
      <c r="H118" s="199"/>
      <c r="I118" s="198"/>
      <c r="J118" s="198"/>
      <c r="K118" s="198"/>
      <c r="L118" s="200"/>
    </row>
    <row r="119" spans="1:12" x14ac:dyDescent="0.35">
      <c r="A119" s="79">
        <f t="shared" si="2"/>
        <v>115</v>
      </c>
      <c r="B119" s="198"/>
      <c r="C119" s="198"/>
      <c r="D119" s="198"/>
      <c r="E119" s="239"/>
      <c r="F119" s="236"/>
      <c r="G119" s="234"/>
      <c r="H119" s="199"/>
      <c r="I119" s="198"/>
      <c r="J119" s="198"/>
      <c r="K119" s="198"/>
      <c r="L119" s="200"/>
    </row>
    <row r="120" spans="1:12" x14ac:dyDescent="0.35">
      <c r="A120" s="79">
        <f t="shared" si="2"/>
        <v>116</v>
      </c>
      <c r="B120" s="198"/>
      <c r="C120" s="198"/>
      <c r="D120" s="198"/>
      <c r="E120" s="239"/>
      <c r="F120" s="236"/>
      <c r="G120" s="234"/>
      <c r="H120" s="199"/>
      <c r="I120" s="198"/>
      <c r="J120" s="198"/>
      <c r="K120" s="198"/>
      <c r="L120" s="200"/>
    </row>
    <row r="121" spans="1:12" x14ac:dyDescent="0.35">
      <c r="A121" s="79">
        <f t="shared" si="2"/>
        <v>117</v>
      </c>
      <c r="B121" s="198"/>
      <c r="C121" s="198"/>
      <c r="D121" s="198"/>
      <c r="E121" s="239"/>
      <c r="F121" s="236"/>
      <c r="G121" s="234"/>
      <c r="H121" s="199"/>
      <c r="I121" s="198"/>
      <c r="J121" s="198"/>
      <c r="K121" s="198"/>
      <c r="L121" s="200"/>
    </row>
    <row r="122" spans="1:12" x14ac:dyDescent="0.35">
      <c r="A122" s="79">
        <f t="shared" si="2"/>
        <v>118</v>
      </c>
      <c r="B122" s="198"/>
      <c r="C122" s="198"/>
      <c r="D122" s="198"/>
      <c r="E122" s="239"/>
      <c r="F122" s="236"/>
      <c r="G122" s="234"/>
      <c r="H122" s="199"/>
      <c r="I122" s="198"/>
      <c r="J122" s="198"/>
      <c r="K122" s="198"/>
      <c r="L122" s="200"/>
    </row>
    <row r="123" spans="1:12" x14ac:dyDescent="0.35">
      <c r="A123" s="79">
        <f t="shared" si="2"/>
        <v>119</v>
      </c>
      <c r="B123" s="198"/>
      <c r="C123" s="198"/>
      <c r="D123" s="198"/>
      <c r="E123" s="239"/>
      <c r="F123" s="236"/>
      <c r="G123" s="234"/>
      <c r="H123" s="199"/>
      <c r="I123" s="198"/>
      <c r="J123" s="198"/>
      <c r="K123" s="198"/>
      <c r="L123" s="200"/>
    </row>
    <row r="124" spans="1:12" x14ac:dyDescent="0.35">
      <c r="A124" s="79">
        <f t="shared" si="2"/>
        <v>120</v>
      </c>
      <c r="B124" s="198"/>
      <c r="C124" s="198"/>
      <c r="D124" s="198"/>
      <c r="E124" s="239"/>
      <c r="F124" s="236"/>
      <c r="G124" s="234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39"/>
      <c r="F125" s="236"/>
      <c r="G125" s="234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39"/>
      <c r="F126" s="236"/>
      <c r="G126" s="234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39"/>
      <c r="F127" s="236"/>
      <c r="G127" s="234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39"/>
      <c r="F128" s="236"/>
      <c r="G128" s="234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39"/>
      <c r="F129" s="236"/>
      <c r="G129" s="234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39"/>
      <c r="F130" s="236"/>
      <c r="G130" s="234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39"/>
      <c r="F131" s="236"/>
      <c r="G131" s="234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39"/>
      <c r="F132" s="236"/>
      <c r="G132" s="234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39"/>
      <c r="F133" s="236"/>
      <c r="G133" s="234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39"/>
      <c r="F134" s="236"/>
      <c r="G134" s="234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39"/>
      <c r="F135" s="236"/>
      <c r="G135" s="234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39"/>
      <c r="F136" s="236"/>
      <c r="G136" s="234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39"/>
      <c r="F137" s="236"/>
      <c r="G137" s="234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39"/>
      <c r="F138" s="236"/>
      <c r="G138" s="234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39"/>
      <c r="F139" s="236"/>
      <c r="G139" s="234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39"/>
      <c r="F140" s="236"/>
      <c r="G140" s="234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39"/>
      <c r="F141" s="236"/>
      <c r="G141" s="234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39"/>
      <c r="F142" s="236"/>
      <c r="G142" s="234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39"/>
      <c r="F143" s="236"/>
      <c r="G143" s="234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39"/>
      <c r="F144" s="236"/>
      <c r="G144" s="234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39"/>
      <c r="F145" s="236"/>
      <c r="G145" s="234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39"/>
      <c r="F146" s="236"/>
      <c r="G146" s="234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39"/>
      <c r="F147" s="236"/>
      <c r="G147" s="234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39"/>
      <c r="F148" s="236"/>
      <c r="G148" s="234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39"/>
      <c r="F149" s="236"/>
      <c r="G149" s="234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39"/>
      <c r="F150" s="236"/>
      <c r="G150" s="234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39"/>
      <c r="F151" s="236"/>
      <c r="G151" s="234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39"/>
      <c r="F152" s="236"/>
      <c r="G152" s="234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39"/>
      <c r="F153" s="236"/>
      <c r="G153" s="234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39"/>
      <c r="F154" s="236"/>
      <c r="G154" s="234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39"/>
      <c r="F155" s="236"/>
      <c r="G155" s="234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39"/>
      <c r="F156" s="236"/>
      <c r="G156" s="234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39"/>
      <c r="F157" s="236"/>
      <c r="G157" s="234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39"/>
      <c r="F158" s="236"/>
      <c r="G158" s="234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39"/>
      <c r="F159" s="236"/>
      <c r="G159" s="234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39"/>
      <c r="F160" s="236"/>
      <c r="G160" s="234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39"/>
      <c r="F161" s="236"/>
      <c r="G161" s="234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39"/>
      <c r="F162" s="236"/>
      <c r="G162" s="234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39"/>
      <c r="F163" s="236"/>
      <c r="G163" s="234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39"/>
      <c r="F164" s="236"/>
      <c r="G164" s="234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39"/>
      <c r="F165" s="236"/>
      <c r="G165" s="234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39"/>
      <c r="F166" s="236"/>
      <c r="G166" s="234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39"/>
      <c r="F167" s="236"/>
      <c r="G167" s="234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39"/>
      <c r="F168" s="236"/>
      <c r="G168" s="234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39"/>
      <c r="F169" s="236"/>
      <c r="G169" s="234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39"/>
      <c r="F170" s="236"/>
      <c r="G170" s="234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39"/>
      <c r="F171" s="236"/>
      <c r="G171" s="234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39"/>
      <c r="F172" s="236"/>
      <c r="G172" s="234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39"/>
      <c r="F173" s="236"/>
      <c r="G173" s="234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39"/>
      <c r="F174" s="236"/>
      <c r="G174" s="234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39"/>
      <c r="F175" s="236"/>
      <c r="G175" s="234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39"/>
      <c r="F176" s="236"/>
      <c r="G176" s="234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39"/>
      <c r="F177" s="236"/>
      <c r="G177" s="234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39"/>
      <c r="F178" s="236"/>
      <c r="G178" s="234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39"/>
      <c r="F179" s="236"/>
      <c r="G179" s="234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39"/>
      <c r="F180" s="236"/>
      <c r="G180" s="234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39"/>
      <c r="F181" s="236"/>
      <c r="G181" s="234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39"/>
      <c r="F182" s="236"/>
      <c r="G182" s="234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39"/>
      <c r="F183" s="236"/>
      <c r="G183" s="234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39"/>
      <c r="F184" s="236"/>
      <c r="G184" s="234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39"/>
      <c r="F185" s="236"/>
      <c r="G185" s="234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39"/>
      <c r="F186" s="236"/>
      <c r="G186" s="234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39"/>
      <c r="F187" s="236"/>
      <c r="G187" s="234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39"/>
      <c r="F188" s="236"/>
      <c r="G188" s="234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39"/>
      <c r="F189" s="236"/>
      <c r="G189" s="234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39"/>
      <c r="F190" s="236"/>
      <c r="G190" s="234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39"/>
      <c r="F191" s="236"/>
      <c r="G191" s="234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39"/>
      <c r="F192" s="236"/>
      <c r="G192" s="234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39"/>
      <c r="F193" s="236"/>
      <c r="G193" s="234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39"/>
      <c r="F194" s="236"/>
      <c r="G194" s="234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39"/>
      <c r="F195" s="236"/>
      <c r="G195" s="234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39"/>
      <c r="F196" s="236"/>
      <c r="G196" s="234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39"/>
      <c r="F197" s="236"/>
      <c r="G197" s="234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39"/>
      <c r="F198" s="236"/>
      <c r="G198" s="234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39"/>
      <c r="F199" s="236"/>
      <c r="G199" s="234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39"/>
      <c r="F200" s="236"/>
      <c r="G200" s="234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39"/>
      <c r="F201" s="236"/>
      <c r="G201" s="234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39"/>
      <c r="F202" s="236"/>
      <c r="G202" s="234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39"/>
      <c r="F203" s="236"/>
      <c r="G203" s="234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39"/>
      <c r="F204" s="236"/>
      <c r="G204" s="234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39"/>
      <c r="F205" s="236"/>
      <c r="G205" s="234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39"/>
      <c r="F206" s="236"/>
      <c r="G206" s="234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39"/>
      <c r="F207" s="236"/>
      <c r="G207" s="234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39"/>
      <c r="F208" s="236"/>
      <c r="G208" s="234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39"/>
      <c r="F209" s="236"/>
      <c r="G209" s="234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39"/>
      <c r="F210" s="236"/>
      <c r="G210" s="234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39"/>
      <c r="F211" s="236"/>
      <c r="G211" s="234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39"/>
      <c r="F212" s="236"/>
      <c r="G212" s="234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39"/>
      <c r="F213" s="236"/>
      <c r="G213" s="234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39"/>
      <c r="F214" s="236"/>
      <c r="G214" s="234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39"/>
      <c r="F215" s="236"/>
      <c r="G215" s="234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39"/>
      <c r="F216" s="236"/>
      <c r="G216" s="234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39"/>
      <c r="F217" s="236"/>
      <c r="G217" s="234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39"/>
      <c r="F218" s="236"/>
      <c r="G218" s="234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39"/>
      <c r="F219" s="236"/>
      <c r="G219" s="234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198"/>
      <c r="F220" s="199"/>
      <c r="G220" s="234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198"/>
      <c r="F221" s="199"/>
      <c r="G221" s="234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198"/>
      <c r="F222" s="199"/>
      <c r="G222" s="234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198"/>
      <c r="F223" s="199"/>
      <c r="G223" s="234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198"/>
      <c r="F224" s="199"/>
      <c r="G224" s="234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198"/>
      <c r="F225" s="199"/>
      <c r="G225" s="234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198"/>
      <c r="F226" s="199"/>
      <c r="G226" s="234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198"/>
      <c r="F227" s="199"/>
      <c r="G227" s="234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198"/>
      <c r="F228" s="199"/>
      <c r="G228" s="234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198"/>
      <c r="F229" s="199"/>
      <c r="G229" s="234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198"/>
      <c r="F230" s="199"/>
      <c r="G230" s="234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198"/>
      <c r="F231" s="199"/>
      <c r="G231" s="234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198"/>
      <c r="F232" s="199"/>
      <c r="G232" s="234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198"/>
      <c r="F233" s="199"/>
      <c r="G233" s="234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198"/>
      <c r="F234" s="199"/>
      <c r="G234" s="234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198"/>
      <c r="F235" s="199"/>
      <c r="G235" s="234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198"/>
      <c r="F236" s="199"/>
      <c r="G236" s="234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198"/>
      <c r="F237" s="199"/>
      <c r="G237" s="234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198"/>
      <c r="F238" s="199"/>
      <c r="G238" s="234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198"/>
      <c r="F239" s="199"/>
      <c r="G239" s="234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198"/>
      <c r="F240" s="199"/>
      <c r="G240" s="234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198"/>
      <c r="F241" s="199"/>
      <c r="G241" s="234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198"/>
      <c r="F242" s="199"/>
      <c r="G242" s="234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198"/>
      <c r="F243" s="199"/>
      <c r="G243" s="234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198"/>
      <c r="F244" s="199"/>
      <c r="G244" s="234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198"/>
      <c r="F245" s="199"/>
      <c r="G245" s="234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198"/>
      <c r="F246" s="199"/>
      <c r="G246" s="234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198"/>
      <c r="F247" s="199"/>
      <c r="G247" s="234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198"/>
      <c r="F248" s="199"/>
      <c r="G248" s="234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198"/>
      <c r="F249" s="199"/>
      <c r="G249" s="234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198"/>
      <c r="F250" s="199"/>
      <c r="G250" s="234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198"/>
      <c r="F251" s="199"/>
      <c r="G251" s="234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198"/>
      <c r="F252" s="199"/>
      <c r="G252" s="234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198"/>
      <c r="F253" s="199"/>
      <c r="G253" s="234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198"/>
      <c r="F254" s="199"/>
      <c r="G254" s="234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198"/>
      <c r="F255" s="199"/>
      <c r="G255" s="234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198"/>
      <c r="F256" s="199"/>
      <c r="G256" s="234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198"/>
      <c r="F257" s="199"/>
      <c r="G257" s="234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198"/>
      <c r="F258" s="199"/>
      <c r="G258" s="234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198"/>
      <c r="F259" s="199"/>
      <c r="G259" s="234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198"/>
      <c r="F260" s="199"/>
      <c r="G260" s="234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198"/>
      <c r="F261" s="199"/>
      <c r="G261" s="234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198"/>
      <c r="F262" s="199"/>
      <c r="G262" s="234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198"/>
      <c r="F263" s="199"/>
      <c r="G263" s="234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198"/>
      <c r="F264" s="199"/>
      <c r="G264" s="234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198"/>
      <c r="F265" s="199"/>
      <c r="G265" s="234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198"/>
      <c r="F266" s="199"/>
      <c r="G266" s="234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198"/>
      <c r="F267" s="199"/>
      <c r="G267" s="234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198"/>
      <c r="F268" s="199"/>
      <c r="G268" s="234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198"/>
      <c r="F269" s="199"/>
      <c r="G269" s="234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198"/>
      <c r="F270" s="199"/>
      <c r="G270" s="234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198"/>
      <c r="F271" s="199"/>
      <c r="G271" s="234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4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4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4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4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4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4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4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4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4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4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4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4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4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4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4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4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4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4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4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4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4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4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4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4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4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4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4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4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4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4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4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4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4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4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4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4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4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4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4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4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4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4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4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4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4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4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4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4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4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4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4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4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4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4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4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4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4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4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4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4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4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4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4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4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4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4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4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4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4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4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4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4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4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4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4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4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4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4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4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4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4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4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4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4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4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4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4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4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4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4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4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4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4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4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4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4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4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4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4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4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4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4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4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4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4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4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4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4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4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4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4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4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4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4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4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4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4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4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4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4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4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4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4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4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4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4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4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4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4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4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4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4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4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4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4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4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4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4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4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4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4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4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4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4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4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4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4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4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4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4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4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4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4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4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4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4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4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4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4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4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4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4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4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4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4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4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4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4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4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4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4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4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4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4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4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4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4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4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4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4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4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4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4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4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4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4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4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4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4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4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4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4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4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4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4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4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4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4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4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4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4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4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4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4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4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4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4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4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4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4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4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4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4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4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4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4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4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4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4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4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4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4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4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4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4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4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4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4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4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4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4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4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4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4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4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4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4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4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4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4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4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4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4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4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4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4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4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4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4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4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4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4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4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4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4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4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4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4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4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4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4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4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4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4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4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4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4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4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4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4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4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4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4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4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4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4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4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4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4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4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4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4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4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4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4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4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4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4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4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4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4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4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4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4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4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4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4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4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4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4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4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4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4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4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4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4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4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4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4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4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4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4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4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4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4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4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4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4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4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4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4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4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4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4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4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4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4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4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4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4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4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4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4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4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4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4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4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4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4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4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4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4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4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4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4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4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4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4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4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4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4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4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4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4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4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4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4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4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4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4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4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4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4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4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4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4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4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4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4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4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4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4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4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4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4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4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4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4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4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4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4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4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4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4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4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4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4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4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4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4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4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4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4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4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4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4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4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4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4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4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4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4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4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4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4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4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4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4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4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4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4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4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4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4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4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4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4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4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4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4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4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4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4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4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4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4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4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4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4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4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4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4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4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4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4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4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4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4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4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4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4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4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4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4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4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4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4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4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4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4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4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4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4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4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4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4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4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4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4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4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4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4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4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4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4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4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4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4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4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4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4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4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4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4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4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4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4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4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4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4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4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4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4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4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4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4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4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4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4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4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4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4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4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4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7:C1048576">
    <cfRule type="duplicateValues" dxfId="67" priority="1306"/>
  </conditionalFormatting>
  <conditionalFormatting sqref="C116">
    <cfRule type="duplicateValues" dxfId="66" priority="1"/>
  </conditionalFormatting>
  <conditionalFormatting sqref="E92:F93">
    <cfRule type="containsText" dxfId="65" priority="34" stopIfTrue="1" operator="containsText" text="row">
      <formula>NOT(ISERROR(SEARCH("row",E92)))</formula>
    </cfRule>
    <cfRule type="containsText" dxfId="64" priority="35" stopIfTrue="1" operator="containsText" text="Completed">
      <formula>NOT(ISERROR(SEARCH("Completed",E92)))</formula>
    </cfRule>
    <cfRule type="containsText" dxfId="63" priority="36" stopIfTrue="1" operator="containsText" text="can be done">
      <formula>NOT(ISERROR(SEARCH("can be done",E92)))</formula>
    </cfRule>
    <cfRule type="containsText" dxfId="62" priority="37" stopIfTrue="1" operator="containsText" text="Cannot be done">
      <formula>NOT(ISERROR(SEARCH("Cannot be done",E92)))</formula>
    </cfRule>
  </conditionalFormatting>
  <conditionalFormatting sqref="G5:G91">
    <cfRule type="containsText" dxfId="61" priority="42" stopIfTrue="1" operator="containsText" text="row">
      <formula>NOT(ISERROR(SEARCH("row",G5)))</formula>
    </cfRule>
    <cfRule type="containsText" dxfId="60" priority="43" stopIfTrue="1" operator="containsText" text="Completed">
      <formula>NOT(ISERROR(SEARCH("Completed",G5)))</formula>
    </cfRule>
    <cfRule type="containsText" dxfId="59" priority="44" stopIfTrue="1" operator="containsText" text="can be done">
      <formula>NOT(ISERROR(SEARCH("can be done",G5)))</formula>
    </cfRule>
    <cfRule type="containsText" dxfId="58" priority="45" stopIfTrue="1" operator="containsText" text="Cannot be done">
      <formula>NOT(ISERROR(SEARCH("Cannot be done",G5)))</formula>
    </cfRule>
  </conditionalFormatting>
  <conditionalFormatting sqref="G94:G96">
    <cfRule type="containsText" dxfId="57" priority="22" stopIfTrue="1" operator="containsText" text="row">
      <formula>NOT(ISERROR(SEARCH("row",G94)))</formula>
    </cfRule>
    <cfRule type="containsText" dxfId="56" priority="23" stopIfTrue="1" operator="containsText" text="Completed">
      <formula>NOT(ISERROR(SEARCH("Completed",G94)))</formula>
    </cfRule>
    <cfRule type="containsText" dxfId="55" priority="24" stopIfTrue="1" operator="containsText" text="can be done">
      <formula>NOT(ISERROR(SEARCH("can be done",G94)))</formula>
    </cfRule>
    <cfRule type="containsText" dxfId="54" priority="25" stopIfTrue="1" operator="containsText" text="Cannot be done">
      <formula>NOT(ISERROR(SEARCH("Cannot be done",G94)))</formula>
    </cfRule>
  </conditionalFormatting>
  <conditionalFormatting sqref="G98">
    <cfRule type="containsText" dxfId="53" priority="18" stopIfTrue="1" operator="containsText" text="row">
      <formula>NOT(ISERROR(SEARCH("row",G98)))</formula>
    </cfRule>
    <cfRule type="containsText" dxfId="52" priority="19" stopIfTrue="1" operator="containsText" text="Completed">
      <formula>NOT(ISERROR(SEARCH("Completed",G98)))</formula>
    </cfRule>
    <cfRule type="containsText" dxfId="51" priority="20" stopIfTrue="1" operator="containsText" text="can be done">
      <formula>NOT(ISERROR(SEARCH("can be done",G98)))</formula>
    </cfRule>
    <cfRule type="containsText" dxfId="50" priority="21" stopIfTrue="1" operator="containsText" text="Cannot be done">
      <formula>NOT(ISERROR(SEARCH("Cannot be done",G98)))</formula>
    </cfRule>
  </conditionalFormatting>
  <conditionalFormatting sqref="G102">
    <cfRule type="containsText" dxfId="49" priority="14" stopIfTrue="1" operator="containsText" text="row">
      <formula>NOT(ISERROR(SEARCH("row",G102)))</formula>
    </cfRule>
    <cfRule type="containsText" dxfId="48" priority="15" stopIfTrue="1" operator="containsText" text="Completed">
      <formula>NOT(ISERROR(SEARCH("Completed",G102)))</formula>
    </cfRule>
    <cfRule type="containsText" dxfId="47" priority="16" stopIfTrue="1" operator="containsText" text="can be done">
      <formula>NOT(ISERROR(SEARCH("can be done",G102)))</formula>
    </cfRule>
    <cfRule type="containsText" dxfId="46" priority="17" stopIfTrue="1" operator="containsText" text="Cannot be done">
      <formula>NOT(ISERROR(SEARCH("Cannot be done",G102)))</formula>
    </cfRule>
  </conditionalFormatting>
  <conditionalFormatting sqref="G105">
    <cfRule type="containsText" dxfId="45" priority="10" stopIfTrue="1" operator="containsText" text="row">
      <formula>NOT(ISERROR(SEARCH("row",G105)))</formula>
    </cfRule>
    <cfRule type="containsText" dxfId="44" priority="11" stopIfTrue="1" operator="containsText" text="Completed">
      <formula>NOT(ISERROR(SEARCH("Completed",G105)))</formula>
    </cfRule>
    <cfRule type="containsText" dxfId="43" priority="12" stopIfTrue="1" operator="containsText" text="can be done">
      <formula>NOT(ISERROR(SEARCH("can be done",G105)))</formula>
    </cfRule>
    <cfRule type="containsText" dxfId="42" priority="13" stopIfTrue="1" operator="containsText" text="Cannot be done">
      <formula>NOT(ISERROR(SEARCH("Cannot be done",G105)))</formula>
    </cfRule>
  </conditionalFormatting>
  <conditionalFormatting sqref="G113">
    <cfRule type="containsText" dxfId="41" priority="6" stopIfTrue="1" operator="containsText" text="row">
      <formula>NOT(ISERROR(SEARCH("row",G113)))</formula>
    </cfRule>
    <cfRule type="containsText" dxfId="40" priority="7" stopIfTrue="1" operator="containsText" text="Completed">
      <formula>NOT(ISERROR(SEARCH("Completed",G113)))</formula>
    </cfRule>
    <cfRule type="containsText" dxfId="39" priority="8" stopIfTrue="1" operator="containsText" text="can be done">
      <formula>NOT(ISERROR(SEARCH("can be done",G113)))</formula>
    </cfRule>
    <cfRule type="containsText" dxfId="38" priority="9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204"/>
  <sheetViews>
    <sheetView workbookViewId="0">
      <selection activeCell="AQ159" sqref="AQ159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336" t="s">
        <v>561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8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39" t="s">
        <v>563</v>
      </c>
      <c r="AN3" s="339"/>
      <c r="AO3" s="340">
        <f ca="1">TODAY()-1</f>
        <v>46040</v>
      </c>
      <c r="AP3" s="340"/>
      <c r="AQ3" s="340"/>
      <c r="AR3" s="340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341" t="s">
        <v>564</v>
      </c>
      <c r="M7" s="342"/>
      <c r="N7" s="342"/>
      <c r="O7" s="343"/>
      <c r="R7" t="s">
        <v>463</v>
      </c>
      <c r="AA7" s="344" t="s">
        <v>565</v>
      </c>
      <c r="AB7" s="345"/>
      <c r="AC7" s="345"/>
      <c r="AD7" s="345"/>
      <c r="AE7" s="346"/>
      <c r="AF7" s="353" t="s">
        <v>122</v>
      </c>
      <c r="AG7" s="356" t="s">
        <v>566</v>
      </c>
      <c r="AH7" s="357"/>
      <c r="AI7" s="360" t="s">
        <v>567</v>
      </c>
      <c r="AJ7" s="361"/>
      <c r="AK7" s="364" t="s">
        <v>568</v>
      </c>
      <c r="AL7" s="357"/>
      <c r="AM7" s="366" t="s">
        <v>569</v>
      </c>
      <c r="AN7" s="357"/>
      <c r="AO7" s="364" t="s">
        <v>1</v>
      </c>
      <c r="AP7" s="366"/>
      <c r="AQ7" s="366"/>
      <c r="AR7" s="370"/>
      <c r="AT7" s="140"/>
    </row>
    <row r="8" spans="1:46" ht="12.5" customHeight="1" x14ac:dyDescent="0.35">
      <c r="A8" s="139"/>
      <c r="E8" t="s">
        <v>570</v>
      </c>
      <c r="S8" t="s">
        <v>571</v>
      </c>
      <c r="AA8" s="347"/>
      <c r="AB8" s="348"/>
      <c r="AC8" s="348"/>
      <c r="AD8" s="348"/>
      <c r="AE8" s="349"/>
      <c r="AF8" s="354"/>
      <c r="AG8" s="358"/>
      <c r="AH8" s="359"/>
      <c r="AI8" s="362"/>
      <c r="AJ8" s="363"/>
      <c r="AK8" s="365"/>
      <c r="AL8" s="359"/>
      <c r="AM8" s="367"/>
      <c r="AN8" s="359"/>
      <c r="AO8" s="365"/>
      <c r="AP8" s="367"/>
      <c r="AQ8" s="367"/>
      <c r="AR8" s="371"/>
      <c r="AT8" s="140"/>
    </row>
    <row r="9" spans="1:46" ht="13" customHeight="1" thickBot="1" x14ac:dyDescent="0.4">
      <c r="A9" s="139"/>
      <c r="L9" s="149"/>
      <c r="M9" s="150"/>
      <c r="N9" s="150"/>
      <c r="O9" s="372"/>
      <c r="P9" s="373"/>
      <c r="AA9" s="350"/>
      <c r="AB9" s="351"/>
      <c r="AC9" s="351"/>
      <c r="AD9" s="351"/>
      <c r="AE9" s="352"/>
      <c r="AF9" s="355"/>
      <c r="AG9" s="358"/>
      <c r="AH9" s="359"/>
      <c r="AI9" s="362"/>
      <c r="AJ9" s="363"/>
      <c r="AK9" s="365"/>
      <c r="AL9" s="359"/>
      <c r="AM9" s="367"/>
      <c r="AN9" s="359"/>
      <c r="AO9" s="365"/>
      <c r="AP9" s="367"/>
      <c r="AQ9" s="367"/>
      <c r="AR9" s="371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307" t="s">
        <v>651</v>
      </c>
      <c r="AB10" s="308"/>
      <c r="AC10" s="308"/>
      <c r="AD10" s="308"/>
      <c r="AE10" s="309"/>
      <c r="AF10" s="241" t="s">
        <v>652</v>
      </c>
      <c r="AG10" s="374">
        <v>74</v>
      </c>
      <c r="AH10" s="375"/>
      <c r="AI10" s="376">
        <v>54</v>
      </c>
      <c r="AJ10" s="376"/>
      <c r="AK10" s="377">
        <v>20</v>
      </c>
      <c r="AL10" s="377"/>
      <c r="AM10" s="323">
        <f>AG10-AI10</f>
        <v>20</v>
      </c>
      <c r="AN10" s="323"/>
      <c r="AO10" s="324" t="s">
        <v>653</v>
      </c>
      <c r="AP10" s="325"/>
      <c r="AQ10" s="325"/>
      <c r="AR10" s="326"/>
      <c r="AT10" s="140"/>
    </row>
    <row r="11" spans="1:46" ht="13" customHeight="1" thickBot="1" x14ac:dyDescent="0.4">
      <c r="A11" s="139"/>
      <c r="S11" t="s">
        <v>572</v>
      </c>
      <c r="AA11" s="307" t="s">
        <v>654</v>
      </c>
      <c r="AB11" s="308"/>
      <c r="AC11" s="308"/>
      <c r="AD11" s="308"/>
      <c r="AE11" s="309"/>
      <c r="AF11" s="242" t="s">
        <v>652</v>
      </c>
      <c r="AG11" s="317">
        <v>74</v>
      </c>
      <c r="AH11" s="318"/>
      <c r="AI11" s="319">
        <v>54</v>
      </c>
      <c r="AJ11" s="319">
        <f>'[80]updated Progress'!N2</f>
        <v>85</v>
      </c>
      <c r="AK11" s="320"/>
      <c r="AL11" s="320"/>
      <c r="AM11" s="321">
        <f t="shared" ref="AM11:AM18" si="0">AG11-AI11</f>
        <v>20</v>
      </c>
      <c r="AN11" s="321"/>
      <c r="AO11" s="327"/>
      <c r="AP11" s="328"/>
      <c r="AQ11" s="328"/>
      <c r="AR11" s="329"/>
      <c r="AT11" s="140"/>
    </row>
    <row r="12" spans="1:46" ht="13.5" customHeight="1" thickBot="1" x14ac:dyDescent="0.4">
      <c r="A12" s="139"/>
      <c r="C12" t="s">
        <v>575</v>
      </c>
      <c r="I12" s="283"/>
      <c r="J12" s="368"/>
      <c r="K12" s="154" t="s">
        <v>576</v>
      </c>
      <c r="L12" s="154" t="s">
        <v>577</v>
      </c>
      <c r="M12" s="369" t="s">
        <v>578</v>
      </c>
      <c r="N12" s="368"/>
      <c r="O12" s="152" t="s">
        <v>576</v>
      </c>
      <c r="P12" s="152" t="s">
        <v>577</v>
      </c>
      <c r="Q12" s="369"/>
      <c r="R12" s="283"/>
      <c r="AA12" s="307" t="s">
        <v>129</v>
      </c>
      <c r="AB12" s="308"/>
      <c r="AC12" s="308"/>
      <c r="AD12" s="308"/>
      <c r="AE12" s="309"/>
      <c r="AF12" s="242" t="s">
        <v>652</v>
      </c>
      <c r="AG12" s="317">
        <v>74</v>
      </c>
      <c r="AH12" s="318"/>
      <c r="AI12" s="319">
        <v>54</v>
      </c>
      <c r="AJ12" s="319">
        <f>'[80]updated Progress'!U2</f>
        <v>108</v>
      </c>
      <c r="AK12" s="320"/>
      <c r="AL12" s="320"/>
      <c r="AM12" s="321">
        <f t="shared" si="0"/>
        <v>20</v>
      </c>
      <c r="AN12" s="321"/>
      <c r="AO12" s="330"/>
      <c r="AP12" s="331"/>
      <c r="AQ12" s="331"/>
      <c r="AR12" s="332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07" t="s">
        <v>51</v>
      </c>
      <c r="AB13" s="308"/>
      <c r="AC13" s="308"/>
      <c r="AD13" s="308"/>
      <c r="AE13" s="309"/>
      <c r="AF13" s="243" t="s">
        <v>655</v>
      </c>
      <c r="AG13" s="317">
        <v>196</v>
      </c>
      <c r="AH13" s="318"/>
      <c r="AI13" s="319">
        <f>'[80]updated Progress'!K2</f>
        <v>133</v>
      </c>
      <c r="AJ13" s="319"/>
      <c r="AK13" s="320">
        <f>'[80]updated Progress'!L2</f>
        <v>1</v>
      </c>
      <c r="AL13" s="320"/>
      <c r="AM13" s="321">
        <f t="shared" si="0"/>
        <v>63</v>
      </c>
      <c r="AN13" s="321"/>
      <c r="AO13" s="276"/>
      <c r="AP13" s="276"/>
      <c r="AQ13" s="276"/>
      <c r="AR13" s="322"/>
      <c r="AT13" s="140"/>
    </row>
    <row r="14" spans="1:46" ht="13" customHeight="1" thickBot="1" x14ac:dyDescent="0.4">
      <c r="A14" s="139"/>
      <c r="C14" t="s">
        <v>583</v>
      </c>
      <c r="K14" s="335"/>
      <c r="L14" s="335"/>
      <c r="O14" s="275"/>
      <c r="P14" s="275"/>
      <c r="R14" s="155"/>
      <c r="S14" s="155"/>
      <c r="T14" s="155"/>
      <c r="U14" s="155"/>
      <c r="W14" t="s">
        <v>584</v>
      </c>
      <c r="AA14" s="307" t="s">
        <v>574</v>
      </c>
      <c r="AB14" s="308"/>
      <c r="AC14" s="308"/>
      <c r="AD14" s="308"/>
      <c r="AE14" s="309"/>
      <c r="AF14" s="242" t="s">
        <v>655</v>
      </c>
      <c r="AG14" s="317">
        <v>196</v>
      </c>
      <c r="AH14" s="318"/>
      <c r="AI14" s="319">
        <f>'[80]updated Progress'!N2</f>
        <v>85</v>
      </c>
      <c r="AJ14" s="319"/>
      <c r="AK14" s="320"/>
      <c r="AL14" s="320"/>
      <c r="AM14" s="321">
        <f t="shared" si="0"/>
        <v>111</v>
      </c>
      <c r="AN14" s="321"/>
      <c r="AO14" s="276"/>
      <c r="AP14" s="276"/>
      <c r="AQ14" s="276"/>
      <c r="AR14" s="322"/>
      <c r="AT14" s="140"/>
    </row>
    <row r="15" spans="1:46" ht="13.5" customHeight="1" thickBot="1" x14ac:dyDescent="0.4">
      <c r="A15" s="139"/>
      <c r="K15" s="334"/>
      <c r="L15" s="334"/>
      <c r="O15" s="153"/>
      <c r="P15" s="153"/>
      <c r="AA15" s="307" t="s">
        <v>579</v>
      </c>
      <c r="AB15" s="308"/>
      <c r="AC15" s="308"/>
      <c r="AD15" s="308"/>
      <c r="AE15" s="309"/>
      <c r="AF15" s="242" t="s">
        <v>655</v>
      </c>
      <c r="AG15" s="317">
        <v>196</v>
      </c>
      <c r="AH15" s="318"/>
      <c r="AI15" s="319">
        <v>112</v>
      </c>
      <c r="AJ15" s="319"/>
      <c r="AK15" s="320">
        <v>4</v>
      </c>
      <c r="AL15" s="320"/>
      <c r="AM15" s="321">
        <f t="shared" si="0"/>
        <v>84</v>
      </c>
      <c r="AN15" s="321"/>
      <c r="AO15" s="276"/>
      <c r="AP15" s="276"/>
      <c r="AQ15" s="276"/>
      <c r="AR15" s="322"/>
      <c r="AT15" s="140"/>
    </row>
    <row r="16" spans="1:46" ht="13.5" customHeight="1" thickBot="1" x14ac:dyDescent="0.4">
      <c r="A16" s="139"/>
      <c r="F16" t="s">
        <v>469</v>
      </c>
      <c r="K16" s="333" t="s">
        <v>587</v>
      </c>
      <c r="L16" s="333"/>
      <c r="M16" s="333"/>
      <c r="N16" s="333"/>
      <c r="O16" s="333"/>
      <c r="P16" s="333"/>
      <c r="AA16" s="307" t="s">
        <v>582</v>
      </c>
      <c r="AB16" s="308"/>
      <c r="AC16" s="308"/>
      <c r="AD16" s="308"/>
      <c r="AE16" s="309"/>
      <c r="AF16" s="242" t="s">
        <v>656</v>
      </c>
      <c r="AG16" s="317">
        <v>196</v>
      </c>
      <c r="AH16" s="318"/>
      <c r="AI16" s="319">
        <v>0</v>
      </c>
      <c r="AJ16" s="319"/>
      <c r="AK16" s="320"/>
      <c r="AL16" s="320"/>
      <c r="AM16" s="321">
        <f t="shared" si="0"/>
        <v>196</v>
      </c>
      <c r="AN16" s="321"/>
      <c r="AO16" s="276"/>
      <c r="AP16" s="276"/>
      <c r="AQ16" s="276"/>
      <c r="AR16" s="322"/>
      <c r="AT16" s="140"/>
    </row>
    <row r="17" spans="1:52" ht="13.5" customHeight="1" thickBot="1" x14ac:dyDescent="0.4">
      <c r="A17" s="139"/>
      <c r="AA17" s="307" t="s">
        <v>585</v>
      </c>
      <c r="AB17" s="308"/>
      <c r="AC17" s="308"/>
      <c r="AD17" s="308"/>
      <c r="AE17" s="309"/>
      <c r="AF17" s="242" t="s">
        <v>652</v>
      </c>
      <c r="AG17" s="317">
        <v>74</v>
      </c>
      <c r="AH17" s="318"/>
      <c r="AI17" s="319">
        <v>0</v>
      </c>
      <c r="AJ17" s="319"/>
      <c r="AK17" s="320"/>
      <c r="AL17" s="320"/>
      <c r="AM17" s="321">
        <f t="shared" si="0"/>
        <v>74</v>
      </c>
      <c r="AN17" s="321"/>
      <c r="AO17" s="276"/>
      <c r="AP17" s="276"/>
      <c r="AQ17" s="276"/>
      <c r="AR17" s="322"/>
      <c r="AT17" s="140"/>
    </row>
    <row r="18" spans="1:52" ht="13.5" customHeight="1" thickBot="1" x14ac:dyDescent="0.4">
      <c r="A18" s="139"/>
      <c r="AA18" s="307" t="s">
        <v>586</v>
      </c>
      <c r="AB18" s="308"/>
      <c r="AC18" s="308"/>
      <c r="AD18" s="308"/>
      <c r="AE18" s="309"/>
      <c r="AF18" s="244" t="s">
        <v>652</v>
      </c>
      <c r="AG18" s="310">
        <v>74</v>
      </c>
      <c r="AH18" s="311"/>
      <c r="AI18" s="312">
        <v>0</v>
      </c>
      <c r="AJ18" s="312"/>
      <c r="AK18" s="313"/>
      <c r="AL18" s="313"/>
      <c r="AM18" s="314">
        <f t="shared" si="0"/>
        <v>74</v>
      </c>
      <c r="AN18" s="314"/>
      <c r="AO18" s="315"/>
      <c r="AP18" s="315"/>
      <c r="AQ18" s="315"/>
      <c r="AR18" s="316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05" t="s">
        <v>593</v>
      </c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140"/>
    </row>
    <row r="25" spans="1:52" ht="12" customHeight="1" x14ac:dyDescent="0.35">
      <c r="A25" s="139"/>
      <c r="S25" s="155"/>
      <c r="V25" s="163"/>
      <c r="AT25" s="140"/>
      <c r="AV25" s="283">
        <f>SUM(AV27:AW165)</f>
        <v>66565.550093309022</v>
      </c>
      <c r="AW25" s="283"/>
      <c r="AX25" s="164"/>
      <c r="AY25" s="306">
        <f>SUM(AY27:AZ165)</f>
        <v>171</v>
      </c>
      <c r="AZ25" s="306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294"/>
      <c r="K26" s="295"/>
      <c r="L26" s="166"/>
      <c r="M26" s="166"/>
      <c r="N26" s="294" t="str">
        <f>VLOOKUP(N28,'[80]Location Status'!$A$7:$D$178,2,0)</f>
        <v>Gantry</v>
      </c>
      <c r="O26" s="295"/>
      <c r="P26" s="166"/>
      <c r="Q26" s="166"/>
      <c r="R26" s="294" t="str">
        <f>VLOOKUP(R28,'[80]Location Status'!$A$7:$D$178,2,0)</f>
        <v>1/0</v>
      </c>
      <c r="S26" s="295"/>
      <c r="T26" s="166"/>
      <c r="U26" s="166"/>
      <c r="V26" s="294" t="str">
        <f>VLOOKUP(V28,'[80]Location Status'!$A$7:$D$178,2,0)</f>
        <v>2/0</v>
      </c>
      <c r="W26" s="295"/>
      <c r="X26" s="166"/>
      <c r="Y26" s="166"/>
      <c r="Z26" s="294" t="str">
        <f>VLOOKUP(Z28,'[80]Location Status'!$A$7:$D$178,2,0)</f>
        <v>3/0</v>
      </c>
      <c r="AA26" s="295"/>
      <c r="AB26" s="166"/>
      <c r="AC26" s="166"/>
      <c r="AD26" s="294" t="str">
        <f>VLOOKUP(AD28,'[80]Location Status'!$A$7:$D$178,2,0)</f>
        <v>4/0</v>
      </c>
      <c r="AE26" s="295"/>
      <c r="AF26" s="166"/>
      <c r="AG26" s="166"/>
      <c r="AH26" s="294" t="str">
        <f>VLOOKUP(AH28,'[80]Location Status'!$A$7:$D$178,2,0)</f>
        <v>4/1</v>
      </c>
      <c r="AI26" s="295"/>
      <c r="AJ26" s="166"/>
      <c r="AK26" s="166"/>
      <c r="AL26" s="294" t="str">
        <f>VLOOKUP(AL28,'[80]Location Status'!$A$7:$D$178,2,0)</f>
        <v>4/2</v>
      </c>
      <c r="AM26" s="295"/>
      <c r="AN26" s="166"/>
      <c r="AO26" s="166"/>
      <c r="AP26" s="294" t="str">
        <f>VLOOKUP(AP28,'[80]Location Status'!$A$7:$D$178,2,0)</f>
        <v>5/0</v>
      </c>
      <c r="AQ26" s="29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291"/>
      <c r="M29" s="300"/>
      <c r="N29" s="173" t="s">
        <v>576</v>
      </c>
      <c r="O29" s="173" t="s">
        <v>577</v>
      </c>
      <c r="P29" s="299">
        <f>VLOOKUP(N28,'[80]Location Status'!$A$7:$D$178,4,0)</f>
        <v>116.51609330903607</v>
      </c>
      <c r="Q29" s="300"/>
      <c r="R29" s="71" t="s">
        <v>576</v>
      </c>
      <c r="S29" s="71" t="s">
        <v>577</v>
      </c>
      <c r="T29" s="299">
        <f>VLOOKUP(R28,'[80]Location Status'!$A$7:$D$178,4,0)</f>
        <v>181.08699999999999</v>
      </c>
      <c r="U29" s="300"/>
      <c r="V29" s="173" t="s">
        <v>576</v>
      </c>
      <c r="W29" s="173" t="s">
        <v>577</v>
      </c>
      <c r="X29" s="299">
        <f>VLOOKUP(V28,'[80]Location Status'!$A$7:$D$178,4,0)</f>
        <v>235.87100000000001</v>
      </c>
      <c r="Y29" s="300"/>
      <c r="Z29" s="173" t="s">
        <v>576</v>
      </c>
      <c r="AA29" s="173" t="s">
        <v>577</v>
      </c>
      <c r="AB29" s="299">
        <f>VLOOKUP(Z28,'[80]Location Status'!$A$7:$D$178,4,0)</f>
        <v>248.38800000000001</v>
      </c>
      <c r="AC29" s="300"/>
      <c r="AD29" s="173" t="s">
        <v>576</v>
      </c>
      <c r="AE29" s="173" t="s">
        <v>577</v>
      </c>
      <c r="AF29" s="299">
        <f>VLOOKUP(AD28,'[80]Location Status'!$A$7:$D$178,4,0)</f>
        <v>399.70400000000001</v>
      </c>
      <c r="AG29" s="300"/>
      <c r="AH29" s="173" t="s">
        <v>576</v>
      </c>
      <c r="AI29" s="173" t="s">
        <v>577</v>
      </c>
      <c r="AJ29" s="299">
        <f>VLOOKUP(AH28,'[80]Location Status'!$A$7:$D$178,4,0)</f>
        <v>433.65800000000002</v>
      </c>
      <c r="AK29" s="300"/>
      <c r="AL29" s="173" t="s">
        <v>576</v>
      </c>
      <c r="AM29" s="173" t="s">
        <v>577</v>
      </c>
      <c r="AN29" s="299">
        <f>VLOOKUP(AL28,'[80]Location Status'!$A$7:$D$178,4,0)</f>
        <v>405.41</v>
      </c>
      <c r="AO29" s="300"/>
      <c r="AP29" s="173" t="s">
        <v>576</v>
      </c>
      <c r="AQ29" s="173" t="s">
        <v>577</v>
      </c>
      <c r="AR29" s="291">
        <f>VLOOKUP(AP28,'[80]Location Status'!$A$7:$D$178,4,0)</f>
        <v>369.786</v>
      </c>
      <c r="AS29" s="291"/>
      <c r="AT29" s="171"/>
      <c r="AV29" s="283">
        <f>D29+H29+L29+P29+T29+X29+AB29+AF29+AJ29+AN29+AR29</f>
        <v>2390.420093309036</v>
      </c>
      <c r="AW29" s="283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283"/>
      <c r="AW30" s="283"/>
    </row>
    <row r="31" spans="1:52" x14ac:dyDescent="0.35">
      <c r="A31" s="139"/>
      <c r="N31" s="275"/>
      <c r="O31" s="275"/>
      <c r="R31" s="275"/>
      <c r="S31" s="275"/>
      <c r="V31" s="275"/>
      <c r="W31" s="275"/>
      <c r="Z31" s="275"/>
      <c r="AA31" s="275"/>
      <c r="AD31" s="275"/>
      <c r="AE31" s="275"/>
      <c r="AH31" s="275"/>
      <c r="AI31" s="275"/>
      <c r="AL31" s="275"/>
      <c r="AM31" s="275"/>
      <c r="AP31" s="275"/>
      <c r="AQ31" s="275"/>
      <c r="AT31" s="171"/>
      <c r="AV31" s="283"/>
      <c r="AW31" s="283"/>
    </row>
    <row r="32" spans="1:52" x14ac:dyDescent="0.35">
      <c r="A32" s="139"/>
      <c r="F32" s="174"/>
      <c r="J32" s="167"/>
      <c r="K32" s="166"/>
      <c r="N32" s="294" t="str">
        <f>VLOOKUP(N28,'[80]Location Status'!$A$7:$D$178,3,0)</f>
        <v>GNT</v>
      </c>
      <c r="O32" s="295"/>
      <c r="R32" s="294" t="str">
        <f>VLOOKUP(R28,'[80]Location Status'!$A$7:$D$178,3,0)</f>
        <v>DD60+0</v>
      </c>
      <c r="S32" s="295"/>
      <c r="V32" s="294" t="str">
        <f>VLOOKUP(V28,'[80]Location Status'!$A$7:$D$178,3,0)</f>
        <v>DD60+0</v>
      </c>
      <c r="W32" s="295"/>
      <c r="Z32" s="294" t="str">
        <f>VLOOKUP(Z28,'[80]Location Status'!$A$7:$D$178,3,0)</f>
        <v>DD45+0</v>
      </c>
      <c r="AA32" s="295"/>
      <c r="AD32" s="175" t="str">
        <f>VLOOKUP(AD28,'[80]Location Status'!$A$7:$D$178,3,0)</f>
        <v>DD60+0</v>
      </c>
      <c r="AE32" s="68"/>
      <c r="AH32" s="294" t="str">
        <f>VLOOKUP(AH28,'[80]Location Status'!$A$7:$D$178,3,0)</f>
        <v>DA+3</v>
      </c>
      <c r="AI32" s="295"/>
      <c r="AL32" s="294" t="str">
        <f>VLOOKUP(AL28,'[80]Location Status'!$A$7:$D$178,3,0)</f>
        <v>DA+3</v>
      </c>
      <c r="AM32" s="295"/>
      <c r="AP32" s="294" t="str">
        <f>VLOOKUP(AP28,'[80]Location Status'!$A$7:$D$178,3,0)</f>
        <v>DB2+0</v>
      </c>
      <c r="AQ32" s="295"/>
      <c r="AT32" s="140"/>
      <c r="AV32" s="283"/>
      <c r="AW32" s="283"/>
    </row>
    <row r="33" spans="1:56" x14ac:dyDescent="0.35">
      <c r="A33" s="139"/>
      <c r="AT33" s="140"/>
      <c r="AV33" s="283"/>
      <c r="AW33" s="283"/>
    </row>
    <row r="34" spans="1:56" x14ac:dyDescent="0.35">
      <c r="A34" s="139"/>
      <c r="B34" s="303" t="s">
        <v>593</v>
      </c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3"/>
      <c r="Y34" s="303"/>
      <c r="Z34" s="303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140"/>
      <c r="AV34" s="283"/>
      <c r="AW34" s="283"/>
    </row>
    <row r="35" spans="1:56" x14ac:dyDescent="0.35">
      <c r="A35" s="139"/>
      <c r="V35" s="155" t="s">
        <v>594</v>
      </c>
      <c r="AT35" s="140"/>
      <c r="AV35" s="283"/>
      <c r="AW35" s="283"/>
    </row>
    <row r="36" spans="1:56" x14ac:dyDescent="0.35">
      <c r="A36" s="165"/>
      <c r="B36" s="294" t="str">
        <f>VLOOKUP(B38,'[80]Location Status'!$A$7:$D$178,2,0)</f>
        <v>5/1</v>
      </c>
      <c r="C36" s="295"/>
      <c r="D36" s="166"/>
      <c r="E36" s="166"/>
      <c r="F36" s="294" t="str">
        <f>VLOOKUP(F38,'[80]Location Status'!$A$7:$D$178,2,0)</f>
        <v>5/2</v>
      </c>
      <c r="G36" s="295"/>
      <c r="H36" s="166"/>
      <c r="I36" s="166"/>
      <c r="J36" s="294" t="str">
        <f>VLOOKUP(J38,'[80]Location Status'!$A$7:$D$178,2,0)</f>
        <v>5/3</v>
      </c>
      <c r="K36" s="295"/>
      <c r="L36" s="166"/>
      <c r="M36" s="166"/>
      <c r="N36" s="294" t="str">
        <f>VLOOKUP(N38,'[80]Location Status'!$A$7:$D$178,2,0)</f>
        <v>5/4</v>
      </c>
      <c r="O36" s="295"/>
      <c r="P36" s="166"/>
      <c r="Q36" s="166"/>
      <c r="R36" s="294" t="str">
        <f>VLOOKUP(R38,'[80]Location Status'!$A$7:$D$178,2,0)</f>
        <v>5A/0</v>
      </c>
      <c r="S36" s="295"/>
      <c r="T36" s="166"/>
      <c r="U36" s="166"/>
      <c r="V36" s="294" t="str">
        <f>VLOOKUP(V38,'[80]Location Status'!$A$7:$D$178,2,0)</f>
        <v>5A/1</v>
      </c>
      <c r="W36" s="295"/>
      <c r="X36" s="166"/>
      <c r="Y36" s="166"/>
      <c r="Z36" s="294" t="str">
        <f>VLOOKUP(Z38,'[80]Location Status'!$A$7:$D$178,2,0)</f>
        <v>5A/2</v>
      </c>
      <c r="AA36" s="295"/>
      <c r="AB36" s="166"/>
      <c r="AC36" s="166"/>
      <c r="AD36" s="294" t="str">
        <f>VLOOKUP(AD38,'[80]Location Status'!$A$7:$D$178,2,0)</f>
        <v>5A/3</v>
      </c>
      <c r="AE36" s="295"/>
      <c r="AF36" s="166"/>
      <c r="AG36" s="166"/>
      <c r="AH36" s="294" t="str">
        <f>VLOOKUP(AH38,'[80]Location Status'!$A$7:$D$178,2,0)</f>
        <v>5A/4</v>
      </c>
      <c r="AI36" s="295"/>
      <c r="AJ36" s="166"/>
      <c r="AK36" s="166"/>
      <c r="AL36" s="294" t="str">
        <f>VLOOKUP(AL38,'[80]Location Status'!$A$7:$D$178,2,0)</f>
        <v>5B/0</v>
      </c>
      <c r="AM36" s="295"/>
      <c r="AN36" s="166"/>
      <c r="AO36" s="166"/>
      <c r="AP36" s="294" t="str">
        <f>VLOOKUP(AP38,'[80]Location Status'!$A$7:$D$178,2,0)</f>
        <v>5B/1</v>
      </c>
      <c r="AQ36" s="295"/>
      <c r="AR36" s="166"/>
      <c r="AS36" s="166"/>
      <c r="AT36" s="168"/>
      <c r="AU36" s="166"/>
      <c r="AV36" s="283"/>
      <c r="AW36" s="283"/>
      <c r="AX36" s="166"/>
      <c r="AY36" s="166"/>
      <c r="AZ36" s="166"/>
    </row>
    <row r="37" spans="1:56" x14ac:dyDescent="0.35">
      <c r="A37" s="139"/>
      <c r="AT37" s="140"/>
      <c r="AV37" s="283"/>
      <c r="AW37" s="283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296"/>
      <c r="AW38" s="296"/>
    </row>
    <row r="39" spans="1:56" x14ac:dyDescent="0.35">
      <c r="A39" s="139"/>
      <c r="B39" s="71" t="s">
        <v>576</v>
      </c>
      <c r="C39" s="71" t="s">
        <v>577</v>
      </c>
      <c r="D39" s="299">
        <f>VLOOKUP(B38,'[80]Location Status'!$A$7:$D$178,4,0)</f>
        <v>390.072</v>
      </c>
      <c r="E39" s="300"/>
      <c r="F39" s="173" t="s">
        <v>576</v>
      </c>
      <c r="G39" s="173" t="s">
        <v>577</v>
      </c>
      <c r="H39" s="299">
        <f>VLOOKUP(F38,'[80]Location Status'!$A$7:$D$178,4,0)</f>
        <v>388.65199999999999</v>
      </c>
      <c r="I39" s="300"/>
      <c r="J39" s="173" t="s">
        <v>576</v>
      </c>
      <c r="K39" s="173" t="s">
        <v>577</v>
      </c>
      <c r="L39" s="299">
        <f>VLOOKUP(J38,'[80]Location Status'!$A$7:$D$178,4,0)</f>
        <v>404.43799999999999</v>
      </c>
      <c r="M39" s="300"/>
      <c r="N39" s="173" t="s">
        <v>576</v>
      </c>
      <c r="O39" s="173" t="s">
        <v>577</v>
      </c>
      <c r="P39" s="299">
        <f>VLOOKUP(N38,'[80]Location Status'!$A$7:$D$178,4,0)</f>
        <v>409.68200000000002</v>
      </c>
      <c r="Q39" s="300"/>
      <c r="R39" s="173" t="s">
        <v>576</v>
      </c>
      <c r="S39" s="173" t="s">
        <v>577</v>
      </c>
      <c r="T39" s="299">
        <f>VLOOKUP(R38,'[80]Location Status'!$A$7:$D$178,4,0)</f>
        <v>411.935</v>
      </c>
      <c r="U39" s="300"/>
      <c r="V39" s="173" t="s">
        <v>576</v>
      </c>
      <c r="W39" s="173" t="s">
        <v>577</v>
      </c>
      <c r="X39" s="299">
        <f>VLOOKUP(V38,'[80]Location Status'!$A$7:$D$178,4,0)</f>
        <v>405.87900000000002</v>
      </c>
      <c r="Y39" s="300"/>
      <c r="Z39" s="173" t="s">
        <v>576</v>
      </c>
      <c r="AA39" s="173" t="s">
        <v>577</v>
      </c>
      <c r="AB39" s="299">
        <f>VLOOKUP(Z38,'[80]Location Status'!$A$7:$D$178,4,0)</f>
        <v>419.55900000000003</v>
      </c>
      <c r="AC39" s="300"/>
      <c r="AD39" s="173" t="s">
        <v>576</v>
      </c>
      <c r="AE39" s="173" t="s">
        <v>577</v>
      </c>
      <c r="AF39" s="299">
        <f>VLOOKUP(AD38,'[80]Location Status'!$A$7:$D$178,4,0)</f>
        <v>384.86200000000002</v>
      </c>
      <c r="AG39" s="300"/>
      <c r="AH39" s="173" t="s">
        <v>576</v>
      </c>
      <c r="AI39" s="173" t="s">
        <v>577</v>
      </c>
      <c r="AJ39" s="299">
        <f>VLOOKUP(AH38,'[80]Location Status'!$A$7:$D$178,4,0)</f>
        <v>386.18400000000003</v>
      </c>
      <c r="AK39" s="300"/>
      <c r="AL39" s="176" t="s">
        <v>576</v>
      </c>
      <c r="AM39" s="176" t="s">
        <v>577</v>
      </c>
      <c r="AN39" s="299">
        <f>VLOOKUP(AL38,'[80]Location Status'!$A$7:$D$178,4,0)</f>
        <v>411.63900000000001</v>
      </c>
      <c r="AO39" s="300"/>
      <c r="AP39" s="176" t="s">
        <v>576</v>
      </c>
      <c r="AQ39" s="176" t="s">
        <v>577</v>
      </c>
      <c r="AR39" s="301">
        <f>VLOOKUP(AP38,'[80]Location Status'!$A$7:$D$178,4,0)</f>
        <v>411.35899999999998</v>
      </c>
      <c r="AS39" s="304"/>
      <c r="AT39" s="140"/>
      <c r="AV39" s="283">
        <f>D39+H39+L39+P39+T39+X39+AB39+AF39+AJ39+AN39+AR39</f>
        <v>4424.2610000000004</v>
      </c>
      <c r="AW39" s="283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283"/>
      <c r="AW40" s="283"/>
    </row>
    <row r="41" spans="1:56" x14ac:dyDescent="0.35">
      <c r="A41" s="139"/>
      <c r="B41" s="275"/>
      <c r="C41" s="275"/>
      <c r="F41" s="275"/>
      <c r="G41" s="275"/>
      <c r="J41" s="275"/>
      <c r="K41" s="275"/>
      <c r="N41" s="275"/>
      <c r="O41" s="275"/>
      <c r="R41" s="275"/>
      <c r="S41" s="275"/>
      <c r="V41" s="275"/>
      <c r="W41" s="275"/>
      <c r="Z41" s="275"/>
      <c r="AA41" s="275"/>
      <c r="AD41" s="275"/>
      <c r="AE41" s="275"/>
      <c r="AH41" s="275"/>
      <c r="AI41" s="275"/>
      <c r="AL41" s="275"/>
      <c r="AM41" s="275"/>
      <c r="AP41" s="275" t="s">
        <v>595</v>
      </c>
      <c r="AQ41" s="275"/>
      <c r="AT41" s="140"/>
      <c r="AV41" s="283"/>
      <c r="AW41" s="283"/>
    </row>
    <row r="42" spans="1:56" x14ac:dyDescent="0.35">
      <c r="A42" s="139"/>
      <c r="B42" s="175" t="str">
        <f>VLOOKUP(B38,'[80]Location Status'!$A$7:$D$178,3,0)</f>
        <v>DA+0</v>
      </c>
      <c r="C42" s="68"/>
      <c r="F42" s="294" t="str">
        <f>VLOOKUP(F38,'[80]Location Status'!$A$7:$D$178,3,0)</f>
        <v>DA+0</v>
      </c>
      <c r="G42" s="295"/>
      <c r="J42" s="294" t="str">
        <f>VLOOKUP(J38,'[80]Location Status'!$A$7:$D$178,3,0)</f>
        <v>DA+0</v>
      </c>
      <c r="K42" s="295"/>
      <c r="N42" s="294" t="str">
        <f>VLOOKUP(N38,'[80]Location Status'!$A$7:$D$178,3,0)</f>
        <v>DA+3</v>
      </c>
      <c r="O42" s="295"/>
      <c r="R42" s="294" t="str">
        <f>VLOOKUP(R38,'[80]Location Status'!$A$7:$D$178,3,0)</f>
        <v>DC1+0</v>
      </c>
      <c r="S42" s="295"/>
      <c r="V42" s="294" t="str">
        <f>VLOOKUP(V38,'[80]Location Status'!$A$7:$D$178,3,0)</f>
        <v>DA+3</v>
      </c>
      <c r="W42" s="295"/>
      <c r="Z42" s="294" t="str">
        <f>VLOOKUP(Z38,'[80]Location Status'!$A$7:$D$178,3,0)</f>
        <v>DA+0</v>
      </c>
      <c r="AA42" s="295"/>
      <c r="AD42" s="294" t="str">
        <f>VLOOKUP(AD38,'[80]Location Status'!$A$7:$D$178,3,0)</f>
        <v>DA+3</v>
      </c>
      <c r="AE42" s="295"/>
      <c r="AH42" s="294" t="str">
        <f>VLOOKUP(AH38,'[80]Location Status'!$A$7:$D$178,3,0)</f>
        <v>DA+0</v>
      </c>
      <c r="AI42" s="295"/>
      <c r="AL42" s="294" t="str">
        <f>VLOOKUP(AL38,'[80]Location Status'!$A$7:$D$178,3,0)</f>
        <v>DB2+0</v>
      </c>
      <c r="AM42" s="295"/>
      <c r="AP42" s="294" t="str">
        <f>VLOOKUP(AP38,'[80]Location Status'!$A$7:$D$178,3,0)</f>
        <v>DA+3</v>
      </c>
      <c r="AQ42" s="295"/>
      <c r="AT42" s="140"/>
      <c r="AV42" s="283"/>
      <c r="AW42" s="283"/>
    </row>
    <row r="43" spans="1:56" x14ac:dyDescent="0.35">
      <c r="A43" s="139"/>
      <c r="Z43" s="163"/>
      <c r="AT43" s="140"/>
      <c r="AV43" s="283"/>
      <c r="AW43" s="283"/>
    </row>
    <row r="44" spans="1:56" x14ac:dyDescent="0.35">
      <c r="B44" s="303" t="s">
        <v>593</v>
      </c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140"/>
      <c r="AV44" s="283"/>
      <c r="AW44" s="283"/>
    </row>
    <row r="45" spans="1:56" x14ac:dyDescent="0.35">
      <c r="A45" s="165"/>
      <c r="B45" s="294" t="str">
        <f>VLOOKUP(B47,'[80]Location Status'!$A$7:$D$178,2,0)</f>
        <v>5B/2</v>
      </c>
      <c r="C45" s="295"/>
      <c r="D45" s="166"/>
      <c r="E45" s="166"/>
      <c r="F45" s="294" t="str">
        <f>VLOOKUP(F47,'[80]Location Status'!$A$7:$D$178,2,0)</f>
        <v>5B/3</v>
      </c>
      <c r="G45" s="295"/>
      <c r="H45" s="166"/>
      <c r="I45" s="166"/>
      <c r="J45" s="294" t="str">
        <f>VLOOKUP(J47,'[80]Location Status'!$A$7:$D$178,2,0)</f>
        <v>5B/4</v>
      </c>
      <c r="K45" s="295"/>
      <c r="L45" s="166"/>
      <c r="M45" s="166"/>
      <c r="N45" s="294" t="str">
        <f>VLOOKUP(N47,'[80]Location Status'!$A$7:$D$178,2,0)</f>
        <v>5B/5</v>
      </c>
      <c r="O45" s="295"/>
      <c r="P45" s="166"/>
      <c r="Q45" s="166"/>
      <c r="R45" s="294" t="str">
        <f>VLOOKUP(R47,'[80]Location Status'!$A$7:$D$178,2,0)</f>
        <v>5B/6</v>
      </c>
      <c r="S45" s="295"/>
      <c r="T45" s="166"/>
      <c r="U45" s="166"/>
      <c r="V45" s="294" t="str">
        <f>VLOOKUP(V47,'[80]Location Status'!$A$7:$D$178,2,0)</f>
        <v>5B/7</v>
      </c>
      <c r="W45" s="295"/>
      <c r="X45" s="166"/>
      <c r="Y45" s="166"/>
      <c r="Z45" s="294" t="str">
        <f>VLOOKUP(Z47,'[80]Location Status'!$A$7:$D$178,2,0)</f>
        <v>5B/8</v>
      </c>
      <c r="AA45" s="295"/>
      <c r="AB45" s="166"/>
      <c r="AC45" s="166"/>
      <c r="AD45" s="294" t="str">
        <f>VLOOKUP(AD47,'[80]Location Status'!$A$7:$D$178,2,0)</f>
        <v>5B/9</v>
      </c>
      <c r="AE45" s="295"/>
      <c r="AF45" s="166"/>
      <c r="AG45" s="166"/>
      <c r="AH45" s="294" t="str">
        <f>VLOOKUP(AH47,'[80]Location Status'!$A$7:$D$178,2,0)</f>
        <v>5B/10</v>
      </c>
      <c r="AI45" s="295"/>
      <c r="AJ45" s="166"/>
      <c r="AK45" s="166"/>
      <c r="AL45" s="294" t="str">
        <f>VLOOKUP(AL47,'[80]Location Status'!$A$7:$D$178,2,0)</f>
        <v>5B/11</v>
      </c>
      <c r="AM45" s="295"/>
      <c r="AN45" s="166"/>
      <c r="AO45" s="166"/>
      <c r="AP45" s="294" t="str">
        <f>VLOOKUP(AP47,'[80]Location Status'!$A$7:$D$178,2,0)</f>
        <v>5C/0</v>
      </c>
      <c r="AQ45" s="295"/>
      <c r="AT45" s="140"/>
      <c r="AU45" s="166"/>
      <c r="AV45" s="283"/>
      <c r="AW45" s="283"/>
      <c r="AX45" s="166"/>
      <c r="AY45" s="166"/>
      <c r="AZ45" s="166"/>
    </row>
    <row r="46" spans="1:56" x14ac:dyDescent="0.35">
      <c r="A46" s="139"/>
      <c r="AT46" s="140"/>
      <c r="AV46" s="283"/>
      <c r="AW46" s="283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296"/>
      <c r="AW47" s="296"/>
    </row>
    <row r="48" spans="1:56" x14ac:dyDescent="0.35">
      <c r="A48" s="139"/>
      <c r="B48" s="152" t="s">
        <v>576</v>
      </c>
      <c r="C48" s="152" t="s">
        <v>577</v>
      </c>
      <c r="D48" s="299">
        <f>VLOOKUP(B47,'[80]Location Status'!$A$7:$D$178,4,0)</f>
        <v>423.904</v>
      </c>
      <c r="E48" s="300"/>
      <c r="F48" s="177" t="s">
        <v>576</v>
      </c>
      <c r="G48" s="177" t="s">
        <v>577</v>
      </c>
      <c r="H48" s="299">
        <f>VLOOKUP(F47,'[80]Location Status'!$A$7:$D$178,4,0)</f>
        <v>412</v>
      </c>
      <c r="I48" s="300"/>
      <c r="J48" s="177" t="s">
        <v>576</v>
      </c>
      <c r="K48" s="177" t="s">
        <v>577</v>
      </c>
      <c r="L48" s="299">
        <f>VLOOKUP(J47,'[80]Location Status'!$A$7:$D$178,4,0)</f>
        <v>428.06099999999998</v>
      </c>
      <c r="M48" s="300"/>
      <c r="N48" s="176" t="s">
        <v>576</v>
      </c>
      <c r="O48" s="176" t="s">
        <v>577</v>
      </c>
      <c r="P48" s="299">
        <f>VLOOKUP(N47,'[80]Location Status'!$A$7:$D$178,4,0)</f>
        <v>407.06799999999998</v>
      </c>
      <c r="Q48" s="300"/>
      <c r="R48" s="173" t="s">
        <v>576</v>
      </c>
      <c r="S48" s="173" t="s">
        <v>577</v>
      </c>
      <c r="T48" s="299">
        <f>VLOOKUP(R47,'[80]Location Status'!$A$7:$D$178,4,0)</f>
        <v>431.339</v>
      </c>
      <c r="U48" s="300"/>
      <c r="V48" s="177" t="s">
        <v>576</v>
      </c>
      <c r="W48" s="177" t="s">
        <v>577</v>
      </c>
      <c r="X48" s="299">
        <f>VLOOKUP(V47,'[80]Location Status'!$A$7:$D$178,4,0)</f>
        <v>397.42700000000002</v>
      </c>
      <c r="Y48" s="300"/>
      <c r="Z48" s="177" t="s">
        <v>576</v>
      </c>
      <c r="AA48" s="177" t="s">
        <v>577</v>
      </c>
      <c r="AB48" s="299">
        <f>VLOOKUP(Z47,'[80]Location Status'!$A$7:$D$178,4,0)</f>
        <v>412.54300000000001</v>
      </c>
      <c r="AC48" s="300"/>
      <c r="AD48" s="177" t="s">
        <v>576</v>
      </c>
      <c r="AE48" s="177" t="s">
        <v>577</v>
      </c>
      <c r="AF48" s="301">
        <f>VLOOKUP(AD47,'[80]Location Status'!$A$7:$D$178,4,0)</f>
        <v>406.31599999999997</v>
      </c>
      <c r="AG48" s="302"/>
      <c r="AH48" s="177" t="s">
        <v>576</v>
      </c>
      <c r="AI48" s="177" t="s">
        <v>577</v>
      </c>
      <c r="AJ48" s="299">
        <f>VLOOKUP(AH47,'[80]Location Status'!$A$7:$D$178,4,0)</f>
        <v>431.584</v>
      </c>
      <c r="AK48" s="300"/>
      <c r="AL48" s="176" t="s">
        <v>576</v>
      </c>
      <c r="AM48" s="176" t="s">
        <v>577</v>
      </c>
      <c r="AN48" s="299">
        <f>VLOOKUP(AL47,'[80]Location Status'!$A$7:$D$178,4,0)</f>
        <v>406.78300000000002</v>
      </c>
      <c r="AO48" s="300"/>
      <c r="AP48" s="176" t="s">
        <v>576</v>
      </c>
      <c r="AQ48" s="176" t="s">
        <v>577</v>
      </c>
      <c r="AR48" s="299">
        <f>VLOOKUP(AP47,'[80]Location Status'!$A$7:$D$178,4,0)</f>
        <v>481.77699999999999</v>
      </c>
      <c r="AS48" s="291"/>
      <c r="AT48" s="140"/>
      <c r="AV48" s="283">
        <f>D48+H48+L48+P48+T48+X48+AB48+AF48+AJ48+AN48+AR48</f>
        <v>4638.8019999999997</v>
      </c>
      <c r="AW48" s="283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283"/>
      <c r="AW49" s="283"/>
      <c r="BB49" s="178"/>
      <c r="BC49" s="179"/>
      <c r="BD49" s="180"/>
    </row>
    <row r="50" spans="1:56" x14ac:dyDescent="0.35">
      <c r="A50" s="139"/>
      <c r="B50" s="275" t="s">
        <v>595</v>
      </c>
      <c r="C50" s="275"/>
      <c r="F50" s="275" t="s">
        <v>441</v>
      </c>
      <c r="G50" s="275"/>
      <c r="J50" s="275" t="s">
        <v>441</v>
      </c>
      <c r="K50" s="275"/>
      <c r="N50" s="275" t="s">
        <v>441</v>
      </c>
      <c r="O50" s="275"/>
      <c r="R50" s="275"/>
      <c r="S50" s="275"/>
      <c r="V50" s="275" t="s">
        <v>441</v>
      </c>
      <c r="W50" s="275"/>
      <c r="Z50" s="275" t="s">
        <v>595</v>
      </c>
      <c r="AA50" s="275"/>
      <c r="AD50" s="275" t="s">
        <v>441</v>
      </c>
      <c r="AE50" s="275"/>
      <c r="AH50" s="275" t="s">
        <v>595</v>
      </c>
      <c r="AI50" s="275"/>
      <c r="AL50" s="275" t="s">
        <v>441</v>
      </c>
      <c r="AM50" s="275"/>
      <c r="AP50" s="275"/>
      <c r="AQ50" s="275"/>
      <c r="AT50" s="140"/>
      <c r="AV50" s="283"/>
      <c r="AW50" s="283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283"/>
      <c r="AW51" s="283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283"/>
      <c r="AW52" s="283"/>
    </row>
    <row r="53" spans="1:56" x14ac:dyDescent="0.35">
      <c r="B53" s="303" t="s">
        <v>593</v>
      </c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AD53" s="183" t="s">
        <v>464</v>
      </c>
      <c r="AE53" s="183"/>
      <c r="AT53" s="140"/>
      <c r="AV53" s="283"/>
      <c r="AW53" s="283"/>
    </row>
    <row r="54" spans="1:56" x14ac:dyDescent="0.35">
      <c r="A54" s="165"/>
      <c r="B54" s="294" t="str">
        <f>VLOOKUP(B56,'[80]Location Status'!$A$7:$D$178,2,0)</f>
        <v>5C/1</v>
      </c>
      <c r="C54" s="295"/>
      <c r="D54" s="166"/>
      <c r="E54" s="166"/>
      <c r="F54" s="294" t="str">
        <f>VLOOKUP(F56,'[80]Location Status'!$A$7:$D$178,2,0)</f>
        <v>5C/2</v>
      </c>
      <c r="G54" s="295"/>
      <c r="H54" s="166"/>
      <c r="I54" s="166"/>
      <c r="J54" s="294" t="str">
        <f>VLOOKUP(J56,'[80]Location Status'!$A$7:$D$178,2,0)</f>
        <v>5C/3</v>
      </c>
      <c r="K54" s="295"/>
      <c r="L54" s="166"/>
      <c r="M54" s="166"/>
      <c r="N54" s="294" t="str">
        <f>VLOOKUP(N56,'[80]Location Status'!$A$7:$D$178,2,0)</f>
        <v>6/0</v>
      </c>
      <c r="O54" s="295"/>
      <c r="P54" s="166"/>
      <c r="Q54" s="166"/>
      <c r="R54" s="294" t="str">
        <f>VLOOKUP(R56,'[80]Location Status'!$A$7:$D$178,2,0)</f>
        <v>7/0</v>
      </c>
      <c r="S54" s="295"/>
      <c r="T54" s="166"/>
      <c r="U54" s="166"/>
      <c r="V54" s="294" t="str">
        <f>VLOOKUP(V56,'[80]Location Status'!$A$7:$D$178,2,0)</f>
        <v>7/1</v>
      </c>
      <c r="W54" s="295"/>
      <c r="X54" s="166"/>
      <c r="Y54" s="166"/>
      <c r="Z54" s="294" t="str">
        <f>VLOOKUP(Z56,'[80]Location Status'!$A$7:$D$178,2,0)</f>
        <v>7/2</v>
      </c>
      <c r="AA54" s="295"/>
      <c r="AB54" s="166"/>
      <c r="AC54" s="166"/>
      <c r="AD54" s="294" t="str">
        <f>VLOOKUP(AD56,'[80]Location Status'!$A$7:$D$178,2,0)</f>
        <v>8/0</v>
      </c>
      <c r="AE54" s="295"/>
      <c r="AF54" s="166"/>
      <c r="AG54" s="166"/>
      <c r="AH54" s="294" t="str">
        <f>VLOOKUP(AH56,'[80]Location Status'!$A$7:$D$178,2,0)</f>
        <v>8/1</v>
      </c>
      <c r="AI54" s="295"/>
      <c r="AJ54" s="166"/>
      <c r="AK54" s="166"/>
      <c r="AL54" s="294" t="str">
        <f>VLOOKUP(AL56,'[80]Location Status'!$A$7:$D$178,2,0)</f>
        <v>8/2</v>
      </c>
      <c r="AM54" s="295"/>
      <c r="AN54" s="166"/>
      <c r="AO54" s="166"/>
      <c r="AP54" s="294" t="str">
        <f>VLOOKUP(AP56,'[80]Location Status'!$A$7:$D$178,2,0)</f>
        <v>8/3</v>
      </c>
      <c r="AQ54" s="295"/>
      <c r="AR54" s="166"/>
      <c r="AS54" s="166"/>
      <c r="AT54" s="168"/>
      <c r="AU54" s="166"/>
      <c r="AV54" s="283"/>
      <c r="AW54" s="283"/>
      <c r="AX54" s="166"/>
      <c r="AY54" s="166"/>
      <c r="AZ54" s="166"/>
    </row>
    <row r="55" spans="1:56" x14ac:dyDescent="0.35">
      <c r="A55" s="139"/>
      <c r="AT55" s="140"/>
      <c r="AV55" s="283"/>
      <c r="AW55" s="283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296"/>
      <c r="AW56" s="296"/>
    </row>
    <row r="57" spans="1:56" x14ac:dyDescent="0.35">
      <c r="A57" s="139"/>
      <c r="B57" s="152" t="s">
        <v>576</v>
      </c>
      <c r="C57" s="152" t="s">
        <v>577</v>
      </c>
      <c r="D57" s="299">
        <f>VLOOKUP(B56,'[80]Location Status'!$A$7:$D$178,4,0)</f>
        <v>357.09899999999999</v>
      </c>
      <c r="E57" s="300"/>
      <c r="F57" s="177" t="s">
        <v>576</v>
      </c>
      <c r="G57" s="177" t="s">
        <v>577</v>
      </c>
      <c r="H57" s="299">
        <f>VLOOKUP(F56,'[80]Location Status'!$A$7:$D$178,4,0)</f>
        <v>479.70499999999998</v>
      </c>
      <c r="I57" s="300"/>
      <c r="J57" s="173" t="s">
        <v>576</v>
      </c>
      <c r="K57" s="173" t="s">
        <v>577</v>
      </c>
      <c r="L57" s="299">
        <f>VLOOKUP(J56,'[80]Location Status'!$A$7:$D$178,4,0)</f>
        <v>343.28800000000001</v>
      </c>
      <c r="M57" s="300"/>
      <c r="N57" s="173" t="s">
        <v>576</v>
      </c>
      <c r="O57" s="173" t="s">
        <v>577</v>
      </c>
      <c r="P57" s="301">
        <f>VLOOKUP(N56,'[80]Location Status'!$A$7:$D$178,4,0)</f>
        <v>233.81</v>
      </c>
      <c r="Q57" s="302"/>
      <c r="R57" s="173" t="s">
        <v>576</v>
      </c>
      <c r="S57" s="173" t="s">
        <v>577</v>
      </c>
      <c r="T57" s="299">
        <f>VLOOKUP(R56,'[80]Location Status'!$A$7:$D$178,4,0)</f>
        <v>370.22199999999998</v>
      </c>
      <c r="U57" s="300"/>
      <c r="V57" s="173" t="s">
        <v>576</v>
      </c>
      <c r="W57" s="173" t="s">
        <v>577</v>
      </c>
      <c r="X57" s="299">
        <f>VLOOKUP(V56,'[80]Location Status'!$A$7:$D$178,4,0)</f>
        <v>361.27300000000002</v>
      </c>
      <c r="Y57" s="300"/>
      <c r="Z57" s="177" t="s">
        <v>576</v>
      </c>
      <c r="AA57" s="177" t="s">
        <v>577</v>
      </c>
      <c r="AB57" s="299">
        <f>VLOOKUP(Z56,'[80]Location Status'!$A$7:$D$178,4,0)</f>
        <v>424.95800000000003</v>
      </c>
      <c r="AC57" s="300"/>
      <c r="AD57" s="177" t="s">
        <v>576</v>
      </c>
      <c r="AE57" s="177" t="s">
        <v>577</v>
      </c>
      <c r="AF57" s="301">
        <f>VLOOKUP(AD56,'[80]Location Status'!$A$7:$D$178,4,0)</f>
        <v>385.685</v>
      </c>
      <c r="AG57" s="302"/>
      <c r="AH57" s="177" t="s">
        <v>576</v>
      </c>
      <c r="AI57" s="177" t="s">
        <v>577</v>
      </c>
      <c r="AJ57" s="299">
        <f>VLOOKUP(AH56,'[80]Location Status'!$A$7:$D$178,4,0)</f>
        <v>365.00299999999999</v>
      </c>
      <c r="AK57" s="300"/>
      <c r="AL57" s="177" t="s">
        <v>576</v>
      </c>
      <c r="AM57" s="177" t="s">
        <v>577</v>
      </c>
      <c r="AN57" s="299">
        <f>VLOOKUP(AL56,'[80]Location Status'!$A$7:$D$178,4,0)</f>
        <v>345.87700000000001</v>
      </c>
      <c r="AO57" s="300"/>
      <c r="AP57" s="177" t="s">
        <v>576</v>
      </c>
      <c r="AQ57" s="177" t="s">
        <v>577</v>
      </c>
      <c r="AR57" s="299">
        <f>VLOOKUP(AP56,'[80]Location Status'!$A$7:$D$178,4,0)</f>
        <v>346.53800000000001</v>
      </c>
      <c r="AS57" s="291"/>
      <c r="AT57" s="140"/>
      <c r="AV57" s="283">
        <f>D57+H57+L57+P57+T57+X57+AB57+AF57+AJ57+AN57+AR57</f>
        <v>4013.4580000000001</v>
      </c>
      <c r="AW57" s="283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283"/>
      <c r="AW58" s="283"/>
      <c r="BB58" s="178"/>
      <c r="BC58" s="179"/>
      <c r="BD58" s="180"/>
    </row>
    <row r="59" spans="1:56" x14ac:dyDescent="0.35">
      <c r="A59" s="139"/>
      <c r="B59" s="275" t="s">
        <v>441</v>
      </c>
      <c r="C59" s="275"/>
      <c r="F59" s="275" t="s">
        <v>441</v>
      </c>
      <c r="G59" s="275"/>
      <c r="J59" s="275"/>
      <c r="K59" s="275"/>
      <c r="N59" s="275"/>
      <c r="O59" s="275"/>
      <c r="R59" s="275"/>
      <c r="S59" s="275"/>
      <c r="V59" s="275"/>
      <c r="W59" s="275"/>
      <c r="Z59" s="289" t="s">
        <v>441</v>
      </c>
      <c r="AA59" s="290"/>
      <c r="AD59" s="275" t="s">
        <v>441</v>
      </c>
      <c r="AE59" s="275"/>
      <c r="AH59" s="275" t="s">
        <v>441</v>
      </c>
      <c r="AI59" s="275"/>
      <c r="AL59" s="275" t="s">
        <v>441</v>
      </c>
      <c r="AM59" s="275"/>
      <c r="AP59" s="275" t="s">
        <v>595</v>
      </c>
      <c r="AQ59" s="275"/>
      <c r="AT59" s="140"/>
      <c r="AV59" s="283"/>
      <c r="AW59" s="283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283"/>
      <c r="AW60" s="283"/>
      <c r="BB60" s="178"/>
      <c r="BC60" s="179"/>
      <c r="BD60" s="180"/>
    </row>
    <row r="61" spans="1:56" x14ac:dyDescent="0.35">
      <c r="A61" s="139"/>
      <c r="AT61" s="140"/>
      <c r="AV61" s="283"/>
      <c r="AW61" s="283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283"/>
      <c r="AW62" s="283"/>
      <c r="BB62" s="178"/>
      <c r="BC62" s="179"/>
      <c r="BD62" s="180"/>
    </row>
    <row r="63" spans="1:56" x14ac:dyDescent="0.35">
      <c r="A63" s="139"/>
      <c r="B63" s="294" t="str">
        <f>VLOOKUP(B65,'[80]Location Status'!$A$7:$D$178,2,0)</f>
        <v>9/0</v>
      </c>
      <c r="C63" s="294"/>
      <c r="F63" s="294" t="str">
        <f>VLOOKUP(F65,'[80]Location Status'!$A$7:$D$178,2,0)</f>
        <v>10/0</v>
      </c>
      <c r="G63" s="294"/>
      <c r="J63" s="294" t="str">
        <f>VLOOKUP(J65,'[80]Location Status'!$A$7:$D$178,2,0)</f>
        <v>10/1</v>
      </c>
      <c r="K63" s="294"/>
      <c r="N63" s="294" t="str">
        <f>VLOOKUP(N65,'[80]Location Status'!$A$7:$D$178,2,0)</f>
        <v>10/2</v>
      </c>
      <c r="O63" s="294"/>
      <c r="R63" s="294" t="str">
        <f>VLOOKUP(R65,'[80]Location Status'!$A$7:$D$178,2,0)</f>
        <v>10/3</v>
      </c>
      <c r="S63" s="294"/>
      <c r="V63" s="294" t="str">
        <f>VLOOKUP(V65,'[80]Location Status'!$A$7:$D$178,2,0)</f>
        <v>10/4</v>
      </c>
      <c r="W63" s="294"/>
      <c r="Z63" s="294" t="str">
        <f>VLOOKUP(Z65,'[80]Location Status'!$A$7:$D$178,2,0)</f>
        <v>11/0</v>
      </c>
      <c r="AA63" s="294"/>
      <c r="AD63" s="294" t="str">
        <f>VLOOKUP(AD65,'[80]Location Status'!$A$7:$D$178,2,0)</f>
        <v>11/1</v>
      </c>
      <c r="AE63" s="294"/>
      <c r="AH63" s="294" t="str">
        <f>VLOOKUP(AH65,'[80]Location Status'!$A$7:$D$178,2,0)</f>
        <v>11/2</v>
      </c>
      <c r="AI63" s="294"/>
      <c r="AL63" s="294" t="str">
        <f>VLOOKUP(AL65,'[80]Location Status'!$A$7:$D$178,2,0)</f>
        <v>11/3</v>
      </c>
      <c r="AM63" s="294"/>
      <c r="AP63" s="294" t="str">
        <f>VLOOKUP(AP65,'[80]Location Status'!$A$7:$D$178,2,0)</f>
        <v>11/4</v>
      </c>
      <c r="AQ63" s="294"/>
      <c r="AT63" s="140"/>
      <c r="AV63" s="283"/>
      <c r="AW63" s="283"/>
      <c r="BB63" s="178"/>
      <c r="BC63" s="179"/>
      <c r="BD63" s="180"/>
    </row>
    <row r="64" spans="1:56" x14ac:dyDescent="0.35">
      <c r="A64" s="139"/>
      <c r="AT64" s="140"/>
      <c r="AV64" s="283"/>
      <c r="AW64" s="283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296"/>
      <c r="AW65" s="296"/>
    </row>
    <row r="66" spans="1:56" x14ac:dyDescent="0.35">
      <c r="A66" s="139"/>
      <c r="B66" s="151" t="s">
        <v>576</v>
      </c>
      <c r="C66" s="151" t="s">
        <v>577</v>
      </c>
      <c r="D66" s="301">
        <f>VLOOKUP(B65,'[80]Location Status'!$A$7:$D$178,4,0)</f>
        <v>195.429</v>
      </c>
      <c r="E66" s="302"/>
      <c r="F66" s="177" t="s">
        <v>576</v>
      </c>
      <c r="G66" s="177" t="s">
        <v>577</v>
      </c>
      <c r="H66" s="299">
        <f>VLOOKUP(F65,'[80]Location Status'!$A$7:$D$178,4,0)</f>
        <v>327.43</v>
      </c>
      <c r="I66" s="300"/>
      <c r="J66" s="177" t="s">
        <v>576</v>
      </c>
      <c r="K66" s="177" t="s">
        <v>577</v>
      </c>
      <c r="L66" s="299">
        <f>VLOOKUP(J65,'[80]Location Status'!$A$7:$D$178,4,0)</f>
        <v>437.142</v>
      </c>
      <c r="M66" s="300"/>
      <c r="N66" s="177" t="s">
        <v>576</v>
      </c>
      <c r="O66" s="177" t="s">
        <v>577</v>
      </c>
      <c r="P66" s="299">
        <f>VLOOKUP(N65,'[80]Location Status'!$A$7:$D$178,4,0)</f>
        <v>398.44499999999999</v>
      </c>
      <c r="Q66" s="300"/>
      <c r="R66" s="177" t="s">
        <v>576</v>
      </c>
      <c r="S66" s="177" t="s">
        <v>577</v>
      </c>
      <c r="T66" s="299">
        <f>VLOOKUP(R65,'[80]Location Status'!$A$7:$D$178,4,0)</f>
        <v>385.096</v>
      </c>
      <c r="U66" s="300"/>
      <c r="V66" s="173" t="s">
        <v>576</v>
      </c>
      <c r="W66" s="173" t="s">
        <v>577</v>
      </c>
      <c r="X66" s="299">
        <f>VLOOKUP(V65,'[80]Location Status'!$A$7:$D$178,4,0)</f>
        <v>418.04500000000002</v>
      </c>
      <c r="Y66" s="300"/>
      <c r="Z66" s="177" t="s">
        <v>576</v>
      </c>
      <c r="AA66" s="177" t="s">
        <v>577</v>
      </c>
      <c r="AB66" s="299">
        <f>VLOOKUP(Z65,'[80]Location Status'!$A$7:$D$178,4,0)</f>
        <v>356.43</v>
      </c>
      <c r="AC66" s="300"/>
      <c r="AD66" s="177" t="s">
        <v>576</v>
      </c>
      <c r="AE66" s="177" t="s">
        <v>577</v>
      </c>
      <c r="AF66" s="299">
        <f>VLOOKUP(AD65,'[80]Location Status'!$A$7:$D$178,4,0)</f>
        <v>400.90300000000002</v>
      </c>
      <c r="AG66" s="300"/>
      <c r="AH66" s="177" t="s">
        <v>576</v>
      </c>
      <c r="AI66" s="177" t="s">
        <v>577</v>
      </c>
      <c r="AJ66" s="299">
        <f>VLOOKUP(AH65,'[80]Location Status'!$A$7:$D$178,4,0)</f>
        <v>414.95100000000002</v>
      </c>
      <c r="AK66" s="300"/>
      <c r="AL66" s="177" t="s">
        <v>576</v>
      </c>
      <c r="AM66" s="177" t="s">
        <v>577</v>
      </c>
      <c r="AN66" s="299">
        <f>VLOOKUP(AL65,'[80]Location Status'!$A$7:$D$178,4,0)</f>
        <v>418.08800000000002</v>
      </c>
      <c r="AO66" s="300"/>
      <c r="AP66" s="177" t="s">
        <v>576</v>
      </c>
      <c r="AQ66" s="177" t="s">
        <v>577</v>
      </c>
      <c r="AR66" s="299">
        <f>VLOOKUP(AP65,'[80]Location Status'!$A$7:$D$178,4,0)</f>
        <v>397.64</v>
      </c>
      <c r="AS66" s="291"/>
      <c r="AT66" s="140"/>
      <c r="AV66" s="283">
        <f>D66+H66+L66+P66+T66+X66+AB66+AF66+AJ66+AN66+AR66</f>
        <v>4149.5990000000002</v>
      </c>
      <c r="AW66" s="283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283"/>
      <c r="AW67" s="283"/>
      <c r="BB67" s="179"/>
      <c r="BC67" s="179"/>
      <c r="BD67" s="180"/>
    </row>
    <row r="68" spans="1:56" x14ac:dyDescent="0.35">
      <c r="A68" s="139"/>
      <c r="B68" s="275"/>
      <c r="C68" s="275"/>
      <c r="F68" s="275"/>
      <c r="G68" s="275"/>
      <c r="J68" s="289" t="s">
        <v>595</v>
      </c>
      <c r="K68" s="290"/>
      <c r="N68" s="289" t="s">
        <v>441</v>
      </c>
      <c r="O68" s="290"/>
      <c r="R68" s="289" t="s">
        <v>441</v>
      </c>
      <c r="S68" s="290"/>
      <c r="V68" s="275"/>
      <c r="W68" s="275"/>
      <c r="Z68" s="288" t="s">
        <v>441</v>
      </c>
      <c r="AA68" s="288"/>
      <c r="AD68" s="289" t="s">
        <v>595</v>
      </c>
      <c r="AE68" s="290"/>
      <c r="AH68" s="289" t="s">
        <v>595</v>
      </c>
      <c r="AI68" s="290"/>
      <c r="AL68" s="288" t="s">
        <v>441</v>
      </c>
      <c r="AM68" s="288"/>
      <c r="AP68" s="288" t="s">
        <v>441</v>
      </c>
      <c r="AQ68" s="288"/>
      <c r="AT68" s="140"/>
      <c r="AV68" s="283"/>
      <c r="AW68" s="283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283"/>
      <c r="AW69" s="283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283"/>
      <c r="AW70" s="283"/>
      <c r="BB70" s="179"/>
      <c r="BC70" s="179"/>
      <c r="BD70" s="180"/>
    </row>
    <row r="71" spans="1:56" x14ac:dyDescent="0.35">
      <c r="A71" s="139"/>
      <c r="AT71" s="140"/>
      <c r="AV71" s="283"/>
      <c r="AW71" s="283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283"/>
      <c r="AW72" s="283"/>
      <c r="BB72" s="179"/>
      <c r="BC72" s="179"/>
      <c r="BD72" s="180"/>
    </row>
    <row r="73" spans="1:56" x14ac:dyDescent="0.35">
      <c r="A73" s="139"/>
      <c r="B73" s="294" t="str">
        <f>VLOOKUP(B75,'[80]Location Status'!$A$7:$D$178,2,0)</f>
        <v>11/5</v>
      </c>
      <c r="C73" s="295"/>
      <c r="F73" s="294" t="str">
        <f>VLOOKUP(F75,'[80]Location Status'!$A$7:$D$178,2,0)</f>
        <v>11/6</v>
      </c>
      <c r="G73" s="295"/>
      <c r="J73" s="294" t="str">
        <f>VLOOKUP(J75,'[80]Location Status'!$A$7:$D$178,2,0)</f>
        <v>12/0</v>
      </c>
      <c r="K73" s="295"/>
      <c r="N73" s="294" t="str">
        <f>VLOOKUP(N75,'[80]Location Status'!$A$7:$D$178,2,0)</f>
        <v>12/1</v>
      </c>
      <c r="O73" s="295"/>
      <c r="R73" s="294" t="str">
        <f>VLOOKUP(R75,'[80]Location Status'!$A$7:$D$178,2,0)</f>
        <v>12/2</v>
      </c>
      <c r="S73" s="295"/>
      <c r="V73" s="294" t="str">
        <f>VLOOKUP(V75,'[80]Location Status'!$A$7:$D$178,2,0)</f>
        <v>12/3</v>
      </c>
      <c r="W73" s="295"/>
      <c r="Z73" s="294" t="str">
        <f>VLOOKUP(Z75,'[80]Location Status'!$A$7:$D$178,2,0)</f>
        <v>12/4</v>
      </c>
      <c r="AA73" s="295"/>
      <c r="AD73" s="294" t="str">
        <f>VLOOKUP(AD75,'[80]Location Status'!$A$7:$D$178,2,0)</f>
        <v>12/5</v>
      </c>
      <c r="AE73" s="295"/>
      <c r="AH73" s="294" t="str">
        <f>VLOOKUP(AH75,'[80]Location Status'!$A$7:$D$178,2,0)</f>
        <v>13/0</v>
      </c>
      <c r="AI73" s="295"/>
      <c r="AL73" s="294" t="str">
        <f>VLOOKUP(AL75,'[80]Location Status'!$A$7:$D$178,2,0)</f>
        <v>13/1</v>
      </c>
      <c r="AM73" s="295"/>
      <c r="AP73" s="294" t="str">
        <f>VLOOKUP(AP75,'[80]Location Status'!$A$7:$D$178,2,0)</f>
        <v>13/2</v>
      </c>
      <c r="AQ73" s="295"/>
      <c r="AT73" s="140"/>
      <c r="AV73" s="283"/>
      <c r="AW73" s="283"/>
      <c r="BB73" s="178"/>
      <c r="BC73" s="179"/>
      <c r="BD73" s="180"/>
    </row>
    <row r="74" spans="1:56" x14ac:dyDescent="0.35">
      <c r="A74" s="139"/>
      <c r="AT74" s="140"/>
      <c r="AV74" s="283"/>
      <c r="AW74" s="283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296"/>
      <c r="AW75" s="296"/>
    </row>
    <row r="76" spans="1:56" x14ac:dyDescent="0.35">
      <c r="A76" s="139"/>
      <c r="B76" s="177" t="s">
        <v>576</v>
      </c>
      <c r="C76" s="177" t="s">
        <v>577</v>
      </c>
      <c r="D76" s="291">
        <f>VLOOKUP(B75,'[80]Location Status'!$A$7:$D$178,4,0)</f>
        <v>416.399</v>
      </c>
      <c r="E76" s="292"/>
      <c r="F76" s="177" t="s">
        <v>576</v>
      </c>
      <c r="G76" s="177" t="s">
        <v>577</v>
      </c>
      <c r="H76" s="291">
        <f>VLOOKUP(F75,'[80]Location Status'!$A$7:$D$178,4,0)</f>
        <v>328.48899999999998</v>
      </c>
      <c r="I76" s="292"/>
      <c r="J76" s="177" t="s">
        <v>576</v>
      </c>
      <c r="K76" s="177" t="s">
        <v>577</v>
      </c>
      <c r="L76" s="291">
        <f>VLOOKUP(J75,'[80]Location Status'!$A$7:$D$178,4,0)</f>
        <v>369</v>
      </c>
      <c r="M76" s="292"/>
      <c r="N76" s="177" t="s">
        <v>576</v>
      </c>
      <c r="O76" s="177" t="s">
        <v>577</v>
      </c>
      <c r="P76" s="291">
        <f>VLOOKUP(N75,'[80]Location Status'!$A$7:$D$178,4,0)</f>
        <v>381</v>
      </c>
      <c r="Q76" s="292"/>
      <c r="R76" s="177" t="s">
        <v>576</v>
      </c>
      <c r="S76" s="177" t="s">
        <v>577</v>
      </c>
      <c r="T76" s="291">
        <f>VLOOKUP(R75,'[80]Location Status'!$A$7:$D$178,4,0)</f>
        <v>385</v>
      </c>
      <c r="U76" s="292"/>
      <c r="V76" s="177" t="s">
        <v>576</v>
      </c>
      <c r="W76" s="177" t="s">
        <v>577</v>
      </c>
      <c r="X76" s="291">
        <f>VLOOKUP(V75,'[80]Location Status'!$A$7:$D$178,4,0)</f>
        <v>403</v>
      </c>
      <c r="Y76" s="292"/>
      <c r="Z76" s="177" t="s">
        <v>576</v>
      </c>
      <c r="AA76" s="177" t="s">
        <v>577</v>
      </c>
      <c r="AB76" s="291">
        <f>VLOOKUP(Z75,'[80]Location Status'!$A$7:$D$178,4,0)</f>
        <v>436</v>
      </c>
      <c r="AC76" s="292"/>
      <c r="AD76" s="177" t="s">
        <v>576</v>
      </c>
      <c r="AE76" s="177" t="s">
        <v>577</v>
      </c>
      <c r="AF76" s="291">
        <f>VLOOKUP(AD75,'[80]Location Status'!$A$7:$D$178,4,0)</f>
        <v>398.42599999999999</v>
      </c>
      <c r="AG76" s="292"/>
      <c r="AH76" s="177" t="s">
        <v>576</v>
      </c>
      <c r="AI76" s="177" t="s">
        <v>577</v>
      </c>
      <c r="AJ76" s="291">
        <f>VLOOKUP(AH75,'[80]Location Status'!$A$7:$D$178,4,0)</f>
        <v>387.00400000000002</v>
      </c>
      <c r="AK76" s="292"/>
      <c r="AL76" s="177" t="s">
        <v>576</v>
      </c>
      <c r="AM76" s="177" t="s">
        <v>577</v>
      </c>
      <c r="AN76" s="291">
        <f>VLOOKUP(AL75,'[80]Location Status'!$A$7:$D$178,4,0)</f>
        <v>361</v>
      </c>
      <c r="AO76" s="292"/>
      <c r="AP76" s="173" t="s">
        <v>576</v>
      </c>
      <c r="AQ76" s="173" t="s">
        <v>577</v>
      </c>
      <c r="AR76" s="291">
        <f>VLOOKUP(AP75,'[80]Location Status'!$A$7:$D$178,4,0)</f>
        <v>371</v>
      </c>
      <c r="AS76" s="292"/>
      <c r="AT76" s="140"/>
      <c r="AV76" s="283">
        <f>D76+H76+L76+P76+T76+X76+AB76+AF76+AJ76+AN76+AR76</f>
        <v>4236.3179999999993</v>
      </c>
      <c r="AW76" s="283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283"/>
      <c r="AW77" s="283"/>
      <c r="BB77" s="179"/>
      <c r="BC77" s="179"/>
      <c r="BD77" s="180"/>
    </row>
    <row r="78" spans="1:56" x14ac:dyDescent="0.35">
      <c r="A78" s="139"/>
      <c r="B78" s="288" t="s">
        <v>441</v>
      </c>
      <c r="C78" s="288"/>
      <c r="F78" s="289" t="s">
        <v>441</v>
      </c>
      <c r="G78" s="290"/>
      <c r="J78" s="289" t="s">
        <v>595</v>
      </c>
      <c r="K78" s="290"/>
      <c r="N78" s="288" t="s">
        <v>441</v>
      </c>
      <c r="O78" s="288"/>
      <c r="R78" s="288" t="s">
        <v>441</v>
      </c>
      <c r="S78" s="288"/>
      <c r="V78" s="289" t="s">
        <v>595</v>
      </c>
      <c r="W78" s="290"/>
      <c r="Z78" s="289" t="s">
        <v>595</v>
      </c>
      <c r="AA78" s="290"/>
      <c r="AD78" s="288" t="s">
        <v>441</v>
      </c>
      <c r="AE78" s="288"/>
      <c r="AH78" s="289" t="s">
        <v>441</v>
      </c>
      <c r="AI78" s="290"/>
      <c r="AL78" s="288" t="s">
        <v>441</v>
      </c>
      <c r="AM78" s="288"/>
      <c r="AP78" s="275"/>
      <c r="AQ78" s="275"/>
      <c r="AT78" s="140"/>
      <c r="AV78" s="283"/>
      <c r="AW78" s="283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283"/>
      <c r="AW79" s="283"/>
      <c r="BB79" s="179"/>
      <c r="BC79" s="179"/>
      <c r="BD79" s="180"/>
    </row>
    <row r="80" spans="1:56" x14ac:dyDescent="0.35">
      <c r="AT80" s="140"/>
      <c r="AV80" s="283"/>
      <c r="AW80" s="283"/>
      <c r="BB80" s="179"/>
      <c r="BC80" s="179"/>
      <c r="BD80" s="180"/>
    </row>
    <row r="81" spans="1:56" x14ac:dyDescent="0.35">
      <c r="A81" s="139"/>
      <c r="B81" s="294" t="str">
        <f>VLOOKUP(B83,'[80]Location Status'!$A$7:$D$178,2,0)</f>
        <v>13/3</v>
      </c>
      <c r="C81" s="295"/>
      <c r="F81" s="294" t="str">
        <f>VLOOKUP(F83,'[80]Location Status'!$A$7:$D$178,2,0)</f>
        <v>13/4</v>
      </c>
      <c r="G81" s="295"/>
      <c r="J81" s="294" t="str">
        <f>VLOOKUP(J83,'[80]Location Status'!$A$7:$D$178,2,0)</f>
        <v>13/5</v>
      </c>
      <c r="K81" s="295"/>
      <c r="N81" s="294" t="str">
        <f>VLOOKUP(N83,'[80]Location Status'!$A$7:$D$178,2,0)</f>
        <v>13/6</v>
      </c>
      <c r="O81" s="295"/>
      <c r="R81" s="294" t="str">
        <f>VLOOKUP(R83,'[80]Location Status'!$A$7:$D$178,2,0)</f>
        <v>14/0</v>
      </c>
      <c r="S81" s="295"/>
      <c r="V81" s="294" t="str">
        <f>VLOOKUP(V83,'[80]Location Status'!$A$7:$D$178,2,0)</f>
        <v>14/1</v>
      </c>
      <c r="W81" s="295"/>
      <c r="Z81" s="294" t="str">
        <f>VLOOKUP(Z83,'[80]Location Status'!$A$7:$D$178,2,0)</f>
        <v>14/2</v>
      </c>
      <c r="AA81" s="295"/>
      <c r="AD81" s="294" t="str">
        <f>VLOOKUP(AD83,'[80]Location Status'!$A$7:$D$178,2,0)</f>
        <v>14/3</v>
      </c>
      <c r="AE81" s="295"/>
      <c r="AH81" s="294" t="str">
        <f>VLOOKUP(AH83,'[80]Location Status'!$A$7:$D$178,2,0)</f>
        <v>14/4</v>
      </c>
      <c r="AI81" s="295"/>
      <c r="AL81" s="294" t="str">
        <f>VLOOKUP(AL83,'[80]Location Status'!$A$7:$D$178,2,0)</f>
        <v>14/5</v>
      </c>
      <c r="AM81" s="295"/>
      <c r="AP81" s="294" t="str">
        <f>VLOOKUP(AP83,'[80]Location Status'!$A$7:$D$178,2,0)</f>
        <v>14/6</v>
      </c>
      <c r="AQ81" s="295"/>
      <c r="AT81" s="140"/>
      <c r="AV81" s="283"/>
      <c r="AW81" s="283"/>
      <c r="BB81" s="178"/>
      <c r="BC81" s="179"/>
      <c r="BD81" s="180"/>
    </row>
    <row r="82" spans="1:56" x14ac:dyDescent="0.35">
      <c r="A82" s="139"/>
      <c r="AT82" s="140"/>
      <c r="AV82" s="283"/>
      <c r="AW82" s="283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296"/>
      <c r="AW83" s="296"/>
    </row>
    <row r="84" spans="1:56" x14ac:dyDescent="0.35">
      <c r="A84" s="139"/>
      <c r="B84" s="177" t="s">
        <v>576</v>
      </c>
      <c r="C84" s="177" t="s">
        <v>577</v>
      </c>
      <c r="D84" s="294">
        <f>VLOOKUP(B83,'[80]Location Status'!$A$7:$D$178,4,0)</f>
        <v>374</v>
      </c>
      <c r="E84" s="295"/>
      <c r="F84" s="177" t="s">
        <v>576</v>
      </c>
      <c r="G84" s="177" t="s">
        <v>577</v>
      </c>
      <c r="H84" s="294">
        <f>VLOOKUP(F83,'[80]Location Status'!$A$7:$D$178,4,0)</f>
        <v>441</v>
      </c>
      <c r="I84" s="295"/>
      <c r="J84" s="177" t="s">
        <v>576</v>
      </c>
      <c r="K84" s="177" t="s">
        <v>577</v>
      </c>
      <c r="L84" s="294">
        <f>VLOOKUP(J83,'[80]Location Status'!$A$7:$D$178,4,0)</f>
        <v>376</v>
      </c>
      <c r="M84" s="295"/>
      <c r="N84" s="177" t="s">
        <v>576</v>
      </c>
      <c r="O84" s="177" t="s">
        <v>577</v>
      </c>
      <c r="P84" s="294">
        <f>VLOOKUP(N83,'[80]Location Status'!$A$7:$D$178,4,0)</f>
        <v>409.10300000000001</v>
      </c>
      <c r="Q84" s="295"/>
      <c r="R84" s="177" t="s">
        <v>576</v>
      </c>
      <c r="S84" s="177" t="s">
        <v>577</v>
      </c>
      <c r="T84" s="294">
        <f>VLOOKUP(R83,'[80]Location Status'!$A$7:$D$178,4,0)</f>
        <v>387.99700000000001</v>
      </c>
      <c r="U84" s="295"/>
      <c r="V84" s="177" t="s">
        <v>576</v>
      </c>
      <c r="W84" s="177" t="s">
        <v>577</v>
      </c>
      <c r="X84" s="294">
        <f>VLOOKUP(V83,'[80]Location Status'!$A$7:$D$178,4,0)</f>
        <v>393</v>
      </c>
      <c r="Y84" s="295"/>
      <c r="Z84" s="177" t="s">
        <v>576</v>
      </c>
      <c r="AA84" s="177" t="s">
        <v>577</v>
      </c>
      <c r="AB84" s="294">
        <f>VLOOKUP(Z83,'[80]Location Status'!$A$7:$D$178,4,0)</f>
        <v>399</v>
      </c>
      <c r="AC84" s="295"/>
      <c r="AD84" s="177" t="s">
        <v>576</v>
      </c>
      <c r="AE84" s="177" t="s">
        <v>577</v>
      </c>
      <c r="AF84" s="291">
        <f>VLOOKUP(AD83,'[80]Location Status'!$A$7:$D$178,4,0)</f>
        <v>395</v>
      </c>
      <c r="AG84" s="292"/>
      <c r="AH84" s="177" t="s">
        <v>576</v>
      </c>
      <c r="AI84" s="177" t="s">
        <v>577</v>
      </c>
      <c r="AJ84" s="294">
        <f>VLOOKUP(AH83,'[80]Location Status'!$A$7:$D$178,4,0)</f>
        <v>395</v>
      </c>
      <c r="AK84" s="295"/>
      <c r="AL84" s="177" t="s">
        <v>576</v>
      </c>
      <c r="AM84" s="177" t="s">
        <v>577</v>
      </c>
      <c r="AN84" s="294">
        <f>VLOOKUP(AL83,'[80]Location Status'!$A$7:$D$178,4,0)</f>
        <v>417</v>
      </c>
      <c r="AO84" s="295"/>
      <c r="AP84" s="177" t="s">
        <v>576</v>
      </c>
      <c r="AQ84" s="177" t="s">
        <v>577</v>
      </c>
      <c r="AR84" s="294">
        <f>VLOOKUP(AP83,'[80]Location Status'!$A$7:$D$178,4,0)</f>
        <v>415</v>
      </c>
      <c r="AS84" s="295"/>
      <c r="AT84" s="140"/>
      <c r="AV84" s="283">
        <f>D84+H84+L84+P84+T84+X84+AB84+AF84+AJ84+AN84+AR84</f>
        <v>4402.1000000000004</v>
      </c>
      <c r="AW84" s="283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283"/>
      <c r="AW85" s="283"/>
      <c r="BB85" s="179"/>
      <c r="BC85" s="179"/>
      <c r="BD85" s="180"/>
    </row>
    <row r="86" spans="1:56" x14ac:dyDescent="0.35">
      <c r="A86" s="139"/>
      <c r="B86" s="275"/>
      <c r="C86" s="275"/>
      <c r="F86" s="297" t="s">
        <v>441</v>
      </c>
      <c r="G86" s="298"/>
      <c r="J86" s="288" t="s">
        <v>441</v>
      </c>
      <c r="K86" s="288"/>
      <c r="N86" s="288" t="s">
        <v>441</v>
      </c>
      <c r="O86" s="288"/>
      <c r="R86" s="288" t="s">
        <v>441</v>
      </c>
      <c r="S86" s="288"/>
      <c r="V86" s="275"/>
      <c r="W86" s="275"/>
      <c r="Z86" s="288" t="s">
        <v>441</v>
      </c>
      <c r="AA86" s="288"/>
      <c r="AD86" s="289" t="s">
        <v>595</v>
      </c>
      <c r="AE86" s="290"/>
      <c r="AH86" s="288" t="s">
        <v>441</v>
      </c>
      <c r="AI86" s="288"/>
      <c r="AL86" s="288" t="s">
        <v>441</v>
      </c>
      <c r="AM86" s="288"/>
      <c r="AP86" s="288" t="s">
        <v>441</v>
      </c>
      <c r="AQ86" s="288"/>
      <c r="AT86" s="140"/>
      <c r="AV86" s="283"/>
      <c r="AW86" s="283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283"/>
      <c r="AW87" s="283"/>
      <c r="BB87" s="179"/>
      <c r="BC87" s="179"/>
      <c r="BD87" s="180"/>
    </row>
    <row r="88" spans="1:56" x14ac:dyDescent="0.35">
      <c r="A88" s="139"/>
      <c r="AT88" s="140"/>
      <c r="AV88" s="283"/>
      <c r="AW88" s="283"/>
      <c r="BB88" s="179"/>
      <c r="BC88" s="179"/>
      <c r="BD88" s="180"/>
    </row>
    <row r="89" spans="1:56" x14ac:dyDescent="0.35">
      <c r="A89" s="139"/>
      <c r="B89" s="294" t="str">
        <f>VLOOKUP(B91,'[80]Location Status'!$A$7:$D$178,2,0)</f>
        <v>14/7</v>
      </c>
      <c r="C89" s="295"/>
      <c r="F89" s="294" t="str">
        <f>VLOOKUP(F91,'[80]Location Status'!$A$7:$D$178,2,0)</f>
        <v>15/0</v>
      </c>
      <c r="G89" s="295"/>
      <c r="J89" s="294" t="str">
        <f>VLOOKUP(J91,'[80]Location Status'!$A$7:$D$178,2,0)</f>
        <v>15/1</v>
      </c>
      <c r="K89" s="295"/>
      <c r="N89" s="294" t="str">
        <f>VLOOKUP(N91,'[80]Location Status'!$A$7:$D$178,2,0)</f>
        <v>15/2</v>
      </c>
      <c r="O89" s="295"/>
      <c r="R89" s="294" t="str">
        <f>VLOOKUP(R91,'[80]Location Status'!$A$7:$D$178,2,0)</f>
        <v>15/3</v>
      </c>
      <c r="S89" s="295"/>
      <c r="V89" s="294" t="str">
        <f>VLOOKUP(V91,'[80]Location Status'!$A$7:$D$178,2,0)</f>
        <v>15/4</v>
      </c>
      <c r="W89" s="295"/>
      <c r="Z89" s="294" t="str">
        <f>VLOOKUP(Z91,'[80]Location Status'!$A$7:$D$178,2,0)</f>
        <v>15/5</v>
      </c>
      <c r="AA89" s="295"/>
      <c r="AD89" s="294" t="str">
        <f>VLOOKUP(AD91,'[80]Location Status'!$A$7:$D$178,2,0)</f>
        <v>15/6</v>
      </c>
      <c r="AE89" s="295"/>
      <c r="AH89" s="294" t="str">
        <f>VLOOKUP(AH91,'[80]Location Status'!$A$7:$D$178,2,0)</f>
        <v>15/7</v>
      </c>
      <c r="AI89" s="295"/>
      <c r="AL89" s="294" t="str">
        <f>VLOOKUP(AL91,'[80]Location Status'!$A$7:$D$178,2,0)</f>
        <v>16/0</v>
      </c>
      <c r="AM89" s="295"/>
      <c r="AP89" s="294" t="str">
        <f>VLOOKUP(AP91,'[80]Location Status'!$A$7:$D$178,2,0)</f>
        <v>16/1</v>
      </c>
      <c r="AQ89" s="295"/>
      <c r="AT89" s="140"/>
      <c r="AV89" s="283"/>
      <c r="AW89" s="283"/>
      <c r="BB89" s="178"/>
      <c r="BC89" s="179"/>
      <c r="BD89" s="180"/>
    </row>
    <row r="90" spans="1:56" x14ac:dyDescent="0.35">
      <c r="A90" s="139"/>
      <c r="AT90" s="140"/>
      <c r="AV90" s="283"/>
      <c r="AW90" s="283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296"/>
      <c r="AW91" s="296"/>
    </row>
    <row r="92" spans="1:56" x14ac:dyDescent="0.35">
      <c r="A92" s="139"/>
      <c r="B92" s="177" t="s">
        <v>576</v>
      </c>
      <c r="C92" s="177" t="s">
        <v>577</v>
      </c>
      <c r="D92" s="294">
        <f>VLOOKUP(B91,'[80]Location Status'!$A$7:$D$178,4,0)</f>
        <v>417.392</v>
      </c>
      <c r="E92" s="295"/>
      <c r="F92" s="177" t="s">
        <v>576</v>
      </c>
      <c r="G92" s="177" t="s">
        <v>577</v>
      </c>
      <c r="H92" s="294">
        <f>VLOOKUP(F91,'[80]Location Status'!$A$7:$D$178,4,0)</f>
        <v>482</v>
      </c>
      <c r="I92" s="295"/>
      <c r="J92" s="177" t="s">
        <v>576</v>
      </c>
      <c r="K92" s="177" t="s">
        <v>577</v>
      </c>
      <c r="L92" s="294">
        <f>VLOOKUP(J91,'[80]Location Status'!$A$7:$D$178,4,0)</f>
        <v>357</v>
      </c>
      <c r="M92" s="295"/>
      <c r="N92" s="177" t="s">
        <v>576</v>
      </c>
      <c r="O92" s="177" t="s">
        <v>577</v>
      </c>
      <c r="P92" s="294">
        <f>VLOOKUP(N91,'[80]Location Status'!$A$7:$D$178,4,0)</f>
        <v>401</v>
      </c>
      <c r="Q92" s="295"/>
      <c r="R92" s="177" t="s">
        <v>576</v>
      </c>
      <c r="S92" s="177" t="s">
        <v>577</v>
      </c>
      <c r="T92" s="291">
        <f>VLOOKUP(R91,'[80]Location Status'!$A$7:$D$178,4,0)</f>
        <v>413</v>
      </c>
      <c r="U92" s="292"/>
      <c r="V92" s="177" t="s">
        <v>576</v>
      </c>
      <c r="W92" s="177" t="s">
        <v>577</v>
      </c>
      <c r="X92" s="294">
        <f>VLOOKUP(V91,'[80]Location Status'!$A$7:$D$178,4,0)</f>
        <v>380</v>
      </c>
      <c r="Y92" s="295"/>
      <c r="Z92" s="177" t="s">
        <v>576</v>
      </c>
      <c r="AA92" s="177" t="s">
        <v>577</v>
      </c>
      <c r="AB92" s="294">
        <f>VLOOKUP(Z91,'[80]Location Status'!$A$7:$D$178,4,0)</f>
        <v>364</v>
      </c>
      <c r="AC92" s="295"/>
      <c r="AD92" s="177" t="s">
        <v>576</v>
      </c>
      <c r="AE92" s="177" t="s">
        <v>577</v>
      </c>
      <c r="AF92" s="294">
        <f>VLOOKUP(AD91,'[80]Location Status'!$A$7:$D$178,4,0)</f>
        <v>443</v>
      </c>
      <c r="AG92" s="295"/>
      <c r="AH92" s="177" t="s">
        <v>576</v>
      </c>
      <c r="AI92" s="177" t="s">
        <v>577</v>
      </c>
      <c r="AJ92" s="291">
        <f>VLOOKUP(AH91,'[80]Location Status'!$A$7:$D$178,4,0)</f>
        <v>389.72500000000002</v>
      </c>
      <c r="AK92" s="292"/>
      <c r="AL92" s="177" t="s">
        <v>576</v>
      </c>
      <c r="AM92" s="177" t="s">
        <v>577</v>
      </c>
      <c r="AN92" s="294">
        <f>VLOOKUP(AL91,'[80]Location Status'!$A$7:$D$178,4,0)</f>
        <v>439.99599999999998</v>
      </c>
      <c r="AO92" s="295"/>
      <c r="AP92" s="177" t="s">
        <v>576</v>
      </c>
      <c r="AQ92" s="177" t="s">
        <v>577</v>
      </c>
      <c r="AR92" s="294">
        <f>VLOOKUP(AP91,'[80]Location Status'!$A$7:$D$178,4,0)</f>
        <v>398</v>
      </c>
      <c r="AS92" s="295"/>
      <c r="AT92" s="140"/>
      <c r="AV92" s="283">
        <f>D92+H92+L92+P92+T92+X92+AB92+AF92+AJ92+AN92+AR92</f>
        <v>4485.1129999999994</v>
      </c>
      <c r="AW92" s="283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283"/>
      <c r="AW93" s="283"/>
      <c r="BB93" s="170"/>
      <c r="BC93" s="170"/>
      <c r="BD93" s="170"/>
    </row>
    <row r="94" spans="1:56" x14ac:dyDescent="0.35">
      <c r="A94" s="139"/>
      <c r="B94" s="288" t="s">
        <v>441</v>
      </c>
      <c r="C94" s="288"/>
      <c r="F94" s="288" t="s">
        <v>441</v>
      </c>
      <c r="G94" s="288"/>
      <c r="J94" s="289" t="s">
        <v>595</v>
      </c>
      <c r="K94" s="290"/>
      <c r="N94" s="288" t="s">
        <v>441</v>
      </c>
      <c r="O94" s="288"/>
      <c r="R94" s="288" t="s">
        <v>441</v>
      </c>
      <c r="S94" s="288"/>
      <c r="V94" s="288" t="s">
        <v>441</v>
      </c>
      <c r="W94" s="288"/>
      <c r="Z94" s="288" t="s">
        <v>441</v>
      </c>
      <c r="AA94" s="288"/>
      <c r="AD94" s="288" t="s">
        <v>441</v>
      </c>
      <c r="AE94" s="288"/>
      <c r="AH94" s="288" t="s">
        <v>441</v>
      </c>
      <c r="AI94" s="288"/>
      <c r="AL94" s="288" t="s">
        <v>441</v>
      </c>
      <c r="AM94" s="288"/>
      <c r="AP94" s="288" t="s">
        <v>441</v>
      </c>
      <c r="AQ94" s="288"/>
      <c r="AT94" s="140"/>
      <c r="AV94" s="283"/>
      <c r="AW94" s="283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283"/>
      <c r="AW95" s="283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283"/>
      <c r="AW96" s="283"/>
      <c r="BB96" s="170"/>
      <c r="BC96" s="170"/>
      <c r="BD96" s="170"/>
    </row>
    <row r="97" spans="1:56" x14ac:dyDescent="0.35">
      <c r="A97" s="139"/>
      <c r="B97" s="294" t="str">
        <f>VLOOKUP(B99,'[80]Location Status'!$A$7:$D$178,2,0)</f>
        <v>16/2</v>
      </c>
      <c r="C97" s="295"/>
      <c r="F97" s="294" t="str">
        <f>VLOOKUP(F99,'[80]Location Status'!$A$7:$D$178,2,0)</f>
        <v>16/3</v>
      </c>
      <c r="G97" s="295"/>
      <c r="J97" s="294" t="str">
        <f>VLOOKUP(J99,'[80]Location Status'!$A$7:$D$178,2,0)</f>
        <v>16/4</v>
      </c>
      <c r="K97" s="295"/>
      <c r="N97" s="294" t="str">
        <f>VLOOKUP(N99,'[80]Location Status'!$A$7:$D$178,2,0)</f>
        <v>16/5</v>
      </c>
      <c r="O97" s="295"/>
      <c r="R97" s="294" t="str">
        <f>VLOOKUP(R99,'[80]Location Status'!$A$7:$D$178,2,0)</f>
        <v>16/6</v>
      </c>
      <c r="S97" s="295"/>
      <c r="V97" s="294" t="str">
        <f>VLOOKUP(V99,'[80]Location Status'!$A$7:$D$178,2,0)</f>
        <v>17/0</v>
      </c>
      <c r="W97" s="295"/>
      <c r="Z97" s="294" t="str">
        <f>VLOOKUP(Z99,'[80]Location Status'!$A$7:$D$178,2,0)</f>
        <v>17/1</v>
      </c>
      <c r="AA97" s="295"/>
      <c r="AD97" s="294" t="str">
        <f>VLOOKUP(AD99,'[80]Location Status'!$A$7:$D$178,2,0)</f>
        <v>17/2</v>
      </c>
      <c r="AE97" s="295"/>
      <c r="AH97" s="294" t="str">
        <f>VLOOKUP(AH99,'[80]Location Status'!$A$7:$D$178,2,0)</f>
        <v>17/3</v>
      </c>
      <c r="AI97" s="295"/>
      <c r="AL97" s="294" t="str">
        <f>VLOOKUP(AL99,'[80]Location Status'!$A$7:$D$178,2,0)</f>
        <v>17/4</v>
      </c>
      <c r="AM97" s="295"/>
      <c r="AP97" s="294" t="str">
        <f>VLOOKUP(AP99,'[80]Location Status'!$A$7:$D$178,2,0)</f>
        <v>17/5</v>
      </c>
      <c r="AQ97" s="295"/>
      <c r="AT97" s="140"/>
      <c r="AV97" s="283"/>
      <c r="AW97" s="283"/>
      <c r="BB97" s="170"/>
      <c r="BC97" s="170"/>
      <c r="BD97" s="170"/>
    </row>
    <row r="98" spans="1:56" x14ac:dyDescent="0.35">
      <c r="A98" s="139"/>
      <c r="AT98" s="140"/>
      <c r="AV98" s="283"/>
      <c r="AW98" s="283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296"/>
      <c r="AW99" s="296"/>
    </row>
    <row r="100" spans="1:56" x14ac:dyDescent="0.35">
      <c r="A100" s="139"/>
      <c r="B100" s="177" t="s">
        <v>576</v>
      </c>
      <c r="C100" s="177" t="s">
        <v>577</v>
      </c>
      <c r="D100" s="291">
        <f>VLOOKUP(B99,'[80]Location Status'!$A$7:$D$178,4,0)</f>
        <v>408</v>
      </c>
      <c r="E100" s="292"/>
      <c r="F100" s="177" t="s">
        <v>576</v>
      </c>
      <c r="G100" s="177" t="s">
        <v>577</v>
      </c>
      <c r="H100" s="294">
        <f>VLOOKUP(F99,'[80]Location Status'!$A$7:$D$178,4,0)</f>
        <v>481</v>
      </c>
      <c r="I100" s="295"/>
      <c r="J100" s="177" t="s">
        <v>576</v>
      </c>
      <c r="K100" s="177" t="s">
        <v>577</v>
      </c>
      <c r="L100" s="294">
        <f>VLOOKUP(J99,'[80]Location Status'!$A$7:$D$178,4,0)</f>
        <v>346</v>
      </c>
      <c r="M100" s="295"/>
      <c r="N100" s="177" t="s">
        <v>576</v>
      </c>
      <c r="O100" s="177" t="s">
        <v>577</v>
      </c>
      <c r="P100" s="294">
        <f>VLOOKUP(N99,'[80]Location Status'!$A$7:$D$178,4,0)</f>
        <v>291</v>
      </c>
      <c r="Q100" s="295"/>
      <c r="R100" s="177" t="s">
        <v>576</v>
      </c>
      <c r="S100" s="177" t="s">
        <v>577</v>
      </c>
      <c r="T100" s="291">
        <f>VLOOKUP(R99,'[80]Location Status'!$A$7:$D$178,4,0)</f>
        <v>348.60399999999998</v>
      </c>
      <c r="U100" s="292"/>
      <c r="V100" s="177" t="s">
        <v>576</v>
      </c>
      <c r="W100" s="177" t="s">
        <v>577</v>
      </c>
      <c r="X100" s="294">
        <f>VLOOKUP(V99,'[80]Location Status'!$A$7:$D$178,4,0)</f>
        <v>399.99599999999998</v>
      </c>
      <c r="Y100" s="295"/>
      <c r="Z100" s="177" t="s">
        <v>576</v>
      </c>
      <c r="AA100" s="177" t="s">
        <v>577</v>
      </c>
      <c r="AB100" s="294">
        <f>VLOOKUP(Z99,'[80]Location Status'!$A$7:$D$178,4,0)</f>
        <v>408</v>
      </c>
      <c r="AC100" s="295"/>
      <c r="AD100" s="177" t="s">
        <v>576</v>
      </c>
      <c r="AE100" s="177" t="s">
        <v>577</v>
      </c>
      <c r="AF100" s="294">
        <f>VLOOKUP(AD99,'[80]Location Status'!$A$7:$D$178,4,0)</f>
        <v>418</v>
      </c>
      <c r="AG100" s="295"/>
      <c r="AH100" s="177" t="s">
        <v>576</v>
      </c>
      <c r="AI100" s="177" t="s">
        <v>577</v>
      </c>
      <c r="AJ100" s="294">
        <f>VLOOKUP(AH99,'[80]Location Status'!$A$7:$D$178,4,0)</f>
        <v>421</v>
      </c>
      <c r="AK100" s="295"/>
      <c r="AL100" s="177" t="s">
        <v>576</v>
      </c>
      <c r="AM100" s="177" t="s">
        <v>577</v>
      </c>
      <c r="AN100" s="294">
        <f>VLOOKUP(AL99,'[80]Location Status'!$A$7:$D$178,4,0)</f>
        <v>503</v>
      </c>
      <c r="AO100" s="295"/>
      <c r="AP100" s="177" t="s">
        <v>576</v>
      </c>
      <c r="AQ100" s="177" t="s">
        <v>577</v>
      </c>
      <c r="AR100" s="291">
        <f>VLOOKUP(AP99,'[80]Location Status'!$A$7:$D$178,4,0)</f>
        <v>321</v>
      </c>
      <c r="AS100" s="292"/>
      <c r="AT100" s="140"/>
      <c r="AV100" s="283">
        <f>D100+H100+L100+P100+T100+X100+AB100+AF100+AJ100+AN100+AR100</f>
        <v>4345.6000000000004</v>
      </c>
      <c r="AW100" s="283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283"/>
      <c r="AW101" s="283"/>
      <c r="BB101" s="170"/>
      <c r="BC101" s="170"/>
      <c r="BD101" s="170"/>
    </row>
    <row r="102" spans="1:56" x14ac:dyDescent="0.35">
      <c r="A102" s="139"/>
      <c r="B102" s="288" t="s">
        <v>441</v>
      </c>
      <c r="C102" s="288"/>
      <c r="F102" s="288" t="s">
        <v>441</v>
      </c>
      <c r="G102" s="288"/>
      <c r="J102" s="288" t="s">
        <v>441</v>
      </c>
      <c r="K102" s="288"/>
      <c r="N102" s="288" t="s">
        <v>441</v>
      </c>
      <c r="O102" s="288"/>
      <c r="R102" s="288" t="s">
        <v>441</v>
      </c>
      <c r="S102" s="288"/>
      <c r="V102" s="288" t="s">
        <v>441</v>
      </c>
      <c r="W102" s="288"/>
      <c r="Z102" s="288" t="s">
        <v>441</v>
      </c>
      <c r="AA102" s="288"/>
      <c r="AD102" s="288" t="s">
        <v>441</v>
      </c>
      <c r="AE102" s="288"/>
      <c r="AH102" s="289" t="s">
        <v>595</v>
      </c>
      <c r="AI102" s="290"/>
      <c r="AL102" s="289" t="s">
        <v>595</v>
      </c>
      <c r="AM102" s="290"/>
      <c r="AP102" s="288" t="s">
        <v>441</v>
      </c>
      <c r="AQ102" s="288"/>
      <c r="AT102" s="140"/>
      <c r="AV102" s="283"/>
      <c r="AW102" s="283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283"/>
      <c r="AW103" s="283"/>
      <c r="BB103" s="179"/>
      <c r="BC103" s="179"/>
      <c r="BD103" s="180"/>
    </row>
    <row r="104" spans="1:56" x14ac:dyDescent="0.35">
      <c r="A104" s="139"/>
      <c r="R104" s="184"/>
      <c r="AT104" s="140"/>
      <c r="AV104" s="283"/>
      <c r="AW104" s="283"/>
    </row>
    <row r="105" spans="1:56" x14ac:dyDescent="0.35">
      <c r="A105" s="139"/>
      <c r="B105" s="294" t="str">
        <f>VLOOKUP(B107,'[80]Location Status'!$A$7:$D$178,2,0)</f>
        <v>17/6</v>
      </c>
      <c r="C105" s="295"/>
      <c r="F105" s="294" t="str">
        <f>VLOOKUP(F107,'[80]Location Status'!$A$7:$D$178,2,0)</f>
        <v>17/7</v>
      </c>
      <c r="G105" s="295"/>
      <c r="J105" s="294" t="str">
        <f>VLOOKUP(J107,'[80]Location Status'!$A$7:$D$178,2,0)</f>
        <v>17/8</v>
      </c>
      <c r="K105" s="295"/>
      <c r="N105" s="294" t="str">
        <f>VLOOKUP(N107,'[80]Location Status'!$A$7:$D$178,2,0)</f>
        <v>17/9</v>
      </c>
      <c r="O105" s="295"/>
      <c r="R105" s="294" t="str">
        <f>VLOOKUP(R107,'[80]Location Status'!$A$7:$D$178,2,0)</f>
        <v>18/0</v>
      </c>
      <c r="S105" s="295"/>
      <c r="V105" s="294" t="str">
        <f>VLOOKUP(V107,'[80]Location Status'!$A$7:$D$178,2,0)</f>
        <v>18/1</v>
      </c>
      <c r="W105" s="295"/>
      <c r="Z105" s="294" t="str">
        <f>VLOOKUP(Z107,'[80]Location Status'!$A$7:$D$178,2,0)</f>
        <v>18/2</v>
      </c>
      <c r="AA105" s="295"/>
      <c r="AD105" s="294" t="str">
        <f>VLOOKUP(AD107,'[80]Location Status'!$A$7:$D$178,2,0)</f>
        <v>18/3</v>
      </c>
      <c r="AE105" s="295"/>
      <c r="AH105" s="294" t="str">
        <f>VLOOKUP(AH107,'[80]Location Status'!$A$7:$D$178,2,0)</f>
        <v>18/4</v>
      </c>
      <c r="AI105" s="295"/>
      <c r="AL105" s="294" t="str">
        <f>VLOOKUP(AL107,'[80]Location Status'!$A$7:$D$178,2,0)</f>
        <v>18/5</v>
      </c>
      <c r="AM105" s="295"/>
      <c r="AP105" s="294" t="str">
        <f>VLOOKUP(AP107,'[80]Location Status'!$A$7:$D$178,2,0)</f>
        <v>18/6</v>
      </c>
      <c r="AQ105" s="295"/>
      <c r="AT105" s="140"/>
      <c r="AV105" s="283"/>
      <c r="AW105" s="283"/>
      <c r="BB105" s="178"/>
      <c r="BC105" s="179"/>
      <c r="BD105" s="180"/>
    </row>
    <row r="106" spans="1:56" x14ac:dyDescent="0.35">
      <c r="A106" s="139"/>
      <c r="AT106" s="140"/>
      <c r="AV106" s="283"/>
      <c r="AW106" s="283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296"/>
      <c r="AW107" s="296"/>
    </row>
    <row r="108" spans="1:56" x14ac:dyDescent="0.35">
      <c r="A108" s="139"/>
      <c r="B108" s="177" t="s">
        <v>576</v>
      </c>
      <c r="C108" s="177" t="s">
        <v>577</v>
      </c>
      <c r="D108" s="294">
        <f>VLOOKUP(B107,'[80]Location Status'!$A$7:$D$178,4,0)</f>
        <v>389</v>
      </c>
      <c r="E108" s="295"/>
      <c r="F108" s="177" t="s">
        <v>576</v>
      </c>
      <c r="G108" s="177" t="s">
        <v>577</v>
      </c>
      <c r="H108" s="294">
        <f>VLOOKUP(F107,'[80]Location Status'!$A$7:$D$178,4,0)</f>
        <v>448</v>
      </c>
      <c r="I108" s="295"/>
      <c r="J108" s="177" t="s">
        <v>576</v>
      </c>
      <c r="K108" s="177" t="s">
        <v>577</v>
      </c>
      <c r="L108" s="294">
        <f>VLOOKUP(J107,'[80]Location Status'!$A$7:$D$178,4,0)</f>
        <v>304</v>
      </c>
      <c r="M108" s="295"/>
      <c r="N108" s="177" t="s">
        <v>576</v>
      </c>
      <c r="O108" s="177" t="s">
        <v>577</v>
      </c>
      <c r="P108" s="291">
        <f>VLOOKUP(N107,'[80]Location Status'!$A$7:$D$178,4,0)</f>
        <v>339.22800000000001</v>
      </c>
      <c r="Q108" s="292"/>
      <c r="R108" s="177" t="s">
        <v>576</v>
      </c>
      <c r="S108" s="177" t="s">
        <v>577</v>
      </c>
      <c r="T108" s="294">
        <f>VLOOKUP(R107,'[80]Location Status'!$A$7:$D$178,4,0)</f>
        <v>503.00200000000001</v>
      </c>
      <c r="U108" s="295"/>
      <c r="V108" s="177" t="s">
        <v>576</v>
      </c>
      <c r="W108" s="177" t="s">
        <v>577</v>
      </c>
      <c r="X108" s="294">
        <f>VLOOKUP(V107,'[80]Location Status'!$A$7:$D$178,4,0)</f>
        <v>433</v>
      </c>
      <c r="Y108" s="295"/>
      <c r="Z108" s="177" t="s">
        <v>576</v>
      </c>
      <c r="AA108" s="177" t="s">
        <v>577</v>
      </c>
      <c r="AB108" s="294">
        <f>VLOOKUP(Z107,'[80]Location Status'!$A$7:$D$178,4,0)</f>
        <v>405</v>
      </c>
      <c r="AC108" s="295"/>
      <c r="AD108" s="177" t="s">
        <v>576</v>
      </c>
      <c r="AE108" s="177" t="s">
        <v>577</v>
      </c>
      <c r="AF108" s="294">
        <f>VLOOKUP(AD107,'[80]Location Status'!$A$7:$D$178,4,0)</f>
        <v>418</v>
      </c>
      <c r="AG108" s="295"/>
      <c r="AH108" s="177" t="s">
        <v>576</v>
      </c>
      <c r="AI108" s="177" t="s">
        <v>577</v>
      </c>
      <c r="AJ108" s="291">
        <f>VLOOKUP(AH107,'[80]Location Status'!$A$7:$D$178,4,0)</f>
        <v>344</v>
      </c>
      <c r="AK108" s="292"/>
      <c r="AL108" s="177" t="s">
        <v>576</v>
      </c>
      <c r="AM108" s="177" t="s">
        <v>577</v>
      </c>
      <c r="AN108" s="294">
        <f>VLOOKUP(AL107,'[80]Location Status'!$A$7:$D$178,4,0)</f>
        <v>417</v>
      </c>
      <c r="AO108" s="295"/>
      <c r="AP108" s="177" t="s">
        <v>576</v>
      </c>
      <c r="AQ108" s="177" t="s">
        <v>577</v>
      </c>
      <c r="AR108" s="294">
        <f>VLOOKUP(AP107,'[80]Location Status'!$A$7:$D$178,4,0)</f>
        <v>384</v>
      </c>
      <c r="AS108" s="295"/>
      <c r="AT108" s="140"/>
      <c r="AV108" s="283">
        <f>D108+H108+L108+P108+T108+X108+AB108+AF108+AJ108+AN108+AR108</f>
        <v>4384.2299999999996</v>
      </c>
      <c r="AW108" s="283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283"/>
      <c r="AW109" s="283"/>
    </row>
    <row r="110" spans="1:56" x14ac:dyDescent="0.35">
      <c r="A110" s="139"/>
      <c r="B110" s="288" t="s">
        <v>441</v>
      </c>
      <c r="C110" s="288"/>
      <c r="F110" s="289" t="s">
        <v>595</v>
      </c>
      <c r="G110" s="290"/>
      <c r="J110" s="289" t="s">
        <v>595</v>
      </c>
      <c r="K110" s="290"/>
      <c r="N110" s="289" t="s">
        <v>595</v>
      </c>
      <c r="O110" s="290"/>
      <c r="R110" s="289" t="s">
        <v>595</v>
      </c>
      <c r="S110" s="290"/>
      <c r="V110" s="289" t="s">
        <v>595</v>
      </c>
      <c r="W110" s="290"/>
      <c r="Z110" s="288" t="s">
        <v>441</v>
      </c>
      <c r="AA110" s="288"/>
      <c r="AD110" s="288" t="s">
        <v>441</v>
      </c>
      <c r="AE110" s="288"/>
      <c r="AH110" s="288" t="s">
        <v>441</v>
      </c>
      <c r="AI110" s="288"/>
      <c r="AL110" s="288" t="s">
        <v>441</v>
      </c>
      <c r="AM110" s="288"/>
      <c r="AP110" s="288" t="s">
        <v>441</v>
      </c>
      <c r="AQ110" s="288"/>
      <c r="AT110" s="140"/>
      <c r="AV110" s="283"/>
      <c r="AW110" s="283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283"/>
      <c r="AW111" s="283"/>
      <c r="BB111" s="179"/>
      <c r="BC111" s="179"/>
      <c r="BD111" s="180"/>
    </row>
    <row r="112" spans="1:56" x14ac:dyDescent="0.35">
      <c r="A112" s="139"/>
      <c r="AT112" s="140"/>
      <c r="AV112" s="283"/>
      <c r="AW112" s="283"/>
    </row>
    <row r="113" spans="1:56" x14ac:dyDescent="0.35">
      <c r="A113" s="139"/>
      <c r="B113" s="294" t="str">
        <f>VLOOKUP(B115,'[80]Location Status'!$A$7:$D$178,2,0)</f>
        <v>18/7</v>
      </c>
      <c r="C113" s="295"/>
      <c r="F113" s="294" t="str">
        <f>VLOOKUP(F115,'[80]Location Status'!$A$7:$D$178,2,0)</f>
        <v>18/8</v>
      </c>
      <c r="G113" s="295"/>
      <c r="J113" s="294" t="str">
        <f>VLOOKUP(J115,'[80]Location Status'!$A$7:$D$178,2,0)</f>
        <v>19/0</v>
      </c>
      <c r="K113" s="295"/>
      <c r="N113" s="294" t="str">
        <f>VLOOKUP(N115,'[80]Location Status'!$A$7:$D$178,2,0)</f>
        <v>19/1</v>
      </c>
      <c r="O113" s="295"/>
      <c r="R113" s="294" t="str">
        <f>VLOOKUP(R115,'[80]Location Status'!$A$7:$D$178,2,0)</f>
        <v>19/2</v>
      </c>
      <c r="S113" s="295"/>
      <c r="V113" s="294" t="str">
        <f>VLOOKUP(V114,'[80]Location Status'!$A$7:$D$178,2,0)</f>
        <v>19/3</v>
      </c>
      <c r="W113" s="295"/>
      <c r="Z113" s="167" t="str">
        <f>VLOOKUP(Z115,'[80]Location Status'!$A$7:$D$178,2,0)</f>
        <v>20/0</v>
      </c>
      <c r="AA113" s="166"/>
      <c r="AD113" s="294" t="str">
        <f>VLOOKUP(AD115,'[80]Location Status'!$A$7:$D$178,2,0)</f>
        <v>21/0</v>
      </c>
      <c r="AE113" s="295"/>
      <c r="AH113" s="294" t="str">
        <f>VLOOKUP(AH115,'[80]Location Status'!$A$7:$D$178,2,0)</f>
        <v>21/1</v>
      </c>
      <c r="AI113" s="295"/>
      <c r="AL113" s="294" t="str">
        <f>VLOOKUP(AL115,'[80]Location Status'!$A$7:$D$178,2,0)</f>
        <v>21/2</v>
      </c>
      <c r="AM113" s="295"/>
      <c r="AP113" s="294" t="str">
        <f>VLOOKUP(AP115,'[80]Location Status'!$A$7:$D$178,2,0)</f>
        <v>21/3</v>
      </c>
      <c r="AQ113" s="295"/>
      <c r="AT113" s="140"/>
      <c r="AV113" s="283"/>
      <c r="AW113" s="283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283"/>
      <c r="AW114" s="283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296"/>
      <c r="AW115" s="296"/>
    </row>
    <row r="116" spans="1:56" x14ac:dyDescent="0.35">
      <c r="A116" s="139"/>
      <c r="B116" s="177" t="s">
        <v>576</v>
      </c>
      <c r="C116" s="177" t="s">
        <v>577</v>
      </c>
      <c r="D116" s="294">
        <f>VLOOKUP(B115,'[80]Location Status'!$A$7:$D$178,4,0)</f>
        <v>326</v>
      </c>
      <c r="E116" s="295"/>
      <c r="F116" s="177" t="s">
        <v>576</v>
      </c>
      <c r="G116" s="177" t="s">
        <v>577</v>
      </c>
      <c r="H116" s="291">
        <f>VLOOKUP(F115,'[80]Location Status'!$A$7:$D$178,4,0)</f>
        <v>298.20600000000002</v>
      </c>
      <c r="I116" s="292"/>
      <c r="J116" s="177" t="s">
        <v>576</v>
      </c>
      <c r="K116" s="177" t="s">
        <v>577</v>
      </c>
      <c r="L116" s="291">
        <f>VLOOKUP(J115,'[80]Location Status'!$A$7:$D$178,4,0)</f>
        <v>415.00400000000002</v>
      </c>
      <c r="M116" s="292"/>
      <c r="N116" s="177" t="s">
        <v>576</v>
      </c>
      <c r="O116" s="177" t="s">
        <v>577</v>
      </c>
      <c r="P116" s="294">
        <f>VLOOKUP(N115,'[80]Location Status'!$A$7:$D$178,4,0)</f>
        <v>395</v>
      </c>
      <c r="Q116" s="295"/>
      <c r="R116" s="177" t="s">
        <v>576</v>
      </c>
      <c r="S116" s="177" t="s">
        <v>577</v>
      </c>
      <c r="T116" s="294">
        <f>VLOOKUP(R115,'[80]Location Status'!$A$7:$D$178,4,0)</f>
        <v>404</v>
      </c>
      <c r="U116" s="295"/>
      <c r="V116" s="177" t="s">
        <v>576</v>
      </c>
      <c r="W116" s="177" t="s">
        <v>577</v>
      </c>
      <c r="X116" s="291">
        <f>VLOOKUP(V114,'[80]Location Status'!$A$7:$D$178,4,0)</f>
        <v>359.55599999999998</v>
      </c>
      <c r="Y116" s="292"/>
      <c r="Z116" s="177" t="s">
        <v>576</v>
      </c>
      <c r="AA116" s="177" t="s">
        <v>577</v>
      </c>
      <c r="AB116" s="291">
        <f>VLOOKUP(Z115,'[80]Location Status'!$A$7:$D$178,4,0)</f>
        <v>460.68400000000003</v>
      </c>
      <c r="AC116" s="292"/>
      <c r="AD116" s="177" t="s">
        <v>576</v>
      </c>
      <c r="AE116" s="177" t="s">
        <v>577</v>
      </c>
      <c r="AF116" s="294">
        <f>VLOOKUP(AD115,'[80]Location Status'!$A$7:$D$178,4,0)</f>
        <v>431</v>
      </c>
      <c r="AG116" s="295"/>
      <c r="AH116" s="177" t="s">
        <v>576</v>
      </c>
      <c r="AI116" s="177" t="s">
        <v>577</v>
      </c>
      <c r="AJ116" s="291">
        <f>VLOOKUP(AH115,'[80]Location Status'!$A$7:$D$178,4,0)</f>
        <v>409</v>
      </c>
      <c r="AK116" s="292"/>
      <c r="AL116" s="177" t="s">
        <v>576</v>
      </c>
      <c r="AM116" s="177" t="s">
        <v>577</v>
      </c>
      <c r="AN116" s="294">
        <f>VLOOKUP(AL115,'[80]Location Status'!$A$7:$D$178,4,0)</f>
        <v>359</v>
      </c>
      <c r="AO116" s="295"/>
      <c r="AP116" s="177" t="s">
        <v>576</v>
      </c>
      <c r="AQ116" s="177" t="s">
        <v>577</v>
      </c>
      <c r="AR116" s="294">
        <f>VLOOKUP(AP115,'[80]Location Status'!$A$7:$D$178,4,0)</f>
        <v>414</v>
      </c>
      <c r="AS116" s="295"/>
      <c r="AT116" s="140"/>
      <c r="AV116" s="283">
        <f>D116+H116+L116+P116+T116+X116+AB116+AF116+AJ116+AN116+AR116</f>
        <v>4271.4500000000007</v>
      </c>
      <c r="AW116" s="283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283"/>
      <c r="AW117" s="283"/>
    </row>
    <row r="118" spans="1:56" x14ac:dyDescent="0.35">
      <c r="A118" s="139"/>
      <c r="B118" s="288" t="s">
        <v>441</v>
      </c>
      <c r="C118" s="288"/>
      <c r="F118" s="288" t="s">
        <v>441</v>
      </c>
      <c r="G118" s="288"/>
      <c r="J118" s="288" t="s">
        <v>441</v>
      </c>
      <c r="K118" s="288"/>
      <c r="N118" s="289" t="s">
        <v>595</v>
      </c>
      <c r="O118" s="290"/>
      <c r="R118" s="288" t="s">
        <v>441</v>
      </c>
      <c r="S118" s="288"/>
      <c r="V118" s="288" t="s">
        <v>441</v>
      </c>
      <c r="W118" s="288"/>
      <c r="Z118" s="275" t="s">
        <v>441</v>
      </c>
      <c r="AA118" s="275"/>
      <c r="AD118" s="288" t="s">
        <v>441</v>
      </c>
      <c r="AE118" s="288"/>
      <c r="AH118" s="288" t="s">
        <v>441</v>
      </c>
      <c r="AI118" s="288"/>
      <c r="AL118" s="288" t="s">
        <v>441</v>
      </c>
      <c r="AM118" s="288"/>
      <c r="AP118" s="288" t="s">
        <v>441</v>
      </c>
      <c r="AQ118" s="288"/>
      <c r="AT118" s="140"/>
      <c r="AV118" s="283"/>
      <c r="AW118" s="283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283"/>
      <c r="AW119" s="283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283"/>
      <c r="AW120" s="283"/>
    </row>
    <row r="121" spans="1:56" x14ac:dyDescent="0.35">
      <c r="A121" s="139"/>
      <c r="B121" s="294" t="str">
        <f>VLOOKUP(B123,'[80]Location Status'!$A$7:$D$178,2,0)</f>
        <v>21/4</v>
      </c>
      <c r="C121" s="295"/>
      <c r="F121" s="294" t="str">
        <f>VLOOKUP(F123,'[80]Location Status'!$A$7:$D$178,2,0)</f>
        <v>21/5</v>
      </c>
      <c r="G121" s="295"/>
      <c r="J121" s="294" t="str">
        <f>VLOOKUP(J123,'[80]Location Status'!$A$7:$D$178,2,0)</f>
        <v>22/0</v>
      </c>
      <c r="K121" s="295"/>
      <c r="N121" s="294" t="str">
        <f>VLOOKUP(N123,'[80]Location Status'!$A$7:$D$178,2,0)</f>
        <v>22/1</v>
      </c>
      <c r="O121" s="295"/>
      <c r="R121" s="294" t="str">
        <f>VLOOKUP(R123,'[80]Location Status'!$A$7:$D$178,2,0)</f>
        <v>22/2</v>
      </c>
      <c r="S121" s="295"/>
      <c r="V121" s="294" t="str">
        <f>VLOOKUP(V123,'[80]Location Status'!$A$7:$D$178,2,0)</f>
        <v>22/3</v>
      </c>
      <c r="W121" s="295"/>
      <c r="Z121" s="294" t="str">
        <f>VLOOKUP(Z123,'[80]Location Status'!$A$7:$D$178,2,0)</f>
        <v>22/4</v>
      </c>
      <c r="AA121" s="295"/>
      <c r="AD121" s="294" t="str">
        <f>VLOOKUP(AD123,'[80]Location Status'!$A$7:$D$178,2,0)</f>
        <v>23/0</v>
      </c>
      <c r="AE121" s="295"/>
      <c r="AH121" s="294" t="str">
        <f>VLOOKUP(AH123,'[80]Location Status'!$A$7:$D$178,2,0)</f>
        <v>23/1</v>
      </c>
      <c r="AI121" s="295"/>
      <c r="AL121" s="294" t="str">
        <f>VLOOKUP(AL123,'[80]Location Status'!$A$7:$D$178,2,0)</f>
        <v>23/2</v>
      </c>
      <c r="AM121" s="295"/>
      <c r="AP121" s="294" t="str">
        <f>VLOOKUP(AP123,'[80]Location Status'!$A$7:$D$178,2,0)</f>
        <v>23/3</v>
      </c>
      <c r="AQ121" s="295"/>
      <c r="AT121" s="140"/>
      <c r="AV121" s="283"/>
      <c r="AW121" s="283"/>
      <c r="BB121" s="178"/>
      <c r="BC121" s="179"/>
      <c r="BD121" s="180"/>
    </row>
    <row r="122" spans="1:56" x14ac:dyDescent="0.35">
      <c r="A122" s="139"/>
      <c r="AT122" s="140"/>
      <c r="AV122" s="283"/>
      <c r="AW122" s="283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296"/>
      <c r="AW123" s="296"/>
    </row>
    <row r="124" spans="1:56" x14ac:dyDescent="0.35">
      <c r="A124" s="139"/>
      <c r="B124" s="177" t="s">
        <v>576</v>
      </c>
      <c r="C124" s="177" t="s">
        <v>577</v>
      </c>
      <c r="D124" s="291">
        <f>VLOOKUP(B123,'[80]Location Status'!$A$7:$D$178,4,0)</f>
        <v>425</v>
      </c>
      <c r="E124" s="292"/>
      <c r="F124" s="177" t="s">
        <v>576</v>
      </c>
      <c r="G124" s="177" t="s">
        <v>577</v>
      </c>
      <c r="H124" s="291">
        <f>VLOOKUP(F123,'[80]Location Status'!$A$7:$D$178,4,0)</f>
        <v>356.40600000000001</v>
      </c>
      <c r="I124" s="292"/>
      <c r="J124" s="177" t="s">
        <v>576</v>
      </c>
      <c r="K124" s="177" t="s">
        <v>577</v>
      </c>
      <c r="L124" s="291">
        <f>VLOOKUP(J123,'[80]Location Status'!$A$7:$D$178,4,0)</f>
        <v>409.00400000000002</v>
      </c>
      <c r="M124" s="292"/>
      <c r="N124" s="177" t="s">
        <v>576</v>
      </c>
      <c r="O124" s="177" t="s">
        <v>577</v>
      </c>
      <c r="P124" s="291">
        <f>VLOOKUP(N123,'[80]Location Status'!$A$7:$D$178,4,0)</f>
        <v>416</v>
      </c>
      <c r="Q124" s="292"/>
      <c r="R124" s="177" t="s">
        <v>576</v>
      </c>
      <c r="S124" s="177" t="s">
        <v>577</v>
      </c>
      <c r="T124" s="291">
        <f>VLOOKUP(R123,'[80]Location Status'!$A$7:$D$178,4,0)</f>
        <v>419</v>
      </c>
      <c r="U124" s="292"/>
      <c r="V124" s="177" t="s">
        <v>576</v>
      </c>
      <c r="W124" s="177" t="s">
        <v>577</v>
      </c>
      <c r="X124" s="291">
        <f>VLOOKUP(V123,'[80]Location Status'!$A$7:$D$178,4,0)</f>
        <v>413</v>
      </c>
      <c r="Y124" s="292"/>
      <c r="Z124" s="177" t="s">
        <v>576</v>
      </c>
      <c r="AA124" s="177" t="s">
        <v>577</v>
      </c>
      <c r="AB124" s="291">
        <f>VLOOKUP(Z123,'[80]Location Status'!$A$7:$D$178,4,0)</f>
        <v>315.50799999999998</v>
      </c>
      <c r="AC124" s="292"/>
      <c r="AD124" s="177" t="s">
        <v>576</v>
      </c>
      <c r="AE124" s="177" t="s">
        <v>577</v>
      </c>
      <c r="AF124" s="291">
        <f>VLOOKUP(AD123,'[80]Location Status'!$A$7:$D$178,4,0)</f>
        <v>431.00200000000001</v>
      </c>
      <c r="AG124" s="292"/>
      <c r="AH124" s="177" t="s">
        <v>576</v>
      </c>
      <c r="AI124" s="177" t="s">
        <v>577</v>
      </c>
      <c r="AJ124" s="291">
        <f>VLOOKUP(AH123,'[80]Location Status'!$A$7:$D$178,4,0)</f>
        <v>409</v>
      </c>
      <c r="AK124" s="292"/>
      <c r="AL124" s="177" t="s">
        <v>576</v>
      </c>
      <c r="AM124" s="177" t="s">
        <v>577</v>
      </c>
      <c r="AN124" s="291">
        <f>VLOOKUP(AL123,'[80]Location Status'!$A$7:$D$178,4,0)</f>
        <v>428</v>
      </c>
      <c r="AO124" s="292"/>
      <c r="AP124" s="177" t="s">
        <v>576</v>
      </c>
      <c r="AQ124" s="177" t="s">
        <v>577</v>
      </c>
      <c r="AR124" s="291">
        <f>VLOOKUP(AP123,'[80]Location Status'!$A$7:$D$178,4,0)</f>
        <v>412</v>
      </c>
      <c r="AS124" s="292"/>
      <c r="AT124" s="185"/>
      <c r="AV124" s="283">
        <f>D124+H124+L124+P124+T124+X124+AB124+AF124+AJ124+AN124+AR124</f>
        <v>4433.92</v>
      </c>
      <c r="AW124" s="283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283"/>
      <c r="AW125" s="283"/>
    </row>
    <row r="126" spans="1:56" x14ac:dyDescent="0.35">
      <c r="A126" s="139"/>
      <c r="B126" s="288" t="s">
        <v>441</v>
      </c>
      <c r="C126" s="288"/>
      <c r="F126" s="288" t="s">
        <v>441</v>
      </c>
      <c r="G126" s="288"/>
      <c r="J126" s="288" t="s">
        <v>441</v>
      </c>
      <c r="K126" s="288"/>
      <c r="N126" s="288" t="s">
        <v>441</v>
      </c>
      <c r="O126" s="288"/>
      <c r="R126" s="288" t="s">
        <v>441</v>
      </c>
      <c r="S126" s="288"/>
      <c r="V126" s="288" t="s">
        <v>441</v>
      </c>
      <c r="W126" s="288"/>
      <c r="Z126" s="288" t="s">
        <v>441</v>
      </c>
      <c r="AA126" s="288"/>
      <c r="AD126" s="288" t="s">
        <v>441</v>
      </c>
      <c r="AE126" s="288"/>
      <c r="AH126" s="288" t="s">
        <v>441</v>
      </c>
      <c r="AI126" s="288"/>
      <c r="AL126" s="288" t="s">
        <v>441</v>
      </c>
      <c r="AM126" s="288"/>
      <c r="AP126" s="288" t="s">
        <v>599</v>
      </c>
      <c r="AQ126" s="288"/>
      <c r="AT126" s="140"/>
      <c r="AV126" s="283"/>
      <c r="AW126" s="283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283"/>
      <c r="AW127" s="283"/>
      <c r="BB127" s="179"/>
      <c r="BC127" s="179"/>
      <c r="BD127" s="180"/>
    </row>
    <row r="128" spans="1:56" x14ac:dyDescent="0.35">
      <c r="A128" s="139"/>
      <c r="AT128" s="140"/>
      <c r="AV128" s="283"/>
      <c r="AW128" s="283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283"/>
      <c r="AW129" s="283"/>
    </row>
    <row r="130" spans="1:56" x14ac:dyDescent="0.35">
      <c r="A130" s="139"/>
      <c r="B130" s="294" t="str">
        <f>VLOOKUP(B132,'[80]Location Status'!$A$7:$D$178,2,0)</f>
        <v>23/4</v>
      </c>
      <c r="C130" s="295"/>
      <c r="F130" s="294" t="str">
        <f>VLOOKUP(F132,'[80]Location Status'!$A$7:$D$178,2,0)</f>
        <v>23/5</v>
      </c>
      <c r="G130" s="295"/>
      <c r="J130" s="294" t="str">
        <f>VLOOKUP(J132,'[80]Location Status'!$A$7:$D$178,2,0)</f>
        <v>23/6</v>
      </c>
      <c r="K130" s="295"/>
      <c r="N130" s="294" t="str">
        <f>VLOOKUP(N132,'[80]Location Status'!$A$7:$D$178,2,0)</f>
        <v>23/7</v>
      </c>
      <c r="O130" s="295"/>
      <c r="R130" s="294" t="str">
        <f>VLOOKUP(R132,'[80]Location Status'!$A$7:$D$178,2,0)</f>
        <v>24/0</v>
      </c>
      <c r="S130" s="295"/>
      <c r="V130" s="294" t="str">
        <f>VLOOKUP(V132,'[80]Location Status'!$A$7:$D$178,2,0)</f>
        <v>24/1</v>
      </c>
      <c r="W130" s="295"/>
      <c r="Z130" s="294" t="str">
        <f>VLOOKUP(Z132,'[80]Location Status'!$A$7:$D$178,2,0)</f>
        <v>24/2.</v>
      </c>
      <c r="AA130" s="295"/>
      <c r="AD130" s="294" t="str">
        <f>VLOOKUP(AD132,'[80]Location Status'!$A$7:$D$178,2,0)</f>
        <v>25/0</v>
      </c>
      <c r="AE130" s="295"/>
      <c r="AH130" s="294" t="str">
        <f>VLOOKUP(AH132,'[80]Location Status'!$A$7:$D$178,2,0)</f>
        <v>25/1</v>
      </c>
      <c r="AI130" s="295"/>
      <c r="AL130" s="294" t="str">
        <f>VLOOKUP(AL132,'[80]Location Status'!$A$7:$D$178,2,0)</f>
        <v>25/2.</v>
      </c>
      <c r="AM130" s="295"/>
      <c r="AP130" s="294" t="str">
        <f>VLOOKUP(AP132,'[80]Location Status'!$A$7:$D$178,2,0)</f>
        <v>25/3.</v>
      </c>
      <c r="AQ130" s="295"/>
      <c r="AT130" s="140"/>
      <c r="AV130" s="283"/>
      <c r="AW130" s="283"/>
      <c r="BB130" s="178"/>
      <c r="BC130" s="179"/>
      <c r="BD130" s="180"/>
    </row>
    <row r="131" spans="1:56" x14ac:dyDescent="0.35">
      <c r="A131" s="139"/>
      <c r="AT131" s="140"/>
      <c r="AV131" s="283"/>
      <c r="AW131" s="283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296"/>
      <c r="AW132" s="296"/>
    </row>
    <row r="133" spans="1:56" x14ac:dyDescent="0.35">
      <c r="A133" s="139"/>
      <c r="B133" s="177" t="s">
        <v>576</v>
      </c>
      <c r="C133" s="177" t="s">
        <v>577</v>
      </c>
      <c r="D133" s="294">
        <f>VLOOKUP(B132,'[80]Location Status'!$A$7:$D$178,4,0)</f>
        <v>408</v>
      </c>
      <c r="E133" s="295"/>
      <c r="F133" s="177" t="s">
        <v>576</v>
      </c>
      <c r="G133" s="177" t="s">
        <v>577</v>
      </c>
      <c r="H133" s="294">
        <f>VLOOKUP(F132,'[80]Location Status'!$A$7:$D$178,4,0)</f>
        <v>362</v>
      </c>
      <c r="I133" s="295"/>
      <c r="J133" s="177" t="s">
        <v>576</v>
      </c>
      <c r="K133" s="177" t="s">
        <v>577</v>
      </c>
      <c r="L133" s="291">
        <f>VLOOKUP(J132,'[80]Location Status'!$A$7:$D$178,4,0)</f>
        <v>303</v>
      </c>
      <c r="M133" s="292"/>
      <c r="N133" s="177" t="s">
        <v>576</v>
      </c>
      <c r="O133" s="177" t="s">
        <v>577</v>
      </c>
      <c r="P133" s="291">
        <f>VLOOKUP(N132,'[80]Location Status'!$A$7:$D$178,4,0)</f>
        <v>336.96199999999999</v>
      </c>
      <c r="Q133" s="292"/>
      <c r="R133" s="177" t="s">
        <v>576</v>
      </c>
      <c r="S133" s="177" t="s">
        <v>577</v>
      </c>
      <c r="T133" s="291">
        <f>VLOOKUP(R132,'[80]Location Status'!$A$7:$D$178,4,0)</f>
        <v>431.99799999999999</v>
      </c>
      <c r="U133" s="292"/>
      <c r="V133" s="177" t="s">
        <v>576</v>
      </c>
      <c r="W133" s="177" t="s">
        <v>577</v>
      </c>
      <c r="X133" s="291">
        <f>VLOOKUP(V132,'[80]Location Status'!$A$7:$D$178,4,0)</f>
        <v>567</v>
      </c>
      <c r="Y133" s="292"/>
      <c r="Z133" s="177" t="s">
        <v>576</v>
      </c>
      <c r="AA133" s="177" t="s">
        <v>577</v>
      </c>
      <c r="AB133" s="291">
        <f>VLOOKUP(Z132,'[80]Location Status'!$A$7:$D$178,4,0)</f>
        <v>543.55399999999997</v>
      </c>
      <c r="AC133" s="292"/>
      <c r="AD133" s="177" t="s">
        <v>576</v>
      </c>
      <c r="AE133" s="177" t="s">
        <v>577</v>
      </c>
      <c r="AF133" s="294">
        <f>VLOOKUP(AD132,'[80]Location Status'!$A$7:$D$178,4,0)</f>
        <v>429</v>
      </c>
      <c r="AG133" s="295"/>
      <c r="AH133" s="177" t="s">
        <v>576</v>
      </c>
      <c r="AI133" s="177" t="s">
        <v>577</v>
      </c>
      <c r="AJ133" s="294">
        <f>VLOOKUP(AH132,'[80]Location Status'!$A$7:$D$178,4,0)</f>
        <v>346</v>
      </c>
      <c r="AK133" s="295"/>
      <c r="AL133" s="177" t="s">
        <v>576</v>
      </c>
      <c r="AM133" s="177" t="s">
        <v>577</v>
      </c>
      <c r="AN133" s="294">
        <f>VLOOKUP(AL132,'[80]Location Status'!$A$7:$D$178,4,0)</f>
        <v>381</v>
      </c>
      <c r="AO133" s="295"/>
      <c r="AP133" s="177" t="s">
        <v>576</v>
      </c>
      <c r="AQ133" s="177" t="s">
        <v>577</v>
      </c>
      <c r="AR133" s="294">
        <f>VLOOKUP(AP132,'[80]Location Status'!$A$7:$D$178,4,0)</f>
        <v>394</v>
      </c>
      <c r="AS133" s="295"/>
      <c r="AT133" s="140"/>
      <c r="AV133" s="283">
        <f>D133+H133+L133+P133+T133+X133+AB133+AF133+AJ133+AN133+AR133</f>
        <v>4502.5140000000001</v>
      </c>
      <c r="AW133" s="283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283"/>
      <c r="AW134" s="283"/>
    </row>
    <row r="135" spans="1:56" x14ac:dyDescent="0.35">
      <c r="A135" s="139"/>
      <c r="B135" s="288" t="s">
        <v>441</v>
      </c>
      <c r="C135" s="288"/>
      <c r="F135" s="288" t="s">
        <v>441</v>
      </c>
      <c r="G135" s="288"/>
      <c r="J135" s="288" t="s">
        <v>441</v>
      </c>
      <c r="K135" s="288"/>
      <c r="N135" s="288" t="s">
        <v>441</v>
      </c>
      <c r="O135" s="288"/>
      <c r="R135" s="275" t="s">
        <v>441</v>
      </c>
      <c r="S135" s="275"/>
      <c r="V135" s="289" t="s">
        <v>595</v>
      </c>
      <c r="W135" s="290"/>
      <c r="Z135" s="288" t="s">
        <v>441</v>
      </c>
      <c r="AA135" s="288"/>
      <c r="AD135" s="289" t="s">
        <v>595</v>
      </c>
      <c r="AE135" s="290"/>
      <c r="AH135" s="275"/>
      <c r="AI135" s="275"/>
      <c r="AL135" s="275"/>
      <c r="AM135" s="275"/>
      <c r="AP135" s="288" t="s">
        <v>441</v>
      </c>
      <c r="AQ135" s="288"/>
      <c r="AT135" s="140"/>
      <c r="AV135" s="283"/>
      <c r="AW135" s="283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283"/>
      <c r="AW136" s="283"/>
      <c r="BB136" s="179"/>
      <c r="BC136" s="179"/>
      <c r="BD136" s="180"/>
    </row>
    <row r="137" spans="1:56" x14ac:dyDescent="0.35">
      <c r="A137" s="139"/>
      <c r="C137" s="182"/>
      <c r="AT137" s="140"/>
      <c r="AV137" s="283"/>
      <c r="AW137" s="283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283"/>
      <c r="AW138" s="283"/>
    </row>
    <row r="139" spans="1:56" x14ac:dyDescent="0.35">
      <c r="A139" s="139"/>
      <c r="B139" s="294" t="str">
        <f>VLOOKUP(B141,'[80]Location Status'!$A$7:$D$178,2,0)</f>
        <v>25/4</v>
      </c>
      <c r="C139" s="295"/>
      <c r="F139" s="294" t="str">
        <f>VLOOKUP(F141,'[80]Location Status'!$A$7:$D$178,2,0)</f>
        <v>26/0</v>
      </c>
      <c r="G139" s="295"/>
      <c r="J139" s="294" t="str">
        <f>VLOOKUP(J141,'[80]Location Status'!$A$7:$D$178,2,0)</f>
        <v>26/1</v>
      </c>
      <c r="K139" s="295"/>
      <c r="N139" s="294" t="str">
        <f>VLOOKUP(N141,'[80]Location Status'!$A$7:$D$178,2,0)</f>
        <v>26/2</v>
      </c>
      <c r="O139" s="295"/>
      <c r="R139" s="294" t="str">
        <f>VLOOKUP(R141,'[80]Location Status'!$A$7:$D$178,2,0)</f>
        <v>26/3</v>
      </c>
      <c r="S139" s="295"/>
      <c r="V139" s="294" t="str">
        <f>VLOOKUP(V141,'[80]Location Status'!$A$7:$D$178,2,0)</f>
        <v>26/4</v>
      </c>
      <c r="W139" s="295"/>
      <c r="Z139" s="294" t="str">
        <f>VLOOKUP(Z141,'[80]Location Status'!$A$7:$D$178,2,0)</f>
        <v>26/5</v>
      </c>
      <c r="AA139" s="295"/>
      <c r="AD139" s="294" t="str">
        <f>VLOOKUP(AD141,'[80]Location Status'!$A$7:$D$178,2,0)</f>
        <v>26/6</v>
      </c>
      <c r="AE139" s="295"/>
      <c r="AH139" s="294" t="str">
        <f>VLOOKUP(AH141,'[80]Location Status'!$A$7:$D$178,2,0)</f>
        <v>26/7</v>
      </c>
      <c r="AI139" s="295"/>
      <c r="AL139" s="294" t="str">
        <f>VLOOKUP(AL141,'[80]Location Status'!$A$7:$D$178,2,0)</f>
        <v>26/8</v>
      </c>
      <c r="AM139" s="295"/>
      <c r="AP139" s="294" t="str">
        <f>VLOOKUP(AP141,'[80]Location Status'!$A$7:$D$178,2,0)</f>
        <v>26/9</v>
      </c>
      <c r="AQ139" s="295"/>
      <c r="AT139" s="140"/>
      <c r="AV139" s="283"/>
      <c r="AW139" s="283"/>
      <c r="BB139" s="178"/>
      <c r="BC139" s="179"/>
      <c r="BD139" s="180"/>
    </row>
    <row r="140" spans="1:56" x14ac:dyDescent="0.35">
      <c r="A140" s="139"/>
      <c r="AT140" s="140"/>
      <c r="AV140" s="283"/>
      <c r="AW140" s="283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296"/>
      <c r="AW141" s="296"/>
    </row>
    <row r="142" spans="1:56" x14ac:dyDescent="0.35">
      <c r="A142" s="139"/>
      <c r="B142" s="177" t="s">
        <v>576</v>
      </c>
      <c r="C142" s="177" t="s">
        <v>577</v>
      </c>
      <c r="D142" s="291">
        <f>VLOOKUP(B141,'[80]Location Status'!$A$7:$D$178,4,0)</f>
        <v>356.86900000000003</v>
      </c>
      <c r="E142" s="292"/>
      <c r="F142" s="177" t="s">
        <v>576</v>
      </c>
      <c r="G142" s="177" t="s">
        <v>577</v>
      </c>
      <c r="H142" s="291">
        <f>VLOOKUP(F141,'[80]Location Status'!$A$7:$D$178,4,0)</f>
        <v>438</v>
      </c>
      <c r="I142" s="292"/>
      <c r="J142" s="177" t="s">
        <v>576</v>
      </c>
      <c r="K142" s="177" t="s">
        <v>577</v>
      </c>
      <c r="L142" s="291">
        <f>VLOOKUP(J141,'[80]Location Status'!$A$7:$D$178,4,0)</f>
        <v>399</v>
      </c>
      <c r="M142" s="292"/>
      <c r="N142" s="177" t="s">
        <v>576</v>
      </c>
      <c r="O142" s="177" t="s">
        <v>577</v>
      </c>
      <c r="P142" s="291">
        <f>VLOOKUP(N141,'[80]Location Status'!$A$7:$D$178,4,0)</f>
        <v>347</v>
      </c>
      <c r="Q142" s="292"/>
      <c r="R142" s="177" t="s">
        <v>576</v>
      </c>
      <c r="S142" s="177" t="s">
        <v>577</v>
      </c>
      <c r="T142" s="291">
        <f>VLOOKUP(R141,'[80]Location Status'!$A$7:$D$178,4,0)</f>
        <v>400</v>
      </c>
      <c r="U142" s="292"/>
      <c r="V142" s="177" t="s">
        <v>576</v>
      </c>
      <c r="W142" s="177" t="s">
        <v>577</v>
      </c>
      <c r="X142" s="291">
        <f>VLOOKUP(V141,'[80]Location Status'!$A$7:$D$178,4,0)</f>
        <v>375</v>
      </c>
      <c r="Y142" s="292"/>
      <c r="Z142" s="177" t="s">
        <v>576</v>
      </c>
      <c r="AA142" s="177" t="s">
        <v>577</v>
      </c>
      <c r="AB142" s="291">
        <f>VLOOKUP(Z141,'[80]Location Status'!$A$7:$D$178,4,0)</f>
        <v>416</v>
      </c>
      <c r="AC142" s="292"/>
      <c r="AD142" s="177" t="s">
        <v>576</v>
      </c>
      <c r="AE142" s="177" t="s">
        <v>577</v>
      </c>
      <c r="AF142" s="291">
        <f>VLOOKUP(AD141,'[80]Location Status'!$A$7:$D$178,4,0)</f>
        <v>408</v>
      </c>
      <c r="AG142" s="292"/>
      <c r="AH142" s="177" t="s">
        <v>576</v>
      </c>
      <c r="AI142" s="177" t="s">
        <v>577</v>
      </c>
      <c r="AJ142" s="291">
        <f>VLOOKUP(AH141,'[80]Location Status'!$A$7:$D$178,4,0)</f>
        <v>404</v>
      </c>
      <c r="AK142" s="292"/>
      <c r="AL142" s="177" t="s">
        <v>576</v>
      </c>
      <c r="AM142" s="177" t="s">
        <v>577</v>
      </c>
      <c r="AN142" s="291">
        <f>VLOOKUP(AL141,'[80]Location Status'!$A$7:$D$178,4,0)</f>
        <v>391</v>
      </c>
      <c r="AO142" s="292"/>
      <c r="AP142" s="177" t="s">
        <v>576</v>
      </c>
      <c r="AQ142" s="177" t="s">
        <v>577</v>
      </c>
      <c r="AR142" s="291">
        <f>VLOOKUP(AP141,'[80]Location Status'!$A$7:$D$178,4,0)</f>
        <v>371</v>
      </c>
      <c r="AS142" s="292"/>
      <c r="AT142" s="140"/>
      <c r="AV142" s="283">
        <f>D142+H142+L142+P142+T142+X142+AB142+AF142+AJ142+AN142+AR142</f>
        <v>4305.8690000000006</v>
      </c>
      <c r="AW142" s="283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283"/>
      <c r="AW143" s="283"/>
    </row>
    <row r="144" spans="1:56" x14ac:dyDescent="0.35">
      <c r="A144" s="139"/>
      <c r="B144" s="288" t="s">
        <v>441</v>
      </c>
      <c r="C144" s="288"/>
      <c r="F144" s="288" t="s">
        <v>441</v>
      </c>
      <c r="G144" s="288"/>
      <c r="J144" s="288" t="s">
        <v>441</v>
      </c>
      <c r="K144" s="288"/>
      <c r="N144" s="275"/>
      <c r="O144" s="275"/>
      <c r="R144" s="288" t="s">
        <v>441</v>
      </c>
      <c r="S144" s="288"/>
      <c r="V144" s="288" t="s">
        <v>441</v>
      </c>
      <c r="W144" s="288"/>
      <c r="Z144" s="288" t="s">
        <v>599</v>
      </c>
      <c r="AA144" s="288"/>
      <c r="AD144" s="288" t="s">
        <v>441</v>
      </c>
      <c r="AE144" s="288"/>
      <c r="AH144" s="289" t="s">
        <v>595</v>
      </c>
      <c r="AI144" s="290"/>
      <c r="AL144" s="289" t="s">
        <v>595</v>
      </c>
      <c r="AM144" s="290"/>
      <c r="AP144" s="288" t="s">
        <v>441</v>
      </c>
      <c r="AQ144" s="288"/>
      <c r="AT144" s="140"/>
      <c r="AV144" s="283"/>
      <c r="AW144" s="283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283"/>
      <c r="AW145" s="283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283"/>
      <c r="AW146" s="283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283"/>
      <c r="AW147" s="283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283"/>
      <c r="AW148" s="283"/>
    </row>
    <row r="149" spans="1:56" x14ac:dyDescent="0.35">
      <c r="A149" s="139"/>
      <c r="B149" s="294" t="str">
        <f>VLOOKUP(B151,'[80]Location Status'!$A$7:$D$178,2,0)</f>
        <v>26/10</v>
      </c>
      <c r="C149" s="295"/>
      <c r="F149" s="294" t="str">
        <f>VLOOKUP(F151,'[80]Location Status'!$A$7:$D$178,2,0)</f>
        <v>27/0</v>
      </c>
      <c r="G149" s="295"/>
      <c r="J149" s="294" t="str">
        <f>VLOOKUP(J151,'[80]Location Status'!$A$7:$D$178,2,0)</f>
        <v>27/1</v>
      </c>
      <c r="K149" s="295"/>
      <c r="N149" s="294" t="str">
        <f>VLOOKUP(N151,'[80]Location Status'!$A$7:$D$178,2,0)</f>
        <v>28/0</v>
      </c>
      <c r="O149" s="295"/>
      <c r="R149" s="294" t="str">
        <f>VLOOKUP(R151,'[80]Location Status'!$A$7:$D$178,2,0)</f>
        <v>28/1</v>
      </c>
      <c r="S149" s="295"/>
      <c r="V149" s="294" t="str">
        <f>VLOOKUP(V151,'[80]Location Status'!$A$7:$D$178,2,0)</f>
        <v>29/0</v>
      </c>
      <c r="W149" s="295"/>
      <c r="Z149" s="294" t="str">
        <f>VLOOKUP(Z151,'[80]Location Status'!$A$7:$D$178,2,0)</f>
        <v>29/1</v>
      </c>
      <c r="AA149" s="295"/>
      <c r="AD149" s="294" t="str">
        <f>VLOOKUP(AD151,'[80]Location Status'!$A$7:$D$178,2,0)</f>
        <v>29/2</v>
      </c>
      <c r="AE149" s="295"/>
      <c r="AH149" s="294" t="str">
        <f>VLOOKUP(AH151,'[80]Location Status'!$A$7:$D$178,2,0)</f>
        <v>30/0</v>
      </c>
      <c r="AI149" s="295"/>
      <c r="AL149" s="294" t="str">
        <f>VLOOKUP(AL151,'[80]Location Status'!$A$7:$D$178,2,0)</f>
        <v>30/1</v>
      </c>
      <c r="AM149" s="295"/>
      <c r="AP149" s="294" t="str">
        <f>VLOOKUP(AP151,'[80]Location Status'!$A$7:$D$178,2,0)</f>
        <v>30/2</v>
      </c>
      <c r="AQ149" s="295"/>
      <c r="AT149" s="140"/>
      <c r="AV149" s="283"/>
      <c r="AW149" s="283"/>
      <c r="BB149" s="178"/>
      <c r="BC149" s="179"/>
      <c r="BD149" s="180"/>
    </row>
    <row r="150" spans="1:56" x14ac:dyDescent="0.35">
      <c r="A150" s="139"/>
      <c r="AT150" s="140"/>
      <c r="AV150" s="283"/>
      <c r="AW150" s="283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296"/>
      <c r="AW151" s="296"/>
    </row>
    <row r="152" spans="1:56" x14ac:dyDescent="0.35">
      <c r="A152" s="139"/>
      <c r="B152" s="151" t="s">
        <v>576</v>
      </c>
      <c r="C152" s="151" t="s">
        <v>577</v>
      </c>
      <c r="D152" s="291">
        <f>VLOOKUP(B151,'[80]Location Status'!$A$7:$D$178,4,0)</f>
        <v>391.18900000000002</v>
      </c>
      <c r="E152" s="292"/>
      <c r="F152" s="177" t="s">
        <v>576</v>
      </c>
      <c r="G152" s="177" t="s">
        <v>577</v>
      </c>
      <c r="H152" s="291">
        <f>VLOOKUP(F151,'[80]Location Status'!$A$7:$D$178,4,0)</f>
        <v>412</v>
      </c>
      <c r="I152" s="292"/>
      <c r="J152" s="177" t="s">
        <v>576</v>
      </c>
      <c r="K152" s="177" t="s">
        <v>577</v>
      </c>
      <c r="L152" s="291">
        <f>VLOOKUP(J151,'[80]Location Status'!$A$7:$D$178,4,0)</f>
        <v>384.05200000000002</v>
      </c>
      <c r="M152" s="292"/>
      <c r="N152" s="177" t="s">
        <v>576</v>
      </c>
      <c r="O152" s="177" t="s">
        <v>577</v>
      </c>
      <c r="P152" s="291">
        <f>VLOOKUP(N151,'[80]Location Status'!$A$7:$D$178,4,0)</f>
        <v>404</v>
      </c>
      <c r="Q152" s="292"/>
      <c r="R152" s="177" t="s">
        <v>576</v>
      </c>
      <c r="S152" s="177" t="s">
        <v>577</v>
      </c>
      <c r="T152" s="291">
        <f>VLOOKUP(R151,'[80]Location Status'!$A$7:$D$178,4,0)</f>
        <v>261.80599999999998</v>
      </c>
      <c r="U152" s="292"/>
      <c r="V152" s="177" t="s">
        <v>576</v>
      </c>
      <c r="W152" s="177" t="s">
        <v>577</v>
      </c>
      <c r="X152" s="291">
        <f>VLOOKUP(V151,'[80]Location Status'!$A$7:$D$178,4,0)</f>
        <v>358</v>
      </c>
      <c r="Y152" s="292"/>
      <c r="Z152" s="177" t="s">
        <v>576</v>
      </c>
      <c r="AA152" s="177" t="s">
        <v>577</v>
      </c>
      <c r="AB152" s="291">
        <f>VLOOKUP(Z151,'[80]Location Status'!$A$7:$D$178,4,0)</f>
        <v>419</v>
      </c>
      <c r="AC152" s="292"/>
      <c r="AD152" s="177" t="s">
        <v>576</v>
      </c>
      <c r="AE152" s="177" t="s">
        <v>577</v>
      </c>
      <c r="AF152" s="291">
        <f>VLOOKUP(AD151,'[80]Location Status'!$A$7:$D$178,4,0)</f>
        <v>367.80799999999999</v>
      </c>
      <c r="AG152" s="292"/>
      <c r="AH152" s="177" t="s">
        <v>576</v>
      </c>
      <c r="AI152" s="177" t="s">
        <v>577</v>
      </c>
      <c r="AJ152" s="291">
        <f>VLOOKUP(AH151,'[80]Location Status'!$A$7:$D$178,4,0)</f>
        <v>409.00299999999999</v>
      </c>
      <c r="AK152" s="292"/>
      <c r="AL152" s="177" t="s">
        <v>576</v>
      </c>
      <c r="AM152" s="177" t="s">
        <v>577</v>
      </c>
      <c r="AN152" s="291">
        <f>VLOOKUP(AL151,'[80]Location Status'!$A$7:$D$178,4,0)</f>
        <v>343</v>
      </c>
      <c r="AO152" s="292"/>
      <c r="AP152" s="177" t="s">
        <v>576</v>
      </c>
      <c r="AQ152" s="177" t="s">
        <v>577</v>
      </c>
      <c r="AR152" s="291">
        <f>VLOOKUP(AP151,'[80]Location Status'!$A$7:$D$178,4,0)</f>
        <v>394</v>
      </c>
      <c r="AS152" s="292"/>
      <c r="AT152" s="140"/>
      <c r="AV152" s="283">
        <f>D152+H152+L152+P152+T152+X152+AB152+AF152+AJ152+AN152+AR152</f>
        <v>4143.8580000000002</v>
      </c>
      <c r="AW152" s="283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283"/>
      <c r="AW153" s="283"/>
    </row>
    <row r="154" spans="1:56" x14ac:dyDescent="0.35">
      <c r="A154" s="139"/>
      <c r="B154" s="289" t="s">
        <v>595</v>
      </c>
      <c r="C154" s="290"/>
      <c r="F154" s="289" t="s">
        <v>595</v>
      </c>
      <c r="G154" s="290"/>
      <c r="J154" s="288" t="s">
        <v>441</v>
      </c>
      <c r="K154" s="288"/>
      <c r="N154" s="289" t="s">
        <v>595</v>
      </c>
      <c r="O154" s="290"/>
      <c r="R154" s="275"/>
      <c r="S154" s="275"/>
      <c r="V154" s="288" t="s">
        <v>441</v>
      </c>
      <c r="W154" s="288"/>
      <c r="Z154" s="288" t="s">
        <v>441</v>
      </c>
      <c r="AA154" s="288"/>
      <c r="AD154" s="288" t="s">
        <v>441</v>
      </c>
      <c r="AE154" s="288"/>
      <c r="AH154" s="288" t="s">
        <v>441</v>
      </c>
      <c r="AI154" s="288"/>
      <c r="AL154" s="288" t="s">
        <v>441</v>
      </c>
      <c r="AM154" s="288"/>
      <c r="AP154" s="288" t="s">
        <v>441</v>
      </c>
      <c r="AQ154" s="288"/>
      <c r="AT154" s="140"/>
      <c r="AV154" s="283"/>
      <c r="AW154" s="283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283"/>
      <c r="AW155" s="283"/>
      <c r="BB155" s="179"/>
      <c r="BC155" s="179"/>
      <c r="BD155" s="180"/>
    </row>
    <row r="156" spans="1:56" x14ac:dyDescent="0.35">
      <c r="A156" s="139"/>
      <c r="AT156" s="140"/>
      <c r="AV156" s="283"/>
      <c r="AW156" s="283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283"/>
      <c r="AW157" s="283"/>
    </row>
    <row r="158" spans="1:56" x14ac:dyDescent="0.35">
      <c r="A158" s="139"/>
      <c r="B158" s="294" t="str">
        <f>VLOOKUP(B160,'[80]Location Status'!$A$7:$D$178,2,0)</f>
        <v>30/3</v>
      </c>
      <c r="C158" s="295"/>
      <c r="F158" s="294" t="str">
        <f>VLOOKUP(F160,'[80]Location Status'!$A$7:$D$178,2,0)</f>
        <v>30/4</v>
      </c>
      <c r="G158" s="295"/>
      <c r="J158" s="294" t="str">
        <f>VLOOKUP(J160,'[80]Location Status'!$A$7:$D$178,2,0)</f>
        <v>30/5</v>
      </c>
      <c r="K158" s="295"/>
      <c r="N158" s="294" t="str">
        <f>VLOOKUP(N160,'[80]Location Status'!$A$7:$D$178,2,0)</f>
        <v>31/0</v>
      </c>
      <c r="O158" s="295"/>
      <c r="R158" s="294" t="str">
        <f>VLOOKUP(R160,'[80]Location Status'!$A$7:$D$178,2,0)</f>
        <v>31/1</v>
      </c>
      <c r="S158" s="295"/>
      <c r="V158" s="294" t="str">
        <f>VLOOKUP(V160,'[80]Location Status'!$A$7:$D$178,2,0)</f>
        <v>31/2</v>
      </c>
      <c r="W158" s="295"/>
      <c r="Z158" s="294" t="str">
        <f>VLOOKUP(Z160,'[80]Location Status'!$A$7:$D$178,2,0)</f>
        <v xml:space="preserve">32/0 </v>
      </c>
      <c r="AA158" s="295"/>
      <c r="AD158" s="294" t="str">
        <f>VLOOKUP(AD160,'[80]Location Status'!$A$7:$D$178,2,0)</f>
        <v>32/1</v>
      </c>
      <c r="AE158" s="295"/>
      <c r="AH158" s="294" t="str">
        <f>VLOOKUP(AH160,'[80]Location Status'!$A$7:$D$178,2,0)</f>
        <v>32/2</v>
      </c>
      <c r="AI158" s="295"/>
      <c r="AL158" s="294" t="str">
        <f>VLOOKUP(AL160,'[80]Location Status'!$A$7:$D$178,2,0)</f>
        <v>33/0</v>
      </c>
      <c r="AM158" s="295"/>
      <c r="AP158" s="167"/>
      <c r="AQ158" s="166"/>
      <c r="AT158" s="140"/>
      <c r="AV158" s="283"/>
      <c r="AW158" s="283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283"/>
      <c r="AW159" s="283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296"/>
      <c r="AW160" s="296"/>
    </row>
    <row r="161" spans="1:56" x14ac:dyDescent="0.35">
      <c r="A161" s="139"/>
      <c r="B161" s="151" t="s">
        <v>576</v>
      </c>
      <c r="C161" s="151" t="s">
        <v>577</v>
      </c>
      <c r="D161" s="294">
        <f>VLOOKUP(B160,'[80]Location Status'!$A$7:$D$178,4,0)</f>
        <v>403</v>
      </c>
      <c r="E161" s="295"/>
      <c r="F161" s="151" t="s">
        <v>576</v>
      </c>
      <c r="G161" s="151" t="s">
        <v>577</v>
      </c>
      <c r="H161" s="291">
        <f>VLOOKUP(F160,'[80]Location Status'!$A$7:$D$178,4,0)</f>
        <v>350</v>
      </c>
      <c r="I161" s="292"/>
      <c r="J161" s="177" t="s">
        <v>576</v>
      </c>
      <c r="K161" s="177" t="s">
        <v>577</v>
      </c>
      <c r="L161" s="291">
        <f>VLOOKUP(J160,'[80]Location Status'!$A$7:$D$178,4,0)</f>
        <v>354.815</v>
      </c>
      <c r="M161" s="292"/>
      <c r="N161" s="177" t="s">
        <v>576</v>
      </c>
      <c r="O161" s="177" t="s">
        <v>577</v>
      </c>
      <c r="P161" s="291">
        <f>VLOOKUP(N160,'[80]Location Status'!$A$7:$D$178,4,0)</f>
        <v>363</v>
      </c>
      <c r="Q161" s="292"/>
      <c r="R161" s="177" t="s">
        <v>576</v>
      </c>
      <c r="S161" s="177" t="s">
        <v>577</v>
      </c>
      <c r="T161" s="291">
        <f>VLOOKUP(R160,'[80]Location Status'!$A$7:$D$178,4,0)</f>
        <v>437</v>
      </c>
      <c r="U161" s="292"/>
      <c r="V161" s="177" t="s">
        <v>576</v>
      </c>
      <c r="W161" s="177" t="s">
        <v>577</v>
      </c>
      <c r="X161" s="291">
        <f>VLOOKUP(V160,'[80]Location Status'!$A$7:$D$178,4,0)</f>
        <v>347.61599999999999</v>
      </c>
      <c r="Y161" s="292"/>
      <c r="Z161" s="177" t="s">
        <v>576</v>
      </c>
      <c r="AA161" s="177" t="s">
        <v>577</v>
      </c>
      <c r="AB161" s="291">
        <f>VLOOKUP(Z160,'[80]Location Status'!$A$7:$D$178,4,0)</f>
        <v>400</v>
      </c>
      <c r="AC161" s="292"/>
      <c r="AD161" s="176" t="s">
        <v>576</v>
      </c>
      <c r="AE161" s="176" t="s">
        <v>577</v>
      </c>
      <c r="AF161" s="291">
        <f>VLOOKUP(AD160,'[80]Location Status'!$A$7:$D$178,4,0)</f>
        <v>439</v>
      </c>
      <c r="AG161" s="292"/>
      <c r="AH161" s="177" t="s">
        <v>576</v>
      </c>
      <c r="AI161" s="177" t="s">
        <v>577</v>
      </c>
      <c r="AJ161" s="291">
        <f>VLOOKUP(AH160,'[80]Location Status'!$A$7:$D$178,4,0)</f>
        <v>343.60700000000003</v>
      </c>
      <c r="AK161" s="292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293">
        <f>D161+H161+L161+P161+T161+X161+AB161+AF161+AJ161+AN161+AR161</f>
        <v>3438.038</v>
      </c>
      <c r="AW161" s="293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2" t="s">
        <v>580</v>
      </c>
      <c r="AE162" s="152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283"/>
      <c r="AW162" s="283"/>
    </row>
    <row r="163" spans="1:56" x14ac:dyDescent="0.35">
      <c r="A163" s="139"/>
      <c r="B163" s="289" t="s">
        <v>595</v>
      </c>
      <c r="C163" s="290"/>
      <c r="F163" s="288" t="s">
        <v>441</v>
      </c>
      <c r="G163" s="288"/>
      <c r="J163" s="288" t="s">
        <v>441</v>
      </c>
      <c r="K163" s="288"/>
      <c r="N163" s="288" t="s">
        <v>441</v>
      </c>
      <c r="O163" s="288"/>
      <c r="R163" s="275"/>
      <c r="S163" s="275"/>
      <c r="V163" s="275"/>
      <c r="W163" s="275"/>
      <c r="Z163" s="288" t="s">
        <v>441</v>
      </c>
      <c r="AA163" s="288"/>
      <c r="AD163" s="275"/>
      <c r="AE163" s="275"/>
      <c r="AH163" s="289" t="s">
        <v>595</v>
      </c>
      <c r="AI163" s="290"/>
      <c r="AL163" s="289" t="s">
        <v>595</v>
      </c>
      <c r="AM163" s="290"/>
      <c r="AP163" s="167"/>
      <c r="AQ163" s="166"/>
      <c r="AT163" s="140"/>
      <c r="AV163" s="283"/>
      <c r="AW163" s="283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283"/>
      <c r="AW164" s="283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283"/>
      <c r="AW165" s="283"/>
    </row>
    <row r="166" spans="1:56" ht="15" thickBot="1" x14ac:dyDescent="0.4"/>
    <row r="167" spans="1:56" ht="15" thickBot="1" x14ac:dyDescent="0.4">
      <c r="A167" s="284" t="s">
        <v>617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6"/>
    </row>
    <row r="168" spans="1:56" ht="0.75" customHeight="1" thickBot="1" x14ac:dyDescent="0.4">
      <c r="A168" s="139"/>
      <c r="O168" s="140"/>
    </row>
    <row r="169" spans="1:56" s="206" customFormat="1" ht="24.75" customHeight="1" thickBot="1" x14ac:dyDescent="0.4">
      <c r="A169" s="287" t="s">
        <v>618</v>
      </c>
      <c r="B169" s="279"/>
      <c r="C169" s="279" t="s">
        <v>619</v>
      </c>
      <c r="D169" s="279"/>
      <c r="E169" s="279"/>
      <c r="F169" s="205"/>
      <c r="G169" s="279" t="s">
        <v>620</v>
      </c>
      <c r="H169" s="279"/>
      <c r="I169" s="279"/>
      <c r="J169" s="279" t="s">
        <v>621</v>
      </c>
      <c r="K169" s="279"/>
      <c r="L169" s="279"/>
      <c r="M169" s="279" t="s">
        <v>0</v>
      </c>
      <c r="N169" s="279"/>
      <c r="O169" s="280"/>
      <c r="P169"/>
      <c r="Q169"/>
      <c r="R169"/>
      <c r="S169"/>
      <c r="T169"/>
      <c r="U169"/>
      <c r="V169"/>
      <c r="Y169" s="287" t="s">
        <v>622</v>
      </c>
      <c r="Z169" s="279"/>
      <c r="AA169" s="279"/>
      <c r="AB169" s="279" t="s">
        <v>623</v>
      </c>
      <c r="AC169" s="279"/>
      <c r="AD169" s="279"/>
      <c r="AE169" s="279" t="s">
        <v>569</v>
      </c>
      <c r="AF169" s="279"/>
      <c r="AG169" s="280"/>
    </row>
    <row r="170" spans="1:56" x14ac:dyDescent="0.35">
      <c r="A170" s="281">
        <f>1</f>
        <v>1</v>
      </c>
      <c r="B170" s="282"/>
      <c r="C170" s="264" t="s">
        <v>4</v>
      </c>
      <c r="D170" s="264"/>
      <c r="E170" s="264"/>
      <c r="F170" s="207" t="s">
        <v>624</v>
      </c>
      <c r="G170" s="264">
        <f>'[80]updated Progress'!C185</f>
        <v>10</v>
      </c>
      <c r="H170" s="264"/>
      <c r="I170" s="264"/>
      <c r="J170" s="264">
        <f>'[80]updated Progress'!D185</f>
        <v>9</v>
      </c>
      <c r="K170" s="264"/>
      <c r="L170" s="264"/>
      <c r="M170" s="264">
        <f>'[80]updated Progress'!E185</f>
        <v>1</v>
      </c>
      <c r="N170" s="264"/>
      <c r="O170" s="266"/>
      <c r="W170" s="153"/>
      <c r="X170" s="153"/>
      <c r="Y170" s="277">
        <f>'[80]updated Progress'!N185</f>
        <v>7</v>
      </c>
      <c r="Z170" s="264"/>
      <c r="AA170" s="264"/>
      <c r="AB170" s="264">
        <f>'[80]updated Progress'!O185</f>
        <v>2</v>
      </c>
      <c r="AC170" s="264"/>
      <c r="AD170" s="264"/>
      <c r="AE170" s="265">
        <f>'[80]updated Progress'!Q185</f>
        <v>3</v>
      </c>
      <c r="AF170" s="264"/>
      <c r="AG170" s="266"/>
    </row>
    <row r="171" spans="1:56" x14ac:dyDescent="0.35">
      <c r="A171" s="274">
        <f>A170+1</f>
        <v>2</v>
      </c>
      <c r="B171" s="275"/>
      <c r="C171" s="276" t="s">
        <v>55</v>
      </c>
      <c r="D171" s="276"/>
      <c r="E171" s="276"/>
      <c r="F171" s="198" t="s">
        <v>624</v>
      </c>
      <c r="G171" s="264">
        <f>'[80]updated Progress'!C186</f>
        <v>5</v>
      </c>
      <c r="H171" s="264"/>
      <c r="I171" s="264"/>
      <c r="J171" s="264">
        <f>'[80]updated Progress'!D186</f>
        <v>5</v>
      </c>
      <c r="K171" s="264"/>
      <c r="L171" s="264"/>
      <c r="M171" s="264">
        <f>'[80]updated Progress'!E186</f>
        <v>0</v>
      </c>
      <c r="N171" s="264"/>
      <c r="O171" s="266"/>
      <c r="W171" s="153"/>
      <c r="X171" s="153"/>
      <c r="Y171" s="277">
        <f>'[80]updated Progress'!N186</f>
        <v>5</v>
      </c>
      <c r="Z171" s="264"/>
      <c r="AA171" s="264"/>
      <c r="AB171" s="264">
        <f>'[80]updated Progress'!O186</f>
        <v>0</v>
      </c>
      <c r="AC171" s="264"/>
      <c r="AD171" s="264"/>
      <c r="AE171" s="265">
        <f>'[80]updated Progress'!Q186</f>
        <v>0</v>
      </c>
      <c r="AF171" s="264"/>
      <c r="AG171" s="266"/>
    </row>
    <row r="172" spans="1:56" x14ac:dyDescent="0.35">
      <c r="A172" s="274">
        <f t="shared" ref="A172:A202" si="1">A171+1</f>
        <v>3</v>
      </c>
      <c r="B172" s="275"/>
      <c r="C172" s="276" t="s">
        <v>3</v>
      </c>
      <c r="D172" s="276"/>
      <c r="E172" s="276"/>
      <c r="F172" s="198" t="s">
        <v>624</v>
      </c>
      <c r="G172" s="264">
        <f>'[80]updated Progress'!C187</f>
        <v>44</v>
      </c>
      <c r="H172" s="264"/>
      <c r="I172" s="264"/>
      <c r="J172" s="264">
        <f>'[80]updated Progress'!D187</f>
        <v>31</v>
      </c>
      <c r="K172" s="264"/>
      <c r="L172" s="264"/>
      <c r="M172" s="264">
        <f>'[80]updated Progress'!E187</f>
        <v>13</v>
      </c>
      <c r="N172" s="264"/>
      <c r="O172" s="266"/>
      <c r="W172" s="153"/>
      <c r="X172" s="153"/>
      <c r="Y172" s="277">
        <f>'[80]updated Progress'!N187</f>
        <v>17</v>
      </c>
      <c r="Z172" s="264"/>
      <c r="AA172" s="264"/>
      <c r="AB172" s="264">
        <f>'[80]updated Progress'!O187</f>
        <v>14</v>
      </c>
      <c r="AC172" s="264"/>
      <c r="AD172" s="264"/>
      <c r="AE172" s="265">
        <f>'[80]updated Progress'!Q187</f>
        <v>27</v>
      </c>
      <c r="AF172" s="264"/>
      <c r="AG172" s="266"/>
    </row>
    <row r="173" spans="1:56" x14ac:dyDescent="0.35">
      <c r="A173" s="274">
        <f t="shared" si="1"/>
        <v>4</v>
      </c>
      <c r="B173" s="275"/>
      <c r="C173" s="278" t="s">
        <v>68</v>
      </c>
      <c r="D173" s="276"/>
      <c r="E173" s="276"/>
      <c r="F173" s="198" t="s">
        <v>624</v>
      </c>
      <c r="G173" s="264">
        <f>'[80]updated Progress'!C188</f>
        <v>0</v>
      </c>
      <c r="H173" s="264"/>
      <c r="I173" s="264"/>
      <c r="J173" s="264">
        <f>'[80]updated Progress'!D188</f>
        <v>0</v>
      </c>
      <c r="K173" s="264"/>
      <c r="L173" s="264"/>
      <c r="M173" s="264">
        <f>'[80]updated Progress'!E188</f>
        <v>0</v>
      </c>
      <c r="N173" s="264"/>
      <c r="O173" s="266"/>
      <c r="W173" s="153"/>
      <c r="X173" s="153"/>
      <c r="Y173" s="277">
        <f>'[80]updated Progress'!N188</f>
        <v>0</v>
      </c>
      <c r="Z173" s="264"/>
      <c r="AA173" s="264"/>
      <c r="AB173" s="264">
        <f>'[80]updated Progress'!O188</f>
        <v>0</v>
      </c>
      <c r="AC173" s="264"/>
      <c r="AD173" s="264"/>
      <c r="AE173" s="265">
        <f>'[80]updated Progress'!Q188</f>
        <v>0</v>
      </c>
      <c r="AF173" s="264"/>
      <c r="AG173" s="266"/>
    </row>
    <row r="174" spans="1:56" x14ac:dyDescent="0.35">
      <c r="A174" s="274">
        <f t="shared" si="1"/>
        <v>5</v>
      </c>
      <c r="B174" s="275"/>
      <c r="C174" s="278" t="s">
        <v>2</v>
      </c>
      <c r="D174" s="276"/>
      <c r="E174" s="276"/>
      <c r="F174" s="198" t="s">
        <v>624</v>
      </c>
      <c r="G174" s="264">
        <f>'[80]updated Progress'!C189</f>
        <v>43</v>
      </c>
      <c r="H174" s="264"/>
      <c r="I174" s="264"/>
      <c r="J174" s="264">
        <f>'[80]updated Progress'!D189</f>
        <v>32</v>
      </c>
      <c r="K174" s="264"/>
      <c r="L174" s="264"/>
      <c r="M174" s="264">
        <f>'[80]updated Progress'!E189</f>
        <v>11</v>
      </c>
      <c r="N174" s="264"/>
      <c r="O174" s="266"/>
      <c r="W174" s="153"/>
      <c r="X174" s="153"/>
      <c r="Y174" s="277">
        <f>'[80]updated Progress'!N189</f>
        <v>21</v>
      </c>
      <c r="Z174" s="264"/>
      <c r="AA174" s="264"/>
      <c r="AB174" s="264">
        <f>'[80]updated Progress'!O189</f>
        <v>11</v>
      </c>
      <c r="AC174" s="264"/>
      <c r="AD174" s="264"/>
      <c r="AE174" s="265">
        <f>'[80]updated Progress'!Q189</f>
        <v>22</v>
      </c>
      <c r="AF174" s="264"/>
      <c r="AG174" s="266"/>
    </row>
    <row r="175" spans="1:56" x14ac:dyDescent="0.35">
      <c r="A175" s="274">
        <f t="shared" si="1"/>
        <v>6</v>
      </c>
      <c r="B175" s="275"/>
      <c r="C175" s="276" t="s">
        <v>47</v>
      </c>
      <c r="D175" s="276"/>
      <c r="E175" s="276"/>
      <c r="F175" s="198" t="s">
        <v>624</v>
      </c>
      <c r="G175" s="264">
        <f>'[80]updated Progress'!C190</f>
        <v>14</v>
      </c>
      <c r="H175" s="264"/>
      <c r="I175" s="264"/>
      <c r="J175" s="264">
        <f>'[80]updated Progress'!D190</f>
        <v>11</v>
      </c>
      <c r="K175" s="264"/>
      <c r="L175" s="264"/>
      <c r="M175" s="264">
        <f>'[80]updated Progress'!E190</f>
        <v>3</v>
      </c>
      <c r="N175" s="264"/>
      <c r="O175" s="266"/>
      <c r="W175" s="153"/>
      <c r="X175" s="153"/>
      <c r="Y175" s="277">
        <f>'[80]updated Progress'!N190</f>
        <v>8</v>
      </c>
      <c r="Z175" s="264"/>
      <c r="AA175" s="264"/>
      <c r="AB175" s="264">
        <f>'[80]updated Progress'!O190</f>
        <v>3</v>
      </c>
      <c r="AC175" s="264"/>
      <c r="AD175" s="264"/>
      <c r="AE175" s="265">
        <f>'[80]updated Progress'!Q190</f>
        <v>6</v>
      </c>
      <c r="AF175" s="264"/>
      <c r="AG175" s="266"/>
    </row>
    <row r="176" spans="1:56" x14ac:dyDescent="0.35">
      <c r="A176" s="274">
        <f t="shared" si="1"/>
        <v>7</v>
      </c>
      <c r="B176" s="275"/>
      <c r="C176" s="276" t="s">
        <v>17</v>
      </c>
      <c r="D176" s="276"/>
      <c r="E176" s="276"/>
      <c r="F176" s="198" t="s">
        <v>624</v>
      </c>
      <c r="G176" s="264">
        <f>'[80]updated Progress'!C191</f>
        <v>8</v>
      </c>
      <c r="H176" s="264"/>
      <c r="I176" s="264"/>
      <c r="J176" s="264">
        <f>'[80]updated Progress'!D191</f>
        <v>7</v>
      </c>
      <c r="K176" s="264"/>
      <c r="L176" s="264"/>
      <c r="M176" s="264">
        <f>'[80]updated Progress'!E191</f>
        <v>1</v>
      </c>
      <c r="N176" s="264"/>
      <c r="O176" s="266"/>
      <c r="W176" s="153"/>
      <c r="X176" s="153"/>
      <c r="Y176" s="277">
        <f>'[80]updated Progress'!N191</f>
        <v>3</v>
      </c>
      <c r="Z176" s="264"/>
      <c r="AA176" s="264"/>
      <c r="AB176" s="264">
        <f>'[80]updated Progress'!O191</f>
        <v>4</v>
      </c>
      <c r="AC176" s="264"/>
      <c r="AD176" s="264"/>
      <c r="AE176" s="265">
        <f>'[80]updated Progress'!Q191</f>
        <v>5</v>
      </c>
      <c r="AF176" s="264"/>
      <c r="AG176" s="266"/>
    </row>
    <row r="177" spans="1:33" x14ac:dyDescent="0.35">
      <c r="A177" s="274">
        <f t="shared" si="1"/>
        <v>8</v>
      </c>
      <c r="B177" s="275"/>
      <c r="C177" s="276" t="s">
        <v>89</v>
      </c>
      <c r="D177" s="276"/>
      <c r="E177" s="276"/>
      <c r="F177" s="198" t="s">
        <v>624</v>
      </c>
      <c r="G177" s="264">
        <f>'[80]updated Progress'!C192</f>
        <v>3</v>
      </c>
      <c r="H177" s="264"/>
      <c r="I177" s="264"/>
      <c r="J177" s="264">
        <f>'[80]updated Progress'!D192</f>
        <v>1</v>
      </c>
      <c r="K177" s="264"/>
      <c r="L177" s="264"/>
      <c r="M177" s="264">
        <f>'[80]updated Progress'!E192</f>
        <v>2</v>
      </c>
      <c r="N177" s="264"/>
      <c r="O177" s="266"/>
      <c r="W177" s="153"/>
      <c r="X177" s="153"/>
      <c r="Y177" s="277">
        <f>'[80]updated Progress'!N192</f>
        <v>0</v>
      </c>
      <c r="Z177" s="264"/>
      <c r="AA177" s="264"/>
      <c r="AB177" s="264">
        <f>'[80]updated Progress'!O192</f>
        <v>1</v>
      </c>
      <c r="AC177" s="264"/>
      <c r="AD177" s="264"/>
      <c r="AE177" s="265">
        <f>'[80]updated Progress'!Q192</f>
        <v>3</v>
      </c>
      <c r="AF177" s="264"/>
      <c r="AG177" s="266"/>
    </row>
    <row r="178" spans="1:33" x14ac:dyDescent="0.35">
      <c r="A178" s="274">
        <f t="shared" si="1"/>
        <v>9</v>
      </c>
      <c r="B178" s="275"/>
      <c r="C178" s="278" t="s">
        <v>98</v>
      </c>
      <c r="D178" s="276"/>
      <c r="E178" s="276"/>
      <c r="F178" s="198" t="s">
        <v>624</v>
      </c>
      <c r="G178" s="264">
        <f>'[80]updated Progress'!C193</f>
        <v>0</v>
      </c>
      <c r="H178" s="264"/>
      <c r="I178" s="264"/>
      <c r="J178" s="264">
        <f>'[80]updated Progress'!D193</f>
        <v>0</v>
      </c>
      <c r="K178" s="264"/>
      <c r="L178" s="264"/>
      <c r="M178" s="264">
        <f>'[80]updated Progress'!E193</f>
        <v>0</v>
      </c>
      <c r="N178" s="264"/>
      <c r="O178" s="266"/>
      <c r="W178" s="153"/>
      <c r="X178" s="153"/>
      <c r="Y178" s="277">
        <f>'[80]updated Progress'!N193</f>
        <v>0</v>
      </c>
      <c r="Z178" s="264"/>
      <c r="AA178" s="264"/>
      <c r="AB178" s="264">
        <f>'[80]updated Progress'!O193</f>
        <v>0</v>
      </c>
      <c r="AC178" s="264"/>
      <c r="AD178" s="264"/>
      <c r="AE178" s="265">
        <f>'[80]updated Progress'!Q193</f>
        <v>0</v>
      </c>
      <c r="AF178" s="264"/>
      <c r="AG178" s="266"/>
    </row>
    <row r="179" spans="1:33" x14ac:dyDescent="0.35">
      <c r="A179" s="274">
        <f>A177+1</f>
        <v>9</v>
      </c>
      <c r="B179" s="275"/>
      <c r="C179" s="276" t="s">
        <v>99</v>
      </c>
      <c r="D179" s="276"/>
      <c r="E179" s="276"/>
      <c r="F179" s="198" t="s">
        <v>624</v>
      </c>
      <c r="G179" s="264">
        <f>'[80]updated Progress'!C194</f>
        <v>4</v>
      </c>
      <c r="H179" s="264"/>
      <c r="I179" s="264"/>
      <c r="J179" s="264">
        <f>'[80]updated Progress'!D194</f>
        <v>3</v>
      </c>
      <c r="K179" s="264"/>
      <c r="L179" s="264"/>
      <c r="M179" s="264">
        <f>'[80]updated Progress'!E194</f>
        <v>1</v>
      </c>
      <c r="N179" s="264"/>
      <c r="O179" s="266"/>
      <c r="W179" s="153"/>
      <c r="X179" s="153"/>
      <c r="Y179" s="277">
        <f>'[80]updated Progress'!N194</f>
        <v>0</v>
      </c>
      <c r="Z179" s="264"/>
      <c r="AA179" s="264"/>
      <c r="AB179" s="264">
        <f>'[80]updated Progress'!O194</f>
        <v>3</v>
      </c>
      <c r="AC179" s="264"/>
      <c r="AD179" s="264"/>
      <c r="AE179" s="265">
        <f>'[80]updated Progress'!Q194</f>
        <v>4</v>
      </c>
      <c r="AF179" s="264"/>
      <c r="AG179" s="266"/>
    </row>
    <row r="180" spans="1:33" x14ac:dyDescent="0.35">
      <c r="A180" s="274">
        <f t="shared" si="1"/>
        <v>10</v>
      </c>
      <c r="B180" s="275"/>
      <c r="C180" s="276" t="s">
        <v>93</v>
      </c>
      <c r="D180" s="276"/>
      <c r="E180" s="276"/>
      <c r="F180" s="198" t="s">
        <v>624</v>
      </c>
      <c r="G180" s="264">
        <f>'[80]updated Progress'!C195</f>
        <v>6</v>
      </c>
      <c r="H180" s="264"/>
      <c r="I180" s="264"/>
      <c r="J180" s="264">
        <f>'[80]updated Progress'!D195</f>
        <v>6</v>
      </c>
      <c r="K180" s="264"/>
      <c r="L180" s="264"/>
      <c r="M180" s="264">
        <f>'[80]updated Progress'!E195</f>
        <v>0</v>
      </c>
      <c r="N180" s="264"/>
      <c r="O180" s="266"/>
      <c r="W180" s="153"/>
      <c r="X180" s="153"/>
      <c r="Y180" s="277">
        <f>'[80]updated Progress'!N195</f>
        <v>0</v>
      </c>
      <c r="Z180" s="264"/>
      <c r="AA180" s="264"/>
      <c r="AB180" s="264">
        <f>'[80]updated Progress'!O195</f>
        <v>6</v>
      </c>
      <c r="AC180" s="264"/>
      <c r="AD180" s="264"/>
      <c r="AE180" s="265">
        <f>'[80]updated Progress'!Q195</f>
        <v>6</v>
      </c>
      <c r="AF180" s="264"/>
      <c r="AG180" s="266"/>
    </row>
    <row r="181" spans="1:33" x14ac:dyDescent="0.35">
      <c r="A181" s="274">
        <f t="shared" si="1"/>
        <v>11</v>
      </c>
      <c r="B181" s="275"/>
      <c r="C181" s="276" t="s">
        <v>82</v>
      </c>
      <c r="D181" s="276"/>
      <c r="E181" s="276"/>
      <c r="F181" s="198" t="s">
        <v>624</v>
      </c>
      <c r="G181" s="264">
        <f>'[80]updated Progress'!C196</f>
        <v>8</v>
      </c>
      <c r="H181" s="264"/>
      <c r="I181" s="264"/>
      <c r="J181" s="264">
        <f>'[80]updated Progress'!D196</f>
        <v>5</v>
      </c>
      <c r="K181" s="264"/>
      <c r="L181" s="264"/>
      <c r="M181" s="264">
        <f>'[80]updated Progress'!E196</f>
        <v>3</v>
      </c>
      <c r="N181" s="264"/>
      <c r="O181" s="266"/>
      <c r="W181" s="153"/>
      <c r="X181" s="153"/>
      <c r="Y181" s="277">
        <f>'[80]updated Progress'!N196</f>
        <v>0</v>
      </c>
      <c r="Z181" s="264"/>
      <c r="AA181" s="264"/>
      <c r="AB181" s="264">
        <f>'[80]updated Progress'!O196</f>
        <v>5</v>
      </c>
      <c r="AC181" s="264"/>
      <c r="AD181" s="264"/>
      <c r="AE181" s="265">
        <f>'[80]updated Progress'!Q196</f>
        <v>8</v>
      </c>
      <c r="AF181" s="264"/>
      <c r="AG181" s="266"/>
    </row>
    <row r="182" spans="1:33" x14ac:dyDescent="0.35">
      <c r="A182" s="274">
        <f t="shared" si="1"/>
        <v>12</v>
      </c>
      <c r="B182" s="275"/>
      <c r="C182" s="276" t="s">
        <v>100</v>
      </c>
      <c r="D182" s="276"/>
      <c r="E182" s="276"/>
      <c r="F182" s="198" t="s">
        <v>624</v>
      </c>
      <c r="G182" s="264">
        <f>'[80]updated Progress'!C197</f>
        <v>1</v>
      </c>
      <c r="H182" s="264"/>
      <c r="I182" s="264"/>
      <c r="J182" s="264">
        <f>'[80]updated Progress'!D197</f>
        <v>1</v>
      </c>
      <c r="K182" s="264"/>
      <c r="L182" s="264"/>
      <c r="M182" s="264">
        <f>'[80]updated Progress'!E197</f>
        <v>0</v>
      </c>
      <c r="N182" s="264"/>
      <c r="O182" s="266"/>
      <c r="W182" s="153"/>
      <c r="X182" s="153"/>
      <c r="Y182" s="277">
        <f>'[80]updated Progress'!N197</f>
        <v>0</v>
      </c>
      <c r="Z182" s="264"/>
      <c r="AA182" s="264"/>
      <c r="AB182" s="264">
        <f>'[80]updated Progress'!O197</f>
        <v>1</v>
      </c>
      <c r="AC182" s="264"/>
      <c r="AD182" s="264"/>
      <c r="AE182" s="265">
        <f>'[80]updated Progress'!Q197</f>
        <v>1</v>
      </c>
      <c r="AF182" s="264"/>
      <c r="AG182" s="266"/>
    </row>
    <row r="183" spans="1:33" x14ac:dyDescent="0.35">
      <c r="A183" s="274">
        <f t="shared" si="1"/>
        <v>13</v>
      </c>
      <c r="B183" s="275"/>
      <c r="C183" s="276" t="s">
        <v>101</v>
      </c>
      <c r="D183" s="276"/>
      <c r="E183" s="276"/>
      <c r="F183" s="198" t="s">
        <v>624</v>
      </c>
      <c r="G183" s="264">
        <f>'[80]updated Progress'!C198</f>
        <v>1</v>
      </c>
      <c r="H183" s="264"/>
      <c r="I183" s="264"/>
      <c r="J183" s="264">
        <f>'[80]updated Progress'!D198</f>
        <v>1</v>
      </c>
      <c r="K183" s="264"/>
      <c r="L183" s="264"/>
      <c r="M183" s="264">
        <f>'[80]updated Progress'!E198</f>
        <v>0</v>
      </c>
      <c r="N183" s="264"/>
      <c r="O183" s="266"/>
      <c r="W183" s="153"/>
      <c r="X183" s="153"/>
      <c r="Y183" s="277">
        <f>'[80]updated Progress'!N198</f>
        <v>0</v>
      </c>
      <c r="Z183" s="264"/>
      <c r="AA183" s="264"/>
      <c r="AB183" s="264">
        <f>'[80]updated Progress'!O198</f>
        <v>1</v>
      </c>
      <c r="AC183" s="264"/>
      <c r="AD183" s="264"/>
      <c r="AE183" s="265">
        <f>'[80]updated Progress'!Q198</f>
        <v>1</v>
      </c>
      <c r="AF183" s="264"/>
      <c r="AG183" s="266"/>
    </row>
    <row r="184" spans="1:33" x14ac:dyDescent="0.35">
      <c r="A184" s="274">
        <f t="shared" si="1"/>
        <v>14</v>
      </c>
      <c r="B184" s="275"/>
      <c r="C184" s="278" t="s">
        <v>95</v>
      </c>
      <c r="D184" s="276"/>
      <c r="E184" s="276"/>
      <c r="F184" s="198" t="s">
        <v>624</v>
      </c>
      <c r="G184" s="264">
        <f>'[80]updated Progress'!C199</f>
        <v>0</v>
      </c>
      <c r="H184" s="264"/>
      <c r="I184" s="264"/>
      <c r="J184" s="264">
        <f>'[80]updated Progress'!D199</f>
        <v>0</v>
      </c>
      <c r="K184" s="264"/>
      <c r="L184" s="264"/>
      <c r="M184" s="264">
        <f>'[80]updated Progress'!E199</f>
        <v>0</v>
      </c>
      <c r="N184" s="264"/>
      <c r="O184" s="266"/>
      <c r="W184" s="153"/>
      <c r="X184" s="153"/>
      <c r="Y184" s="277">
        <f>'[80]updated Progress'!N199</f>
        <v>0</v>
      </c>
      <c r="Z184" s="264"/>
      <c r="AA184" s="264"/>
      <c r="AB184" s="264">
        <f>'[80]updated Progress'!O199</f>
        <v>0</v>
      </c>
      <c r="AC184" s="264"/>
      <c r="AD184" s="264"/>
      <c r="AE184" s="265">
        <f>'[80]updated Progress'!Q199</f>
        <v>0</v>
      </c>
      <c r="AF184" s="264"/>
      <c r="AG184" s="266"/>
    </row>
    <row r="185" spans="1:33" x14ac:dyDescent="0.35">
      <c r="A185" s="274">
        <f>A186+1</f>
        <v>15</v>
      </c>
      <c r="B185" s="275"/>
      <c r="C185" s="276" t="s">
        <v>625</v>
      </c>
      <c r="D185" s="276"/>
      <c r="E185" s="276"/>
      <c r="F185" s="198" t="s">
        <v>624</v>
      </c>
      <c r="G185" s="264">
        <f>'[80]updated Progress'!C200</f>
        <v>1</v>
      </c>
      <c r="H185" s="264"/>
      <c r="I185" s="264"/>
      <c r="J185" s="264">
        <f>'[80]updated Progress'!D200</f>
        <v>1</v>
      </c>
      <c r="K185" s="264"/>
      <c r="L185" s="264"/>
      <c r="M185" s="264">
        <f>'[80]updated Progress'!E200</f>
        <v>0</v>
      </c>
      <c r="N185" s="264"/>
      <c r="O185" s="266"/>
      <c r="W185" s="153"/>
      <c r="X185" s="153"/>
      <c r="Y185" s="277">
        <f>'[80]updated Progress'!N200</f>
        <v>0</v>
      </c>
      <c r="Z185" s="264"/>
      <c r="AA185" s="264"/>
      <c r="AB185" s="264">
        <f>'[80]updated Progress'!O200</f>
        <v>1</v>
      </c>
      <c r="AC185" s="264"/>
      <c r="AD185" s="264"/>
      <c r="AE185" s="265">
        <f>'[80]updated Progress'!Q200</f>
        <v>1</v>
      </c>
      <c r="AF185" s="264"/>
      <c r="AG185" s="266"/>
    </row>
    <row r="186" spans="1:33" x14ac:dyDescent="0.35">
      <c r="A186" s="274">
        <f>A183+1</f>
        <v>14</v>
      </c>
      <c r="B186" s="275"/>
      <c r="C186" s="276" t="s">
        <v>83</v>
      </c>
      <c r="D186" s="276"/>
      <c r="E186" s="276"/>
      <c r="F186" s="198" t="s">
        <v>624</v>
      </c>
      <c r="G186" s="264">
        <f>'[80]updated Progress'!C201</f>
        <v>4</v>
      </c>
      <c r="H186" s="264"/>
      <c r="I186" s="264"/>
      <c r="J186" s="264">
        <f>'[80]updated Progress'!D201</f>
        <v>3</v>
      </c>
      <c r="K186" s="264"/>
      <c r="L186" s="264"/>
      <c r="M186" s="264">
        <f>'[80]updated Progress'!E201</f>
        <v>1</v>
      </c>
      <c r="N186" s="264"/>
      <c r="O186" s="266"/>
      <c r="W186" s="153"/>
      <c r="X186" s="153"/>
      <c r="Y186" s="277">
        <f>'[80]updated Progress'!N201</f>
        <v>0</v>
      </c>
      <c r="Z186" s="264"/>
      <c r="AA186" s="264"/>
      <c r="AB186" s="264">
        <f>'[80]updated Progress'!O201</f>
        <v>3</v>
      </c>
      <c r="AC186" s="264"/>
      <c r="AD186" s="264"/>
      <c r="AE186" s="265">
        <f>'[80]updated Progress'!Q201</f>
        <v>4</v>
      </c>
      <c r="AF186" s="264"/>
      <c r="AG186" s="266"/>
    </row>
    <row r="187" spans="1:33" x14ac:dyDescent="0.35">
      <c r="A187" s="274">
        <f>A185+1</f>
        <v>16</v>
      </c>
      <c r="B187" s="275"/>
      <c r="C187" s="276" t="s">
        <v>96</v>
      </c>
      <c r="D187" s="276"/>
      <c r="E187" s="276"/>
      <c r="F187" s="198" t="s">
        <v>624</v>
      </c>
      <c r="G187" s="264">
        <f>'[80]updated Progress'!C202</f>
        <v>0</v>
      </c>
      <c r="H187" s="264"/>
      <c r="I187" s="264"/>
      <c r="J187" s="264">
        <f>'[80]updated Progress'!D202</f>
        <v>0</v>
      </c>
      <c r="K187" s="264"/>
      <c r="L187" s="264"/>
      <c r="M187" s="264">
        <f>'[80]updated Progress'!E202</f>
        <v>0</v>
      </c>
      <c r="N187" s="264"/>
      <c r="O187" s="266"/>
      <c r="W187" s="153"/>
      <c r="X187" s="153"/>
      <c r="Y187" s="277">
        <f>'[80]updated Progress'!N202</f>
        <v>0</v>
      </c>
      <c r="Z187" s="264"/>
      <c r="AA187" s="264"/>
      <c r="AB187" s="264">
        <f>'[80]updated Progress'!O202</f>
        <v>0</v>
      </c>
      <c r="AC187" s="264"/>
      <c r="AD187" s="264"/>
      <c r="AE187" s="265">
        <f>'[80]updated Progress'!Q202</f>
        <v>0</v>
      </c>
      <c r="AF187" s="264"/>
      <c r="AG187" s="266"/>
    </row>
    <row r="188" spans="1:33" x14ac:dyDescent="0.35">
      <c r="A188" s="274">
        <f t="shared" si="1"/>
        <v>17</v>
      </c>
      <c r="B188" s="275"/>
      <c r="C188" s="276" t="s">
        <v>626</v>
      </c>
      <c r="D188" s="276"/>
      <c r="E188" s="276"/>
      <c r="F188" s="198" t="s">
        <v>624</v>
      </c>
      <c r="G188" s="264">
        <f>'[80]updated Progress'!C203</f>
        <v>0</v>
      </c>
      <c r="H188" s="264"/>
      <c r="I188" s="264"/>
      <c r="J188" s="264">
        <f>'[80]updated Progress'!D203</f>
        <v>0</v>
      </c>
      <c r="K188" s="264"/>
      <c r="L188" s="264"/>
      <c r="M188" s="264">
        <f>'[80]updated Progress'!E203</f>
        <v>0</v>
      </c>
      <c r="N188" s="264"/>
      <c r="O188" s="266"/>
      <c r="W188" s="153"/>
      <c r="X188" s="153"/>
      <c r="Y188" s="277">
        <f>'[80]updated Progress'!N203</f>
        <v>0</v>
      </c>
      <c r="Z188" s="264"/>
      <c r="AA188" s="264"/>
      <c r="AB188" s="264">
        <f>'[80]updated Progress'!O203</f>
        <v>0</v>
      </c>
      <c r="AC188" s="264"/>
      <c r="AD188" s="264"/>
      <c r="AE188" s="265">
        <f>'[80]updated Progress'!Q203</f>
        <v>0</v>
      </c>
      <c r="AF188" s="264"/>
      <c r="AG188" s="266"/>
    </row>
    <row r="189" spans="1:33" x14ac:dyDescent="0.35">
      <c r="A189" s="274">
        <f t="shared" si="1"/>
        <v>18</v>
      </c>
      <c r="B189" s="275"/>
      <c r="C189" s="276" t="s">
        <v>627</v>
      </c>
      <c r="D189" s="276"/>
      <c r="E189" s="276"/>
      <c r="F189" s="198" t="s">
        <v>624</v>
      </c>
      <c r="G189" s="264">
        <f>'[80]updated Progress'!C204</f>
        <v>2</v>
      </c>
      <c r="H189" s="264"/>
      <c r="I189" s="264"/>
      <c r="J189" s="264">
        <f>'[80]updated Progress'!D204</f>
        <v>1</v>
      </c>
      <c r="K189" s="264"/>
      <c r="L189" s="264"/>
      <c r="M189" s="264">
        <f>'[80]updated Progress'!E204</f>
        <v>1</v>
      </c>
      <c r="N189" s="264"/>
      <c r="O189" s="266"/>
      <c r="W189" s="153"/>
      <c r="X189" s="153"/>
      <c r="Y189" s="277">
        <f>'[80]updated Progress'!N204</f>
        <v>0</v>
      </c>
      <c r="Z189" s="264"/>
      <c r="AA189" s="264"/>
      <c r="AB189" s="264">
        <f>'[80]updated Progress'!O204</f>
        <v>1</v>
      </c>
      <c r="AC189" s="264"/>
      <c r="AD189" s="264"/>
      <c r="AE189" s="265">
        <f>'[80]updated Progress'!Q204</f>
        <v>2</v>
      </c>
      <c r="AF189" s="264"/>
      <c r="AG189" s="266"/>
    </row>
    <row r="190" spans="1:33" x14ac:dyDescent="0.35">
      <c r="A190" s="274">
        <f t="shared" si="1"/>
        <v>19</v>
      </c>
      <c r="B190" s="275"/>
      <c r="C190" s="276" t="s">
        <v>71</v>
      </c>
      <c r="D190" s="276"/>
      <c r="E190" s="276"/>
      <c r="F190" s="198" t="s">
        <v>624</v>
      </c>
      <c r="G190" s="264">
        <f>'[80]updated Progress'!C205</f>
        <v>3</v>
      </c>
      <c r="H190" s="264"/>
      <c r="I190" s="264"/>
      <c r="J190" s="264">
        <f>'[80]updated Progress'!D205</f>
        <v>3</v>
      </c>
      <c r="K190" s="264"/>
      <c r="L190" s="264"/>
      <c r="M190" s="264">
        <f>'[80]updated Progress'!E205</f>
        <v>0</v>
      </c>
      <c r="N190" s="264"/>
      <c r="O190" s="266"/>
      <c r="W190" s="153"/>
      <c r="X190" s="153"/>
      <c r="Y190" s="277">
        <f>'[80]updated Progress'!N205</f>
        <v>0</v>
      </c>
      <c r="Z190" s="264"/>
      <c r="AA190" s="264"/>
      <c r="AB190" s="264">
        <f>'[80]updated Progress'!O205</f>
        <v>3</v>
      </c>
      <c r="AC190" s="264"/>
      <c r="AD190" s="264"/>
      <c r="AE190" s="265">
        <f>'[80]updated Progress'!Q205</f>
        <v>3</v>
      </c>
      <c r="AF190" s="264"/>
      <c r="AG190" s="266"/>
    </row>
    <row r="191" spans="1:33" x14ac:dyDescent="0.35">
      <c r="A191" s="274">
        <f t="shared" si="1"/>
        <v>20</v>
      </c>
      <c r="B191" s="275"/>
      <c r="C191" s="276" t="s">
        <v>628</v>
      </c>
      <c r="D191" s="276"/>
      <c r="E191" s="276"/>
      <c r="F191" s="198" t="s">
        <v>624</v>
      </c>
      <c r="G191" s="264">
        <f>'[80]updated Progress'!C206</f>
        <v>1</v>
      </c>
      <c r="H191" s="264"/>
      <c r="I191" s="264"/>
      <c r="J191" s="264">
        <f>'[80]updated Progress'!D206</f>
        <v>1</v>
      </c>
      <c r="K191" s="264"/>
      <c r="L191" s="264"/>
      <c r="M191" s="264">
        <f>'[80]updated Progress'!E206</f>
        <v>0</v>
      </c>
      <c r="N191" s="264"/>
      <c r="O191" s="266"/>
      <c r="W191" s="153"/>
      <c r="X191" s="153"/>
      <c r="Y191" s="277">
        <f>'[80]updated Progress'!N206</f>
        <v>0</v>
      </c>
      <c r="Z191" s="264"/>
      <c r="AA191" s="264"/>
      <c r="AB191" s="264">
        <f>'[80]updated Progress'!O206</f>
        <v>1</v>
      </c>
      <c r="AC191" s="264"/>
      <c r="AD191" s="264"/>
      <c r="AE191" s="265">
        <f>'[80]updated Progress'!Q206</f>
        <v>1</v>
      </c>
      <c r="AF191" s="264"/>
      <c r="AG191" s="266"/>
    </row>
    <row r="192" spans="1:33" x14ac:dyDescent="0.35">
      <c r="A192" s="274">
        <f t="shared" si="1"/>
        <v>21</v>
      </c>
      <c r="B192" s="275"/>
      <c r="C192" s="276" t="s">
        <v>629</v>
      </c>
      <c r="D192" s="276"/>
      <c r="E192" s="276"/>
      <c r="F192" s="198" t="s">
        <v>624</v>
      </c>
      <c r="G192" s="264">
        <f>'[80]updated Progress'!C207</f>
        <v>1</v>
      </c>
      <c r="H192" s="264"/>
      <c r="I192" s="264"/>
      <c r="J192" s="264">
        <f>'[80]updated Progress'!D207</f>
        <v>0</v>
      </c>
      <c r="K192" s="264"/>
      <c r="L192" s="264"/>
      <c r="M192" s="264">
        <f>'[80]updated Progress'!E207</f>
        <v>1</v>
      </c>
      <c r="N192" s="264"/>
      <c r="O192" s="266"/>
      <c r="W192" s="153"/>
      <c r="X192" s="153"/>
      <c r="Y192" s="277">
        <f>'[80]updated Progress'!N207</f>
        <v>0</v>
      </c>
      <c r="Z192" s="264"/>
      <c r="AA192" s="264"/>
      <c r="AB192" s="264">
        <f>'[80]updated Progress'!O207</f>
        <v>0</v>
      </c>
      <c r="AC192" s="264"/>
      <c r="AD192" s="264"/>
      <c r="AE192" s="265">
        <f>'[80]updated Progress'!Q207</f>
        <v>1</v>
      </c>
      <c r="AF192" s="264"/>
      <c r="AG192" s="266"/>
    </row>
    <row r="193" spans="1:33" x14ac:dyDescent="0.35">
      <c r="A193" s="274">
        <f t="shared" si="1"/>
        <v>22</v>
      </c>
      <c r="B193" s="275"/>
      <c r="C193" s="276" t="s">
        <v>630</v>
      </c>
      <c r="D193" s="276"/>
      <c r="E193" s="276"/>
      <c r="F193" s="198" t="s">
        <v>624</v>
      </c>
      <c r="G193" s="264">
        <f>'[80]updated Progress'!C208</f>
        <v>0</v>
      </c>
      <c r="H193" s="264"/>
      <c r="I193" s="264"/>
      <c r="J193" s="264">
        <f>'[80]updated Progress'!D208</f>
        <v>0</v>
      </c>
      <c r="K193" s="264"/>
      <c r="L193" s="264"/>
      <c r="M193" s="264">
        <f>'[80]updated Progress'!E208</f>
        <v>0</v>
      </c>
      <c r="N193" s="264"/>
      <c r="O193" s="266"/>
      <c r="W193" s="153"/>
      <c r="X193" s="153"/>
      <c r="Y193" s="277">
        <f>'[80]updated Progress'!N208</f>
        <v>0</v>
      </c>
      <c r="Z193" s="264"/>
      <c r="AA193" s="264"/>
      <c r="AB193" s="264">
        <f>'[80]updated Progress'!O208</f>
        <v>0</v>
      </c>
      <c r="AC193" s="264"/>
      <c r="AD193" s="264"/>
      <c r="AE193" s="265">
        <f>'[80]updated Progress'!Q208</f>
        <v>0</v>
      </c>
      <c r="AF193" s="264"/>
      <c r="AG193" s="266"/>
    </row>
    <row r="194" spans="1:33" x14ac:dyDescent="0.35">
      <c r="A194" s="274">
        <f t="shared" si="1"/>
        <v>23</v>
      </c>
      <c r="B194" s="275"/>
      <c r="C194" s="276" t="s">
        <v>76</v>
      </c>
      <c r="D194" s="276"/>
      <c r="E194" s="276"/>
      <c r="F194" s="198" t="s">
        <v>624</v>
      </c>
      <c r="G194" s="264">
        <f>'[80]updated Progress'!C209</f>
        <v>5</v>
      </c>
      <c r="H194" s="264"/>
      <c r="I194" s="264"/>
      <c r="J194" s="264">
        <f>'[80]updated Progress'!D209</f>
        <v>4</v>
      </c>
      <c r="K194" s="264"/>
      <c r="L194" s="264"/>
      <c r="M194" s="264">
        <f>'[80]updated Progress'!E209</f>
        <v>1</v>
      </c>
      <c r="N194" s="264"/>
      <c r="O194" s="266"/>
      <c r="W194" s="153"/>
      <c r="X194" s="153"/>
      <c r="Y194" s="277">
        <f>'[80]updated Progress'!N209</f>
        <v>0</v>
      </c>
      <c r="Z194" s="264"/>
      <c r="AA194" s="264"/>
      <c r="AB194" s="264">
        <f>'[80]updated Progress'!O209</f>
        <v>4</v>
      </c>
      <c r="AC194" s="264"/>
      <c r="AD194" s="264"/>
      <c r="AE194" s="265">
        <f>'[80]updated Progress'!Q209</f>
        <v>5</v>
      </c>
      <c r="AF194" s="264"/>
      <c r="AG194" s="266"/>
    </row>
    <row r="195" spans="1:33" x14ac:dyDescent="0.35">
      <c r="A195" s="274">
        <f t="shared" si="1"/>
        <v>24</v>
      </c>
      <c r="B195" s="275"/>
      <c r="C195" s="276" t="s">
        <v>81</v>
      </c>
      <c r="D195" s="276"/>
      <c r="E195" s="276"/>
      <c r="F195" s="198" t="s">
        <v>624</v>
      </c>
      <c r="G195" s="264">
        <f>'[80]updated Progress'!C210</f>
        <v>0</v>
      </c>
      <c r="H195" s="264"/>
      <c r="I195" s="264"/>
      <c r="J195" s="264">
        <f>'[80]updated Progress'!D210</f>
        <v>0</v>
      </c>
      <c r="K195" s="264"/>
      <c r="L195" s="264"/>
      <c r="M195" s="264">
        <f>'[80]updated Progress'!E210</f>
        <v>0</v>
      </c>
      <c r="N195" s="264"/>
      <c r="O195" s="266"/>
      <c r="W195" s="153"/>
      <c r="X195" s="153"/>
      <c r="Y195" s="277">
        <f>'[80]updated Progress'!N210</f>
        <v>0</v>
      </c>
      <c r="Z195" s="264"/>
      <c r="AA195" s="264"/>
      <c r="AB195" s="264">
        <f>'[80]updated Progress'!O210</f>
        <v>0</v>
      </c>
      <c r="AC195" s="264"/>
      <c r="AD195" s="264"/>
      <c r="AE195" s="265">
        <f>'[80]updated Progress'!Q210</f>
        <v>0</v>
      </c>
      <c r="AF195" s="264"/>
      <c r="AG195" s="266"/>
    </row>
    <row r="196" spans="1:33" x14ac:dyDescent="0.35">
      <c r="A196" s="274">
        <f t="shared" si="1"/>
        <v>25</v>
      </c>
      <c r="B196" s="275"/>
      <c r="C196" s="276" t="s">
        <v>631</v>
      </c>
      <c r="D196" s="276"/>
      <c r="E196" s="276"/>
      <c r="F196" s="198" t="s">
        <v>624</v>
      </c>
      <c r="G196" s="264">
        <f>'[80]updated Progress'!C211</f>
        <v>2</v>
      </c>
      <c r="H196" s="264"/>
      <c r="I196" s="264"/>
      <c r="J196" s="264">
        <f>'[80]updated Progress'!D211</f>
        <v>1</v>
      </c>
      <c r="K196" s="264"/>
      <c r="L196" s="264"/>
      <c r="M196" s="264">
        <f>'[80]updated Progress'!E211</f>
        <v>1</v>
      </c>
      <c r="N196" s="264"/>
      <c r="O196" s="266"/>
      <c r="W196" s="153"/>
      <c r="X196" s="153"/>
      <c r="Y196" s="277">
        <f>'[80]updated Progress'!N211</f>
        <v>0</v>
      </c>
      <c r="Z196" s="264"/>
      <c r="AA196" s="264"/>
      <c r="AB196" s="264">
        <f>'[80]updated Progress'!O211</f>
        <v>1</v>
      </c>
      <c r="AC196" s="264"/>
      <c r="AD196" s="264"/>
      <c r="AE196" s="265">
        <f>'[80]updated Progress'!Q211</f>
        <v>2</v>
      </c>
      <c r="AF196" s="264"/>
      <c r="AG196" s="266"/>
    </row>
    <row r="197" spans="1:33" x14ac:dyDescent="0.35">
      <c r="A197" s="274">
        <f t="shared" si="1"/>
        <v>26</v>
      </c>
      <c r="B197" s="275"/>
      <c r="C197" s="276" t="s">
        <v>632</v>
      </c>
      <c r="D197" s="276"/>
      <c r="E197" s="276"/>
      <c r="F197" s="198" t="s">
        <v>624</v>
      </c>
      <c r="G197" s="264">
        <f>'[80]updated Progress'!C212</f>
        <v>0</v>
      </c>
      <c r="H197" s="264"/>
      <c r="I197" s="264"/>
      <c r="J197" s="264">
        <f>'[80]updated Progress'!D212</f>
        <v>0</v>
      </c>
      <c r="K197" s="264"/>
      <c r="L197" s="264"/>
      <c r="M197" s="264">
        <f>'[80]updated Progress'!E212</f>
        <v>0</v>
      </c>
      <c r="N197" s="264"/>
      <c r="O197" s="266"/>
      <c r="W197" s="153"/>
      <c r="X197" s="153"/>
      <c r="Y197" s="277">
        <f>'[80]updated Progress'!N212</f>
        <v>0</v>
      </c>
      <c r="Z197" s="264"/>
      <c r="AA197" s="264"/>
      <c r="AB197" s="264">
        <f>'[80]updated Progress'!O212</f>
        <v>0</v>
      </c>
      <c r="AC197" s="264"/>
      <c r="AD197" s="264"/>
      <c r="AE197" s="265">
        <f>'[80]updated Progress'!Q212</f>
        <v>0</v>
      </c>
      <c r="AF197" s="264"/>
      <c r="AG197" s="266"/>
    </row>
    <row r="198" spans="1:33" x14ac:dyDescent="0.35">
      <c r="A198" s="274">
        <f t="shared" si="1"/>
        <v>27</v>
      </c>
      <c r="B198" s="275"/>
      <c r="C198" s="276" t="s">
        <v>86</v>
      </c>
      <c r="D198" s="276"/>
      <c r="E198" s="276"/>
      <c r="F198" s="198" t="s">
        <v>624</v>
      </c>
      <c r="G198" s="264">
        <f>'[80]updated Progress'!C213</f>
        <v>3</v>
      </c>
      <c r="H198" s="264"/>
      <c r="I198" s="264"/>
      <c r="J198" s="264">
        <f>'[80]updated Progress'!D213</f>
        <v>0</v>
      </c>
      <c r="K198" s="264"/>
      <c r="L198" s="264"/>
      <c r="M198" s="264">
        <f>'[80]updated Progress'!E213</f>
        <v>3</v>
      </c>
      <c r="N198" s="264"/>
      <c r="O198" s="266"/>
      <c r="W198" s="153"/>
      <c r="X198" s="153"/>
      <c r="Y198" s="277">
        <f>'[80]updated Progress'!N213</f>
        <v>0</v>
      </c>
      <c r="Z198" s="264"/>
      <c r="AA198" s="264"/>
      <c r="AB198" s="264">
        <f>'[80]updated Progress'!O213</f>
        <v>0</v>
      </c>
      <c r="AC198" s="264"/>
      <c r="AD198" s="264"/>
      <c r="AE198" s="265">
        <f>'[80]updated Progress'!Q213</f>
        <v>3</v>
      </c>
      <c r="AF198" s="264"/>
      <c r="AG198" s="266"/>
    </row>
    <row r="199" spans="1:33" x14ac:dyDescent="0.35">
      <c r="A199" s="274">
        <f t="shared" si="1"/>
        <v>28</v>
      </c>
      <c r="B199" s="275"/>
      <c r="C199" s="276" t="s">
        <v>94</v>
      </c>
      <c r="D199" s="276"/>
      <c r="E199" s="276"/>
      <c r="F199" s="198" t="s">
        <v>624</v>
      </c>
      <c r="G199" s="264">
        <f>'[80]updated Progress'!C214</f>
        <v>0</v>
      </c>
      <c r="H199" s="264"/>
      <c r="I199" s="264"/>
      <c r="J199" s="264">
        <f>'[80]updated Progress'!D214</f>
        <v>0</v>
      </c>
      <c r="K199" s="264"/>
      <c r="L199" s="264"/>
      <c r="M199" s="264">
        <f>'[80]updated Progress'!E214</f>
        <v>0</v>
      </c>
      <c r="N199" s="264"/>
      <c r="O199" s="266"/>
      <c r="W199" s="153"/>
      <c r="X199" s="153"/>
      <c r="Y199" s="277">
        <f>'[80]updated Progress'!N214</f>
        <v>0</v>
      </c>
      <c r="Z199" s="264"/>
      <c r="AA199" s="264"/>
      <c r="AB199" s="264">
        <f>'[80]updated Progress'!O214</f>
        <v>0</v>
      </c>
      <c r="AC199" s="264"/>
      <c r="AD199" s="264"/>
      <c r="AE199" s="265">
        <f>'[80]updated Progress'!Q214</f>
        <v>0</v>
      </c>
      <c r="AF199" s="264"/>
      <c r="AG199" s="266"/>
    </row>
    <row r="200" spans="1:33" x14ac:dyDescent="0.35">
      <c r="A200" s="274">
        <f t="shared" si="1"/>
        <v>29</v>
      </c>
      <c r="B200" s="275"/>
      <c r="C200" s="276" t="s">
        <v>633</v>
      </c>
      <c r="D200" s="276"/>
      <c r="E200" s="276"/>
      <c r="F200" s="198" t="s">
        <v>624</v>
      </c>
      <c r="G200" s="264">
        <f>'[80]updated Progress'!C215</f>
        <v>0</v>
      </c>
      <c r="H200" s="264"/>
      <c r="I200" s="264"/>
      <c r="J200" s="264">
        <f>'[80]updated Progress'!D215</f>
        <v>0</v>
      </c>
      <c r="K200" s="264"/>
      <c r="L200" s="264"/>
      <c r="M200" s="264">
        <f>'[80]updated Progress'!E215</f>
        <v>0</v>
      </c>
      <c r="N200" s="264"/>
      <c r="O200" s="266"/>
      <c r="W200" s="153"/>
      <c r="X200" s="153"/>
      <c r="Y200" s="277">
        <f>'[80]updated Progress'!N215</f>
        <v>0</v>
      </c>
      <c r="Z200" s="264"/>
      <c r="AA200" s="264"/>
      <c r="AB200" s="264">
        <f>'[80]updated Progress'!O215</f>
        <v>0</v>
      </c>
      <c r="AC200" s="264"/>
      <c r="AD200" s="264"/>
      <c r="AE200" s="265">
        <f>'[80]updated Progress'!Q215</f>
        <v>0</v>
      </c>
      <c r="AF200" s="264"/>
      <c r="AG200" s="266"/>
    </row>
    <row r="201" spans="1:33" x14ac:dyDescent="0.35">
      <c r="A201" s="274">
        <f t="shared" si="1"/>
        <v>30</v>
      </c>
      <c r="B201" s="275"/>
      <c r="C201" s="276" t="s">
        <v>92</v>
      </c>
      <c r="D201" s="276"/>
      <c r="E201" s="276"/>
      <c r="F201" s="198" t="s">
        <v>624</v>
      </c>
      <c r="G201" s="264">
        <f>'[80]updated Progress'!C216</f>
        <v>0</v>
      </c>
      <c r="H201" s="264"/>
      <c r="I201" s="264"/>
      <c r="J201" s="264">
        <f>'[80]updated Progress'!D216</f>
        <v>0</v>
      </c>
      <c r="K201" s="264"/>
      <c r="L201" s="264"/>
      <c r="M201" s="264">
        <f>'[80]updated Progress'!E216</f>
        <v>0</v>
      </c>
      <c r="N201" s="264"/>
      <c r="O201" s="266"/>
      <c r="W201" s="153"/>
      <c r="X201" s="153"/>
      <c r="Y201" s="277">
        <f>'[80]updated Progress'!N216</f>
        <v>0</v>
      </c>
      <c r="Z201" s="264"/>
      <c r="AA201" s="264"/>
      <c r="AB201" s="264">
        <f>'[80]updated Progress'!O216</f>
        <v>0</v>
      </c>
      <c r="AC201" s="264"/>
      <c r="AD201" s="264"/>
      <c r="AE201" s="265">
        <f>'[80]updated Progress'!Q216</f>
        <v>0</v>
      </c>
      <c r="AF201" s="264"/>
      <c r="AG201" s="266"/>
    </row>
    <row r="202" spans="1:33" ht="15" thickBot="1" x14ac:dyDescent="0.4">
      <c r="A202" s="267">
        <f t="shared" si="1"/>
        <v>31</v>
      </c>
      <c r="B202" s="268"/>
      <c r="C202" s="269" t="s">
        <v>168</v>
      </c>
      <c r="D202" s="269"/>
      <c r="E202" s="269"/>
      <c r="F202" s="208" t="s">
        <v>624</v>
      </c>
      <c r="G202" s="264">
        <f>'[80]updated Progress'!C217</f>
        <v>2</v>
      </c>
      <c r="H202" s="264"/>
      <c r="I202" s="264"/>
      <c r="J202" s="264">
        <f>'[80]updated Progress'!D217</f>
        <v>0</v>
      </c>
      <c r="K202" s="264"/>
      <c r="L202" s="264"/>
      <c r="M202" s="264">
        <f>'[80]updated Progress'!E217</f>
        <v>2</v>
      </c>
      <c r="N202" s="264"/>
      <c r="O202" s="266"/>
      <c r="W202" s="153"/>
      <c r="X202" s="153"/>
      <c r="Y202" s="270">
        <f>'[80]updated Progress'!N217</f>
        <v>0</v>
      </c>
      <c r="Z202" s="271"/>
      <c r="AA202" s="271"/>
      <c r="AB202" s="271">
        <f>'[80]updated Progress'!O217</f>
        <v>0</v>
      </c>
      <c r="AC202" s="271"/>
      <c r="AD202" s="271"/>
      <c r="AE202" s="272">
        <f>'[80]updated Progress'!Q217</f>
        <v>2</v>
      </c>
      <c r="AF202" s="271"/>
      <c r="AG202" s="273"/>
    </row>
    <row r="203" spans="1:33" ht="15" thickBot="1" x14ac:dyDescent="0.4">
      <c r="A203" s="259"/>
      <c r="B203" s="260"/>
      <c r="C203" s="261" t="s">
        <v>48</v>
      </c>
      <c r="D203" s="261"/>
      <c r="E203" s="261"/>
      <c r="F203" s="209" t="s">
        <v>624</v>
      </c>
      <c r="G203" s="261">
        <f>'[80]updated Progress'!C218</f>
        <v>171</v>
      </c>
      <c r="H203" s="261"/>
      <c r="I203" s="261"/>
      <c r="J203" s="261">
        <f>'[80]updated Progress'!D218</f>
        <v>126</v>
      </c>
      <c r="K203" s="261"/>
      <c r="L203" s="261"/>
      <c r="M203" s="261">
        <f>'[80]updated Progress'!E218</f>
        <v>45</v>
      </c>
      <c r="N203" s="261"/>
      <c r="O203" s="262"/>
      <c r="W203" s="153"/>
      <c r="X203" s="153"/>
      <c r="Y203" s="263">
        <f>'[80]updated Progress'!N218</f>
        <v>61</v>
      </c>
      <c r="Z203" s="256"/>
      <c r="AA203" s="256"/>
      <c r="AB203" s="256">
        <f>'[80]updated Progress'!O218</f>
        <v>65</v>
      </c>
      <c r="AC203" s="256"/>
      <c r="AD203" s="256"/>
      <c r="AE203" s="257">
        <f>'[80]updated Progress'!Q218</f>
        <v>110</v>
      </c>
      <c r="AF203" s="256"/>
      <c r="AG203" s="258"/>
    </row>
    <row r="204" spans="1:33" x14ac:dyDescent="0.35">
      <c r="W204" s="153"/>
      <c r="X204" s="153"/>
    </row>
  </sheetData>
  <mergeCells count="1028"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M11:AN11"/>
    <mergeCell ref="I12:J12"/>
    <mergeCell ref="M12:N12"/>
    <mergeCell ref="Q12:R12"/>
    <mergeCell ref="AA12:AE12"/>
    <mergeCell ref="AG12:AH12"/>
    <mergeCell ref="AI12:AJ12"/>
    <mergeCell ref="AK12:AL12"/>
    <mergeCell ref="AO7:AR9"/>
    <mergeCell ref="O9:P9"/>
    <mergeCell ref="AA10:AE10"/>
    <mergeCell ref="AG10:AH10"/>
    <mergeCell ref="AI10:AJ10"/>
    <mergeCell ref="AK10:AL10"/>
    <mergeCell ref="K16:P16"/>
    <mergeCell ref="AA16:AE16"/>
    <mergeCell ref="AG16:AH16"/>
    <mergeCell ref="AI16:AJ16"/>
    <mergeCell ref="AK16:AL16"/>
    <mergeCell ref="AM16:AN16"/>
    <mergeCell ref="AO16:AR16"/>
    <mergeCell ref="K15:L15"/>
    <mergeCell ref="AA15:AE15"/>
    <mergeCell ref="AG15:AH15"/>
    <mergeCell ref="AI15:AJ15"/>
    <mergeCell ref="AK15:AL15"/>
    <mergeCell ref="AM15:AN15"/>
    <mergeCell ref="AO13:AR13"/>
    <mergeCell ref="K14:L14"/>
    <mergeCell ref="O14:P14"/>
    <mergeCell ref="AA14:AE14"/>
    <mergeCell ref="AG14:AH14"/>
    <mergeCell ref="AI14:AJ14"/>
    <mergeCell ref="AK14:AL14"/>
    <mergeCell ref="AM14:AN14"/>
    <mergeCell ref="AO14:AR14"/>
    <mergeCell ref="AA18:AE18"/>
    <mergeCell ref="AG18:AH18"/>
    <mergeCell ref="AI18:AJ18"/>
    <mergeCell ref="AK18:AL18"/>
    <mergeCell ref="AM18:AN18"/>
    <mergeCell ref="AO18:AR18"/>
    <mergeCell ref="AA17:AE17"/>
    <mergeCell ref="AG17:AH17"/>
    <mergeCell ref="AI17:AJ17"/>
    <mergeCell ref="AK17:AL17"/>
    <mergeCell ref="AM17:AN17"/>
    <mergeCell ref="AO17:AR17"/>
    <mergeCell ref="AM10:AN10"/>
    <mergeCell ref="AO10:AR12"/>
    <mergeCell ref="AA11:AE11"/>
    <mergeCell ref="AG11:AH11"/>
    <mergeCell ref="AO15:AR15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Z36:AA36"/>
    <mergeCell ref="AD36:AE36"/>
    <mergeCell ref="AH36:AI36"/>
    <mergeCell ref="AL36:AM36"/>
    <mergeCell ref="AP36:AQ36"/>
    <mergeCell ref="AV36:AW36"/>
    <mergeCell ref="AV41:AW41"/>
    <mergeCell ref="AR39:AS39"/>
    <mergeCell ref="AV39:AW39"/>
    <mergeCell ref="AV40:AW40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AD42:AE42"/>
    <mergeCell ref="AH42:AI42"/>
    <mergeCell ref="AL42:AM42"/>
    <mergeCell ref="V41:W41"/>
    <mergeCell ref="Z41:AA41"/>
    <mergeCell ref="AD41:AE41"/>
    <mergeCell ref="AH41:AI41"/>
    <mergeCell ref="AL41:AM41"/>
    <mergeCell ref="AP41:AQ41"/>
    <mergeCell ref="AJ39:AK39"/>
    <mergeCell ref="AN39:AO39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5:AW45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V45:W45"/>
    <mergeCell ref="Z45:AA45"/>
    <mergeCell ref="AD45:AE45"/>
    <mergeCell ref="AH45:AI45"/>
    <mergeCell ref="AL45:AM45"/>
    <mergeCell ref="AP45:AQ45"/>
    <mergeCell ref="AP42:AQ42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F48:AG48"/>
    <mergeCell ref="AJ48:AK48"/>
    <mergeCell ref="AN48:AO48"/>
    <mergeCell ref="AR48:AS48"/>
    <mergeCell ref="AV48:AW48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AH81:AI81"/>
    <mergeCell ref="AL81:AM81"/>
    <mergeCell ref="AP81:AQ81"/>
    <mergeCell ref="AV81:AW81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D89:AE89"/>
    <mergeCell ref="AH89:AI89"/>
    <mergeCell ref="AL89:AM89"/>
    <mergeCell ref="AP89:AQ89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B100:AC100"/>
    <mergeCell ref="AF100:AG100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AV105:AW105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B110:C110"/>
    <mergeCell ref="F110:G110"/>
    <mergeCell ref="J110:K110"/>
    <mergeCell ref="N110:O110"/>
    <mergeCell ref="R110:S110"/>
    <mergeCell ref="V110:W110"/>
    <mergeCell ref="AF108:AG108"/>
    <mergeCell ref="AJ108:AK108"/>
    <mergeCell ref="AN108:AO108"/>
    <mergeCell ref="AR108:AS108"/>
    <mergeCell ref="AV108:AW108"/>
    <mergeCell ref="AV109:AW109"/>
    <mergeCell ref="AL113:AM113"/>
    <mergeCell ref="AP113:AQ113"/>
    <mergeCell ref="AV113:AW113"/>
    <mergeCell ref="AV114:AW114"/>
    <mergeCell ref="AV115:AW115"/>
    <mergeCell ref="D116:E116"/>
    <mergeCell ref="H116:I116"/>
    <mergeCell ref="L116:M116"/>
    <mergeCell ref="P116:Q116"/>
    <mergeCell ref="T116:U116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H118:AI118"/>
    <mergeCell ref="AL118:AM118"/>
    <mergeCell ref="AP118:AQ118"/>
    <mergeCell ref="AV118:AW118"/>
    <mergeCell ref="AV119:AW119"/>
    <mergeCell ref="AV120:AW120"/>
    <mergeCell ref="AV116:AW116"/>
    <mergeCell ref="AV117:AW117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Z126:AA126"/>
    <mergeCell ref="AD126:AE126"/>
    <mergeCell ref="AH126:AI126"/>
    <mergeCell ref="AL126:AM126"/>
    <mergeCell ref="AP126:AQ126"/>
    <mergeCell ref="AJ124:AK124"/>
    <mergeCell ref="AN124:AO124"/>
    <mergeCell ref="AR124:AS124"/>
    <mergeCell ref="AV124:AW124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Z130:AA130"/>
    <mergeCell ref="AD130:AE130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AH135:AI135"/>
    <mergeCell ref="AL135:AM135"/>
    <mergeCell ref="AP135:AQ135"/>
    <mergeCell ref="AJ133:AK133"/>
    <mergeCell ref="AN133:AO133"/>
    <mergeCell ref="AR133:AS133"/>
    <mergeCell ref="AV133:AW133"/>
    <mergeCell ref="AV134:AW134"/>
    <mergeCell ref="B135:C135"/>
    <mergeCell ref="F135:G135"/>
    <mergeCell ref="J135:K135"/>
    <mergeCell ref="N135:O135"/>
    <mergeCell ref="R135:S135"/>
    <mergeCell ref="AV140:AW140"/>
    <mergeCell ref="AV141:AW141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Z139:AA139"/>
    <mergeCell ref="AD139:AE139"/>
    <mergeCell ref="AH139:AI139"/>
    <mergeCell ref="AL139:AM139"/>
    <mergeCell ref="AP139:AQ139"/>
    <mergeCell ref="AV139:AW139"/>
    <mergeCell ref="AV135:AW135"/>
    <mergeCell ref="AV136:AW136"/>
    <mergeCell ref="AV137:AW137"/>
    <mergeCell ref="AV138:AW138"/>
    <mergeCell ref="AV144:AW144"/>
    <mergeCell ref="AV145:AW145"/>
    <mergeCell ref="AV146:AW146"/>
    <mergeCell ref="AV147:AW147"/>
    <mergeCell ref="AV148:AW148"/>
    <mergeCell ref="B149:C149"/>
    <mergeCell ref="F149:G149"/>
    <mergeCell ref="J149:K149"/>
    <mergeCell ref="N149:O149"/>
    <mergeCell ref="R149:S149"/>
    <mergeCell ref="V144:W144"/>
    <mergeCell ref="Z144:AA144"/>
    <mergeCell ref="AD144:AE144"/>
    <mergeCell ref="AH144:AI144"/>
    <mergeCell ref="AL144:AM144"/>
    <mergeCell ref="AP144:AQ144"/>
    <mergeCell ref="AJ142:AK142"/>
    <mergeCell ref="AN142:AO142"/>
    <mergeCell ref="AR142:AS142"/>
    <mergeCell ref="AV142:AW142"/>
    <mergeCell ref="AV143:AW143"/>
    <mergeCell ref="B144:C144"/>
    <mergeCell ref="F144:G144"/>
    <mergeCell ref="J144:K144"/>
    <mergeCell ref="N144:O144"/>
    <mergeCell ref="R144:S144"/>
    <mergeCell ref="AF152:AG152"/>
    <mergeCell ref="AJ152:AK152"/>
    <mergeCell ref="AN152:AO152"/>
    <mergeCell ref="AR152:AS152"/>
    <mergeCell ref="AV152:AW152"/>
    <mergeCell ref="AV153:AW153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D158:AE158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H154:AI154"/>
    <mergeCell ref="AL154:AM154"/>
    <mergeCell ref="AP154:AQ154"/>
    <mergeCell ref="AV154:AW154"/>
    <mergeCell ref="B154:C154"/>
    <mergeCell ref="F154:G154"/>
    <mergeCell ref="J154:K154"/>
    <mergeCell ref="N154:O154"/>
    <mergeCell ref="R154:S154"/>
    <mergeCell ref="V154:W154"/>
    <mergeCell ref="AV164:AW164"/>
    <mergeCell ref="AV165:AW165"/>
    <mergeCell ref="A167:O167"/>
    <mergeCell ref="A169:B169"/>
    <mergeCell ref="C169:E169"/>
    <mergeCell ref="G169:I169"/>
    <mergeCell ref="J169:L169"/>
    <mergeCell ref="M169:O169"/>
    <mergeCell ref="Y169:AA169"/>
    <mergeCell ref="AB169:AD169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T161:U161"/>
    <mergeCell ref="X161:Y161"/>
    <mergeCell ref="AB171:AD171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171:B171"/>
    <mergeCell ref="C171:E171"/>
    <mergeCell ref="G171:I171"/>
    <mergeCell ref="J171:L171"/>
    <mergeCell ref="M171:O171"/>
    <mergeCell ref="Y171:AA171"/>
    <mergeCell ref="AE169:AG169"/>
    <mergeCell ref="A170:B170"/>
    <mergeCell ref="C170:E170"/>
    <mergeCell ref="G170:I170"/>
    <mergeCell ref="J170:L170"/>
    <mergeCell ref="M170:O170"/>
    <mergeCell ref="Y170:AA170"/>
    <mergeCell ref="AB170:AD170"/>
    <mergeCell ref="AE170:AG170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203:AD203"/>
    <mergeCell ref="AE203:AG203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414" t="s">
        <v>634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8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415" t="s">
        <v>563</v>
      </c>
      <c r="AN3" s="415"/>
      <c r="AO3" s="340">
        <f ca="1">TODAY()-1</f>
        <v>46040</v>
      </c>
      <c r="AP3" s="339"/>
      <c r="AQ3" s="339"/>
      <c r="AR3" s="339"/>
      <c r="AS3" s="339"/>
      <c r="AT3" s="416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341" t="s">
        <v>564</v>
      </c>
      <c r="M7" s="342"/>
      <c r="N7" s="342"/>
      <c r="O7" s="343"/>
      <c r="R7" t="s">
        <v>463</v>
      </c>
      <c r="AA7" s="417" t="s">
        <v>565</v>
      </c>
      <c r="AB7" s="418"/>
      <c r="AC7" s="418"/>
      <c r="AD7" s="418"/>
      <c r="AE7" s="418"/>
      <c r="AF7" s="419"/>
      <c r="AG7" s="426" t="s">
        <v>566</v>
      </c>
      <c r="AH7" s="375"/>
      <c r="AI7" s="375"/>
      <c r="AJ7" s="429" t="s">
        <v>567</v>
      </c>
      <c r="AK7" s="429"/>
      <c r="AL7" s="429"/>
      <c r="AM7" s="375" t="s">
        <v>568</v>
      </c>
      <c r="AN7" s="375"/>
      <c r="AO7" s="432"/>
      <c r="AP7" s="374" t="s">
        <v>569</v>
      </c>
      <c r="AQ7" s="375"/>
      <c r="AR7" s="432"/>
      <c r="AT7" s="140"/>
    </row>
    <row r="8" spans="1:46" x14ac:dyDescent="0.35">
      <c r="A8" s="139"/>
      <c r="E8" t="s">
        <v>570</v>
      </c>
      <c r="S8" t="s">
        <v>571</v>
      </c>
      <c r="AA8" s="420"/>
      <c r="AB8" s="421"/>
      <c r="AC8" s="421"/>
      <c r="AD8" s="421"/>
      <c r="AE8" s="421"/>
      <c r="AF8" s="422"/>
      <c r="AG8" s="427"/>
      <c r="AH8" s="318"/>
      <c r="AI8" s="318"/>
      <c r="AJ8" s="430"/>
      <c r="AK8" s="430"/>
      <c r="AL8" s="430"/>
      <c r="AM8" s="318"/>
      <c r="AN8" s="318"/>
      <c r="AO8" s="433"/>
      <c r="AP8" s="317"/>
      <c r="AQ8" s="318"/>
      <c r="AR8" s="433"/>
      <c r="AT8" s="140"/>
    </row>
    <row r="9" spans="1:46" ht="15" thickBot="1" x14ac:dyDescent="0.4">
      <c r="A9" s="139"/>
      <c r="L9" s="149"/>
      <c r="M9" s="150"/>
      <c r="N9" s="150"/>
      <c r="O9" s="372"/>
      <c r="P9" s="373"/>
      <c r="AA9" s="423"/>
      <c r="AB9" s="424"/>
      <c r="AC9" s="424"/>
      <c r="AD9" s="424"/>
      <c r="AE9" s="424"/>
      <c r="AF9" s="425"/>
      <c r="AG9" s="428"/>
      <c r="AH9" s="311"/>
      <c r="AI9" s="311"/>
      <c r="AJ9" s="431"/>
      <c r="AK9" s="431"/>
      <c r="AL9" s="431"/>
      <c r="AM9" s="311"/>
      <c r="AN9" s="311"/>
      <c r="AO9" s="434"/>
      <c r="AP9" s="310"/>
      <c r="AQ9" s="311"/>
      <c r="AR9" s="434"/>
      <c r="AT9" s="140"/>
    </row>
    <row r="10" spans="1:46" x14ac:dyDescent="0.35">
      <c r="A10" s="139"/>
      <c r="C10" t="s">
        <v>572</v>
      </c>
      <c r="U10" t="s">
        <v>573</v>
      </c>
      <c r="AA10" s="407" t="s">
        <v>51</v>
      </c>
      <c r="AB10" s="408"/>
      <c r="AC10" s="408"/>
      <c r="AD10" s="408"/>
      <c r="AE10" s="408"/>
      <c r="AF10" s="409"/>
      <c r="AG10" s="410">
        <f>'[81]Location Status'!J4</f>
        <v>34</v>
      </c>
      <c r="AH10" s="282"/>
      <c r="AI10" s="282"/>
      <c r="AJ10" s="411">
        <f>'[81]updated Progress'!I3</f>
        <v>5</v>
      </c>
      <c r="AK10" s="411"/>
      <c r="AL10" s="411"/>
      <c r="AM10" s="412">
        <f>'[81]updated Progress'!L2+'[81]updated Progress'!K2-'[81]updated Progress'!I3</f>
        <v>0</v>
      </c>
      <c r="AN10" s="412"/>
      <c r="AO10" s="413"/>
      <c r="AP10" s="281">
        <f t="shared" ref="AP10:AP15" si="0">AG10-AJ10</f>
        <v>29</v>
      </c>
      <c r="AQ10" s="282"/>
      <c r="AR10" s="406"/>
      <c r="AT10" s="140"/>
    </row>
    <row r="11" spans="1:46" x14ac:dyDescent="0.35">
      <c r="A11" s="139"/>
      <c r="S11" t="s">
        <v>572</v>
      </c>
      <c r="AA11" s="400" t="s">
        <v>574</v>
      </c>
      <c r="AB11" s="401"/>
      <c r="AC11" s="401"/>
      <c r="AD11" s="401"/>
      <c r="AE11" s="401"/>
      <c r="AF11" s="402"/>
      <c r="AG11" s="290">
        <f>AG10</f>
        <v>34</v>
      </c>
      <c r="AH11" s="275"/>
      <c r="AI11" s="275"/>
      <c r="AJ11" s="319">
        <f>'[81]updated Progress'!M2</f>
        <v>2</v>
      </c>
      <c r="AK11" s="319"/>
      <c r="AL11" s="319"/>
      <c r="AM11" s="321"/>
      <c r="AN11" s="321"/>
      <c r="AO11" s="405"/>
      <c r="AP11" s="281">
        <f t="shared" si="0"/>
        <v>32</v>
      </c>
      <c r="AQ11" s="282"/>
      <c r="AR11" s="406"/>
      <c r="AT11" s="140"/>
    </row>
    <row r="12" spans="1:46" x14ac:dyDescent="0.35">
      <c r="A12" s="139"/>
      <c r="C12" t="s">
        <v>575</v>
      </c>
      <c r="I12" s="283"/>
      <c r="J12" s="368"/>
      <c r="K12" s="154" t="s">
        <v>576</v>
      </c>
      <c r="L12" s="154" t="s">
        <v>577</v>
      </c>
      <c r="M12" s="369" t="s">
        <v>578</v>
      </c>
      <c r="N12" s="368"/>
      <c r="O12" s="152" t="s">
        <v>576</v>
      </c>
      <c r="P12" s="152" t="s">
        <v>577</v>
      </c>
      <c r="Q12" s="369"/>
      <c r="R12" s="283"/>
      <c r="AA12" s="400" t="s">
        <v>579</v>
      </c>
      <c r="AB12" s="401"/>
      <c r="AC12" s="401"/>
      <c r="AD12" s="401"/>
      <c r="AE12" s="401"/>
      <c r="AF12" s="402"/>
      <c r="AG12" s="290">
        <f>AG10</f>
        <v>34</v>
      </c>
      <c r="AH12" s="275"/>
      <c r="AI12" s="275"/>
      <c r="AJ12" s="319">
        <f>'[81]updated Progress'!S2</f>
        <v>0</v>
      </c>
      <c r="AK12" s="319"/>
      <c r="AL12" s="319"/>
      <c r="AM12" s="321">
        <f>'[81]updated Progress'!R2</f>
        <v>0</v>
      </c>
      <c r="AN12" s="321"/>
      <c r="AO12" s="405"/>
      <c r="AP12" s="281">
        <f t="shared" si="0"/>
        <v>34</v>
      </c>
      <c r="AQ12" s="282"/>
      <c r="AR12" s="406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00" t="s">
        <v>582</v>
      </c>
      <c r="AB13" s="401"/>
      <c r="AC13" s="401"/>
      <c r="AD13" s="401"/>
      <c r="AE13" s="401"/>
      <c r="AF13" s="402"/>
      <c r="AG13" s="290">
        <f>AG10</f>
        <v>34</v>
      </c>
      <c r="AH13" s="275"/>
      <c r="AI13" s="275"/>
      <c r="AJ13" s="319"/>
      <c r="AK13" s="319"/>
      <c r="AL13" s="319"/>
      <c r="AM13" s="321"/>
      <c r="AN13" s="321"/>
      <c r="AO13" s="405"/>
      <c r="AP13" s="281">
        <f t="shared" si="0"/>
        <v>34</v>
      </c>
      <c r="AQ13" s="282"/>
      <c r="AR13" s="406"/>
      <c r="AT13" s="140"/>
    </row>
    <row r="14" spans="1:46" x14ac:dyDescent="0.35">
      <c r="A14" s="139"/>
      <c r="C14" t="s">
        <v>583</v>
      </c>
      <c r="K14" s="335"/>
      <c r="L14" s="335"/>
      <c r="O14" s="275"/>
      <c r="P14" s="275"/>
      <c r="R14" s="155"/>
      <c r="S14" s="155"/>
      <c r="T14" s="155"/>
      <c r="U14" s="155"/>
      <c r="W14" t="s">
        <v>584</v>
      </c>
      <c r="AA14" s="400" t="s">
        <v>585</v>
      </c>
      <c r="AB14" s="401"/>
      <c r="AC14" s="401"/>
      <c r="AD14" s="401"/>
      <c r="AE14" s="401"/>
      <c r="AF14" s="402"/>
      <c r="AG14" s="403">
        <f>'[81]Location Status'!D43/1000</f>
        <v>12.514880000000002</v>
      </c>
      <c r="AH14" s="404"/>
      <c r="AI14" s="404"/>
      <c r="AJ14" s="319"/>
      <c r="AK14" s="319"/>
      <c r="AL14" s="319"/>
      <c r="AM14" s="321"/>
      <c r="AN14" s="321"/>
      <c r="AO14" s="405"/>
      <c r="AP14" s="388">
        <f t="shared" si="0"/>
        <v>12.514880000000002</v>
      </c>
      <c r="AQ14" s="389"/>
      <c r="AR14" s="390"/>
      <c r="AT14" s="140"/>
    </row>
    <row r="15" spans="1:46" ht="15" thickBot="1" x14ac:dyDescent="0.4">
      <c r="A15" s="139"/>
      <c r="K15" s="334"/>
      <c r="L15" s="334"/>
      <c r="O15" s="153"/>
      <c r="P15" s="153"/>
      <c r="AA15" s="391" t="s">
        <v>586</v>
      </c>
      <c r="AB15" s="392"/>
      <c r="AC15" s="392"/>
      <c r="AD15" s="392"/>
      <c r="AE15" s="392"/>
      <c r="AF15" s="393"/>
      <c r="AG15" s="394">
        <f>AG14</f>
        <v>12.514880000000002</v>
      </c>
      <c r="AH15" s="395"/>
      <c r="AI15" s="395"/>
      <c r="AJ15" s="312"/>
      <c r="AK15" s="312"/>
      <c r="AL15" s="312"/>
      <c r="AM15" s="314"/>
      <c r="AN15" s="314"/>
      <c r="AO15" s="396"/>
      <c r="AP15" s="397">
        <f t="shared" si="0"/>
        <v>12.514880000000002</v>
      </c>
      <c r="AQ15" s="398"/>
      <c r="AR15" s="399"/>
      <c r="AT15" s="140"/>
    </row>
    <row r="16" spans="1:46" x14ac:dyDescent="0.35">
      <c r="A16" s="139"/>
      <c r="F16" t="s">
        <v>469</v>
      </c>
      <c r="K16" s="333" t="s">
        <v>587</v>
      </c>
      <c r="L16" s="333"/>
      <c r="M16" s="333"/>
      <c r="N16" s="333"/>
      <c r="O16" s="333"/>
      <c r="P16" s="333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5"/>
      <c r="AT24" s="140"/>
    </row>
    <row r="25" spans="1:52" x14ac:dyDescent="0.35">
      <c r="A25" s="139"/>
      <c r="N25" s="183"/>
      <c r="O25" s="216"/>
      <c r="P25" s="217"/>
      <c r="Q25" s="217"/>
      <c r="R25" s="183" t="s">
        <v>635</v>
      </c>
      <c r="S25" s="183"/>
      <c r="T25" s="183"/>
      <c r="U25" s="183"/>
      <c r="V25" s="183" t="s">
        <v>635</v>
      </c>
      <c r="W25" s="183"/>
      <c r="X25" s="183"/>
      <c r="AT25" s="140"/>
      <c r="AV25" s="283">
        <f>SUM(AV27:AW64)</f>
        <v>12514.88</v>
      </c>
      <c r="AW25" s="283"/>
      <c r="AX25" s="164"/>
      <c r="AY25" s="306">
        <f>SUM(AY27:AZ64)</f>
        <v>34</v>
      </c>
      <c r="AZ25" s="306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294"/>
      <c r="K26" s="295"/>
      <c r="L26" s="166"/>
      <c r="M26" s="218"/>
      <c r="N26" s="219" t="s">
        <v>636</v>
      </c>
      <c r="O26" s="219"/>
      <c r="P26" s="218"/>
      <c r="Q26" s="166"/>
      <c r="R26" s="294" t="str">
        <f>VLOOKUP(R28,'[81]Location Status'!$A$7:$D$42,2,0)</f>
        <v>1/0</v>
      </c>
      <c r="S26" s="295"/>
      <c r="T26" s="166"/>
      <c r="U26" s="166"/>
      <c r="V26" s="294" t="str">
        <f>VLOOKUP(V28,'[81]Location Status'!$A$7:$D$42,2,0)</f>
        <v>2/0</v>
      </c>
      <c r="W26" s="295"/>
      <c r="X26" s="166"/>
      <c r="Y26" s="166"/>
      <c r="Z26" s="294" t="str">
        <f>VLOOKUP(Z28,'[81]Location Status'!$A$7:$D$42,2,0)</f>
        <v>2/1</v>
      </c>
      <c r="AA26" s="295"/>
      <c r="AB26" s="166"/>
      <c r="AC26" s="166"/>
      <c r="AD26" s="294" t="str">
        <f>VLOOKUP(AD28,'[81]Location Status'!$A$7:$D$42,2,0)</f>
        <v>2/2</v>
      </c>
      <c r="AE26" s="295"/>
      <c r="AF26" s="166"/>
      <c r="AG26" s="166"/>
      <c r="AH26" s="294" t="str">
        <f>VLOOKUP(AH28,'[81]Location Status'!$A$7:$D$42,2,0)</f>
        <v>2/3</v>
      </c>
      <c r="AI26" s="295"/>
      <c r="AJ26" s="166"/>
      <c r="AK26" s="166"/>
      <c r="AL26" s="294" t="str">
        <f>VLOOKUP(AL28,'[81]Location Status'!$A$7:$D$42,2,0)</f>
        <v>2/4</v>
      </c>
      <c r="AM26" s="295"/>
      <c r="AN26" s="166"/>
      <c r="AO26" s="166"/>
      <c r="AP26" s="294" t="str">
        <f>VLOOKUP(AP28,'[81]Location Status'!$A$7:$D$42,2,0)</f>
        <v>3/0</v>
      </c>
      <c r="AQ26" s="29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291"/>
      <c r="M29" s="300"/>
      <c r="N29" s="220"/>
      <c r="O29" s="220"/>
      <c r="P29" s="299">
        <f>VLOOKUP(N28,'[81]Location Status'!$A$7:$D$42,4,0)</f>
        <v>41.991</v>
      </c>
      <c r="Q29" s="300"/>
      <c r="R29" s="71" t="s">
        <v>576</v>
      </c>
      <c r="S29" s="71" t="s">
        <v>577</v>
      </c>
      <c r="T29" s="299">
        <f>VLOOKUP(R28,'[81]Location Status'!$A$7:$D$42,4,0)</f>
        <v>278.58600000000001</v>
      </c>
      <c r="U29" s="300"/>
      <c r="V29" s="173" t="s">
        <v>576</v>
      </c>
      <c r="W29" s="173" t="s">
        <v>577</v>
      </c>
      <c r="X29" s="299">
        <f>VLOOKUP(V28,'[81]Location Status'!$A$7:$D$42,4,0)</f>
        <v>258</v>
      </c>
      <c r="Y29" s="300"/>
      <c r="Z29" s="177" t="s">
        <v>576</v>
      </c>
      <c r="AA29" s="177" t="s">
        <v>577</v>
      </c>
      <c r="AB29" s="299">
        <f>VLOOKUP(Z28,'[81]Location Status'!$A$7:$D$42,4,0)</f>
        <v>310</v>
      </c>
      <c r="AC29" s="300"/>
      <c r="AD29" s="177" t="s">
        <v>576</v>
      </c>
      <c r="AE29" s="177" t="s">
        <v>577</v>
      </c>
      <c r="AF29" s="299">
        <f>VLOOKUP(AD28,'[81]Location Status'!$A$7:$D$42,4,0)</f>
        <v>362</v>
      </c>
      <c r="AG29" s="300"/>
      <c r="AH29" s="176" t="s">
        <v>576</v>
      </c>
      <c r="AI29" s="176" t="s">
        <v>577</v>
      </c>
      <c r="AJ29" s="299">
        <f>VLOOKUP(AH28,'[81]Location Status'!$A$7:$D$42,4,0)</f>
        <v>384</v>
      </c>
      <c r="AK29" s="300"/>
      <c r="AL29" s="176" t="s">
        <v>576</v>
      </c>
      <c r="AM29" s="176" t="s">
        <v>577</v>
      </c>
      <c r="AN29" s="299">
        <f>VLOOKUP(AL28,'[81]Location Status'!$A$7:$D$42,4,0)</f>
        <v>377.01400000000001</v>
      </c>
      <c r="AO29" s="300"/>
      <c r="AP29" s="173" t="s">
        <v>576</v>
      </c>
      <c r="AQ29" s="173" t="s">
        <v>577</v>
      </c>
      <c r="AR29" s="291">
        <f>VLOOKUP(AP28,'[81]Location Status'!$A$7:$D$42,4,0)</f>
        <v>460</v>
      </c>
      <c r="AS29" s="291"/>
      <c r="AT29" s="171"/>
      <c r="AV29" s="283">
        <f>D29+H29+L29+P29+T29+X29+AB29+AF29+AJ29+AN29+AR29</f>
        <v>2471.5909999999999</v>
      </c>
      <c r="AW29" s="283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21"/>
      <c r="O30" s="221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283"/>
      <c r="AW30" s="283"/>
    </row>
    <row r="31" spans="1:52" x14ac:dyDescent="0.35">
      <c r="A31" s="139"/>
      <c r="N31" s="387"/>
      <c r="O31" s="387"/>
      <c r="R31" s="275"/>
      <c r="S31" s="275"/>
      <c r="V31" s="275"/>
      <c r="W31" s="275"/>
      <c r="Z31" s="275" t="s">
        <v>441</v>
      </c>
      <c r="AA31" s="275"/>
      <c r="AD31" s="275" t="s">
        <v>595</v>
      </c>
      <c r="AE31" s="275"/>
      <c r="AH31" s="275" t="s">
        <v>441</v>
      </c>
      <c r="AI31" s="275"/>
      <c r="AL31" s="275"/>
      <c r="AM31" s="275"/>
      <c r="AP31" s="275"/>
      <c r="AQ31" s="275"/>
      <c r="AT31" s="171"/>
      <c r="AV31" s="283"/>
      <c r="AW31" s="283"/>
    </row>
    <row r="32" spans="1:52" x14ac:dyDescent="0.35">
      <c r="A32" s="139"/>
      <c r="F32" s="174"/>
      <c r="J32" s="167"/>
      <c r="K32" s="166"/>
      <c r="N32" s="294">
        <f>VLOOKUP(N28,'[81]Location Status'!$A$7:$D$42,3,0)</f>
        <v>0</v>
      </c>
      <c r="O32" s="295"/>
      <c r="R32" s="294" t="str">
        <f>VLOOKUP(R28,'[81]Location Status'!$A$7:$D$42,3,0)</f>
        <v>DD60+0</v>
      </c>
      <c r="S32" s="295"/>
      <c r="V32" s="294" t="str">
        <f>VLOOKUP(V28,'[81]Location Status'!$A$7:$D$42,3,0)</f>
        <v>DD60+0</v>
      </c>
      <c r="W32" s="295"/>
      <c r="Z32" s="294" t="str">
        <f>VLOOKUP(Z28,'[81]Location Status'!$A$7:$D$42,3,0)</f>
        <v>DA+0</v>
      </c>
      <c r="AA32" s="295"/>
      <c r="AD32" s="212" t="str">
        <f>VLOOKUP(AD28,'[81]Location Status'!$A$7:$D$42,3,0)</f>
        <v>DA+0</v>
      </c>
      <c r="AE32" s="68"/>
      <c r="AH32" s="294" t="str">
        <f>VLOOKUP(AH28,'[81]Location Status'!$A$7:$D$42,3,0)</f>
        <v>DA+0</v>
      </c>
      <c r="AI32" s="295"/>
      <c r="AL32" s="294" t="str">
        <f>VLOOKUP(AL28,'[81]Location Status'!$A$7:$D$42,3,0)</f>
        <v>DA+0</v>
      </c>
      <c r="AM32" s="295"/>
      <c r="AP32" s="294" t="str">
        <f>VLOOKUP(AP28,'[81]Location Status'!$A$7:$D$42,3,0)</f>
        <v>DD45+3</v>
      </c>
      <c r="AQ32" s="295"/>
      <c r="AT32" s="140"/>
      <c r="AV32" s="283"/>
      <c r="AW32" s="283"/>
    </row>
    <row r="33" spans="1:52" x14ac:dyDescent="0.35">
      <c r="A33" s="139"/>
      <c r="R33" s="222" t="s">
        <v>637</v>
      </c>
      <c r="AT33" s="140"/>
      <c r="AV33" s="283"/>
      <c r="AW33" s="283"/>
    </row>
    <row r="34" spans="1:52" x14ac:dyDescent="0.35">
      <c r="A34" s="139"/>
      <c r="AT34" s="140"/>
      <c r="AV34" s="283"/>
      <c r="AW34" s="283"/>
    </row>
    <row r="35" spans="1:52" x14ac:dyDescent="0.35">
      <c r="A35" s="139"/>
      <c r="AT35" s="140"/>
      <c r="AV35" s="283"/>
      <c r="AW35" s="283"/>
    </row>
    <row r="36" spans="1:52" x14ac:dyDescent="0.35">
      <c r="A36" s="165"/>
      <c r="B36" s="294" t="str">
        <f>VLOOKUP(B38,'[81]Location Status'!$A$7:$D$42,2,0)</f>
        <v>3/1</v>
      </c>
      <c r="C36" s="295"/>
      <c r="D36" s="166"/>
      <c r="E36" s="166"/>
      <c r="F36" s="294" t="str">
        <f>VLOOKUP(F38,'[81]Location Status'!$A$7:$D$42,2,0)</f>
        <v>3/2</v>
      </c>
      <c r="G36" s="295"/>
      <c r="H36" s="166"/>
      <c r="I36" s="166"/>
      <c r="J36" s="294" t="str">
        <f>VLOOKUP(J38,'[81]Location Status'!$A$7:$D$42,2,0)</f>
        <v>4/0</v>
      </c>
      <c r="K36" s="295"/>
      <c r="L36" s="166"/>
      <c r="M36" s="166"/>
      <c r="N36" s="294" t="str">
        <f>VLOOKUP(N38,'[81]Location Status'!$A$7:$D$42,2,0)</f>
        <v>4/1</v>
      </c>
      <c r="O36" s="295"/>
      <c r="P36" s="166"/>
      <c r="Q36" s="166"/>
      <c r="R36" s="294" t="str">
        <f>VLOOKUP(R38,'[81]Location Status'!$A$7:$D$42,2,0)</f>
        <v>4/2</v>
      </c>
      <c r="S36" s="295"/>
      <c r="T36" s="166"/>
      <c r="U36" s="166"/>
      <c r="V36" s="294" t="str">
        <f>VLOOKUP(V38,'[81]Location Status'!$A$7:$D$42,2,0)</f>
        <v>4/3</v>
      </c>
      <c r="W36" s="295"/>
      <c r="X36" s="166"/>
      <c r="Y36" s="166"/>
      <c r="Z36" s="294" t="str">
        <f>VLOOKUP(Z38,'[81]Location Status'!$A$7:$D$42,2,0)</f>
        <v>5/0</v>
      </c>
      <c r="AA36" s="295"/>
      <c r="AB36" s="166"/>
      <c r="AC36" s="166"/>
      <c r="AD36" s="294" t="str">
        <f>VLOOKUP(AD38,'[81]Location Status'!$A$7:$D$42,2,0)</f>
        <v>5/1</v>
      </c>
      <c r="AE36" s="295"/>
      <c r="AF36" s="166"/>
      <c r="AG36" s="166"/>
      <c r="AH36" s="294" t="str">
        <f>VLOOKUP(AH38,'[81]Location Status'!$A$7:$D$42,2,0)</f>
        <v>5/2</v>
      </c>
      <c r="AI36" s="295"/>
      <c r="AJ36" s="166"/>
      <c r="AK36" s="166"/>
      <c r="AL36" s="294" t="str">
        <f>VLOOKUP(AL38,'[81]Location Status'!$A$7:$D$42,2,0)</f>
        <v>6/0</v>
      </c>
      <c r="AM36" s="295"/>
      <c r="AN36" s="166"/>
      <c r="AO36" s="166"/>
      <c r="AP36" s="294" t="str">
        <f>VLOOKUP(AP38,'[81]Location Status'!$A$7:$D$42,2,0)</f>
        <v>6/1</v>
      </c>
      <c r="AQ36" s="295"/>
      <c r="AR36" s="166"/>
      <c r="AS36" s="166"/>
      <c r="AT36" s="168"/>
      <c r="AU36" s="166"/>
      <c r="AV36" s="283"/>
      <c r="AW36" s="283"/>
      <c r="AX36" s="166"/>
      <c r="AY36" s="166"/>
      <c r="AZ36" s="166"/>
    </row>
    <row r="37" spans="1:52" x14ac:dyDescent="0.35">
      <c r="A37" s="139"/>
      <c r="AT37" s="140"/>
      <c r="AV37" s="283"/>
      <c r="AW37" s="283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296"/>
      <c r="AW38" s="296"/>
    </row>
    <row r="39" spans="1:52" x14ac:dyDescent="0.35">
      <c r="A39" s="139"/>
      <c r="B39" s="151" t="s">
        <v>576</v>
      </c>
      <c r="C39" s="151" t="s">
        <v>577</v>
      </c>
      <c r="D39" s="299">
        <f>VLOOKUP(B38,'[81]Location Status'!$A$7:$D$42,4,0)</f>
        <v>423</v>
      </c>
      <c r="E39" s="300"/>
      <c r="F39" s="177" t="s">
        <v>576</v>
      </c>
      <c r="G39" s="177" t="s">
        <v>577</v>
      </c>
      <c r="H39" s="299">
        <f>VLOOKUP(F38,'[81]Location Status'!$A$7:$D$42,4,0)</f>
        <v>346.29399999999998</v>
      </c>
      <c r="I39" s="300"/>
      <c r="J39" s="177" t="s">
        <v>576</v>
      </c>
      <c r="K39" s="177" t="s">
        <v>577</v>
      </c>
      <c r="L39" s="299">
        <f>VLOOKUP(J38,'[81]Location Status'!$A$7:$D$42,4,0)</f>
        <v>356</v>
      </c>
      <c r="M39" s="300"/>
      <c r="N39" s="176" t="s">
        <v>576</v>
      </c>
      <c r="O39" s="176" t="s">
        <v>577</v>
      </c>
      <c r="P39" s="299">
        <f>VLOOKUP(N38,'[81]Location Status'!$A$7:$D$42,4,0)</f>
        <v>359</v>
      </c>
      <c r="Q39" s="300"/>
      <c r="R39" s="176" t="s">
        <v>576</v>
      </c>
      <c r="S39" s="176" t="s">
        <v>577</v>
      </c>
      <c r="T39" s="299">
        <f>VLOOKUP(R38,'[81]Location Status'!$A$7:$D$42,4,0)</f>
        <v>365</v>
      </c>
      <c r="U39" s="300"/>
      <c r="V39" s="176" t="s">
        <v>576</v>
      </c>
      <c r="W39" s="176" t="s">
        <v>577</v>
      </c>
      <c r="X39" s="299">
        <f>VLOOKUP(V38,'[81]Location Status'!$A$7:$D$42,4,0)</f>
        <v>392.58100000000002</v>
      </c>
      <c r="Y39" s="300"/>
      <c r="Z39" s="176" t="s">
        <v>576</v>
      </c>
      <c r="AA39" s="176" t="s">
        <v>577</v>
      </c>
      <c r="AB39" s="299">
        <f>VLOOKUP(Z38,'[81]Location Status'!$A$7:$D$42,4,0)</f>
        <v>398</v>
      </c>
      <c r="AC39" s="300"/>
      <c r="AD39" s="176" t="s">
        <v>576</v>
      </c>
      <c r="AE39" s="176" t="s">
        <v>577</v>
      </c>
      <c r="AF39" s="299">
        <f>VLOOKUP(AD38,'[81]Location Status'!$A$7:$D$42,4,0)</f>
        <v>435</v>
      </c>
      <c r="AG39" s="300"/>
      <c r="AH39" s="173" t="s">
        <v>576</v>
      </c>
      <c r="AI39" s="173" t="s">
        <v>577</v>
      </c>
      <c r="AJ39" s="299">
        <f>VLOOKUP(AH38,'[81]Location Status'!$A$7:$D$42,4,0)</f>
        <v>398.53399999999999</v>
      </c>
      <c r="AK39" s="300"/>
      <c r="AL39" s="173" t="s">
        <v>576</v>
      </c>
      <c r="AM39" s="173" t="s">
        <v>577</v>
      </c>
      <c r="AN39" s="299">
        <f>VLOOKUP(AL38,'[81]Location Status'!$A$7:$D$42,4,0)</f>
        <v>383</v>
      </c>
      <c r="AO39" s="300"/>
      <c r="AP39" s="173" t="s">
        <v>576</v>
      </c>
      <c r="AQ39" s="173" t="s">
        <v>577</v>
      </c>
      <c r="AR39" s="301">
        <f>VLOOKUP(AP38,'[81]Location Status'!$A$7:$D$42,4,0)</f>
        <v>386</v>
      </c>
      <c r="AS39" s="304"/>
      <c r="AT39" s="140"/>
      <c r="AV39" s="283">
        <f>D39+H39+L39+P39+T39+X39+AB39+AF39+AJ39+AN39+AR39</f>
        <v>4242.4089999999997</v>
      </c>
      <c r="AW39" s="283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283"/>
      <c r="AW40" s="283"/>
    </row>
    <row r="41" spans="1:52" x14ac:dyDescent="0.35">
      <c r="A41" s="139"/>
      <c r="B41" s="297" t="s">
        <v>441</v>
      </c>
      <c r="C41" s="298"/>
      <c r="F41" s="297" t="s">
        <v>441</v>
      </c>
      <c r="G41" s="298"/>
      <c r="J41" s="275" t="s">
        <v>595</v>
      </c>
      <c r="K41" s="275"/>
      <c r="N41" s="275" t="s">
        <v>595</v>
      </c>
      <c r="O41" s="275"/>
      <c r="R41" s="275" t="s">
        <v>595</v>
      </c>
      <c r="S41" s="275"/>
      <c r="V41" s="275"/>
      <c r="W41" s="275"/>
      <c r="Z41" s="275"/>
      <c r="AA41" s="275"/>
      <c r="AD41" s="275"/>
      <c r="AE41" s="275"/>
      <c r="AH41" s="275"/>
      <c r="AI41" s="275"/>
      <c r="AL41" s="275"/>
      <c r="AM41" s="275"/>
      <c r="AP41" s="275"/>
      <c r="AQ41" s="275"/>
      <c r="AT41" s="140"/>
      <c r="AV41" s="283"/>
      <c r="AW41" s="283"/>
    </row>
    <row r="42" spans="1:52" x14ac:dyDescent="0.35">
      <c r="A42" s="139"/>
      <c r="B42" s="175" t="str">
        <f>VLOOKUP(B38,'[81]Location Status'!$A$7:$D$42,3,0)</f>
        <v>DB1+9</v>
      </c>
      <c r="C42" s="68"/>
      <c r="F42" s="294" t="str">
        <f>VLOOKUP(F38,'[81]Location Status'!$A$7:$D$42,3,0)</f>
        <v>DA+3</v>
      </c>
      <c r="G42" s="295"/>
      <c r="J42" s="294" t="str">
        <f>VLOOKUP(J38,'[81]Location Status'!$A$7:$D$42,3,0)</f>
        <v>DB2+0</v>
      </c>
      <c r="K42" s="295"/>
      <c r="N42" s="294" t="str">
        <f>VLOOKUP(N38,'[81]Location Status'!$A$7:$D$42,3,0)</f>
        <v>DA+0</v>
      </c>
      <c r="O42" s="295"/>
      <c r="R42" s="294" t="str">
        <f>VLOOKUP(R38,'[81]Location Status'!$A$7:$D$42,3,0)</f>
        <v>DA+0</v>
      </c>
      <c r="S42" s="295"/>
      <c r="V42" s="294" t="str">
        <f>VLOOKUP(V38,'[81]Location Status'!$A$7:$D$42,3,0)</f>
        <v>DA+0</v>
      </c>
      <c r="W42" s="295"/>
      <c r="Z42" s="294" t="str">
        <f>VLOOKUP(Z38,'[81]Location Status'!$A$7:$D$42,3,0)</f>
        <v>DC2+0</v>
      </c>
      <c r="AA42" s="295"/>
      <c r="AD42" s="294" t="str">
        <f>VLOOKUP(AD38,'[81]Location Status'!$A$7:$D$42,3,0)</f>
        <v>DA+3</v>
      </c>
      <c r="AE42" s="295"/>
      <c r="AH42" s="294" t="str">
        <f>VLOOKUP(AH38,'[81]Location Status'!$A$7:$D$42,3,0)</f>
        <v>DA+3</v>
      </c>
      <c r="AI42" s="295"/>
      <c r="AL42" s="294" t="str">
        <f>VLOOKUP(AL38,'[81]Location Status'!$A$7:$D$42,3,0)</f>
        <v>DC1+0</v>
      </c>
      <c r="AM42" s="295"/>
      <c r="AP42" s="294" t="str">
        <f>VLOOKUP(AP38,'[81]Location Status'!$A$7:$D$42,3,0)</f>
        <v>DA+0</v>
      </c>
      <c r="AQ42" s="295"/>
      <c r="AT42" s="140"/>
      <c r="AV42" s="283"/>
      <c r="AW42" s="283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2" t="s">
        <v>637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283"/>
      <c r="AW43" s="283"/>
    </row>
    <row r="44" spans="1:52" x14ac:dyDescent="0.35">
      <c r="A44" s="139"/>
      <c r="S44" s="182"/>
      <c r="Z44" s="163"/>
      <c r="AT44" s="140"/>
      <c r="AV44" s="283"/>
      <c r="AW44" s="283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283"/>
      <c r="AW45" s="283"/>
    </row>
    <row r="46" spans="1:52" x14ac:dyDescent="0.35">
      <c r="A46" s="165"/>
      <c r="B46" s="294" t="str">
        <f>VLOOKUP(B48,'[81]Location Status'!$A$7:$D$42,2,0)</f>
        <v>6/2</v>
      </c>
      <c r="C46" s="295"/>
      <c r="D46" s="166"/>
      <c r="E46" s="166"/>
      <c r="F46" s="294" t="str">
        <f>VLOOKUP(F48,'[81]Location Status'!$A$7:$D$42,2,0)</f>
        <v>6/3</v>
      </c>
      <c r="G46" s="295"/>
      <c r="H46" s="166"/>
      <c r="I46" s="166"/>
      <c r="J46" s="294" t="str">
        <f>VLOOKUP(J48,'[81]Location Status'!$A$7:$D$42,2,0)</f>
        <v>6/4</v>
      </c>
      <c r="K46" s="295"/>
      <c r="L46" s="166"/>
      <c r="M46" s="166"/>
      <c r="N46" s="294" t="str">
        <f>VLOOKUP(N48,'[81]Location Status'!$A$7:$D$42,2,0)</f>
        <v>6/5</v>
      </c>
      <c r="O46" s="295"/>
      <c r="P46" s="166"/>
      <c r="Q46" s="166"/>
      <c r="R46" s="294" t="str">
        <f>VLOOKUP(R48,'[81]Location Status'!$A$7:$D$42,2,0)</f>
        <v>7/0</v>
      </c>
      <c r="S46" s="295"/>
      <c r="T46" s="166"/>
      <c r="U46" s="166"/>
      <c r="V46" s="294" t="str">
        <f>VLOOKUP(V48,'[81]Location Status'!$A$7:$D$42,2,0)</f>
        <v>7/1</v>
      </c>
      <c r="W46" s="295"/>
      <c r="X46" s="166"/>
      <c r="Y46" s="166"/>
      <c r="Z46" s="294" t="str">
        <f>VLOOKUP(Z48,'[81]Location Status'!$A$7:$D$42,2,0)</f>
        <v>7/2</v>
      </c>
      <c r="AA46" s="295"/>
      <c r="AB46" s="166"/>
      <c r="AC46" s="166"/>
      <c r="AD46" s="294" t="str">
        <f>VLOOKUP(AD48,'[81]Location Status'!$A$7:$D$42,2,0)</f>
        <v>7/3</v>
      </c>
      <c r="AE46" s="295"/>
      <c r="AF46" s="166"/>
      <c r="AG46" s="166"/>
      <c r="AH46" s="294" t="str">
        <f>VLOOKUP(AH48,'[81]Location Status'!$A$7:$D$42,2,0)</f>
        <v>8/0</v>
      </c>
      <c r="AI46" s="295"/>
      <c r="AJ46" s="166"/>
      <c r="AK46" s="166"/>
      <c r="AL46" s="294" t="str">
        <f>VLOOKUP(AL48,'[81]Location Status'!$A$7:$D$42,2,0)</f>
        <v>8/1</v>
      </c>
      <c r="AM46" s="295"/>
      <c r="AN46" s="166"/>
      <c r="AO46" s="166"/>
      <c r="AP46" s="294" t="str">
        <f>VLOOKUP(AP48,'[81]Location Status'!$A$7:$D$42,2,0)</f>
        <v>8/2</v>
      </c>
      <c r="AQ46" s="295"/>
      <c r="AR46" s="166"/>
      <c r="AS46" s="166"/>
      <c r="AT46" s="168"/>
      <c r="AU46" s="166"/>
      <c r="AV46" s="283"/>
      <c r="AW46" s="283"/>
      <c r="AX46" s="166"/>
      <c r="AY46" s="166"/>
      <c r="AZ46" s="166"/>
    </row>
    <row r="47" spans="1:52" x14ac:dyDescent="0.35">
      <c r="A47" s="139"/>
      <c r="AT47" s="140"/>
      <c r="AV47" s="283"/>
      <c r="AW47" s="283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296"/>
      <c r="AW48" s="296"/>
    </row>
    <row r="49" spans="1:56" x14ac:dyDescent="0.35">
      <c r="A49" s="139"/>
      <c r="B49" s="71" t="s">
        <v>576</v>
      </c>
      <c r="C49" s="71" t="s">
        <v>577</v>
      </c>
      <c r="D49" s="299">
        <f>VLOOKUP(B48,'[81]Location Status'!$A$7:$D$42,4,0)</f>
        <v>381</v>
      </c>
      <c r="E49" s="300"/>
      <c r="F49" s="173" t="s">
        <v>576</v>
      </c>
      <c r="G49" s="173" t="s">
        <v>577</v>
      </c>
      <c r="H49" s="299">
        <f>VLOOKUP(F48,'[81]Location Status'!$A$7:$D$42,4,0)</f>
        <v>385</v>
      </c>
      <c r="I49" s="300"/>
      <c r="J49" s="173" t="s">
        <v>576</v>
      </c>
      <c r="K49" s="173" t="s">
        <v>577</v>
      </c>
      <c r="L49" s="299">
        <f>VLOOKUP(J48,'[81]Location Status'!$A$7:$D$42,4,0)</f>
        <v>378</v>
      </c>
      <c r="M49" s="300"/>
      <c r="N49" s="173" t="s">
        <v>576</v>
      </c>
      <c r="O49" s="173" t="s">
        <v>577</v>
      </c>
      <c r="P49" s="299">
        <f>VLOOKUP(N48,'[81]Location Status'!$A$7:$D$42,4,0)</f>
        <v>349.613</v>
      </c>
      <c r="Q49" s="300"/>
      <c r="R49" s="173" t="s">
        <v>576</v>
      </c>
      <c r="S49" s="173" t="s">
        <v>577</v>
      </c>
      <c r="T49" s="299">
        <f>VLOOKUP(R48,'[81]Location Status'!$A$7:$D$42,4,0)</f>
        <v>421</v>
      </c>
      <c r="U49" s="300"/>
      <c r="V49" s="173" t="s">
        <v>576</v>
      </c>
      <c r="W49" s="173" t="s">
        <v>577</v>
      </c>
      <c r="X49" s="299">
        <f>VLOOKUP(V48,'[81]Location Status'!$A$7:$D$42,4,0)</f>
        <v>350</v>
      </c>
      <c r="Y49" s="300"/>
      <c r="Z49" s="173" t="s">
        <v>576</v>
      </c>
      <c r="AA49" s="173" t="s">
        <v>577</v>
      </c>
      <c r="AB49" s="299">
        <f>VLOOKUP(Z48,'[81]Location Status'!$A$7:$D$42,4,0)</f>
        <v>357</v>
      </c>
      <c r="AC49" s="300"/>
      <c r="AD49" s="173" t="s">
        <v>576</v>
      </c>
      <c r="AE49" s="173" t="s">
        <v>577</v>
      </c>
      <c r="AF49" s="301">
        <f>VLOOKUP(AD48,'[81]Location Status'!$A$7:$D$42,4,0)</f>
        <v>469.72699999999998</v>
      </c>
      <c r="AG49" s="302"/>
      <c r="AH49" s="173" t="s">
        <v>576</v>
      </c>
      <c r="AI49" s="173" t="s">
        <v>577</v>
      </c>
      <c r="AJ49" s="299">
        <f>VLOOKUP(AH48,'[81]Location Status'!$A$7:$D$42,4,0)</f>
        <v>329</v>
      </c>
      <c r="AK49" s="300"/>
      <c r="AL49" s="173" t="s">
        <v>576</v>
      </c>
      <c r="AM49" s="173" t="s">
        <v>577</v>
      </c>
      <c r="AN49" s="299">
        <f>VLOOKUP(AL48,'[81]Location Status'!$A$7:$D$42,4,0)</f>
        <v>333</v>
      </c>
      <c r="AO49" s="300"/>
      <c r="AP49" s="173" t="s">
        <v>576</v>
      </c>
      <c r="AQ49" s="173" t="s">
        <v>577</v>
      </c>
      <c r="AR49" s="299">
        <f>VLOOKUP(AP48,'[81]Location Status'!$A$7:$D$42,4,0)</f>
        <v>402.72699999999998</v>
      </c>
      <c r="AS49" s="291"/>
      <c r="AT49" s="140"/>
      <c r="AV49" s="283">
        <f>D49+H49+L49+P49+T49+X49+AB49+AF49+AJ49+AN49+AR49</f>
        <v>4156.067</v>
      </c>
      <c r="AW49" s="283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283"/>
      <c r="AW50" s="283"/>
      <c r="BB50" s="178"/>
      <c r="BC50" s="179"/>
      <c r="BD50" s="180"/>
    </row>
    <row r="51" spans="1:56" x14ac:dyDescent="0.35">
      <c r="A51" s="139"/>
      <c r="B51" s="275"/>
      <c r="C51" s="275"/>
      <c r="F51" s="275"/>
      <c r="G51" s="275"/>
      <c r="J51" s="275"/>
      <c r="K51" s="275"/>
      <c r="L51" s="223"/>
      <c r="N51" s="275"/>
      <c r="O51" s="275"/>
      <c r="R51" s="275"/>
      <c r="S51" s="275"/>
      <c r="V51" s="275"/>
      <c r="W51" s="275"/>
      <c r="Z51" s="275"/>
      <c r="AA51" s="275"/>
      <c r="AD51" s="275"/>
      <c r="AE51" s="275"/>
      <c r="AH51" s="275"/>
      <c r="AI51" s="275"/>
      <c r="AL51" s="275"/>
      <c r="AM51" s="275"/>
      <c r="AP51" s="275"/>
      <c r="AQ51" s="275"/>
      <c r="AT51" s="140"/>
      <c r="AV51" s="283"/>
      <c r="AW51" s="283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283"/>
      <c r="AW52" s="283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2" t="s">
        <v>637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283"/>
      <c r="AW53" s="283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283"/>
      <c r="AW54" s="283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283"/>
      <c r="AW55" s="283"/>
    </row>
    <row r="56" spans="1:56" x14ac:dyDescent="0.35">
      <c r="A56" s="165"/>
      <c r="B56" s="294" t="str">
        <f>VLOOKUP(B58,'[81]Location Status'!$A$7:$D$42,2,0)</f>
        <v>9/0</v>
      </c>
      <c r="C56" s="295"/>
      <c r="D56" s="166"/>
      <c r="E56" s="166"/>
      <c r="F56" s="294" t="str">
        <f>VLOOKUP(F58,'[81]Location Status'!$A$7:$D$42,2,0)</f>
        <v>9/1</v>
      </c>
      <c r="G56" s="295"/>
      <c r="H56" s="166"/>
      <c r="I56" s="166"/>
      <c r="J56" s="294" t="str">
        <f>VLOOKUP(J58,'[81]Location Status'!$A$7:$D$42,2,0)</f>
        <v>9/2</v>
      </c>
      <c r="K56" s="295"/>
      <c r="L56" s="166"/>
      <c r="M56" s="166"/>
      <c r="N56" s="294" t="str">
        <f>VLOOKUP(N58,'[81]Location Status'!$A$7:$D$42,2,0)</f>
        <v>10/0</v>
      </c>
      <c r="O56" s="295"/>
      <c r="P56" s="166"/>
      <c r="Q56" s="166"/>
      <c r="R56" s="294" t="str">
        <f>VLOOKUP(R58,'[81]Location Status'!$A$7:$D$42,2,0)</f>
        <v>11/0</v>
      </c>
      <c r="S56" s="295"/>
      <c r="T56" s="166"/>
      <c r="U56" s="166"/>
      <c r="V56" s="294" t="s">
        <v>102</v>
      </c>
      <c r="W56" s="295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283"/>
      <c r="AW56" s="283"/>
      <c r="AX56" s="166"/>
      <c r="AY56" s="166"/>
      <c r="AZ56" s="166"/>
    </row>
    <row r="57" spans="1:56" x14ac:dyDescent="0.35">
      <c r="A57" s="139"/>
      <c r="AT57" s="140"/>
      <c r="AV57" s="283"/>
      <c r="AW57" s="283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296"/>
      <c r="AW58" s="296"/>
    </row>
    <row r="59" spans="1:56" x14ac:dyDescent="0.35">
      <c r="A59" s="139"/>
      <c r="B59" s="71" t="s">
        <v>576</v>
      </c>
      <c r="C59" s="71" t="s">
        <v>577</v>
      </c>
      <c r="D59" s="299">
        <f>VLOOKUP(B58,'[81]Location Status'!$A$7:$D$42,4,0)</f>
        <v>346</v>
      </c>
      <c r="E59" s="300"/>
      <c r="F59" s="173" t="s">
        <v>576</v>
      </c>
      <c r="G59" s="173" t="s">
        <v>577</v>
      </c>
      <c r="H59" s="299">
        <f>VLOOKUP(F58,'[81]Location Status'!$A$7:$D$42,4,0)</f>
        <v>424</v>
      </c>
      <c r="I59" s="300"/>
      <c r="J59" s="173" t="s">
        <v>576</v>
      </c>
      <c r="K59" s="173" t="s">
        <v>577</v>
      </c>
      <c r="L59" s="299">
        <f>VLOOKUP(J58,'[81]Location Status'!$A$7:$D$42,4,0)</f>
        <v>400.44299999999998</v>
      </c>
      <c r="M59" s="300"/>
      <c r="N59" s="173" t="s">
        <v>576</v>
      </c>
      <c r="O59" s="173" t="s">
        <v>577</v>
      </c>
      <c r="P59" s="299">
        <f>VLOOKUP(N58,'[81]Location Status'!$A$7:$D$42,4,0)</f>
        <v>386.37</v>
      </c>
      <c r="Q59" s="300"/>
      <c r="R59" s="173" t="s">
        <v>576</v>
      </c>
      <c r="S59" s="173" t="s">
        <v>577</v>
      </c>
      <c r="T59" s="299">
        <f>VLOOKUP(R58,'[81]Location Status'!$A$7:$D$42,4,0)</f>
        <v>88</v>
      </c>
      <c r="U59" s="291"/>
      <c r="V59" s="224"/>
      <c r="W59" s="225"/>
      <c r="X59" s="172"/>
      <c r="AT59" s="140"/>
      <c r="AV59" s="283">
        <f>D59+H59+L59+P59+T59+X59+AB59+AF59+AJ59+AN59+AR59</f>
        <v>1644.8130000000001</v>
      </c>
      <c r="AW59" s="283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6"/>
      <c r="W60" s="227"/>
      <c r="AE60" s="153"/>
      <c r="AH60" s="153"/>
      <c r="AI60" s="153"/>
      <c r="AL60" s="153"/>
      <c r="AM60" s="153"/>
      <c r="AP60" s="153"/>
      <c r="AQ60" s="153"/>
      <c r="AT60" s="140"/>
      <c r="AV60" s="283"/>
      <c r="AW60" s="283"/>
      <c r="BB60" s="178"/>
      <c r="BC60" s="179"/>
      <c r="BD60" s="180"/>
    </row>
    <row r="61" spans="1:56" ht="15" thickBot="1" x14ac:dyDescent="0.4">
      <c r="A61" s="139"/>
      <c r="B61" s="275"/>
      <c r="C61" s="275"/>
      <c r="F61" s="275"/>
      <c r="G61" s="275"/>
      <c r="J61" s="275"/>
      <c r="K61" s="275"/>
      <c r="N61" s="275"/>
      <c r="O61" s="275"/>
      <c r="R61" s="275"/>
      <c r="S61" s="275"/>
      <c r="V61" s="385"/>
      <c r="W61" s="386"/>
      <c r="AT61" s="140"/>
      <c r="AV61" s="283"/>
      <c r="AW61" s="283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283"/>
      <c r="AW62" s="283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283"/>
      <c r="AW63" s="283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283"/>
      <c r="AW64" s="283"/>
    </row>
    <row r="65" spans="1:33" ht="15" thickBot="1" x14ac:dyDescent="0.4"/>
    <row r="66" spans="1:33" ht="15" thickBot="1" x14ac:dyDescent="0.4">
      <c r="A66" s="284" t="s">
        <v>617</v>
      </c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6"/>
    </row>
    <row r="67" spans="1:33" ht="0.75" customHeight="1" thickBot="1" x14ac:dyDescent="0.4">
      <c r="A67" s="139"/>
      <c r="O67" s="140"/>
    </row>
    <row r="68" spans="1:33" s="206" customFormat="1" ht="24.75" customHeight="1" thickBot="1" x14ac:dyDescent="0.4">
      <c r="A68" s="287" t="s">
        <v>618</v>
      </c>
      <c r="B68" s="279"/>
      <c r="C68" s="279" t="s">
        <v>619</v>
      </c>
      <c r="D68" s="279"/>
      <c r="E68" s="279"/>
      <c r="F68" s="205"/>
      <c r="G68" s="279" t="s">
        <v>620</v>
      </c>
      <c r="H68" s="279"/>
      <c r="I68" s="279"/>
      <c r="J68" s="279" t="s">
        <v>621</v>
      </c>
      <c r="K68" s="279"/>
      <c r="L68" s="279"/>
      <c r="M68" s="279" t="s">
        <v>0</v>
      </c>
      <c r="N68" s="279"/>
      <c r="O68" s="280"/>
      <c r="P68"/>
      <c r="Q68"/>
      <c r="R68"/>
      <c r="S68"/>
      <c r="T68"/>
      <c r="U68"/>
      <c r="Y68" s="287" t="s">
        <v>622</v>
      </c>
      <c r="Z68" s="279"/>
      <c r="AA68" s="279"/>
      <c r="AB68" s="279" t="s">
        <v>623</v>
      </c>
      <c r="AC68" s="279"/>
      <c r="AD68" s="279"/>
      <c r="AE68" s="279" t="s">
        <v>569</v>
      </c>
      <c r="AF68" s="279"/>
      <c r="AG68" s="280"/>
    </row>
    <row r="69" spans="1:33" x14ac:dyDescent="0.35">
      <c r="A69" s="281">
        <f>1</f>
        <v>1</v>
      </c>
      <c r="B69" s="282"/>
      <c r="C69" s="264" t="s">
        <v>4</v>
      </c>
      <c r="D69" s="264"/>
      <c r="E69" s="264"/>
      <c r="F69" s="207" t="s">
        <v>624</v>
      </c>
      <c r="G69" s="264">
        <f>'[81]updated Progress'!C49</f>
        <v>0</v>
      </c>
      <c r="H69" s="264"/>
      <c r="I69" s="264"/>
      <c r="J69" s="264">
        <f>'[81]updated Progress'!D49</f>
        <v>0</v>
      </c>
      <c r="K69" s="264"/>
      <c r="L69" s="264"/>
      <c r="M69" s="264">
        <f>'[81]updated Progress'!E49</f>
        <v>0</v>
      </c>
      <c r="N69" s="264"/>
      <c r="O69" s="264"/>
      <c r="V69" s="153"/>
      <c r="W69" s="153"/>
      <c r="X69" s="153"/>
      <c r="Y69" s="277">
        <f>'[81]updated Progress'!M49</f>
        <v>0</v>
      </c>
      <c r="Z69" s="264"/>
      <c r="AA69" s="264"/>
      <c r="AB69" s="264">
        <f>'[81]updated Progress'!N49</f>
        <v>0</v>
      </c>
      <c r="AC69" s="264"/>
      <c r="AD69" s="264"/>
      <c r="AE69" s="265">
        <f>'[81]updated Progress'!O49</f>
        <v>0</v>
      </c>
      <c r="AF69" s="264"/>
      <c r="AG69" s="266"/>
    </row>
    <row r="70" spans="1:33" x14ac:dyDescent="0.35">
      <c r="A70" s="274">
        <f>A69+1</f>
        <v>2</v>
      </c>
      <c r="B70" s="275"/>
      <c r="C70" s="276" t="s">
        <v>55</v>
      </c>
      <c r="D70" s="276"/>
      <c r="E70" s="276"/>
      <c r="F70" s="198" t="s">
        <v>624</v>
      </c>
      <c r="G70" s="264">
        <f>'[81]updated Progress'!C50</f>
        <v>0</v>
      </c>
      <c r="H70" s="264"/>
      <c r="I70" s="264"/>
      <c r="J70" s="264">
        <f>'[81]updated Progress'!D50</f>
        <v>0</v>
      </c>
      <c r="K70" s="264"/>
      <c r="L70" s="264"/>
      <c r="M70" s="264">
        <f>'[81]updated Progress'!E50</f>
        <v>0</v>
      </c>
      <c r="N70" s="264"/>
      <c r="O70" s="264"/>
      <c r="V70" s="153"/>
      <c r="W70" s="153"/>
      <c r="X70" s="153"/>
      <c r="Y70" s="384">
        <f>'[81]updated Progress'!M50</f>
        <v>0</v>
      </c>
      <c r="Z70" s="276"/>
      <c r="AA70" s="276"/>
      <c r="AB70" s="276">
        <f>'[81]updated Progress'!N50</f>
        <v>0</v>
      </c>
      <c r="AC70" s="276"/>
      <c r="AD70" s="276"/>
      <c r="AE70" s="380">
        <f>'[81]updated Progress'!O50</f>
        <v>0</v>
      </c>
      <c r="AF70" s="276"/>
      <c r="AG70" s="322"/>
    </row>
    <row r="71" spans="1:33" x14ac:dyDescent="0.35">
      <c r="A71" s="274">
        <f t="shared" ref="A71:A99" si="1">A70+1</f>
        <v>3</v>
      </c>
      <c r="B71" s="275"/>
      <c r="C71" s="276" t="s">
        <v>3</v>
      </c>
      <c r="D71" s="276"/>
      <c r="E71" s="276"/>
      <c r="F71" s="198" t="s">
        <v>624</v>
      </c>
      <c r="G71" s="264">
        <f>'[81]updated Progress'!C51</f>
        <v>14</v>
      </c>
      <c r="H71" s="264"/>
      <c r="I71" s="264"/>
      <c r="J71" s="264">
        <f>'[81]updated Progress'!D51</f>
        <v>2</v>
      </c>
      <c r="K71" s="264"/>
      <c r="L71" s="264"/>
      <c r="M71" s="264">
        <f>'[81]updated Progress'!E51</f>
        <v>12</v>
      </c>
      <c r="N71" s="264"/>
      <c r="O71" s="264"/>
      <c r="V71" s="153"/>
      <c r="W71" s="153"/>
      <c r="X71" s="153"/>
      <c r="Y71" s="384">
        <f>'[81]updated Progress'!M51</f>
        <v>0</v>
      </c>
      <c r="Z71" s="276"/>
      <c r="AA71" s="276"/>
      <c r="AB71" s="276">
        <f>'[81]updated Progress'!N51</f>
        <v>2</v>
      </c>
      <c r="AC71" s="276"/>
      <c r="AD71" s="276"/>
      <c r="AE71" s="380">
        <f>'[81]updated Progress'!O51</f>
        <v>14</v>
      </c>
      <c r="AF71" s="276"/>
      <c r="AG71" s="322"/>
    </row>
    <row r="72" spans="1:33" x14ac:dyDescent="0.35">
      <c r="A72" s="274">
        <f t="shared" si="1"/>
        <v>4</v>
      </c>
      <c r="B72" s="275"/>
      <c r="C72" s="278" t="s">
        <v>68</v>
      </c>
      <c r="D72" s="276"/>
      <c r="E72" s="276"/>
      <c r="F72" s="198" t="s">
        <v>624</v>
      </c>
      <c r="G72" s="264">
        <f>'[81]updated Progress'!C52</f>
        <v>0</v>
      </c>
      <c r="H72" s="264"/>
      <c r="I72" s="264"/>
      <c r="J72" s="264">
        <f>'[81]updated Progress'!D52</f>
        <v>0</v>
      </c>
      <c r="K72" s="264"/>
      <c r="L72" s="264"/>
      <c r="M72" s="264">
        <f>'[81]updated Progress'!E52</f>
        <v>0</v>
      </c>
      <c r="N72" s="264"/>
      <c r="O72" s="264"/>
      <c r="V72" s="153"/>
      <c r="W72" s="153"/>
      <c r="X72" s="153"/>
      <c r="Y72" s="384">
        <f>'[81]updated Progress'!M52</f>
        <v>0</v>
      </c>
      <c r="Z72" s="276"/>
      <c r="AA72" s="276"/>
      <c r="AB72" s="276">
        <f>'[81]updated Progress'!N52</f>
        <v>0</v>
      </c>
      <c r="AC72" s="276"/>
      <c r="AD72" s="276"/>
      <c r="AE72" s="380">
        <f>'[81]updated Progress'!O52</f>
        <v>0</v>
      </c>
      <c r="AF72" s="276"/>
      <c r="AG72" s="322"/>
    </row>
    <row r="73" spans="1:33" x14ac:dyDescent="0.35">
      <c r="A73" s="274">
        <f t="shared" si="1"/>
        <v>5</v>
      </c>
      <c r="B73" s="275"/>
      <c r="C73" s="276" t="s">
        <v>2</v>
      </c>
      <c r="D73" s="276"/>
      <c r="E73" s="276"/>
      <c r="F73" s="198" t="s">
        <v>624</v>
      </c>
      <c r="G73" s="264">
        <f>'[81]updated Progress'!C53</f>
        <v>5</v>
      </c>
      <c r="H73" s="264"/>
      <c r="I73" s="264"/>
      <c r="J73" s="264">
        <f>'[81]updated Progress'!D53</f>
        <v>1</v>
      </c>
      <c r="K73" s="264"/>
      <c r="L73" s="264"/>
      <c r="M73" s="264">
        <f>'[81]updated Progress'!E53</f>
        <v>4</v>
      </c>
      <c r="N73" s="264"/>
      <c r="O73" s="264"/>
      <c r="V73" s="153"/>
      <c r="W73" s="153"/>
      <c r="X73" s="153"/>
      <c r="Y73" s="384">
        <f>'[81]updated Progress'!M53</f>
        <v>0</v>
      </c>
      <c r="Z73" s="276"/>
      <c r="AA73" s="276"/>
      <c r="AB73" s="276">
        <f>'[81]updated Progress'!N53</f>
        <v>1</v>
      </c>
      <c r="AC73" s="276"/>
      <c r="AD73" s="276"/>
      <c r="AE73" s="380">
        <f>'[81]updated Progress'!O53</f>
        <v>5</v>
      </c>
      <c r="AF73" s="276"/>
      <c r="AG73" s="322"/>
    </row>
    <row r="74" spans="1:33" x14ac:dyDescent="0.35">
      <c r="A74" s="274">
        <f t="shared" si="1"/>
        <v>6</v>
      </c>
      <c r="B74" s="275"/>
      <c r="C74" s="276" t="s">
        <v>47</v>
      </c>
      <c r="D74" s="276"/>
      <c r="E74" s="276"/>
      <c r="F74" s="198" t="s">
        <v>624</v>
      </c>
      <c r="G74" s="264">
        <f>'[81]updated Progress'!C54</f>
        <v>2</v>
      </c>
      <c r="H74" s="264"/>
      <c r="I74" s="264"/>
      <c r="J74" s="264">
        <f>'[81]updated Progress'!D54</f>
        <v>0</v>
      </c>
      <c r="K74" s="264"/>
      <c r="L74" s="264"/>
      <c r="M74" s="264">
        <f>'[81]updated Progress'!E54</f>
        <v>2</v>
      </c>
      <c r="N74" s="264"/>
      <c r="O74" s="264"/>
      <c r="V74" s="153"/>
      <c r="W74" s="153"/>
      <c r="X74" s="153"/>
      <c r="Y74" s="384">
        <f>'[81]updated Progress'!M54</f>
        <v>0</v>
      </c>
      <c r="Z74" s="276"/>
      <c r="AA74" s="276"/>
      <c r="AB74" s="276">
        <f>'[81]updated Progress'!N54</f>
        <v>0</v>
      </c>
      <c r="AC74" s="276"/>
      <c r="AD74" s="276"/>
      <c r="AE74" s="380">
        <f>'[81]updated Progress'!O54</f>
        <v>2</v>
      </c>
      <c r="AF74" s="276"/>
      <c r="AG74" s="322"/>
    </row>
    <row r="75" spans="1:33" x14ac:dyDescent="0.35">
      <c r="A75" s="274">
        <f t="shared" si="1"/>
        <v>7</v>
      </c>
      <c r="B75" s="275"/>
      <c r="C75" s="276" t="s">
        <v>17</v>
      </c>
      <c r="D75" s="276"/>
      <c r="E75" s="276"/>
      <c r="F75" s="198" t="s">
        <v>624</v>
      </c>
      <c r="G75" s="264">
        <f>'[81]updated Progress'!C55</f>
        <v>1</v>
      </c>
      <c r="H75" s="264"/>
      <c r="I75" s="264"/>
      <c r="J75" s="264">
        <f>'[81]updated Progress'!D55</f>
        <v>0</v>
      </c>
      <c r="K75" s="264"/>
      <c r="L75" s="264"/>
      <c r="M75" s="264">
        <f>'[81]updated Progress'!E55</f>
        <v>1</v>
      </c>
      <c r="N75" s="264"/>
      <c r="O75" s="264"/>
      <c r="V75" s="153"/>
      <c r="W75" s="153"/>
      <c r="X75" s="153"/>
      <c r="Y75" s="384">
        <f>'[81]updated Progress'!M55</f>
        <v>0</v>
      </c>
      <c r="Z75" s="276"/>
      <c r="AA75" s="276"/>
      <c r="AB75" s="276">
        <f>'[81]updated Progress'!N55</f>
        <v>0</v>
      </c>
      <c r="AC75" s="276"/>
      <c r="AD75" s="276"/>
      <c r="AE75" s="380">
        <f>'[81]updated Progress'!O55</f>
        <v>1</v>
      </c>
      <c r="AF75" s="276"/>
      <c r="AG75" s="322"/>
    </row>
    <row r="76" spans="1:33" x14ac:dyDescent="0.35">
      <c r="A76" s="274">
        <f t="shared" si="1"/>
        <v>8</v>
      </c>
      <c r="B76" s="275"/>
      <c r="C76" s="276" t="s">
        <v>89</v>
      </c>
      <c r="D76" s="276"/>
      <c r="E76" s="276"/>
      <c r="F76" s="198" t="s">
        <v>624</v>
      </c>
      <c r="G76" s="264">
        <f>'[81]updated Progress'!C56</f>
        <v>0</v>
      </c>
      <c r="H76" s="264"/>
      <c r="I76" s="264"/>
      <c r="J76" s="264">
        <f>'[81]updated Progress'!D56</f>
        <v>0</v>
      </c>
      <c r="K76" s="264"/>
      <c r="L76" s="264"/>
      <c r="M76" s="264">
        <f>'[81]updated Progress'!E56</f>
        <v>0</v>
      </c>
      <c r="N76" s="264"/>
      <c r="O76" s="264"/>
      <c r="V76" s="153"/>
      <c r="W76" s="153"/>
      <c r="X76" s="153"/>
      <c r="Y76" s="384">
        <f>'[81]updated Progress'!M56</f>
        <v>0</v>
      </c>
      <c r="Z76" s="276"/>
      <c r="AA76" s="276"/>
      <c r="AB76" s="276">
        <f>'[81]updated Progress'!N56</f>
        <v>0</v>
      </c>
      <c r="AC76" s="276"/>
      <c r="AD76" s="276"/>
      <c r="AE76" s="380">
        <f>'[81]updated Progress'!O56</f>
        <v>0</v>
      </c>
      <c r="AF76" s="276"/>
      <c r="AG76" s="322"/>
    </row>
    <row r="77" spans="1:33" x14ac:dyDescent="0.35">
      <c r="A77" s="274">
        <f t="shared" si="1"/>
        <v>9</v>
      </c>
      <c r="B77" s="275"/>
      <c r="C77" s="276" t="s">
        <v>99</v>
      </c>
      <c r="D77" s="276"/>
      <c r="E77" s="276"/>
      <c r="F77" s="198" t="s">
        <v>624</v>
      </c>
      <c r="G77" s="264">
        <f>'[81]updated Progress'!C58</f>
        <v>0</v>
      </c>
      <c r="H77" s="264"/>
      <c r="I77" s="264"/>
      <c r="J77" s="264">
        <f>'[81]updated Progress'!D58</f>
        <v>0</v>
      </c>
      <c r="K77" s="264"/>
      <c r="L77" s="264"/>
      <c r="M77" s="264">
        <f>'[81]updated Progress'!E58</f>
        <v>0</v>
      </c>
      <c r="N77" s="264"/>
      <c r="O77" s="264"/>
      <c r="V77" s="153"/>
      <c r="W77" s="153"/>
      <c r="X77" s="153"/>
      <c r="Y77" s="384">
        <f>'[81]updated Progress'!M58</f>
        <v>0</v>
      </c>
      <c r="Z77" s="276"/>
      <c r="AA77" s="276"/>
      <c r="AB77" s="276">
        <f>'[81]updated Progress'!N58</f>
        <v>0</v>
      </c>
      <c r="AC77" s="276"/>
      <c r="AD77" s="276"/>
      <c r="AE77" s="380">
        <f>'[81]updated Progress'!O58</f>
        <v>0</v>
      </c>
      <c r="AF77" s="276"/>
      <c r="AG77" s="322"/>
    </row>
    <row r="78" spans="1:33" x14ac:dyDescent="0.35">
      <c r="A78" s="274">
        <f t="shared" si="1"/>
        <v>10</v>
      </c>
      <c r="B78" s="275"/>
      <c r="C78" s="276" t="s">
        <v>93</v>
      </c>
      <c r="D78" s="276"/>
      <c r="E78" s="276"/>
      <c r="F78" s="198" t="s">
        <v>624</v>
      </c>
      <c r="G78" s="264">
        <f>'[81]updated Progress'!C59</f>
        <v>1</v>
      </c>
      <c r="H78" s="264"/>
      <c r="I78" s="264"/>
      <c r="J78" s="264">
        <f>'[81]updated Progress'!D59</f>
        <v>1</v>
      </c>
      <c r="K78" s="264"/>
      <c r="L78" s="264"/>
      <c r="M78" s="264">
        <f>'[81]updated Progress'!E59</f>
        <v>0</v>
      </c>
      <c r="N78" s="264"/>
      <c r="O78" s="264"/>
      <c r="V78" s="153"/>
      <c r="W78" s="153"/>
      <c r="X78" s="153"/>
      <c r="Y78" s="384">
        <f>'[81]updated Progress'!M59</f>
        <v>0</v>
      </c>
      <c r="Z78" s="276"/>
      <c r="AA78" s="276"/>
      <c r="AB78" s="276">
        <f>'[81]updated Progress'!N59</f>
        <v>1</v>
      </c>
      <c r="AC78" s="276"/>
      <c r="AD78" s="276"/>
      <c r="AE78" s="380">
        <f>'[81]updated Progress'!O59</f>
        <v>1</v>
      </c>
      <c r="AF78" s="276"/>
      <c r="AG78" s="322"/>
    </row>
    <row r="79" spans="1:33" x14ac:dyDescent="0.35">
      <c r="A79" s="274">
        <f t="shared" si="1"/>
        <v>11</v>
      </c>
      <c r="B79" s="275"/>
      <c r="C79" s="276" t="s">
        <v>82</v>
      </c>
      <c r="D79" s="276"/>
      <c r="E79" s="276"/>
      <c r="F79" s="198" t="s">
        <v>624</v>
      </c>
      <c r="G79" s="264">
        <f>'[81]updated Progress'!C60</f>
        <v>2</v>
      </c>
      <c r="H79" s="264"/>
      <c r="I79" s="264"/>
      <c r="J79" s="264">
        <f>'[81]updated Progress'!D60</f>
        <v>1</v>
      </c>
      <c r="K79" s="264"/>
      <c r="L79" s="264"/>
      <c r="M79" s="264">
        <f>'[81]updated Progress'!E60</f>
        <v>1</v>
      </c>
      <c r="N79" s="264"/>
      <c r="O79" s="264"/>
      <c r="V79" s="153"/>
      <c r="W79" s="153"/>
      <c r="X79" s="153"/>
      <c r="Y79" s="384">
        <f>'[81]updated Progress'!M60</f>
        <v>0</v>
      </c>
      <c r="Z79" s="276"/>
      <c r="AA79" s="276"/>
      <c r="AB79" s="276">
        <f>'[81]updated Progress'!N60</f>
        <v>1</v>
      </c>
      <c r="AC79" s="276"/>
      <c r="AD79" s="276"/>
      <c r="AE79" s="380">
        <f>'[81]updated Progress'!O60</f>
        <v>2</v>
      </c>
      <c r="AF79" s="276"/>
      <c r="AG79" s="322"/>
    </row>
    <row r="80" spans="1:33" x14ac:dyDescent="0.35">
      <c r="A80" s="274">
        <f t="shared" si="1"/>
        <v>12</v>
      </c>
      <c r="B80" s="275"/>
      <c r="C80" s="276" t="s">
        <v>100</v>
      </c>
      <c r="D80" s="276"/>
      <c r="E80" s="276"/>
      <c r="F80" s="198" t="s">
        <v>624</v>
      </c>
      <c r="G80" s="264">
        <f>'[81]updated Progress'!C61</f>
        <v>0</v>
      </c>
      <c r="H80" s="264"/>
      <c r="I80" s="264"/>
      <c r="J80" s="264">
        <f>'[81]updated Progress'!D61</f>
        <v>0</v>
      </c>
      <c r="K80" s="264"/>
      <c r="L80" s="264"/>
      <c r="M80" s="264">
        <f>'[81]updated Progress'!E61</f>
        <v>0</v>
      </c>
      <c r="N80" s="264"/>
      <c r="O80" s="264"/>
      <c r="V80" s="153"/>
      <c r="W80" s="153"/>
      <c r="X80" s="153"/>
      <c r="Y80" s="384">
        <f>'[81]updated Progress'!M61</f>
        <v>0</v>
      </c>
      <c r="Z80" s="276"/>
      <c r="AA80" s="276"/>
      <c r="AB80" s="276">
        <f>'[81]updated Progress'!N61</f>
        <v>0</v>
      </c>
      <c r="AC80" s="276"/>
      <c r="AD80" s="276"/>
      <c r="AE80" s="380">
        <f>'[81]updated Progress'!O61</f>
        <v>0</v>
      </c>
      <c r="AF80" s="276"/>
      <c r="AG80" s="322"/>
    </row>
    <row r="81" spans="1:33" x14ac:dyDescent="0.35">
      <c r="A81" s="274">
        <f t="shared" si="1"/>
        <v>13</v>
      </c>
      <c r="B81" s="275"/>
      <c r="C81" s="276" t="s">
        <v>101</v>
      </c>
      <c r="D81" s="276"/>
      <c r="E81" s="276"/>
      <c r="F81" s="198" t="s">
        <v>624</v>
      </c>
      <c r="G81" s="264">
        <f>'[81]updated Progress'!C62</f>
        <v>0</v>
      </c>
      <c r="H81" s="264"/>
      <c r="I81" s="264"/>
      <c r="J81" s="264">
        <f>'[81]updated Progress'!D62</f>
        <v>0</v>
      </c>
      <c r="K81" s="264"/>
      <c r="L81" s="264"/>
      <c r="M81" s="264">
        <f>'[81]updated Progress'!E62</f>
        <v>0</v>
      </c>
      <c r="N81" s="264"/>
      <c r="O81" s="264"/>
      <c r="V81" s="153"/>
      <c r="W81" s="153"/>
      <c r="X81" s="153"/>
      <c r="Y81" s="384">
        <f>'[81]updated Progress'!M62</f>
        <v>0</v>
      </c>
      <c r="Z81" s="276"/>
      <c r="AA81" s="276"/>
      <c r="AB81" s="276">
        <f>'[81]updated Progress'!N62</f>
        <v>0</v>
      </c>
      <c r="AC81" s="276"/>
      <c r="AD81" s="276"/>
      <c r="AE81" s="380">
        <f>'[81]updated Progress'!O62</f>
        <v>0</v>
      </c>
      <c r="AF81" s="276"/>
      <c r="AG81" s="322"/>
    </row>
    <row r="82" spans="1:33" x14ac:dyDescent="0.35">
      <c r="A82" s="274">
        <f t="shared" si="1"/>
        <v>14</v>
      </c>
      <c r="B82" s="275"/>
      <c r="C82" s="276" t="s">
        <v>83</v>
      </c>
      <c r="D82" s="276"/>
      <c r="E82" s="276"/>
      <c r="F82" s="198" t="s">
        <v>624</v>
      </c>
      <c r="G82" s="264">
        <f>'[81]updated Progress'!C65</f>
        <v>1</v>
      </c>
      <c r="H82" s="264"/>
      <c r="I82" s="264"/>
      <c r="J82" s="264">
        <f>'[81]updated Progress'!D65</f>
        <v>0</v>
      </c>
      <c r="K82" s="264"/>
      <c r="L82" s="264"/>
      <c r="M82" s="264">
        <f>'[81]updated Progress'!E65</f>
        <v>1</v>
      </c>
      <c r="N82" s="264"/>
      <c r="O82" s="264"/>
      <c r="V82" s="153"/>
      <c r="W82" s="153"/>
      <c r="X82" s="153"/>
      <c r="Y82" s="384">
        <f>'[81]updated Progress'!M65</f>
        <v>0</v>
      </c>
      <c r="Z82" s="276"/>
      <c r="AA82" s="276"/>
      <c r="AB82" s="276">
        <f>'[81]updated Progress'!N65</f>
        <v>0</v>
      </c>
      <c r="AC82" s="276"/>
      <c r="AD82" s="276"/>
      <c r="AE82" s="380">
        <f>'[81]updated Progress'!O65</f>
        <v>1</v>
      </c>
      <c r="AF82" s="276"/>
      <c r="AG82" s="322"/>
    </row>
    <row r="83" spans="1:33" x14ac:dyDescent="0.35">
      <c r="A83" s="274">
        <f t="shared" si="1"/>
        <v>15</v>
      </c>
      <c r="B83" s="275"/>
      <c r="C83" s="276" t="s">
        <v>625</v>
      </c>
      <c r="D83" s="276"/>
      <c r="E83" s="276"/>
      <c r="F83" s="198" t="s">
        <v>624</v>
      </c>
      <c r="G83" s="264">
        <f>'[81]updated Progress'!C64</f>
        <v>0</v>
      </c>
      <c r="H83" s="264"/>
      <c r="I83" s="264"/>
      <c r="J83" s="264">
        <f>'[81]updated Progress'!D64</f>
        <v>0</v>
      </c>
      <c r="K83" s="264"/>
      <c r="L83" s="264"/>
      <c r="M83" s="264">
        <f>'[81]updated Progress'!E64</f>
        <v>0</v>
      </c>
      <c r="N83" s="264"/>
      <c r="O83" s="264"/>
      <c r="V83" s="153"/>
      <c r="W83" s="153"/>
      <c r="X83" s="153"/>
      <c r="Y83" s="384">
        <f>'[81]updated Progress'!M64</f>
        <v>0</v>
      </c>
      <c r="Z83" s="276"/>
      <c r="AA83" s="276"/>
      <c r="AB83" s="276">
        <f>'[81]updated Progress'!N64</f>
        <v>0</v>
      </c>
      <c r="AC83" s="276"/>
      <c r="AD83" s="276"/>
      <c r="AE83" s="380">
        <f>'[81]updated Progress'!O64</f>
        <v>0</v>
      </c>
      <c r="AF83" s="276"/>
      <c r="AG83" s="322"/>
    </row>
    <row r="84" spans="1:33" x14ac:dyDescent="0.35">
      <c r="A84" s="274">
        <f t="shared" si="1"/>
        <v>16</v>
      </c>
      <c r="B84" s="275"/>
      <c r="C84" s="276" t="s">
        <v>96</v>
      </c>
      <c r="D84" s="276"/>
      <c r="E84" s="276"/>
      <c r="F84" s="198" t="s">
        <v>624</v>
      </c>
      <c r="G84" s="264">
        <f>'[81]updated Progress'!C66</f>
        <v>0</v>
      </c>
      <c r="H84" s="264"/>
      <c r="I84" s="264"/>
      <c r="J84" s="264">
        <f>'[81]updated Progress'!D66</f>
        <v>0</v>
      </c>
      <c r="K84" s="264"/>
      <c r="L84" s="264"/>
      <c r="M84" s="264">
        <f>'[81]updated Progress'!E66</f>
        <v>0</v>
      </c>
      <c r="N84" s="264"/>
      <c r="O84" s="264"/>
      <c r="V84" s="153"/>
      <c r="W84" s="153"/>
      <c r="X84" s="153"/>
      <c r="Y84" s="384">
        <f>'[81]updated Progress'!M66</f>
        <v>0</v>
      </c>
      <c r="Z84" s="276"/>
      <c r="AA84" s="276"/>
      <c r="AB84" s="276">
        <f>'[81]updated Progress'!N66</f>
        <v>0</v>
      </c>
      <c r="AC84" s="276"/>
      <c r="AD84" s="276"/>
      <c r="AE84" s="380">
        <f>'[81]updated Progress'!O66</f>
        <v>0</v>
      </c>
      <c r="AF84" s="276"/>
      <c r="AG84" s="322"/>
    </row>
    <row r="85" spans="1:33" x14ac:dyDescent="0.35">
      <c r="A85" s="274">
        <f t="shared" si="1"/>
        <v>17</v>
      </c>
      <c r="B85" s="275"/>
      <c r="C85" s="276" t="s">
        <v>626</v>
      </c>
      <c r="D85" s="276"/>
      <c r="E85" s="276"/>
      <c r="F85" s="198" t="s">
        <v>624</v>
      </c>
      <c r="G85" s="264">
        <f>'[81]updated Progress'!C67</f>
        <v>0</v>
      </c>
      <c r="H85" s="264"/>
      <c r="I85" s="264"/>
      <c r="J85" s="264">
        <f>'[81]updated Progress'!D67</f>
        <v>0</v>
      </c>
      <c r="K85" s="264"/>
      <c r="L85" s="264"/>
      <c r="M85" s="264">
        <f>'[81]updated Progress'!E67</f>
        <v>0</v>
      </c>
      <c r="N85" s="264"/>
      <c r="O85" s="264"/>
      <c r="V85" s="153"/>
      <c r="W85" s="153"/>
      <c r="X85" s="153"/>
      <c r="Y85" s="384">
        <f>'[81]updated Progress'!M67</f>
        <v>0</v>
      </c>
      <c r="Z85" s="276"/>
      <c r="AA85" s="276"/>
      <c r="AB85" s="276">
        <f>'[81]updated Progress'!N67</f>
        <v>0</v>
      </c>
      <c r="AC85" s="276"/>
      <c r="AD85" s="276"/>
      <c r="AE85" s="380">
        <f>'[81]updated Progress'!O67</f>
        <v>0</v>
      </c>
      <c r="AF85" s="276"/>
      <c r="AG85" s="322"/>
    </row>
    <row r="86" spans="1:33" x14ac:dyDescent="0.35">
      <c r="A86" s="274">
        <f t="shared" si="1"/>
        <v>18</v>
      </c>
      <c r="B86" s="275"/>
      <c r="C86" s="276" t="s">
        <v>627</v>
      </c>
      <c r="D86" s="276"/>
      <c r="E86" s="276"/>
      <c r="F86" s="198" t="s">
        <v>624</v>
      </c>
      <c r="G86" s="264">
        <f>'[81]updated Progress'!C68</f>
        <v>0</v>
      </c>
      <c r="H86" s="264"/>
      <c r="I86" s="264"/>
      <c r="J86" s="264">
        <f>'[81]updated Progress'!D68</f>
        <v>0</v>
      </c>
      <c r="K86" s="264"/>
      <c r="L86" s="264"/>
      <c r="M86" s="264">
        <f>'[81]updated Progress'!E68</f>
        <v>0</v>
      </c>
      <c r="N86" s="264"/>
      <c r="O86" s="264"/>
      <c r="V86" s="153"/>
      <c r="W86" s="153"/>
      <c r="X86" s="153"/>
      <c r="Y86" s="384">
        <f>'[81]updated Progress'!M68</f>
        <v>0</v>
      </c>
      <c r="Z86" s="276"/>
      <c r="AA86" s="276"/>
      <c r="AB86" s="276">
        <f>'[81]updated Progress'!N68</f>
        <v>0</v>
      </c>
      <c r="AC86" s="276"/>
      <c r="AD86" s="276"/>
      <c r="AE86" s="380">
        <f>'[81]updated Progress'!O68</f>
        <v>0</v>
      </c>
      <c r="AF86" s="276"/>
      <c r="AG86" s="322"/>
    </row>
    <row r="87" spans="1:33" x14ac:dyDescent="0.35">
      <c r="A87" s="274">
        <f t="shared" si="1"/>
        <v>19</v>
      </c>
      <c r="B87" s="275"/>
      <c r="C87" s="276" t="s">
        <v>71</v>
      </c>
      <c r="D87" s="276"/>
      <c r="E87" s="276"/>
      <c r="F87" s="198" t="s">
        <v>624</v>
      </c>
      <c r="G87" s="264">
        <f>'[81]updated Progress'!C69</f>
        <v>1</v>
      </c>
      <c r="H87" s="264"/>
      <c r="I87" s="264"/>
      <c r="J87" s="264">
        <f>'[81]updated Progress'!D69</f>
        <v>0</v>
      </c>
      <c r="K87" s="264"/>
      <c r="L87" s="264"/>
      <c r="M87" s="264">
        <f>'[81]updated Progress'!E69</f>
        <v>1</v>
      </c>
      <c r="N87" s="264"/>
      <c r="O87" s="264"/>
      <c r="V87" s="153"/>
      <c r="W87" s="153"/>
      <c r="X87" s="153"/>
      <c r="Y87" s="384">
        <f>'[81]updated Progress'!M69</f>
        <v>0</v>
      </c>
      <c r="Z87" s="276"/>
      <c r="AA87" s="276"/>
      <c r="AB87" s="276">
        <f>'[81]updated Progress'!N69</f>
        <v>0</v>
      </c>
      <c r="AC87" s="276"/>
      <c r="AD87" s="276"/>
      <c r="AE87" s="380">
        <f>'[81]updated Progress'!O69</f>
        <v>1</v>
      </c>
      <c r="AF87" s="276"/>
      <c r="AG87" s="322"/>
    </row>
    <row r="88" spans="1:33" x14ac:dyDescent="0.35">
      <c r="A88" s="274">
        <f t="shared" si="1"/>
        <v>20</v>
      </c>
      <c r="B88" s="275"/>
      <c r="C88" s="276" t="s">
        <v>628</v>
      </c>
      <c r="D88" s="276"/>
      <c r="E88" s="276"/>
      <c r="F88" s="198" t="s">
        <v>624</v>
      </c>
      <c r="G88" s="264">
        <f>'[81]updated Progress'!C70</f>
        <v>0</v>
      </c>
      <c r="H88" s="264"/>
      <c r="I88" s="264"/>
      <c r="J88" s="264">
        <f>'[81]updated Progress'!D70</f>
        <v>0</v>
      </c>
      <c r="K88" s="264"/>
      <c r="L88" s="264"/>
      <c r="M88" s="264">
        <f>'[81]updated Progress'!E70</f>
        <v>0</v>
      </c>
      <c r="N88" s="264"/>
      <c r="O88" s="264"/>
      <c r="V88" s="153"/>
      <c r="W88" s="153"/>
      <c r="X88" s="153"/>
      <c r="Y88" s="384">
        <f>'[81]updated Progress'!M70</f>
        <v>0</v>
      </c>
      <c r="Z88" s="276"/>
      <c r="AA88" s="276"/>
      <c r="AB88" s="276">
        <f>'[81]updated Progress'!N70</f>
        <v>0</v>
      </c>
      <c r="AC88" s="276"/>
      <c r="AD88" s="276"/>
      <c r="AE88" s="380">
        <f>'[81]updated Progress'!O70</f>
        <v>0</v>
      </c>
      <c r="AF88" s="276"/>
      <c r="AG88" s="322"/>
    </row>
    <row r="89" spans="1:33" x14ac:dyDescent="0.35">
      <c r="A89" s="274">
        <f t="shared" si="1"/>
        <v>21</v>
      </c>
      <c r="B89" s="275"/>
      <c r="C89" s="276" t="s">
        <v>629</v>
      </c>
      <c r="D89" s="276"/>
      <c r="E89" s="276"/>
      <c r="F89" s="198" t="s">
        <v>624</v>
      </c>
      <c r="G89" s="264">
        <f>'[81]updated Progress'!C71</f>
        <v>0</v>
      </c>
      <c r="H89" s="264"/>
      <c r="I89" s="264"/>
      <c r="J89" s="264">
        <f>'[81]updated Progress'!D71</f>
        <v>0</v>
      </c>
      <c r="K89" s="264"/>
      <c r="L89" s="264"/>
      <c r="M89" s="264">
        <f>'[81]updated Progress'!E71</f>
        <v>0</v>
      </c>
      <c r="N89" s="264"/>
      <c r="O89" s="264"/>
      <c r="V89" s="153"/>
      <c r="W89" s="153"/>
      <c r="X89" s="153"/>
      <c r="Y89" s="384">
        <f>'[81]updated Progress'!M71</f>
        <v>0</v>
      </c>
      <c r="Z89" s="276"/>
      <c r="AA89" s="276"/>
      <c r="AB89" s="276">
        <f>'[81]updated Progress'!N71</f>
        <v>0</v>
      </c>
      <c r="AC89" s="276"/>
      <c r="AD89" s="276"/>
      <c r="AE89" s="380">
        <f>'[81]updated Progress'!O71</f>
        <v>0</v>
      </c>
      <c r="AF89" s="276"/>
      <c r="AG89" s="322"/>
    </row>
    <row r="90" spans="1:33" x14ac:dyDescent="0.35">
      <c r="A90" s="274">
        <f t="shared" si="1"/>
        <v>22</v>
      </c>
      <c r="B90" s="275"/>
      <c r="C90" s="276" t="s">
        <v>630</v>
      </c>
      <c r="D90" s="276"/>
      <c r="E90" s="276"/>
      <c r="F90" s="198" t="s">
        <v>624</v>
      </c>
      <c r="G90" s="264">
        <f>'[81]updated Progress'!C72</f>
        <v>0</v>
      </c>
      <c r="H90" s="264"/>
      <c r="I90" s="264"/>
      <c r="J90" s="264">
        <f>'[81]updated Progress'!D72</f>
        <v>0</v>
      </c>
      <c r="K90" s="264"/>
      <c r="L90" s="264"/>
      <c r="M90" s="264">
        <f>'[81]updated Progress'!E72</f>
        <v>0</v>
      </c>
      <c r="N90" s="264"/>
      <c r="O90" s="264"/>
      <c r="V90" s="153"/>
      <c r="W90" s="153"/>
      <c r="X90" s="153"/>
      <c r="Y90" s="384">
        <f>'[81]updated Progress'!M72</f>
        <v>0</v>
      </c>
      <c r="Z90" s="276"/>
      <c r="AA90" s="276"/>
      <c r="AB90" s="276">
        <f>'[81]updated Progress'!N72</f>
        <v>0</v>
      </c>
      <c r="AC90" s="276"/>
      <c r="AD90" s="276"/>
      <c r="AE90" s="380">
        <f>'[81]updated Progress'!O72</f>
        <v>0</v>
      </c>
      <c r="AF90" s="276"/>
      <c r="AG90" s="322"/>
    </row>
    <row r="91" spans="1:33" x14ac:dyDescent="0.35">
      <c r="A91" s="274">
        <f t="shared" si="1"/>
        <v>23</v>
      </c>
      <c r="B91" s="275"/>
      <c r="C91" s="276" t="s">
        <v>76</v>
      </c>
      <c r="D91" s="276"/>
      <c r="E91" s="276"/>
      <c r="F91" s="198" t="s">
        <v>624</v>
      </c>
      <c r="G91" s="264">
        <f>'[81]updated Progress'!C73</f>
        <v>0</v>
      </c>
      <c r="H91" s="264"/>
      <c r="I91" s="264"/>
      <c r="J91" s="264">
        <f>'[81]updated Progress'!D73</f>
        <v>0</v>
      </c>
      <c r="K91" s="264"/>
      <c r="L91" s="264"/>
      <c r="M91" s="264">
        <f>'[81]updated Progress'!E73</f>
        <v>0</v>
      </c>
      <c r="N91" s="264"/>
      <c r="O91" s="264"/>
      <c r="V91" s="153"/>
      <c r="W91" s="153"/>
      <c r="X91" s="153"/>
      <c r="Y91" s="384">
        <f>'[81]updated Progress'!M73</f>
        <v>0</v>
      </c>
      <c r="Z91" s="276"/>
      <c r="AA91" s="276"/>
      <c r="AB91" s="276">
        <f>'[81]updated Progress'!N73</f>
        <v>0</v>
      </c>
      <c r="AC91" s="276"/>
      <c r="AD91" s="276"/>
      <c r="AE91" s="380">
        <f>'[81]updated Progress'!O73</f>
        <v>0</v>
      </c>
      <c r="AF91" s="276"/>
      <c r="AG91" s="322"/>
    </row>
    <row r="92" spans="1:33" x14ac:dyDescent="0.35">
      <c r="A92" s="274">
        <f t="shared" si="1"/>
        <v>24</v>
      </c>
      <c r="B92" s="275"/>
      <c r="C92" s="276" t="s">
        <v>81</v>
      </c>
      <c r="D92" s="276"/>
      <c r="E92" s="276"/>
      <c r="F92" s="198" t="s">
        <v>624</v>
      </c>
      <c r="G92" s="264">
        <f>'[81]updated Progress'!C74</f>
        <v>2</v>
      </c>
      <c r="H92" s="264"/>
      <c r="I92" s="264"/>
      <c r="J92" s="264">
        <f>'[81]updated Progress'!D74</f>
        <v>0</v>
      </c>
      <c r="K92" s="264"/>
      <c r="L92" s="264"/>
      <c r="M92" s="264">
        <f>'[81]updated Progress'!E74</f>
        <v>2</v>
      </c>
      <c r="N92" s="264"/>
      <c r="O92" s="264"/>
      <c r="V92" s="153"/>
      <c r="W92" s="153"/>
      <c r="X92" s="153"/>
      <c r="Y92" s="384">
        <f>'[81]updated Progress'!M74</f>
        <v>0</v>
      </c>
      <c r="Z92" s="276"/>
      <c r="AA92" s="276"/>
      <c r="AB92" s="276">
        <f>'[81]updated Progress'!N74</f>
        <v>0</v>
      </c>
      <c r="AC92" s="276"/>
      <c r="AD92" s="276"/>
      <c r="AE92" s="380">
        <f>'[81]updated Progress'!O74</f>
        <v>2</v>
      </c>
      <c r="AF92" s="276"/>
      <c r="AG92" s="322"/>
    </row>
    <row r="93" spans="1:33" x14ac:dyDescent="0.35">
      <c r="A93" s="274">
        <f t="shared" si="1"/>
        <v>25</v>
      </c>
      <c r="B93" s="275"/>
      <c r="C93" s="276" t="s">
        <v>631</v>
      </c>
      <c r="D93" s="276"/>
      <c r="E93" s="276"/>
      <c r="F93" s="198" t="s">
        <v>624</v>
      </c>
      <c r="G93" s="264">
        <f>'[81]updated Progress'!C75</f>
        <v>0</v>
      </c>
      <c r="H93" s="264"/>
      <c r="I93" s="264"/>
      <c r="J93" s="264">
        <f>'[81]updated Progress'!D75</f>
        <v>0</v>
      </c>
      <c r="K93" s="264"/>
      <c r="L93" s="264"/>
      <c r="M93" s="264">
        <f>'[81]updated Progress'!E75</f>
        <v>0</v>
      </c>
      <c r="N93" s="264"/>
      <c r="O93" s="264"/>
      <c r="V93" s="153"/>
      <c r="W93" s="153"/>
      <c r="X93" s="153"/>
      <c r="Y93" s="384">
        <f>'[81]updated Progress'!M75</f>
        <v>0</v>
      </c>
      <c r="Z93" s="276"/>
      <c r="AA93" s="276"/>
      <c r="AB93" s="276">
        <f>'[81]updated Progress'!N75</f>
        <v>0</v>
      </c>
      <c r="AC93" s="276"/>
      <c r="AD93" s="276"/>
      <c r="AE93" s="380">
        <f>'[81]updated Progress'!O75</f>
        <v>0</v>
      </c>
      <c r="AF93" s="276"/>
      <c r="AG93" s="322"/>
    </row>
    <row r="94" spans="1:33" x14ac:dyDescent="0.35">
      <c r="A94" s="274">
        <f t="shared" si="1"/>
        <v>26</v>
      </c>
      <c r="B94" s="275"/>
      <c r="C94" s="276" t="s">
        <v>632</v>
      </c>
      <c r="D94" s="276"/>
      <c r="E94" s="276"/>
      <c r="F94" s="198" t="s">
        <v>624</v>
      </c>
      <c r="G94" s="264">
        <f>'[81]updated Progress'!C76</f>
        <v>0</v>
      </c>
      <c r="H94" s="264"/>
      <c r="I94" s="264"/>
      <c r="J94" s="264">
        <f>'[81]updated Progress'!D76</f>
        <v>0</v>
      </c>
      <c r="K94" s="264"/>
      <c r="L94" s="264"/>
      <c r="M94" s="264">
        <f>'[81]updated Progress'!E76</f>
        <v>0</v>
      </c>
      <c r="N94" s="264"/>
      <c r="O94" s="264"/>
      <c r="V94" s="153"/>
      <c r="W94" s="153"/>
      <c r="X94" s="153"/>
      <c r="Y94" s="384">
        <f>'[81]updated Progress'!M76</f>
        <v>0</v>
      </c>
      <c r="Z94" s="276"/>
      <c r="AA94" s="276"/>
      <c r="AB94" s="276">
        <f>'[81]updated Progress'!N76</f>
        <v>0</v>
      </c>
      <c r="AC94" s="276"/>
      <c r="AD94" s="276"/>
      <c r="AE94" s="380">
        <f>'[81]updated Progress'!O76</f>
        <v>0</v>
      </c>
      <c r="AF94" s="276"/>
      <c r="AG94" s="322"/>
    </row>
    <row r="95" spans="1:33" x14ac:dyDescent="0.35">
      <c r="A95" s="274">
        <f t="shared" si="1"/>
        <v>27</v>
      </c>
      <c r="B95" s="275"/>
      <c r="C95" s="276" t="s">
        <v>86</v>
      </c>
      <c r="D95" s="276"/>
      <c r="E95" s="276"/>
      <c r="F95" s="198" t="s">
        <v>624</v>
      </c>
      <c r="G95" s="264">
        <f>'[81]updated Progress'!C77</f>
        <v>5</v>
      </c>
      <c r="H95" s="264"/>
      <c r="I95" s="264"/>
      <c r="J95" s="264">
        <f>'[81]updated Progress'!D77</f>
        <v>0</v>
      </c>
      <c r="K95" s="264"/>
      <c r="L95" s="264"/>
      <c r="M95" s="264">
        <f>'[81]updated Progress'!E77</f>
        <v>5</v>
      </c>
      <c r="N95" s="264"/>
      <c r="O95" s="264"/>
      <c r="V95" s="153"/>
      <c r="W95" s="153"/>
      <c r="X95" s="153"/>
      <c r="Y95" s="384">
        <f>'[81]updated Progress'!M77</f>
        <v>0</v>
      </c>
      <c r="Z95" s="276"/>
      <c r="AA95" s="276"/>
      <c r="AB95" s="276">
        <f>'[81]updated Progress'!N77</f>
        <v>0</v>
      </c>
      <c r="AC95" s="276"/>
      <c r="AD95" s="276"/>
      <c r="AE95" s="380">
        <f>'[81]updated Progress'!O77</f>
        <v>5</v>
      </c>
      <c r="AF95" s="276"/>
      <c r="AG95" s="322"/>
    </row>
    <row r="96" spans="1:33" x14ac:dyDescent="0.35">
      <c r="A96" s="274">
        <f t="shared" si="1"/>
        <v>28</v>
      </c>
      <c r="B96" s="275"/>
      <c r="C96" s="276" t="s">
        <v>94</v>
      </c>
      <c r="D96" s="276"/>
      <c r="E96" s="276"/>
      <c r="F96" s="198" t="s">
        <v>624</v>
      </c>
      <c r="G96" s="264">
        <f>'[81]updated Progress'!C78</f>
        <v>0</v>
      </c>
      <c r="H96" s="264"/>
      <c r="I96" s="264"/>
      <c r="J96" s="264">
        <f>'[81]updated Progress'!D78</f>
        <v>0</v>
      </c>
      <c r="K96" s="264"/>
      <c r="L96" s="264"/>
      <c r="M96" s="264">
        <f>'[81]updated Progress'!E78</f>
        <v>0</v>
      </c>
      <c r="N96" s="264"/>
      <c r="O96" s="264"/>
      <c r="V96" s="153"/>
      <c r="W96" s="153"/>
      <c r="X96" s="153"/>
      <c r="Y96" s="384">
        <f>'[81]updated Progress'!M78</f>
        <v>0</v>
      </c>
      <c r="Z96" s="276"/>
      <c r="AA96" s="276"/>
      <c r="AB96" s="276">
        <f>'[81]updated Progress'!N78</f>
        <v>0</v>
      </c>
      <c r="AC96" s="276"/>
      <c r="AD96" s="276"/>
      <c r="AE96" s="380">
        <f>'[81]updated Progress'!O78</f>
        <v>0</v>
      </c>
      <c r="AF96" s="276"/>
      <c r="AG96" s="322"/>
    </row>
    <row r="97" spans="1:33" x14ac:dyDescent="0.35">
      <c r="A97" s="274">
        <f t="shared" si="1"/>
        <v>29</v>
      </c>
      <c r="B97" s="275"/>
      <c r="C97" s="276" t="s">
        <v>633</v>
      </c>
      <c r="D97" s="276"/>
      <c r="E97" s="276"/>
      <c r="F97" s="198" t="s">
        <v>624</v>
      </c>
      <c r="G97" s="264">
        <f>'[81]updated Progress'!C79</f>
        <v>0</v>
      </c>
      <c r="H97" s="264"/>
      <c r="I97" s="264"/>
      <c r="J97" s="264">
        <f>'[81]updated Progress'!D79</f>
        <v>0</v>
      </c>
      <c r="K97" s="264"/>
      <c r="L97" s="264"/>
      <c r="M97" s="264">
        <f>'[81]updated Progress'!E79</f>
        <v>0</v>
      </c>
      <c r="N97" s="264"/>
      <c r="O97" s="264"/>
      <c r="V97" s="153"/>
      <c r="W97" s="153"/>
      <c r="X97" s="153"/>
      <c r="Y97" s="384">
        <f>'[81]updated Progress'!M79</f>
        <v>0</v>
      </c>
      <c r="Z97" s="276"/>
      <c r="AA97" s="276"/>
      <c r="AB97" s="276">
        <f>'[81]updated Progress'!N79</f>
        <v>0</v>
      </c>
      <c r="AC97" s="276"/>
      <c r="AD97" s="276"/>
      <c r="AE97" s="380">
        <f>'[81]updated Progress'!O79</f>
        <v>0</v>
      </c>
      <c r="AF97" s="276"/>
      <c r="AG97" s="322"/>
    </row>
    <row r="98" spans="1:33" x14ac:dyDescent="0.35">
      <c r="A98" s="274">
        <f t="shared" si="1"/>
        <v>30</v>
      </c>
      <c r="B98" s="275"/>
      <c r="C98" s="276" t="s">
        <v>92</v>
      </c>
      <c r="D98" s="276"/>
      <c r="E98" s="276"/>
      <c r="F98" s="198" t="s">
        <v>624</v>
      </c>
      <c r="G98" s="264">
        <f>'[81]updated Progress'!C80</f>
        <v>0</v>
      </c>
      <c r="H98" s="264"/>
      <c r="I98" s="264"/>
      <c r="J98" s="264">
        <f>'[81]updated Progress'!D80</f>
        <v>0</v>
      </c>
      <c r="K98" s="264"/>
      <c r="L98" s="264"/>
      <c r="M98" s="264">
        <f>'[81]updated Progress'!E80</f>
        <v>0</v>
      </c>
      <c r="N98" s="264"/>
      <c r="O98" s="264"/>
      <c r="V98" s="153"/>
      <c r="W98" s="153"/>
      <c r="X98" s="153"/>
      <c r="Y98" s="384">
        <f>'[81]updated Progress'!M80</f>
        <v>0</v>
      </c>
      <c r="Z98" s="276"/>
      <c r="AA98" s="276"/>
      <c r="AB98" s="276">
        <f>'[81]updated Progress'!N80</f>
        <v>0</v>
      </c>
      <c r="AC98" s="276"/>
      <c r="AD98" s="276"/>
      <c r="AE98" s="380">
        <f>'[81]updated Progress'!O80</f>
        <v>0</v>
      </c>
      <c r="AF98" s="276"/>
      <c r="AG98" s="322"/>
    </row>
    <row r="99" spans="1:33" ht="15" thickBot="1" x14ac:dyDescent="0.4">
      <c r="A99" s="267">
        <f t="shared" si="1"/>
        <v>31</v>
      </c>
      <c r="B99" s="268"/>
      <c r="C99" s="269" t="s">
        <v>168</v>
      </c>
      <c r="D99" s="269"/>
      <c r="E99" s="269"/>
      <c r="F99" s="208" t="s">
        <v>624</v>
      </c>
      <c r="G99" s="264">
        <f>'[81]updated Progress'!C81</f>
        <v>0</v>
      </c>
      <c r="H99" s="264"/>
      <c r="I99" s="264"/>
      <c r="J99" s="264">
        <f>'[81]updated Progress'!D81</f>
        <v>0</v>
      </c>
      <c r="K99" s="264"/>
      <c r="L99" s="264"/>
      <c r="M99" s="264">
        <f>'[81]updated Progress'!E81</f>
        <v>0</v>
      </c>
      <c r="N99" s="264"/>
      <c r="O99" s="264"/>
      <c r="V99" s="153"/>
      <c r="W99" s="153"/>
      <c r="X99" s="153"/>
      <c r="Y99" s="381">
        <f>'[81]updated Progress'!M81</f>
        <v>0</v>
      </c>
      <c r="Z99" s="269"/>
      <c r="AA99" s="269"/>
      <c r="AB99" s="269">
        <f>'[81]updated Progress'!N81</f>
        <v>0</v>
      </c>
      <c r="AC99" s="269"/>
      <c r="AD99" s="269"/>
      <c r="AE99" s="382">
        <f>'[81]updated Progress'!O81</f>
        <v>0</v>
      </c>
      <c r="AF99" s="269"/>
      <c r="AG99" s="383"/>
    </row>
    <row r="100" spans="1:33" ht="15" thickBot="1" x14ac:dyDescent="0.4">
      <c r="A100" s="259"/>
      <c r="B100" s="260"/>
      <c r="C100" s="261" t="s">
        <v>48</v>
      </c>
      <c r="D100" s="261"/>
      <c r="E100" s="261"/>
      <c r="F100" s="209" t="s">
        <v>624</v>
      </c>
      <c r="G100" s="261">
        <f>'[81]updated Progress'!C82</f>
        <v>34</v>
      </c>
      <c r="H100" s="261"/>
      <c r="I100" s="261"/>
      <c r="J100" s="261">
        <f>'[81]updated Progress'!D82</f>
        <v>5</v>
      </c>
      <c r="K100" s="261"/>
      <c r="L100" s="261"/>
      <c r="M100" s="261">
        <f>'[81]updated Progress'!E82</f>
        <v>29</v>
      </c>
      <c r="N100" s="261"/>
      <c r="O100" s="262"/>
      <c r="V100" s="153"/>
      <c r="W100" s="153"/>
      <c r="X100" s="153"/>
      <c r="Y100" s="379">
        <f>'[81]updated Progress'!M82</f>
        <v>0</v>
      </c>
      <c r="Z100" s="261"/>
      <c r="AA100" s="261"/>
      <c r="AB100" s="261">
        <f>'[81]updated Progress'!N82</f>
        <v>5</v>
      </c>
      <c r="AC100" s="261"/>
      <c r="AD100" s="261"/>
      <c r="AE100" s="378">
        <f>'[81]updated Progress'!O82</f>
        <v>34</v>
      </c>
      <c r="AF100" s="261"/>
      <c r="AG100" s="262"/>
    </row>
    <row r="101" spans="1:33" x14ac:dyDescent="0.35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611</v>
      </c>
      <c r="B2" s="95" t="s">
        <v>612</v>
      </c>
      <c r="C2" s="95" t="s">
        <v>478</v>
      </c>
      <c r="D2" s="96">
        <v>45488</v>
      </c>
      <c r="E2" s="96">
        <v>46187</v>
      </c>
      <c r="F2" s="95" t="s">
        <v>614</v>
      </c>
      <c r="G2" s="95" t="s">
        <v>602</v>
      </c>
      <c r="H2" s="95" t="s">
        <v>603</v>
      </c>
      <c r="I2" s="95" t="s">
        <v>604</v>
      </c>
      <c r="J2" s="95" t="s">
        <v>605</v>
      </c>
      <c r="K2" s="95" t="s">
        <v>606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607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608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609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610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35" t="s">
        <v>347</v>
      </c>
      <c r="B1" s="436"/>
      <c r="C1" s="436"/>
      <c r="D1" s="437"/>
      <c r="E1" s="437"/>
      <c r="F1" s="437"/>
      <c r="G1" s="437"/>
      <c r="H1" s="437"/>
      <c r="I1" s="437"/>
      <c r="J1" s="436"/>
      <c r="K1" s="436"/>
      <c r="L1" s="436"/>
      <c r="M1" s="436"/>
      <c r="N1" s="436"/>
      <c r="O1" s="436"/>
      <c r="P1" s="438"/>
    </row>
    <row r="2" spans="1:16" s="2" customFormat="1" ht="29.25" customHeight="1" x14ac:dyDescent="0.35">
      <c r="A2" s="439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39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DPR_TA-504</vt:lpstr>
      <vt:lpstr>Erection compiled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2026-01-19T04:44:26Z</dcterms:modified>
</cp:coreProperties>
</file>