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1464" documentId="13_ncr:1_{44F540F7-7C6B-49D0-9B9F-2BBA3E7B2EC4}" xr6:coauthVersionLast="47" xr6:coauthVersionMax="47" xr10:uidLastSave="{D5705097-D968-4314-9F8A-5F605FB74C55}"/>
  <bookViews>
    <workbookView xWindow="-120" yWindow="-120" windowWidth="20730" windowHeight="11040" tabRatio="918" activeTab="1" xr2:uid="{00000000-000D-0000-FFFF-FFFF00000000}"/>
  </bookViews>
  <sheets>
    <sheet name="DPR_TA-413 " sheetId="91" r:id="rId1"/>
    <sheet name="Visual Chart" sheetId="81" r:id="rId2"/>
    <sheet name="Erection Compiled" sheetId="92" r:id="rId3"/>
    <sheet name="Stringing Compiled" sheetId="94" r:id="rId4"/>
    <sheet name="Project Details" sheetId="93" r:id="rId5"/>
    <sheet name="Location Summary" sheetId="80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</externalReferences>
  <definedNames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5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5">#REF!</definedName>
    <definedName name="\2">#REF!</definedName>
    <definedName name="\3">#REF!</definedName>
    <definedName name="\4">#REF!</definedName>
    <definedName name="\A" localSheetId="5">#REF!</definedName>
    <definedName name="\A" localSheetId="1">#REF!</definedName>
    <definedName name="\A">#REF!</definedName>
    <definedName name="\A_1">"#REF!"</definedName>
    <definedName name="\a1">#REF!</definedName>
    <definedName name="\B" localSheetId="5">#REF!</definedName>
    <definedName name="\B" localSheetId="1">#REF!</definedName>
    <definedName name="\B">#REF!</definedName>
    <definedName name="\C" localSheetId="1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5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5">#REF!</definedName>
    <definedName name="\R">#REF!</definedName>
    <definedName name="\S">#REF!</definedName>
    <definedName name="\t">#N/A</definedName>
    <definedName name="\U" localSheetId="5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>(#REF!,#REF!)</definedName>
    <definedName name="______________________________________dol12" localSheetId="5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>#REF!</definedName>
    <definedName name="______________________________________IDA1" localSheetId="5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>#REF!</definedName>
    <definedName name="_____________________________________dol6" localSheetId="5">#REF!</definedName>
    <definedName name="_____________________________________dol6">#REF!</definedName>
    <definedName name="_____________________________________IDA1" localSheetId="5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>#REF!</definedName>
    <definedName name="____________________________________dol6" localSheetId="5">#REF!</definedName>
    <definedName name="____________________________________dol6">#REF!</definedName>
    <definedName name="____________________________________IDA1" localSheetId="5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>(#REF!,#REF!)</definedName>
    <definedName name="___________________________________dol12" localSheetId="5">#REF!</definedName>
    <definedName name="___________________________________dol12">#REF!</definedName>
    <definedName name="___________________________________dol6" localSheetId="5">#REF!</definedName>
    <definedName name="___________________________________dol6">#REF!</definedName>
    <definedName name="___________________________________IDA1" localSheetId="5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>#REF!</definedName>
    <definedName name="__________________________________dol6" localSheetId="5">#REF!</definedName>
    <definedName name="__________________________________dol6">#REF!</definedName>
    <definedName name="__________________________________IDA1" localSheetId="5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>#REF!</definedName>
    <definedName name="_________________________________dol6" localSheetId="5">#REF!</definedName>
    <definedName name="_________________________________dol6">#REF!</definedName>
    <definedName name="_________________________________IDA1" localSheetId="5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>#REF!</definedName>
    <definedName name="________________________________dol6" localSheetId="5">#REF!</definedName>
    <definedName name="________________________________dol6">#REF!</definedName>
    <definedName name="________________________________IDA1" localSheetId="5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>(#REF!,#REF!)</definedName>
    <definedName name="_______________________________dol12" localSheetId="5">#REF!</definedName>
    <definedName name="_______________________________dol12">#REF!</definedName>
    <definedName name="_______________________________dol6" localSheetId="5">#REF!</definedName>
    <definedName name="_______________________________dol6">#REF!</definedName>
    <definedName name="_______________________________IDA1" localSheetId="5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>(#REF!,#REF!)</definedName>
    <definedName name="______________________________dol12" localSheetId="5">#REF!</definedName>
    <definedName name="______________________________dol12">#REF!</definedName>
    <definedName name="______________________________dol6" localSheetId="5">#REF!</definedName>
    <definedName name="______________________________dol6">#REF!</definedName>
    <definedName name="______________________________IDA1" localSheetId="5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>(#REF!,#REF!)</definedName>
    <definedName name="_____________________________dol12" localSheetId="5">#REF!</definedName>
    <definedName name="_____________________________dol12">#REF!</definedName>
    <definedName name="_____________________________dol6" localSheetId="5">#REF!</definedName>
    <definedName name="_____________________________dol6">#REF!</definedName>
    <definedName name="_____________________________IDA1" localSheetId="5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>(#REF!,#REF!)</definedName>
    <definedName name="____________________________dol12" localSheetId="5">#REF!</definedName>
    <definedName name="____________________________dol12">#REF!</definedName>
    <definedName name="____________________________dol6" localSheetId="5">#REF!</definedName>
    <definedName name="____________________________dol6">#REF!</definedName>
    <definedName name="____________________________IDA1" localSheetId="5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>(#REF!,#REF!)</definedName>
    <definedName name="___________________________dol12" localSheetId="5">#REF!</definedName>
    <definedName name="___________________________dol12">#REF!</definedName>
    <definedName name="___________________________dol6" localSheetId="5">#REF!</definedName>
    <definedName name="___________________________dol6">#REF!</definedName>
    <definedName name="___________________________IDA1" localSheetId="5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5">#REF!</definedName>
    <definedName name="__________________________dol12">#REF!</definedName>
    <definedName name="__________________________dol6" localSheetId="5">#REF!</definedName>
    <definedName name="__________________________dol6">#REF!</definedName>
    <definedName name="__________________________dol7" localSheetId="5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5">#REF!</definedName>
    <definedName name="_________________________dol12">#REF!</definedName>
    <definedName name="_________________________dol6" localSheetId="5">#REF!</definedName>
    <definedName name="_________________________dol6">#REF!</definedName>
    <definedName name="_________________________IDA1" localSheetId="5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5">#REF!</definedName>
    <definedName name="________________________dol12">#REF!</definedName>
    <definedName name="________________________dol6" localSheetId="5">#REF!</definedName>
    <definedName name="________________________dol6">#REF!</definedName>
    <definedName name="________________________IDA1" localSheetId="5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5">#REF!</definedName>
    <definedName name="_______________________dol12">#REF!</definedName>
    <definedName name="_______________________dol6" localSheetId="5">#REF!</definedName>
    <definedName name="_______________________dol6">#REF!</definedName>
    <definedName name="_______________________IDA1" localSheetId="5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>(#REF!,#REF!)</definedName>
    <definedName name="______________________b111121">'[1]PACK (B)'!#REF!</definedName>
    <definedName name="______________________dol12" localSheetId="5">#REF!</definedName>
    <definedName name="______________________dol12">#REF!</definedName>
    <definedName name="______________________dol6" localSheetId="5">#REF!</definedName>
    <definedName name="______________________dol6">#REF!</definedName>
    <definedName name="______________________IDA1" localSheetId="5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>(#REF!,#REF!)</definedName>
    <definedName name="_____________________b111121">'[1]PACK (B)'!#REF!</definedName>
    <definedName name="_____________________dol12" localSheetId="5">#REF!</definedName>
    <definedName name="_____________________dol12">#REF!</definedName>
    <definedName name="_____________________dol6" localSheetId="5">#REF!</definedName>
    <definedName name="_____________________dol6">#REF!</definedName>
    <definedName name="_____________________IDA1" localSheetId="5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>(#REF!,#REF!)</definedName>
    <definedName name="____________________b111121">'[1]PACK (B)'!#REF!</definedName>
    <definedName name="____________________dol12" localSheetId="5">#REF!</definedName>
    <definedName name="____________________dol12">#REF!</definedName>
    <definedName name="____________________dol6" localSheetId="5">#REF!</definedName>
    <definedName name="____________________dol6">#REF!</definedName>
    <definedName name="____________________IDA1" localSheetId="5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5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5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5">(#REF!,#REF!)</definedName>
    <definedName name="___________________xlnm.Print_Titles_3">(#REF!,#REF!)</definedName>
    <definedName name="__________________aa1" localSheetId="5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5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5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5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5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5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5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5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5">#REF!</definedName>
    <definedName name="________________dol12">#REF!</definedName>
    <definedName name="________________dol6" localSheetId="5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5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5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5">#REF!</definedName>
    <definedName name="_______________dol12">#REF!</definedName>
    <definedName name="_______________dol6" localSheetId="5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>(#REF!,#REF!)</definedName>
    <definedName name="_______________xlnm.Print_Titles_3" localSheetId="5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5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5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5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5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5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5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5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5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5" hidden="1">#REF!</definedName>
    <definedName name="_____________VS2004" hidden="1">#REF!</definedName>
    <definedName name="_____________xlnm._FilterDatabase_2">#REF!</definedName>
    <definedName name="_____________xlnm.Print_Area_1" localSheetId="5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5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5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5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5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5" hidden="1">#REF!</definedName>
    <definedName name="____________VS2004" hidden="1">#REF!</definedName>
    <definedName name="____________xlnm._FilterDatabase_1">"#REF!"</definedName>
    <definedName name="____________xlnm.Print_Area_1" localSheetId="5">#REF!</definedName>
    <definedName name="____________xlnm.Print_Area_1">#REF!</definedName>
    <definedName name="____________xlnm.Print_Area_13" localSheetId="5">#REF!</definedName>
    <definedName name="____________xlnm.Print_Area_13">#REF!</definedName>
    <definedName name="____________xlnm.Print_Area_2" localSheetId="5">#REF!</definedName>
    <definedName name="____________xlnm.Print_Area_2">#REF!</definedName>
    <definedName name="____________xlnm.Print_Area_3" localSheetId="5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5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5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5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5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5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5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5">#REF!</definedName>
    <definedName name="___________xlnm.Print_Area_2">#REF!</definedName>
    <definedName name="___________xlnm.Print_Area_3" localSheetId="5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5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5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5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5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5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5">#REF!</definedName>
    <definedName name="__________xlnm._FilterDatabase_1">#REF!</definedName>
    <definedName name="__________xlnm._FilterDatabase_2" localSheetId="5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5">#REF!</definedName>
    <definedName name="__________xlnm.Print_Area_2">#REF!</definedName>
    <definedName name="__________xlnm.Print_Area_3" localSheetId="5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>(#REF!,#REF!)</definedName>
    <definedName name="__________xlnm.Print_Titles_3" localSheetId="5">(#REF!,#REF!)</definedName>
    <definedName name="__________xlnm.Print_Titles_3">(#REF!,#REF!)</definedName>
    <definedName name="_________1____123Graph_ACHART_1" localSheetId="5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5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5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5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5" hidden="1">#REF!</definedName>
    <definedName name="_________VS2004" hidden="1">#REF!</definedName>
    <definedName name="_________xlcn.WorksheetConnection_InfoEntryA2D32" hidden="1">#REF!</definedName>
    <definedName name="_________xlnm._FilterDatabase_1" localSheetId="5">#REF!</definedName>
    <definedName name="_________xlnm._FilterDatabase_1">#REF!</definedName>
    <definedName name="_________xlnm._FilterDatabase_2" localSheetId="5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>#REF!</definedName>
    <definedName name="_________xlnm.Print_Area_13" localSheetId="5">#REF!</definedName>
    <definedName name="_________xlnm.Print_Area_13">#REF!</definedName>
    <definedName name="_________xlnm.Print_Area_2" localSheetId="5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5">(#REF!,#REF!)</definedName>
    <definedName name="_________xlnm.Print_Titles_3">(#REF!,#REF!)</definedName>
    <definedName name="_________xlnm.Print_Titles_4" localSheetId="5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5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5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5" hidden="1">{"'Sheet1'!$A$4386:$N$4591"}</definedName>
    <definedName name="________dec05" hidden="1">{"'Sheet1'!$A$4386:$N$4591"}</definedName>
    <definedName name="________DET1">#REF!</definedName>
    <definedName name="________dol12" localSheetId="5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5">#REF!</definedName>
    <definedName name="________IDA1">#REF!</definedName>
    <definedName name="________in18900" localSheetId="5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5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5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5">#REF!</definedName>
    <definedName name="________xlnm._FilterDatabase_1">#REF!</definedName>
    <definedName name="________xlnm._FilterDatabase_2" localSheetId="5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>#REF!</definedName>
    <definedName name="________xlnm.Print_Area_2" localSheetId="5">#REF!</definedName>
    <definedName name="________xlnm.Print_Area_2">#REF!</definedName>
    <definedName name="________xlnm.Print_Area_3" localSheetId="5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5">(#REF!,#REF!)</definedName>
    <definedName name="________xlnm.Print_Titles_3">(#REF!,#REF!)</definedName>
    <definedName name="________xlnm.Print_Titles_4" localSheetId="5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5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5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5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5">#REF!</definedName>
    <definedName name="_______IDA1">#REF!</definedName>
    <definedName name="_______in18900" localSheetId="5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5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5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5">#REF!</definedName>
    <definedName name="_______xlnm._FilterDatabase_1">#REF!</definedName>
    <definedName name="_______xlnm._FilterDatabase_2" localSheetId="5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>#REF!</definedName>
    <definedName name="_______xlnm.Print_Area_2" localSheetId="5">#REF!</definedName>
    <definedName name="_______xlnm.Print_Area_2">#REF!</definedName>
    <definedName name="_______xlnm.Print_Area_3" localSheetId="5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5">(#REF!,#REF!)</definedName>
    <definedName name="_______xlnm.Print_Titles_3">(#REF!,#REF!)</definedName>
    <definedName name="_______xlnm.Print_Titles_4" localSheetId="5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5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5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5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5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5">#REF!</definedName>
    <definedName name="______IDA1">#REF!</definedName>
    <definedName name="______in18900" localSheetId="5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5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5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5">#REF!</definedName>
    <definedName name="______xlnm._FilterDatabase_1">#REF!</definedName>
    <definedName name="______xlnm._FilterDatabase_2" localSheetId="5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>#REF!</definedName>
    <definedName name="______xlnm.Print_Area_2" localSheetId="5">#REF!</definedName>
    <definedName name="______xlnm.Print_Area_2">#REF!</definedName>
    <definedName name="______xlnm.Print_Area_3" localSheetId="5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>(#REF!,#REF!)</definedName>
    <definedName name="______xlnm.Print_Titles_3" localSheetId="5">(#REF!,#REF!)</definedName>
    <definedName name="______xlnm.Print_Titles_3">(#REF!,#REF!)</definedName>
    <definedName name="______xlnm.Print_Titles_4" localSheetId="5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5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5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5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5">#REF!</definedName>
    <definedName name="_____IDA1">#REF!</definedName>
    <definedName name="_____ifa1">#REF!</definedName>
    <definedName name="_____ifa2">#REF!</definedName>
    <definedName name="_____in18900" localSheetId="5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5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5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5">#REF!</definedName>
    <definedName name="_____xlnm._FilterDatabase">#REF!</definedName>
    <definedName name="_____xlnm._FilterDatabase_1" localSheetId="5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>#REF!</definedName>
    <definedName name="_____xlnm.Print_Area_2" localSheetId="5">#REF!</definedName>
    <definedName name="_____xlnm.Print_Area_2">#REF!</definedName>
    <definedName name="_____xlnm.Print_Area_3" localSheetId="5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5">"#NAME?"</definedName>
    <definedName name="_____xlnm.Print_Titles_1">#REF!</definedName>
    <definedName name="_____xlnm.Print_Titles_2" localSheetId="5">(#REF!,#REF!)</definedName>
    <definedName name="_____xlnm.Print_Titles_2">(#REF!,#REF!)</definedName>
    <definedName name="_____xlnm.Print_Titles_3" localSheetId="5">(#REF!,#REF!)</definedName>
    <definedName name="_____xlnm.Print_Titles_3">(#REF!,#REF!)</definedName>
    <definedName name="_____xlnm.Print_Titles_4" localSheetId="5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5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5">#REF!</definedName>
    <definedName name="____CBR220">#REF!</definedName>
    <definedName name="____CBR500" localSheetId="5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5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5">#REF!</definedName>
    <definedName name="____dol12">#REF!</definedName>
    <definedName name="____dol6" localSheetId="5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5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5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5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5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5">#REF!</definedName>
    <definedName name="____TR220">#REF!</definedName>
    <definedName name="____tr3">#REF!</definedName>
    <definedName name="____TR500" localSheetId="5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5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5">#REF!</definedName>
    <definedName name="____xlnm._FilterDatabase">#REF!</definedName>
    <definedName name="____xlnm._FilterDatabase_1" localSheetId="5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>#REF!</definedName>
    <definedName name="____xlnm.Print_Area_1" localSheetId="5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>#REF!</definedName>
    <definedName name="____xlnm.Print_Area_13">#REF!</definedName>
    <definedName name="____xlnm.Print_Area_2" localSheetId="5">#REF!</definedName>
    <definedName name="____xlnm.Print_Area_2">#REF!</definedName>
    <definedName name="____xlnm.Print_Area_3" localSheetId="5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5">#REF!</definedName>
    <definedName name="____xlnm.Print_Titles_1">#REF!</definedName>
    <definedName name="____xlnm.Print_Titles_2">(#REF!,#REF!)</definedName>
    <definedName name="____xlnm.Print_Titles_3" localSheetId="5">(#REF!,#REF!)</definedName>
    <definedName name="____xlnm.Print_Titles_3">(#REF!,#REF!)</definedName>
    <definedName name="____xlnm.Print_Titles_4" localSheetId="5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5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5">#REF!</definedName>
    <definedName name="___CBR220">#REF!</definedName>
    <definedName name="___CBR500" localSheetId="5">#REF!</definedName>
    <definedName name="___CBR500">#REF!</definedName>
    <definedName name="___cdd2">#REF!</definedName>
    <definedName name="___cem124" localSheetId="5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5">#REF!</definedName>
    <definedName name="___CTR220">#REF!</definedName>
    <definedName name="___CTR500" localSheetId="5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5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5">#REF!</definedName>
    <definedName name="___dol12">#REF!</definedName>
    <definedName name="___dol6" localSheetId="5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5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5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5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5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5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5">#REF!</definedName>
    <definedName name="___TR220">#REF!</definedName>
    <definedName name="___tr3">#REF!</definedName>
    <definedName name="___TR500" localSheetId="5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5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5">#REF!</definedName>
    <definedName name="___xlnm._FilterDatabase">#REF!</definedName>
    <definedName name="___xlnm._FilterDatabase_1" localSheetId="5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>#REF!</definedName>
    <definedName name="___xlnm.Print_Area_1" localSheetId="5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>#REF!</definedName>
    <definedName name="___xlnm.Print_Area_13">#REF!</definedName>
    <definedName name="___xlnm.Print_Area_2" localSheetId="5">#REF!</definedName>
    <definedName name="___xlnm.Print_Area_2">#REF!</definedName>
    <definedName name="___xlnm.Print_Area_3" localSheetId="5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5">#REF!</definedName>
    <definedName name="___xlnm.Print_Titles_1">#REF!</definedName>
    <definedName name="___xlnm.Print_Titles_2">(#REF!,#REF!)</definedName>
    <definedName name="___xlnm.Print_Titles_3" localSheetId="5">(#REF!,#REF!)</definedName>
    <definedName name="___xlnm.Print_Titles_3">(#REF!,#REF!)</definedName>
    <definedName name="___xlnm.Print_Titles_4" localSheetId="5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5" hidden="1">#REF!</definedName>
    <definedName name="__123Graph_B" localSheetId="4" hidden="1">'[21]CASH-FLOW'!#REF!</definedName>
    <definedName name="__123Graph_B" localSheetId="1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5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5" hidden="1">#REF!</definedName>
    <definedName name="__13___123Graph_ACHART_1" hidden="1">#REF!</definedName>
    <definedName name="__13Excel_BuiltIn_Print_Area_1_2">#REF!</definedName>
    <definedName name="__14___123Graph_BCHART_1" localSheetId="5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5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5">#REF!</definedName>
    <definedName name="__CBR220">#REF!</definedName>
    <definedName name="__CBR500" localSheetId="5">#REF!</definedName>
    <definedName name="__CBR500">#REF!</definedName>
    <definedName name="__CCT220">#REF!</definedName>
    <definedName name="__cdd2">#REF!</definedName>
    <definedName name="__cem124" localSheetId="5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5">#REF!</definedName>
    <definedName name="__CTR220">#REF!</definedName>
    <definedName name="__CTR500" localSheetId="5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5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5">#REF!</definedName>
    <definedName name="__dol12">#REF!</definedName>
    <definedName name="__dol6" localSheetId="5">#REF!</definedName>
    <definedName name="__dol6">#REF!</definedName>
    <definedName name="__drg1">#REF!</definedName>
    <definedName name="__drg2">#REF!</definedName>
    <definedName name="__EdFJsKAA" localSheetId="5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5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5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5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5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5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5">#REF!</definedName>
    <definedName name="__TR220">#REF!</definedName>
    <definedName name="__tr3">#REF!</definedName>
    <definedName name="__TR500" localSheetId="5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5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5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5">#REF!</definedName>
    <definedName name="__xlnm.Print_Area">"$#REF!.$A$1:$D$37"</definedName>
    <definedName name="__xlnm.Print_Area_1" localSheetId="5">#REF!</definedName>
    <definedName name="__xlnm.Print_Area_1">"$#REF!.$A$1:$D$37"</definedName>
    <definedName name="__xlnm.Print_Area_1_1" localSheetId="5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>#REF!</definedName>
    <definedName name="__xlnm.Print_Area_13">#REF!</definedName>
    <definedName name="__xlnm.Print_Area_2" localSheetId="5">#REF!</definedName>
    <definedName name="__xlnm.Print_Area_2">"$#REF!.$A$1:$Z$38"</definedName>
    <definedName name="__xlnm.Print_Area_3" localSheetId="5">#REF!</definedName>
    <definedName name="__xlnm.Print_Area_3">"$#REF!.$A$1:$E$42"</definedName>
    <definedName name="__xlnm.Print_Area_3_1" localSheetId="5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5">#REF!</definedName>
    <definedName name="__xlnm.Print_Area_4">"$#REF!.$A$1:$D$37"</definedName>
    <definedName name="__xlnm.Print_Area_5" localSheetId="5">#REF!</definedName>
    <definedName name="__xlnm.Print_Area_5">"$#REF!.$A$1:$D$37"</definedName>
    <definedName name="__xlnm.Print_Area_6" localSheetId="5">#REF!</definedName>
    <definedName name="__xlnm.Print_Area_6">"$#REF!.$A$1:$O$46"</definedName>
    <definedName name="__xlnm.Print_Area_7" localSheetId="5">#REF!</definedName>
    <definedName name="__xlnm.Print_Area_7">"$#REF!.$A$1:$O$42"</definedName>
    <definedName name="__xlnm.Print_Area_8" localSheetId="5">#REF!</definedName>
    <definedName name="__xlnm.Print_Area_8">#REF!</definedName>
    <definedName name="__xlnm.Print_Area_9">#REF!</definedName>
    <definedName name="__xlnm.Print_Titles">#REF!</definedName>
    <definedName name="__xlnm.Print_Titles_1" localSheetId="5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>#REF!</definedName>
    <definedName name="__xlnm.Print_Titles_3" localSheetId="5">#REF!</definedName>
    <definedName name="__xlnm.Print_Titles_3">#REF!</definedName>
    <definedName name="__xlnm.Print_Titles_3_1" localSheetId="5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5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5" hidden="1">#REF!</definedName>
    <definedName name="_10________123Graph_ACHART_1" hidden="1">#REF!</definedName>
    <definedName name="_10____123Graph_ACHART_1" localSheetId="5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5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hidden="1">#REF!</definedName>
    <definedName name="_11____123Graph_BCHART_1" localSheetId="5" hidden="1">#REF!</definedName>
    <definedName name="_11____123Graph_BCHART_1" hidden="1">#REF!</definedName>
    <definedName name="_11_3_0Crite" localSheetId="5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5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hidden="1">#REF!</definedName>
    <definedName name="_12____123Graph_CCHART_1" localSheetId="5" hidden="1">#REF!</definedName>
    <definedName name="_12____123Graph_CCHART_1" hidden="1">#REF!</definedName>
    <definedName name="_12__123Graph_BCHART_1" localSheetId="5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5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5" hidden="1">#REF!</definedName>
    <definedName name="_13____123Graph_ACHART_1" hidden="1">#REF!</definedName>
    <definedName name="_13___123Graph_ACHART_1" localSheetId="5" hidden="1">#REF!</definedName>
    <definedName name="_13___123Graph_ACHART_1" hidden="1">#REF!</definedName>
    <definedName name="_13_3_0Criteria" localSheetId="5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5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5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5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5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5">#REF!</definedName>
    <definedName name="_21G_0Extract">#REF!</definedName>
    <definedName name="_22" localSheetId="5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5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5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5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5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5" hidden="1">{#N/A,#N/A,FALSE,"CCTV"}</definedName>
    <definedName name="_41aa1_" hidden="1">{#N/A,#N/A,FALSE,"CCTV"}</definedName>
    <definedName name="_4321">#REF!</definedName>
    <definedName name="_4aa1_" localSheetId="5" hidden="1">{#N/A,#N/A,FALSE,"CCTV"}</definedName>
    <definedName name="_4aa1_" hidden="1">{#N/A,#N/A,FALSE,"CCTV"}</definedName>
    <definedName name="_4C_x" localSheetId="5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5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5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5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5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5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5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5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5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5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5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5" hidden="1">{"'PROFITABILITY'!$A$1:$F$45"}</definedName>
    <definedName name="_aa1" hidden="1">{"'PROFITABILITY'!$A$1:$F$45"}</definedName>
    <definedName name="_aba2" localSheetId="5">#REF!</definedName>
    <definedName name="_aba2">#REF!</definedName>
    <definedName name="_acs1">#REF!</definedName>
    <definedName name="_acs2">#REF!</definedName>
    <definedName name="_adj1" localSheetId="5">#REF!</definedName>
    <definedName name="_adj1">#REF!</definedName>
    <definedName name="_ahu1" localSheetId="5">#REF!</definedName>
    <definedName name="_ahu1">#REF!</definedName>
    <definedName name="_ahu2" localSheetId="5">#REF!</definedName>
    <definedName name="_ahu2">#REF!</definedName>
    <definedName name="_am1">#N/A</definedName>
    <definedName name="_am2">#N/A</definedName>
    <definedName name="_Ann1">#REF!</definedName>
    <definedName name="_aoc1" localSheetId="5">#REF!</definedName>
    <definedName name="_aoc1">#REF!</definedName>
    <definedName name="_AOC2" localSheetId="5">#REF!</definedName>
    <definedName name="_AOC2">#REF!</definedName>
    <definedName name="_aoc3" localSheetId="5">#REF!</definedName>
    <definedName name="_aoc3">#REF!</definedName>
    <definedName name="_aoc4" localSheetId="5">#REF!</definedName>
    <definedName name="_aoc4">#REF!</definedName>
    <definedName name="_AtRisk_SimSetting_AutomaticallyGenerateReports" hidden="1">FALSE</definedName>
    <definedName name="_AtRisk_SimSetting_AutomaticResultsDisplayMode" localSheetId="5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5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5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5">#REF!</definedName>
    <definedName name="_CBR220">#REF!</definedName>
    <definedName name="_CBR500" localSheetId="5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5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5">#REF!</definedName>
    <definedName name="_CTR220">#REF!</definedName>
    <definedName name="_CTR500" localSheetId="5">#REF!</definedName>
    <definedName name="_CTR500">#REF!</definedName>
    <definedName name="_CVT220">#REF!</definedName>
    <definedName name="_CVT500">#REF!</definedName>
    <definedName name="_d">"#REF!"</definedName>
    <definedName name="_DAT1" localSheetId="5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5">#REF!</definedName>
    <definedName name="_DAT17">#REF!</definedName>
    <definedName name="_DAT18" localSheetId="5">#REF!</definedName>
    <definedName name="_DAT18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5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5">#REF!</definedName>
    <definedName name="_dol11">#REF!</definedName>
    <definedName name="_dol12">#REF!</definedName>
    <definedName name="_dol13">#REF!</definedName>
    <definedName name="_dol6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5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5">#REF!</definedName>
    <definedName name="_FF3">#REF!</definedName>
    <definedName name="_Fill" localSheetId="5" hidden="1">#REF!</definedName>
    <definedName name="_Fill" hidden="1">#REF!</definedName>
    <definedName name="_Fill_1" localSheetId="5">"#REF!"</definedName>
    <definedName name="_Fill_1">#REF!</definedName>
    <definedName name="_Fill1" hidden="1">#REF!</definedName>
    <definedName name="_xlnm._FilterDatabase" localSheetId="5" hidden="1">'Location Summary'!$A$3:$P$615</definedName>
    <definedName name="_xlnm._FilterDatabase" localSheetId="4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5">#REF!</definedName>
    <definedName name="_HE02">#REF!</definedName>
    <definedName name="_HE06" localSheetId="5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5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>#REF!</definedName>
    <definedName name="_INT1">#REF!</definedName>
    <definedName name="_IPB1" localSheetId="5">#REF!</definedName>
    <definedName name="_IPB1">#REF!</definedName>
    <definedName name="_Ism3">#REF!</definedName>
    <definedName name="_ISO220">#REF!</definedName>
    <definedName name="_iv19000" localSheetId="5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5">#REF!</definedName>
    <definedName name="_LAR220">#REF!</definedName>
    <definedName name="_LAR500" localSheetId="5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5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5">#REF!</definedName>
    <definedName name="_mcc1">#REF!</definedName>
    <definedName name="_mcc2" localSheetId="5">#REF!</definedName>
    <definedName name="_mcc2">#REF!</definedName>
    <definedName name="_mcl132">'[8]A1-Continuous'!#REF!</definedName>
    <definedName name="_MG1">#REF!</definedName>
    <definedName name="_mhr1" localSheetId="5">#REF!</definedName>
    <definedName name="_mhr1">#REF!</definedName>
    <definedName name="_mhr2" localSheetId="5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5">#REF!</definedName>
    <definedName name="_mp1">#REF!</definedName>
    <definedName name="_Mzd1">#REF!</definedName>
    <definedName name="_N">#REF!</definedName>
    <definedName name="_new1">#REF!</definedName>
    <definedName name="_ngl3" localSheetId="5">#REF!</definedName>
    <definedName name="_ngl3">#REF!</definedName>
    <definedName name="_ngl4" localSheetId="5">#REF!</definedName>
    <definedName name="_ngl4">#REF!</definedName>
    <definedName name="_Nov2007" localSheetId="5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5" hidden="1">255</definedName>
    <definedName name="_Order2" hidden="1">255</definedName>
    <definedName name="_out2" localSheetId="5">#REF!</definedName>
    <definedName name="_out2" localSheetId="1">#REF!</definedName>
    <definedName name="_out2">#REF!</definedName>
    <definedName name="_p" localSheetId="5">"#REF!"</definedName>
    <definedName name="_p">"#REF!"</definedName>
    <definedName name="_P1" localSheetId="5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5">#REF!</definedName>
    <definedName name="_pdp1" localSheetId="1">#REF!</definedName>
    <definedName name="_pdp1">#REF!</definedName>
    <definedName name="_pdp2" localSheetId="5">#REF!</definedName>
    <definedName name="_pdp2" localSheetId="1">#REF!</definedName>
    <definedName name="_pdp2">#REF!</definedName>
    <definedName name="_pdp3" localSheetId="5">#REF!</definedName>
    <definedName name="_pdp3" localSheetId="1">#REF!</definedName>
    <definedName name="_pdp3">#REF!</definedName>
    <definedName name="_pep99" localSheetId="5">#REF!</definedName>
    <definedName name="_pep99" localSheetId="1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5" hidden="1">{"'Sheet1'!$A$4386:$N$4591"}</definedName>
    <definedName name="_PM123" hidden="1">{"'Sheet1'!$A$4386:$N$4591"}</definedName>
    <definedName name="_PO2">#REF!</definedName>
    <definedName name="_pp" localSheetId="5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 localSheetId="1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5">#REF!</definedName>
    <definedName name="_QTY1">#REF!</definedName>
    <definedName name="_qty2" localSheetId="5">#REF!</definedName>
    <definedName name="_qty2">#REF!</definedName>
    <definedName name="_qty3" localSheetId="5">#REF!</definedName>
    <definedName name="_qty3">#REF!</definedName>
    <definedName name="_qty4">#REF!</definedName>
    <definedName name="_r" localSheetId="5">"#REF!"</definedName>
    <definedName name="_r">"#REF!"</definedName>
    <definedName name="_R1">#REF!</definedName>
    <definedName name="_RAC1">#REF!</definedName>
    <definedName name="_RBS1" localSheetId="5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Rl1">#REF!</definedName>
    <definedName name="_ROD6">#REF!</definedName>
    <definedName name="_row1" localSheetId="5">#REF!</definedName>
    <definedName name="_row1" localSheetId="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5">#REF!</definedName>
    <definedName name="_SAP1" localSheetId="1">#REF!</definedName>
    <definedName name="_SAP1">#REF!</definedName>
    <definedName name="_SAP10" localSheetId="1">#REF!</definedName>
    <definedName name="_SAP10">#REF!</definedName>
    <definedName name="_SAP11" localSheetId="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5">#REF!</definedName>
    <definedName name="_sch2">#REF!</definedName>
    <definedName name="_sch9" localSheetId="5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>#REF!</definedName>
    <definedName name="_SV7042" localSheetId="5">#REF!</definedName>
    <definedName name="_SV7042">#REF!</definedName>
    <definedName name="_SV7043" localSheetId="5">#REF!</definedName>
    <definedName name="_SV7043">#REF!</definedName>
    <definedName name="_SV7045">#REF!</definedName>
    <definedName name="_SV7048">#REF!</definedName>
    <definedName name="_t">"#REF!"</definedName>
    <definedName name="_T141000" localSheetId="5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5">#REF!</definedName>
    <definedName name="_TR220">#REF!</definedName>
    <definedName name="_tr3">#REF!</definedName>
    <definedName name="_TR315">#REF!</definedName>
    <definedName name="_TR33">#REF!</definedName>
    <definedName name="_TR500" localSheetId="5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5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5">#REF!</definedName>
    <definedName name="¿uº°¿μ¾÷">#REF!</definedName>
    <definedName name="√">"SQRT"</definedName>
    <definedName name="a" localSheetId="5">#REF!</definedName>
    <definedName name="a" localSheetId="1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5">#REF!</definedName>
    <definedName name="a_dash">#REF!</definedName>
    <definedName name="A_sp">#REF!</definedName>
    <definedName name="a0" localSheetId="5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5">#REF!</definedName>
    <definedName name="A1_" localSheetId="1">#REF!</definedName>
    <definedName name="A1_">#REF!</definedName>
    <definedName name="A1____0">#REF!</definedName>
    <definedName name="A1____13">#REF!</definedName>
    <definedName name="A10_" localSheetId="1">#REF!</definedName>
    <definedName name="A10_">#REF!</definedName>
    <definedName name="A10____0">#REF!</definedName>
    <definedName name="A10____13">#REF!</definedName>
    <definedName name="A13_" localSheetId="1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5">#REF!</definedName>
    <definedName name="aa">#REF!</definedName>
    <definedName name="aa_1">#REF!</definedName>
    <definedName name="AAA" localSheetId="5" hidden="1">{#N/A,#N/A,FALSE,"COVER1.XLS ";#N/A,#N/A,FALSE,"RACT1.XLS";#N/A,#N/A,FALSE,"RACT2.XLS";#N/A,#N/A,FALSE,"ECCMP";#N/A,#N/A,FALSE,"WELDER.XLS"}</definedName>
    <definedName name="AAA" localSheetId="4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>#REF!</definedName>
    <definedName name="AAAA_1">NA()</definedName>
    <definedName name="aaaaa">#REF!</definedName>
    <definedName name="AAAAAA" localSheetId="5" hidden="1">#REF!</definedName>
    <definedName name="AAAAAA" hidden="1">#REF!</definedName>
    <definedName name="AAAAAAA">#REF!</definedName>
    <definedName name="AAAAAAAAA" localSheetId="5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5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5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5" hidden="1">{"'PROFITABILITY'!$A$1:$F$45"}</definedName>
    <definedName name="aav" hidden="1">{"'PROFITABILITY'!$A$1:$F$45"}</definedName>
    <definedName name="aAXX1">#REF!</definedName>
    <definedName name="ab" localSheetId="5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5">#REF!</definedName>
    <definedName name="ABACUS">#REF!</definedName>
    <definedName name="abb">#REF!</definedName>
    <definedName name="abc" localSheetId="5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5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5">#REF!</definedName>
    <definedName name="ABTemplateOD">#REF!</definedName>
    <definedName name="AC" localSheetId="5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5">#REF!</definedName>
    <definedName name="ACCESS">#REF!</definedName>
    <definedName name="ACCESS220" localSheetId="5">#REF!</definedName>
    <definedName name="ACCESS220">#REF!</definedName>
    <definedName name="AccessDatabase" hidden="1">"C:\WIN95\Desktop\Ramesh\AIC\Aic.mdb"</definedName>
    <definedName name="Accessories">#REF!</definedName>
    <definedName name="accp" localSheetId="5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5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5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5" hidden="1">{"'장비'!$A$3:$M$12"}</definedName>
    <definedName name="ADITION" hidden="1">{"'장비'!$A$3:$M$12"}</definedName>
    <definedName name="adj" localSheetId="5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5">#REF!</definedName>
    <definedName name="ADVIK">#REF!</definedName>
    <definedName name="adwea">#REF!</definedName>
    <definedName name="ae" localSheetId="5">#REF!</definedName>
    <definedName name="ae">#REF!</definedName>
    <definedName name="AEA">#REF!</definedName>
    <definedName name="AED" localSheetId="5">#REF!</definedName>
    <definedName name="AED">#REF!</definedName>
    <definedName name="AEDproEUR" localSheetId="5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5">#REF!</definedName>
    <definedName name="af">#REF!</definedName>
    <definedName name="AF_00" localSheetId="5">#REF!</definedName>
    <definedName name="AF_00">#REF!</definedName>
    <definedName name="AF_01" localSheetId="5">#REF!</definedName>
    <definedName name="AF_01">#REF!</definedName>
    <definedName name="AF_02">#REF!</definedName>
    <definedName name="AF_98">#REF!</definedName>
    <definedName name="AF_99">#REF!</definedName>
    <definedName name="AF_M_98" localSheetId="5">#REF!</definedName>
    <definedName name="AF_M_98">#REF!</definedName>
    <definedName name="AF_M_99" localSheetId="5">#REF!</definedName>
    <definedName name="AF_M_99">#REF!</definedName>
    <definedName name="afafa" hidden="1">[30]MAINBS1!#REF!</definedName>
    <definedName name="afdad" localSheetId="5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>#REF!</definedName>
    <definedName name="afsgs">[29]CLAY!#REF!</definedName>
    <definedName name="Ag" localSheetId="5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5" hidden="1">{#N/A,#N/A,FALSE,"CCTV"}</definedName>
    <definedName name="AH" hidden="1">{#N/A,#N/A,FALSE,"CCTV"}</definedName>
    <definedName name="AHAHAHAHAH" localSheetId="5" hidden="1">#REF!</definedName>
    <definedName name="AHAHAHAHAH" hidden="1">#REF!</definedName>
    <definedName name="AI">#REF!</definedName>
    <definedName name="Aic_Instrumentation_List">#REF!</definedName>
    <definedName name="AICC_Serv" localSheetId="1">#REF!</definedName>
    <definedName name="AICC_Serv">#REF!</definedName>
    <definedName name="AIR_COOLER_CODES">#REF!</definedName>
    <definedName name="air_trap">#REF!</definedName>
    <definedName name="AirConditioning" localSheetId="1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 localSheetId="1">#REF!</definedName>
    <definedName name="alarms">#REF!</definedName>
    <definedName name="ALIM">#REF!</definedName>
    <definedName name="all" localSheetId="5">#REF!</definedName>
    <definedName name="all">#REF!</definedName>
    <definedName name="All_Item" localSheetId="5">#REF!</definedName>
    <definedName name="All_Item">#REF!</definedName>
    <definedName name="alpha" localSheetId="5">#REF!</definedName>
    <definedName name="alpha">#REF!</definedName>
    <definedName name="alpha_disc" localSheetId="5">#REF!</definedName>
    <definedName name="alpha_disc">#REF!</definedName>
    <definedName name="alpha_ed" localSheetId="5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5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5">#REF!</definedName>
    <definedName name="Analysis">#REF!</definedName>
    <definedName name="Analysis_1">"#REF!"</definedName>
    <definedName name="anb">#REF!</definedName>
    <definedName name="anchor" localSheetId="5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5">#REF!</definedName>
    <definedName name="app">#REF!</definedName>
    <definedName name="APPR">#REF!</definedName>
    <definedName name="Approach">#REF!</definedName>
    <definedName name="APR" localSheetId="5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5">#REF!</definedName>
    <definedName name="april_qty">#REF!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5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5">#REF!</definedName>
    <definedName name="arrotonda">#REF!</definedName>
    <definedName name="arwrw">#REF!</definedName>
    <definedName name="as" localSheetId="5">#REF!</definedName>
    <definedName name="as" localSheetId="1">#REF!</definedName>
    <definedName name="as">#REF!</definedName>
    <definedName name="as_1">[32]Vdc5!#REF!</definedName>
    <definedName name="AS_disc" localSheetId="1">#REF!</definedName>
    <definedName name="AS_disc">#REF!</definedName>
    <definedName name="AS2DocOpenMode" hidden="1">"AS2DocumentEdit"</definedName>
    <definedName name="asa">#REF!</definedName>
    <definedName name="asd" localSheetId="5">#REF!</definedName>
    <definedName name="asd">#REF!</definedName>
    <definedName name="asda">#REF!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5">#REF!</definedName>
    <definedName name="asdfgf">#REF!</definedName>
    <definedName name="ASDFGH" hidden="1">#REF!</definedName>
    <definedName name="ASDGSG" hidden="1">{"'PROFITABILITY'!$A$1:$F$45"}</definedName>
    <definedName name="asdsad" localSheetId="1">#REF!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5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5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5">#REF!</definedName>
    <definedName name="aw">#REF!</definedName>
    <definedName name="awsegfSAeFG">#REF!</definedName>
    <definedName name="AWW">#REF!</definedName>
    <definedName name="ax" localSheetId="4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4">[33]CLAY!#REF!</definedName>
    <definedName name="ay">#REF!</definedName>
    <definedName name="azdfrgg">#REF!</definedName>
    <definedName name="aziz">#REF!</definedName>
    <definedName name="azsa" localSheetId="5" hidden="1">{"'PROFITABILITY'!$A$1:$F$45"}</definedName>
    <definedName name="azsa" hidden="1">{"'PROFITABILITY'!$A$1:$F$45"}</definedName>
    <definedName name="B" localSheetId="4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5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5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5">#REF!</definedName>
    <definedName name="BAUfaktor">#REF!</definedName>
    <definedName name="bawerffg">#REF!</definedName>
    <definedName name="bb" localSheetId="5" hidden="1">{"'PROFITABILITY'!$A$1:$F$45"}</definedName>
    <definedName name="bb" hidden="1">{"'PROFITABILITY'!$A$1:$F$45"}</definedName>
    <definedName name="bbb" localSheetId="5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5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5">#REF!</definedName>
    <definedName name="BEN">#REF!</definedName>
    <definedName name="BEND">#REF!</definedName>
    <definedName name="Benefits" localSheetId="5">#REF!</definedName>
    <definedName name="Benefits">#REF!</definedName>
    <definedName name="BENJ">#REF!</definedName>
    <definedName name="Bentonite">#REF!</definedName>
    <definedName name="beta" localSheetId="5">#REF!</definedName>
    <definedName name="beta">#REF!</definedName>
    <definedName name="BF" localSheetId="5">INDEX(#REF!,MATCH(#REF!,#REF!,0))</definedName>
    <definedName name="BF">INDEX(#REF!,MATCH(#REF!,#REF!,0))</definedName>
    <definedName name="BG" localSheetId="5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5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5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5">#REF!</definedName>
    <definedName name="BM">#REF!</definedName>
    <definedName name="Bn" localSheetId="5">#REF!</definedName>
    <definedName name="Bn">#REF!</definedName>
    <definedName name="BODY1">#REF!</definedName>
    <definedName name="BODY2">#REF!</definedName>
    <definedName name="boisar" localSheetId="5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5">#REF!</definedName>
    <definedName name="bom" localSheetId="1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5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5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5">#REF!</definedName>
    <definedName name="bps" localSheetId="1">#REF!</definedName>
    <definedName name="bps">#REF!</definedName>
    <definedName name="BQ">#REF!</definedName>
    <definedName name="BR_Resou" localSheetId="5">#REF!</definedName>
    <definedName name="BR_Resou" localSheetId="1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5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5">#REF!</definedName>
    <definedName name="bs">#REF!</definedName>
    <definedName name="BS_9A" localSheetId="5">#REF!</definedName>
    <definedName name="BS_9A">#REF!</definedName>
    <definedName name="BS_9B" localSheetId="5">#REF!</definedName>
    <definedName name="BS_9B">#REF!</definedName>
    <definedName name="bt80.100">#REF!</definedName>
    <definedName name="btb_musd" localSheetId="5">#REF!</definedName>
    <definedName name="btb_musd" localSheetId="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5">#REF!</definedName>
    <definedName name="building" localSheetId="4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5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5">#REF!</definedName>
    <definedName name="c_margin">#REF!</definedName>
    <definedName name="C_VALUE" localSheetId="5">#REF!</definedName>
    <definedName name="C_VALUE">#REF!</definedName>
    <definedName name="C0">#REF!</definedName>
    <definedName name="Ca" localSheetId="5">#REF!</definedName>
    <definedName name="Ca">#REF!</definedName>
    <definedName name="caa" localSheetId="5" hidden="1">{"'PROFITABILITY'!$A$1:$F$45"}</definedName>
    <definedName name="caa" hidden="1">{"'PROFITABILITY'!$A$1:$F$45"}</definedName>
    <definedName name="CABLE" localSheetId="5">#REF!</definedName>
    <definedName name="CABLE" localSheetId="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4">'[39]Staff Acco.'!#REF!</definedName>
    <definedName name="cant">#REF!</definedName>
    <definedName name="cap" localSheetId="5">#REF!</definedName>
    <definedName name="cap" localSheetId="1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>#REF!</definedName>
    <definedName name="CB">INDEX(#REF!,MATCH(#REF!,#REF!,0))</definedName>
    <definedName name="CBISO" localSheetId="5">#REF!</definedName>
    <definedName name="CBISO" localSheetId="1">#REF!</definedName>
    <definedName name="CBISO">#REF!</definedName>
    <definedName name="CBISO145" localSheetId="5">#REF!</definedName>
    <definedName name="CBISO145" localSheetId="1">#REF!</definedName>
    <definedName name="CBISO145">#REF!</definedName>
    <definedName name="CBISO245" localSheetId="1">#REF!</definedName>
    <definedName name="CBISO245">#REF!</definedName>
    <definedName name="CBR220CTL">#REF!</definedName>
    <definedName name="CBR500CTL">#REF!</definedName>
    <definedName name="cc" localSheetId="5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5">#REF!</definedName>
    <definedName name="cccc">#REF!</definedName>
    <definedName name="cd" localSheetId="5">#REF!</definedName>
    <definedName name="cd">#REF!</definedName>
    <definedName name="CD_HW" localSheetId="5">#REF!</definedName>
    <definedName name="CD_HW">#REF!</definedName>
    <definedName name="CD_SPLADL" localSheetId="5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5">#REF!</definedName>
    <definedName name="ced">#REF!</definedName>
    <definedName name="CED_BOHW" localSheetId="5">#REF!</definedName>
    <definedName name="CED_BOHW" localSheetId="1">#REF!</definedName>
    <definedName name="CED_BOHW">#REF!</definedName>
    <definedName name="CED_BOSW" localSheetId="1">#REF!</definedName>
    <definedName name="CED_BOSW">#REF!</definedName>
    <definedName name="CED_IDTOHW" localSheetId="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5">#REF!</definedName>
    <definedName name="Cement_124">#REF!</definedName>
    <definedName name="cent">#REF!</definedName>
    <definedName name="CeramicFloorTiles">#REF!</definedName>
    <definedName name="CF" localSheetId="5">#REF!</definedName>
    <definedName name="CF">#REF!</definedName>
    <definedName name="cf_musd" localSheetId="5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5">#REF!</definedName>
    <definedName name="ch_area1">#REF!</definedName>
    <definedName name="ch_area2" localSheetId="5">#REF!</definedName>
    <definedName name="ch_area2">#REF!</definedName>
    <definedName name="ch_area3" localSheetId="5">#REF!</definedName>
    <definedName name="ch_area3">#REF!</definedName>
    <definedName name="ch_area4" localSheetId="5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5">#REF!</definedName>
    <definedName name="check">#REF!</definedName>
    <definedName name="checked">#REF!</definedName>
    <definedName name="CHF" localSheetId="5">#REF!</definedName>
    <definedName name="CHF">#REF!</definedName>
    <definedName name="chk" localSheetId="5">#REF!</definedName>
    <definedName name="chk" localSheetId="1">#REF!</definedName>
    <definedName name="chk">#REF!</definedName>
    <definedName name="chmap1">#N/A</definedName>
    <definedName name="CHW">#REF!</definedName>
    <definedName name="CI">INDEX(#REF!,MATCH(#REF!,#REF!,0))</definedName>
    <definedName name="CIF_ABB_Imp" localSheetId="1">#REF!</definedName>
    <definedName name="CIF_ABB_Imp">#REF!</definedName>
    <definedName name="CIF_ABB_local" localSheetId="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5">#REF!</definedName>
    <definedName name="civil">#REF!</definedName>
    <definedName name="CJ">INDEX(#REF!,MATCH(#REF!,#REF!,0))</definedName>
    <definedName name="CK">INDEX(#REF!,MATCH(#REF!,#REF!,0))</definedName>
    <definedName name="Cl" localSheetId="5">#REF!</definedName>
    <definedName name="Cl">#REF!</definedName>
    <definedName name="Cl.Preforma" localSheetId="5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5" hidden="1">{"Execavation",#N/A,FALSE,"furniture (employer)"}</definedName>
    <definedName name="CLAIMB" hidden="1">{"Execavation",#N/A,FALSE,"furniture (employer)"}</definedName>
    <definedName name="CLAIMSB" localSheetId="5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5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5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5">#REF!</definedName>
    <definedName name="CM_14">#REF!</definedName>
    <definedName name="cM_143">#REF!</definedName>
    <definedName name="cmort3">#REF!</definedName>
    <definedName name="co" localSheetId="5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5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5">#REF!</definedName>
    <definedName name="collection" localSheetId="1">#REF!</definedName>
    <definedName name="collection">#REF!</definedName>
    <definedName name="Collie">#REF!</definedName>
    <definedName name="COLLSTATUS" localSheetId="1">#REF!</definedName>
    <definedName name="COLLSTATUS">#REF!</definedName>
    <definedName name="collstatuspage1" localSheetId="1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5">#REF!</definedName>
    <definedName name="commn">#REF!</definedName>
    <definedName name="Common">#REF!</definedName>
    <definedName name="COMP" localSheetId="5">#REF!</definedName>
    <definedName name="COMP" localSheetId="1">#REF!</definedName>
    <definedName name="COMP">#REF!</definedName>
    <definedName name="company" localSheetId="1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5">#REF!</definedName>
    <definedName name="CONCABLES">#REF!</definedName>
    <definedName name="CONCABLES220" localSheetId="5">#REF!</definedName>
    <definedName name="CONCABLES220">#REF!</definedName>
    <definedName name="Concpaver">#REF!</definedName>
    <definedName name="cONCRETE" localSheetId="5" hidden="1">{"form-D1",#N/A,FALSE,"FORM-D1";"form-D1_amt",#N/A,FALSE,"FORM-D1"}</definedName>
    <definedName name="cONCRETE" hidden="1">{"form-D1",#N/A,FALSE,"FORM-D1";"form-D1_amt",#N/A,FALSE,"FORM-D1"}</definedName>
    <definedName name="COND" localSheetId="5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5">#REF!</definedName>
    <definedName name="CONDUIT">#REF!</definedName>
    <definedName name="config">#REF!</definedName>
    <definedName name="CONS">#REF!</definedName>
    <definedName name="cons.smm">#REF!</definedName>
    <definedName name="const" localSheetId="5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5">#REF!</definedName>
    <definedName name="COS">#REF!</definedName>
    <definedName name="cosq">#REF!</definedName>
    <definedName name="cost">#REF!</definedName>
    <definedName name="Cost__Ex_Works" localSheetId="5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5">#REF!</definedName>
    <definedName name="cp">#REF!</definedName>
    <definedName name="CPLG">#REF!</definedName>
    <definedName name="CPM">#REF!</definedName>
    <definedName name="CPRP" localSheetId="5">#REF!</definedName>
    <definedName name="CPRP">#REF!</definedName>
    <definedName name="cprp_lucknow" localSheetId="5">#REF!</definedName>
    <definedName name="cprp_lucknow">#REF!</definedName>
    <definedName name="cprp_mandola">#REF!</definedName>
    <definedName name="CP새단가">#REF!</definedName>
    <definedName name="cr" localSheetId="4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5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5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5" hidden="1">{"'PROFITABILITY'!$A$1:$F$45"}</definedName>
    <definedName name="Dampers" hidden="1">{"'PROFITABILITY'!$A$1:$F$45"}</definedName>
    <definedName name="DANGA">#REF!,#REF!</definedName>
    <definedName name="DaRWk1" localSheetId="5">#REF!</definedName>
    <definedName name="DaRWk1">#REF!</definedName>
    <definedName name="DaRWk10" localSheetId="5">#REF!</definedName>
    <definedName name="DaRWk10">#REF!</definedName>
    <definedName name="DaRWk11" localSheetId="5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5">#REF!</definedName>
    <definedName name="DATA15">#REF!</definedName>
    <definedName name="DATA16" localSheetId="5">#REF!</definedName>
    <definedName name="DATA16">#REF!</definedName>
    <definedName name="DATA17" localSheetId="5">#REF!</definedName>
    <definedName name="DATA17">#REF!</definedName>
    <definedName name="DATA18" localSheetId="5">#REF!</definedName>
    <definedName name="DATA18" localSheetId="1">#REF!</definedName>
    <definedName name="DATA18">#REF!</definedName>
    <definedName name="DATA19" localSheetId="1">#REF!</definedName>
    <definedName name="DATA19">#REF!</definedName>
    <definedName name="data2" hidden="1">#REF!</definedName>
    <definedName name="data3" hidden="1">#REF!</definedName>
    <definedName name="_xlnm.Database" localSheetId="4">#N/A</definedName>
    <definedName name="_xlnm.Database" localSheetId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5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5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5">#REF!</definedName>
    <definedName name="DDK">#REF!</definedName>
    <definedName name="dds">#REF!</definedName>
    <definedName name="DE" localSheetId="5">INDEX(#REF!,MATCH(#REF!,#REF!,0))</definedName>
    <definedName name="DE">INDEX(#REF!,MATCH(#REF!,#REF!,0))</definedName>
    <definedName name="de_cost" localSheetId="5">#REF!</definedName>
    <definedName name="de_cost">#REF!</definedName>
    <definedName name="DEBTORS" localSheetId="5">#REF!</definedName>
    <definedName name="DEBTORS" localSheetId="1">#REF!</definedName>
    <definedName name="DEBTORS">#REF!</definedName>
    <definedName name="DEC.GH">#REF!</definedName>
    <definedName name="DEED" localSheetId="1">#REF!</definedName>
    <definedName name="DEED">#REF!</definedName>
    <definedName name="deep">#REF!</definedName>
    <definedName name="DEF">#REF!</definedName>
    <definedName name="DEHRI" localSheetId="5">#REF!</definedName>
    <definedName name="DEHRI">#REF!</definedName>
    <definedName name="DelDC" localSheetId="5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5" hidden="1">{"'PROFITABILITY'!$A$1:$F$45"}</definedName>
    <definedName name="DELTA" hidden="1">{"'PROFITABILITY'!$A$1:$F$45"}</definedName>
    <definedName name="DELTA1" localSheetId="5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 localSheetId="1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5">#REF!</definedName>
    <definedName name="det_act_plan">#REF!</definedName>
    <definedName name="Detailed">#REF!</definedName>
    <definedName name="Details">#REF!</definedName>
    <definedName name="dev" localSheetId="4">'[43]july-I'!$H$126:$H$140</definedName>
    <definedName name="dev">#REF!</definedName>
    <definedName name="df" localSheetId="5" hidden="1">#REF!</definedName>
    <definedName name="df" hidden="1">#REF!</definedName>
    <definedName name="dfadf" localSheetId="5">(#REF!,#REF!)</definedName>
    <definedName name="dfadf">(#REF!,#REF!)</definedName>
    <definedName name="dfadvdsv">#REF!</definedName>
    <definedName name="dfaf" localSheetId="5" hidden="1">{"'장비'!$A$3:$M$12"}</definedName>
    <definedName name="dfaf" hidden="1">{"'장비'!$A$3:$M$12"}</definedName>
    <definedName name="DFD" localSheetId="5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5" hidden="1">{"'PROFITABILITY'!$A$1:$F$45"}</definedName>
    <definedName name="dfdfdfd" hidden="1">{"'PROFITABILITY'!$A$1:$F$45"}</definedName>
    <definedName name="dfdfs" localSheetId="5" hidden="1">{"'Sheet1'!$A$4386:$N$4591"}</definedName>
    <definedName name="dfdfs" hidden="1">{"'Sheet1'!$A$4386:$N$4591"}</definedName>
    <definedName name="DFDSF" hidden="1">#REF!</definedName>
    <definedName name="DFF" localSheetId="5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 localSheetId="1">#REF!</definedName>
    <definedName name="DG">#REF!</definedName>
    <definedName name="DG_Total" localSheetId="1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5">#REF!</definedName>
    <definedName name="dgn">#REF!</definedName>
    <definedName name="dgp" localSheetId="5">#REF!</definedName>
    <definedName name="dgp" localSheetId="1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5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5">#REF!</definedName>
    <definedName name="diff" localSheetId="1">#REF!</definedName>
    <definedName name="diff">#REF!</definedName>
    <definedName name="diff1" localSheetId="5">#REF!</definedName>
    <definedName name="diff1" localSheetId="1">#REF!</definedName>
    <definedName name="diff1">#REF!</definedName>
    <definedName name="DIns" localSheetId="5">#REF!</definedName>
    <definedName name="DIns">#REF!</definedName>
    <definedName name="Dis" localSheetId="5" hidden="1">{"'PROFITABILITY'!$A$1:$F$45"}</definedName>
    <definedName name="Dis" hidden="1">{"'PROFITABILITY'!$A$1:$F$45"}</definedName>
    <definedName name="DIS_UNIT">#REF!</definedName>
    <definedName name="disc" localSheetId="5">#REF!</definedName>
    <definedName name="disc" localSheetId="1">#REF!</definedName>
    <definedName name="disc">#REF!</definedName>
    <definedName name="Discount" hidden="1">#REF!</definedName>
    <definedName name="Discount1" localSheetId="5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5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5">INDEX(#REF!,MATCH(#REF!,#REF!,0))</definedName>
    <definedName name="DK">INDEX(#REF!,MATCH(#REF!,#REF!,0))</definedName>
    <definedName name="dkd" localSheetId="5">#REF!</definedName>
    <definedName name="dkd">#REF!</definedName>
    <definedName name="DKG" localSheetId="5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5">#REF!</definedName>
    <definedName name="DM">#REF!</definedName>
    <definedName name="dms">#REF!</definedName>
    <definedName name="dmt">#REF!</definedName>
    <definedName name="DMUCK">#REF!</definedName>
    <definedName name="DMUSD" localSheetId="5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5">#REF!</definedName>
    <definedName name="dol7.5">#REF!</definedName>
    <definedName name="DOLLARS1">#REF!</definedName>
    <definedName name="DOLLARS2">#REF!</definedName>
    <definedName name="Dome1" localSheetId="4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5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5">#REF!</definedName>
    <definedName name="drain_trap">#REF!</definedName>
    <definedName name="DRAWING">#REF!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5">#REF!</definedName>
    <definedName name="DS">#REF!</definedName>
    <definedName name="Ds___0">#REF!</definedName>
    <definedName name="Ds___13">#REF!</definedName>
    <definedName name="dsad" localSheetId="5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5">#REF!</definedName>
    <definedName name="dsdsdls">#REF!</definedName>
    <definedName name="DSF">#REF!</definedName>
    <definedName name="dsfadsf">#REF!</definedName>
    <definedName name="dsgtgx" localSheetId="1">#REF!</definedName>
    <definedName name="dsgtgx">#REF!</definedName>
    <definedName name="DSSWEE" localSheetId="5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5">#REF!</definedName>
    <definedName name="dtnps">#REF!</definedName>
    <definedName name="dtyr">#REF!</definedName>
    <definedName name="dual_plate_check" localSheetId="5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5">#REF!</definedName>
    <definedName name="E" localSheetId="4">'[34]PRECAST lightconc-II'!$K$20</definedName>
    <definedName name="e" localSheetId="1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5">#REF!</definedName>
    <definedName name="EB_Total" localSheetId="1">#REF!</definedName>
    <definedName name="EB_Total">#REF!</definedName>
    <definedName name="EC">INDEX(#REF!,MATCH(#REF!,#REF!,0))</definedName>
    <definedName name="ec_charges" localSheetId="1">#REF!</definedName>
    <definedName name="ec_charges">#REF!</definedName>
    <definedName name="ecfact" localSheetId="1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5" hidden="1">{"'PROFITABILITY'!$A$1:$F$45"}</definedName>
    <definedName name="eee" hidden="1">{"'PROFITABILITY'!$A$1:$F$45"}</definedName>
    <definedName name="EEEE" localSheetId="5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5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5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5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5">#REF!</definedName>
    <definedName name="eq_index">#REF!</definedName>
    <definedName name="EQMOB" localSheetId="5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5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5">#REF!</definedName>
    <definedName name="erec">#REF!</definedName>
    <definedName name="erecps" localSheetId="5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5" hidden="1">{"form-D1",#N/A,FALSE,"FORM-D1";"form-D1_amt",#N/A,FALSE,"FORM-D1"}</definedName>
    <definedName name="ERTYYWWS" hidden="1">{"form-D1",#N/A,FALSE,"FORM-D1";"form-D1_amt",#N/A,FALSE,"FORM-D1"}</definedName>
    <definedName name="ERV" localSheetId="5">#REF!</definedName>
    <definedName name="ERV" localSheetId="1">#REF!</definedName>
    <definedName name="ERV">#REF!</definedName>
    <definedName name="eryq43y7">#REF!</definedName>
    <definedName name="Es" localSheetId="5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1">#REF!</definedName>
    <definedName name="ESC_BOHW">#REF!</definedName>
    <definedName name="ESC_BOSW" localSheetId="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5">#REF!</definedName>
    <definedName name="ESCPRD_BOHW">#REF!</definedName>
    <definedName name="ESCPRD_BOSW" localSheetId="5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5">#REF!</definedName>
    <definedName name="etwet">#REF!</definedName>
    <definedName name="eun" localSheetId="5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5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5" hidden="1">{"'PROFITABILITY'!$A$1:$F$45"}</definedName>
    <definedName name="ewer" hidden="1">{"'PROFITABILITY'!$A$1:$F$45"}</definedName>
    <definedName name="ewre" hidden="1">#REF!</definedName>
    <definedName name="EWWW" localSheetId="5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5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5">"$#REF!.$A$1:$O$42"</definedName>
    <definedName name="Excel_BuiltIn_Print_Area_2">"$#REF!.$A$1:$O$42"</definedName>
    <definedName name="Excel_BuiltIn_Print_Area_2_1" localSheetId="5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5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5">#REF!</definedName>
    <definedName name="Excel_BuiltIn_Print_Titles_3_1_1">#REF!</definedName>
    <definedName name="Excel_BuiltIn_Print_Titles_4_1" localSheetId="5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5">#REF!</definedName>
    <definedName name="exp_ch">#REF!</definedName>
    <definedName name="expense">#REF!</definedName>
    <definedName name="EXPHEADS" localSheetId="5">#REF!</definedName>
    <definedName name="EXPHEADS" localSheetId="1">#REF!</definedName>
    <definedName name="EXPHEADS">#REF!</definedName>
    <definedName name="Exrate">#REF!</definedName>
    <definedName name="EXST" hidden="1">{"'PROFITABILITY'!$A$1:$F$45"}</definedName>
    <definedName name="external" localSheetId="1">#REF!</definedName>
    <definedName name="external">#REF!</definedName>
    <definedName name="Extra_Pay">#REF!</definedName>
    <definedName name="ExtraCredit">#REF!</definedName>
    <definedName name="_xlnm.Extract">#REF!</definedName>
    <definedName name="exwks" localSheetId="1">#REF!</definedName>
    <definedName name="exwks">#REF!</definedName>
    <definedName name="f">#REF!</definedName>
    <definedName name="F___0">#REF!</definedName>
    <definedName name="f_1" localSheetId="5" hidden="1">{"'PROFITABILITY'!$A$1:$F$45"}</definedName>
    <definedName name="f_1" hidden="1">{"'PROFITABILITY'!$A$1:$F$45"}</definedName>
    <definedName name="f_shape">#REF!</definedName>
    <definedName name="FA" localSheetId="5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5">#REF!</definedName>
    <definedName name="facplc">#REF!</definedName>
    <definedName name="Factor" localSheetId="5">#REF!</definedName>
    <definedName name="Factor">#REF!</definedName>
    <definedName name="Factora" localSheetId="5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5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5">#REF!</definedName>
    <definedName name="Fb">#REF!</definedName>
    <definedName name="FC" localSheetId="5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5">#REF!</definedName>
    <definedName name="fdfds">#REF!</definedName>
    <definedName name="FDGSDFG" localSheetId="5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5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5">#REF!</definedName>
    <definedName name="FFR" localSheetId="1">#REF!</definedName>
    <definedName name="FFR">#REF!</definedName>
    <definedName name="ffvvv">[27]GWC!#REF!</definedName>
    <definedName name="fg" localSheetId="5" hidden="1">{"'PROFITABILITY'!$A$1:$F$45"}</definedName>
    <definedName name="fg" hidden="1">{"'PROFITABILITY'!$A$1:$F$45"}</definedName>
    <definedName name="FG46TBTB4RTDKDK">#REF!</definedName>
    <definedName name="fgdfgg" localSheetId="1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 localSheetId="1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5">#REF!</definedName>
    <definedName name="FIrate">#REF!</definedName>
    <definedName name="FIratye" localSheetId="5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5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5">#REF!</definedName>
    <definedName name="Floor" localSheetId="4">'[37]DETAILED  BOQ'!$C$4</definedName>
    <definedName name="Floor">#REF!</definedName>
    <definedName name="flow" localSheetId="5">#REF!</definedName>
    <definedName name="flow">#REF!</definedName>
    <definedName name="FM" localSheetId="5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5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5">#REF!</definedName>
    <definedName name="Forecast_Receivables">#REF!</definedName>
    <definedName name="foren" localSheetId="5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5">#REF!</definedName>
    <definedName name="forthemonth" localSheetId="1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5">#REF!</definedName>
    <definedName name="Fp">#REF!</definedName>
    <definedName name="Fpi">#REF!</definedName>
    <definedName name="Fpi0">#REF!</definedName>
    <definedName name="Fr" localSheetId="5" hidden="1">{"'PROFITABILITY'!$A$1:$F$45"}</definedName>
    <definedName name="Fr" hidden="1">{"'PROFITABILITY'!$A$1:$F$45"}</definedName>
    <definedName name="Fr_charges" localSheetId="1">#REF!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5">#REF!</definedName>
    <definedName name="fri">#REF!</definedName>
    <definedName name="frierect" localSheetId="1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5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5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5">#REF!</definedName>
    <definedName name="FUND_M8_A_B">#REF!</definedName>
    <definedName name="FUNDFLOW_B8A">#REF!</definedName>
    <definedName name="FUNDFLOW_B8B">#REF!</definedName>
    <definedName name="funds" localSheetId="5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5">#REF!</definedName>
    <definedName name="g" localSheetId="1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5">#REF!</definedName>
    <definedName name="gama">#REF!</definedName>
    <definedName name="gamah" localSheetId="5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5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5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5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5">INDEX(#REF!,MATCH(#REF!,#REF!,0))</definedName>
    <definedName name="GI">INDEX(#REF!,MATCH(#REF!,#REF!,0))</definedName>
    <definedName name="girder.span">#REF!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5">#REF!</definedName>
    <definedName name="gk">#REF!</definedName>
    <definedName name="GL">INDEX(#REF!,MATCH(#REF!,#REF!,0))</definedName>
    <definedName name="GlazedCeramicTiles">#REF!</definedName>
    <definedName name="globe" localSheetId="5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5">#REF!</definedName>
    <definedName name="GP" localSheetId="1">#REF!</definedName>
    <definedName name="GP">#REF!</definedName>
    <definedName name="GPR">#REF!</definedName>
    <definedName name="GPs" localSheetId="1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5">#REF!</definedName>
    <definedName name="GrdLineMr">#REF!</definedName>
    <definedName name="GrdLineShear" localSheetId="5">#REF!</definedName>
    <definedName name="GrdLineShear">#REF!</definedName>
    <definedName name="GRGRREG">#REF!</definedName>
    <definedName name="grid">#REF!</definedName>
    <definedName name="GRLvl">#REF!</definedName>
    <definedName name="gross" localSheetId="1">#REF!</definedName>
    <definedName name="gross">#REF!</definedName>
    <definedName name="GROUND">#REF!</definedName>
    <definedName name="GROUND220">#REF!</definedName>
    <definedName name="Groundinga" localSheetId="5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5">#REF!</definedName>
    <definedName name="grout_type">#REF!</definedName>
    <definedName name="GrphActSales" localSheetId="5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5" hidden="1">{#N/A,#N/A,FALSE,"CCTV"}</definedName>
    <definedName name="GV" hidden="1">{#N/A,#N/A,FALSE,"CCTV"}</definedName>
    <definedName name="gvgv">#REF!</definedName>
    <definedName name="gvhgvkj">#REF!</definedName>
    <definedName name="GW" localSheetId="5">#REF!</definedName>
    <definedName name="GW">#REF!</definedName>
    <definedName name="h" localSheetId="5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5">#REF!</definedName>
    <definedName name="Hcbdw">#REF!</definedName>
    <definedName name="Hcw" localSheetId="5">#REF!</definedName>
    <definedName name="Hcw">#REF!</definedName>
    <definedName name="HD">INDEX(#REF!,MATCH(#REF!,#REF!,0))</definedName>
    <definedName name="hdffghh">#REF!</definedName>
    <definedName name="HE" localSheetId="5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5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5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5">#REF!</definedName>
    <definedName name="Hhpc">#REF!</definedName>
    <definedName name="hhs" localSheetId="5">#REF!</definedName>
    <definedName name="hhs">#REF!</definedName>
    <definedName name="hhss">#REF!</definedName>
    <definedName name="hi" localSheetId="5">#REF!</definedName>
    <definedName name="hi">#REF!</definedName>
    <definedName name="HiddenRows" hidden="1">#REF!</definedName>
    <definedName name="hijkl" localSheetId="5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>#REF!</definedName>
    <definedName name="Hipc" localSheetId="5">#REF!</definedName>
    <definedName name="Hipc">#REF!</definedName>
    <definedName name="Hire_Amortize">#REF!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5">INDEX(#REF!,MATCH(#REF!,#REF!,0))</definedName>
    <definedName name="HL">INDEX(#REF!,MATCH(#REF!,#REF!,0))</definedName>
    <definedName name="hleft">#REF!</definedName>
    <definedName name="Hlp" localSheetId="5">#REF!</definedName>
    <definedName name="Hlp">#REF!</definedName>
    <definedName name="HM" localSheetId="5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5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5">#REF!</definedName>
    <definedName name="hS">#REF!</definedName>
    <definedName name="hS___0">#REF!</definedName>
    <definedName name="hS___13">#REF!</definedName>
    <definedName name="Hs_atm" localSheetId="5">#REF!</definedName>
    <definedName name="Hs_atm">#REF!</definedName>
    <definedName name="HSn" localSheetId="5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5" hidden="1">{"'PROFITABILITY'!$A$1:$F$45"}</definedName>
    <definedName name="html" hidden="1">{"'PROFITABILITY'!$A$1:$F$45"}</definedName>
    <definedName name="HTML_CodePage" hidden="1">1252</definedName>
    <definedName name="HTML_Control" localSheetId="5" hidden="1">{"'PROFITABILITY'!$A$1:$F$45"}</definedName>
    <definedName name="HTML_Control" hidden="1">{"'PROFITABILITY'!$A$1:$F$45"}</definedName>
    <definedName name="HTML_Control_1" localSheetId="5" hidden="1">{"'PROFITABILITY'!$A$1:$F$45"}</definedName>
    <definedName name="HTML_Control_1" hidden="1">{"'PROFITABILITY'!$A$1:$F$45"}</definedName>
    <definedName name="HTML_control2" localSheetId="5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"TP-SUMMARY"</definedName>
    <definedName name="HTML_Header" hidden="1">"PRICE AND PROFOTABILITY"</definedName>
    <definedName name="HTML_LastUpdate" localSheetId="4" hidden="1">"12/10/04"</definedName>
    <definedName name="HTML_LastUpdate" hidden="1">"2/9/99"</definedName>
    <definedName name="HTML_LineAfter" localSheetId="4" hidden="1">FALSE</definedName>
    <definedName name="HTML_LineAfter" hidden="1">TRUE</definedName>
    <definedName name="HTML_LineBefore" localSheetId="4" hidden="1">FALSE</definedName>
    <definedName name="HTML_LineBefore" hidden="1">TRUE</definedName>
    <definedName name="HTML_Name" localSheetId="4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Documents\TATA RECORD\TLTS 2385 TATA  POWER\NEW TATA\tata\MyHTML.htm"</definedName>
    <definedName name="HTML_PathFile" hidden="1">"C:\My Documents\XLS.htm"</definedName>
    <definedName name="HTML_Title" localSheetId="4" hidden="1">"JEERAT - SG INSP"</definedName>
    <definedName name="HTML_Title" hidden="1">"MANANTALI PROJECT"</definedName>
    <definedName name="html2" localSheetId="5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5">#REF!</definedName>
    <definedName name="HV">#REF!</definedName>
    <definedName name="Hw">#REF!</definedName>
    <definedName name="Hw_atm" localSheetId="5">#REF!</definedName>
    <definedName name="Hw_atm">#REF!</definedName>
    <definedName name="HX" localSheetId="5">#REF!</definedName>
    <definedName name="HX">#REF!</definedName>
    <definedName name="hxa">#REF!</definedName>
    <definedName name="hxb" localSheetId="5">#REF!</definedName>
    <definedName name="hxb">#REF!</definedName>
    <definedName name="hxc">#REF!</definedName>
    <definedName name="hxd" localSheetId="5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5">#REF!</definedName>
    <definedName name="hxi">#REF!</definedName>
    <definedName name="hy">#REF!</definedName>
    <definedName name="hyio">#REF!</definedName>
    <definedName name="HYSD" localSheetId="5">#REF!</definedName>
    <definedName name="HYSD">#REF!</definedName>
    <definedName name="HYSD_Steel">#REF!</definedName>
    <definedName name="hysdqrate">#REF!</definedName>
    <definedName name="Hz">#REF!</definedName>
    <definedName name="I" localSheetId="5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5" hidden="1">{"'Sheet1'!$A$4386:$N$4591"}</definedName>
    <definedName name="IAM" hidden="1">{"'Sheet1'!$A$4386:$N$4591"}</definedName>
    <definedName name="IB">INDEX(#REF!,MATCH(#REF!,#REF!,0))</definedName>
    <definedName name="IC" localSheetId="5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5">#REF!</definedName>
    <definedName name="ICS_DISCUSSION_C_ISSUES_List" localSheetId="1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 localSheetId="1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 localSheetId="1">#REF!</definedName>
    <definedName name="IF_J_1_RUN__PROG1">#REF!</definedName>
    <definedName name="IFB">#REF!</definedName>
    <definedName name="Ig" localSheetId="5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5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5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5">#REF!</definedName>
    <definedName name="INFRP">#REF!</definedName>
    <definedName name="INFRP1" localSheetId="5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5">#REF!</definedName>
    <definedName name="internaluse">#REF!</definedName>
    <definedName name="IntFreeCred" localSheetId="5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5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5">#REF!</definedName>
    <definedName name="ISO1E220">#REF!</definedName>
    <definedName name="ISO1E500" localSheetId="5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5">#REF!</definedName>
    <definedName name="ITRY">#REF!</definedName>
    <definedName name="ITRY1">#REF!</definedName>
    <definedName name="j" localSheetId="5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5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5" hidden="1">#REF!</definedName>
    <definedName name="JDKSK" hidden="1">#REF!</definedName>
    <definedName name="JE">INDEX(#REF!,MATCH(#REF!,#REF!,0))</definedName>
    <definedName name="JEERATE" localSheetId="5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5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5">#REF!</definedName>
    <definedName name="job" localSheetId="4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5">#REF!</definedName>
    <definedName name="JOINT">#REF!</definedName>
    <definedName name="Jointcutting">#REF!</definedName>
    <definedName name="JR_Line">#REF!</definedName>
    <definedName name="ju" localSheetId="5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5">#REF!</definedName>
    <definedName name="jv">#REF!</definedName>
    <definedName name="k" localSheetId="5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5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5">#REF!</definedName>
    <definedName name="k1s">#REF!</definedName>
    <definedName name="K1V">#REF!</definedName>
    <definedName name="k1x">#REF!</definedName>
    <definedName name="k1y">#REF!</definedName>
    <definedName name="k2s" localSheetId="5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5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5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5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5">#REF!</definedName>
    <definedName name="KET" localSheetId="1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5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5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5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5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5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1">#REF!</definedName>
    <definedName name="KST">#REF!</definedName>
    <definedName name="kst_4.20" localSheetId="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5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5">#REF!</definedName>
    <definedName name="l1x">#REF!</definedName>
    <definedName name="l1xx">#REF!</definedName>
    <definedName name="l2x" localSheetId="5">#REF!</definedName>
    <definedName name="l2x">#REF!</definedName>
    <definedName name="l2xx">#REF!</definedName>
    <definedName name="LA" localSheetId="5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5">#REF!</definedName>
    <definedName name="LACS">#REF!</definedName>
    <definedName name="LAK">'[63]Seoni to Lakhnadon Line'!$C$1:$C$65536</definedName>
    <definedName name="lakh" localSheetId="4">[41]dBase!$J$12</definedName>
    <definedName name="lakh">#REF!</definedName>
    <definedName name="lamda">#REF!</definedName>
    <definedName name="LAMP" localSheetId="5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5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5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5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5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5">#REF!</definedName>
    <definedName name="LIRA">#REF!</definedName>
    <definedName name="LJ">INDEX(#REF!,MATCH(#REF!,#REF!,0))</definedName>
    <definedName name="lk" localSheetId="5" hidden="1">{#N/A,#N/A,FALSE,"CCTV"}</definedName>
    <definedName name="lk" hidden="1">{#N/A,#N/A,FALSE,"CCTV"}</definedName>
    <definedName name="lkalgk" localSheetId="5">#REF!</definedName>
    <definedName name="lkalgk">#REF!</definedName>
    <definedName name="lkdsndsfddf">#REF!</definedName>
    <definedName name="LKJ" localSheetId="5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5" hidden="1">{"form-D1",#N/A,FALSE,"FORM-D1";"form-D1_amt",#N/A,FALSE,"FORM-D1"}</definedName>
    <definedName name="LLLL" hidden="1">{"form-D1",#N/A,FALSE,"FORM-D1";"form-D1_amt",#N/A,FALSE,"FORM-D1"}</definedName>
    <definedName name="LM" localSheetId="5">INDEX(#REF!,MATCH(#REF!,#REF!,0))</definedName>
    <definedName name="LM">INDEX(#REF!,MATCH(#REF!,#REF!,0))</definedName>
    <definedName name="lmcaccp" localSheetId="5">#REF!</definedName>
    <definedName name="lmcaccp">#REF!</definedName>
    <definedName name="lmcecp" localSheetId="5">#REF!</definedName>
    <definedName name="lmcecp">#REF!</definedName>
    <definedName name="lmcmcc.1" localSheetId="5">#REF!</definedName>
    <definedName name="lmcmcc.1">#REF!</definedName>
    <definedName name="lmcmcc.2" localSheetId="5">#REF!</definedName>
    <definedName name="lmcmcc.2">#REF!</definedName>
    <definedName name="lmcmcc.3" localSheetId="5">#REF!</definedName>
    <definedName name="lmcmcc.3">#REF!</definedName>
    <definedName name="lmcmltsb" localSheetId="5">#REF!</definedName>
    <definedName name="lmcmltsb">#REF!</definedName>
    <definedName name="lmcmsb.ups" localSheetId="5">#REF!</definedName>
    <definedName name="lmcmsb.ups">#REF!</definedName>
    <definedName name="lmcsmsb.1" localSheetId="5">#REF!</definedName>
    <definedName name="lmcsmsb.1">#REF!</definedName>
    <definedName name="lmcsmsb.2" localSheetId="5">#REF!</definedName>
    <definedName name="lmcsmsb.2">#REF!</definedName>
    <definedName name="lmcsmsb.3" localSheetId="5">#REF!</definedName>
    <definedName name="lmcsmsb.3">#REF!</definedName>
    <definedName name="lmcsmsb.b" localSheetId="5">#REF!</definedName>
    <definedName name="lmcsmsb.b">#REF!</definedName>
    <definedName name="lmcsmsb.g" localSheetId="5">#REF!</definedName>
    <definedName name="lmcsmsb.g">#REF!</definedName>
    <definedName name="lmcsmsb.lab" localSheetId="5">#REF!</definedName>
    <definedName name="lmcsmsb.lab">#REF!</definedName>
    <definedName name="lmcsmsb.main" localSheetId="5">#REF!</definedName>
    <definedName name="lmcsmsb.main">#REF!</definedName>
    <definedName name="lmcsmsb.t" localSheetId="5">#REF!</definedName>
    <definedName name="lmcsmsb.t">#REF!</definedName>
    <definedName name="lmcsmsb.ups" localSheetId="5">#REF!</definedName>
    <definedName name="lmcsmsb.ups">#REF!</definedName>
    <definedName name="lmcup.1" localSheetId="5">#REF!</definedName>
    <definedName name="lmcup.1">#REF!</definedName>
    <definedName name="lmcup.2" localSheetId="5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5">#REF!</definedName>
    <definedName name="LND_CHGS" localSheetId="1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5">#REF!</definedName>
    <definedName name="logoa">#REF!</definedName>
    <definedName name="lohari" localSheetId="5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5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5">#REF!</definedName>
    <definedName name="LTswitchgear">#REF!</definedName>
    <definedName name="LTTrafo" localSheetId="5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5">#REF!</definedName>
    <definedName name="luckt">#REF!</definedName>
    <definedName name="LUMEN" localSheetId="5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5">#REF!</definedName>
    <definedName name="M" localSheetId="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5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5">#REF!</definedName>
    <definedName name="M15_Cement">#REF!</definedName>
    <definedName name="M15_Metal20mm" localSheetId="5">#REF!</definedName>
    <definedName name="M15_Metal20mm">#REF!</definedName>
    <definedName name="M15_Sand" localSheetId="5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5">#REF!</definedName>
    <definedName name="m2_bop_f">#REF!</definedName>
    <definedName name="m2_bop_v" localSheetId="5">#REF!</definedName>
    <definedName name="m2_bop_v">#REF!</definedName>
    <definedName name="m2_bop_w" localSheetId="5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>#REF!</definedName>
    <definedName name="M20_Metal20mm" localSheetId="5">#REF!</definedName>
    <definedName name="M20_Metal20mm">#REF!</definedName>
    <definedName name="M20_sand" localSheetId="5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5">#REF!</definedName>
    <definedName name="M25_cement">#REF!</definedName>
    <definedName name="M25_Metal20mm" localSheetId="5">#REF!</definedName>
    <definedName name="M25_Metal20mm">#REF!</definedName>
    <definedName name="M25_sand" localSheetId="5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5">#REF!</definedName>
    <definedName name="M2A_KPI">#REF!</definedName>
    <definedName name="M2A_KPI2" localSheetId="5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5">#REF!</definedName>
    <definedName name="m8_bop_f">#REF!</definedName>
    <definedName name="m8_bop_v" localSheetId="5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5">#REF!</definedName>
    <definedName name="machinery">#REF!</definedName>
    <definedName name="MADHU" localSheetId="5">#REF!</definedName>
    <definedName name="MADHU">#REF!</definedName>
    <definedName name="madhu218" localSheetId="5">#REF!</definedName>
    <definedName name="madhu218">#REF!</definedName>
    <definedName name="mahan">#REF!</definedName>
    <definedName name="main">#REF!</definedName>
    <definedName name="MainRelay">#REF!</definedName>
    <definedName name="majord" localSheetId="1">#REF!</definedName>
    <definedName name="majord">#REF!</definedName>
    <definedName name="majororders" localSheetId="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5">#REF!</definedName>
    <definedName name="MARGIN_MAN">#REF!</definedName>
    <definedName name="MARGIN_MAT" localSheetId="5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5">#REF!</definedName>
    <definedName name="mason1">#REF!</definedName>
    <definedName name="mason2">#REF!</definedName>
    <definedName name="MASTER" localSheetId="5">#REF!</definedName>
    <definedName name="MASTER">#REF!</definedName>
    <definedName name="Mat_Percentage" localSheetId="5">#REF!</definedName>
    <definedName name="Mat_Percentage">#REF!</definedName>
    <definedName name="MAT_RATE_ENTRY">#REF!</definedName>
    <definedName name="MAT_SALE" localSheetId="5">#REF!</definedName>
    <definedName name="MAT_SALE">#REF!</definedName>
    <definedName name="MAT_SALE_FAC" localSheetId="5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5">#REF!</definedName>
    <definedName name="Material">#REF!</definedName>
    <definedName name="MatGSB">#REF!</definedName>
    <definedName name="MATHS" localSheetId="5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5">#REF!</definedName>
    <definedName name="MaxLegDownWard">#REF!</definedName>
    <definedName name="MaxLegShear" localSheetId="5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5">#REF!</definedName>
    <definedName name="Mb">#REF!</definedName>
    <definedName name="Mb_v" localSheetId="5">#REF!</definedName>
    <definedName name="Mb_v">#REF!</definedName>
    <definedName name="mbn">'[53]UNP-NCW '!$F$17</definedName>
    <definedName name="Mc" localSheetId="5">#REF!</definedName>
    <definedName name="Mc">#REF!</definedName>
    <definedName name="MC_ABB_Imp" localSheetId="5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>#REF!</definedName>
    <definedName name="MC_YENHW" localSheetId="5">#REF!</definedName>
    <definedName name="MC_YENHW">#REF!</definedName>
    <definedName name="MC_YENSW" localSheetId="5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5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5">#REF!</definedName>
    <definedName name="mcmc1i5f" localSheetId="1">#REF!</definedName>
    <definedName name="mcmc1i5f">#REF!</definedName>
    <definedName name="mcmc3502i1bc8f" localSheetId="1">#REF!</definedName>
    <definedName name="mcmc3502i1bc8f">#REF!</definedName>
    <definedName name="mcmc5002i1bc8f" localSheetId="1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5">#REF!</definedName>
    <definedName name="mdp">#REF!</definedName>
    <definedName name="MDVT_ABSP" localSheetId="5">#REF!</definedName>
    <definedName name="MDVT_ABSP" localSheetId="1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5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5">#REF!</definedName>
    <definedName name="METTL">#REF!</definedName>
    <definedName name="mf" localSheetId="5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">#REF!</definedName>
    <definedName name="MF_ABB_local">#REF!</definedName>
    <definedName name="MF_ABB_peenya" localSheetId="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5">INDEX(#REF!,MATCH(#REF!,#REF!,0))</definedName>
    <definedName name="MG">INDEX(#REF!,MATCH(#REF!,#REF!,0))</definedName>
    <definedName name="Mg_v">#REF!</definedName>
    <definedName name="MH" localSheetId="5">INDEX(#REF!,MATCH(#REF!,#REF!,0))</definedName>
    <definedName name="MH">INDEX(#REF!,MATCH(#REF!,#REF!,0))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5">#REF!</definedName>
    <definedName name="MinSM">#REF!</definedName>
    <definedName name="MinSNo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isc" localSheetId="5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5">#REF!</definedName>
    <definedName name="MKP">#REF!</definedName>
    <definedName name="ML" localSheetId="5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>#REF!</definedName>
    <definedName name="mltf">#REF!</definedName>
    <definedName name="MM" localSheetId="5">#REF!</definedName>
    <definedName name="MM">#REF!</definedName>
    <definedName name="MM3_to_M3">0.000001</definedName>
    <definedName name="mmm" localSheetId="5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5">#REF!</definedName>
    <definedName name="modvat" localSheetId="1">#REF!</definedName>
    <definedName name="modvat">#REF!</definedName>
    <definedName name="Mone">#REF!</definedName>
    <definedName name="MONEY" localSheetId="5">#REF!,#REF!</definedName>
    <definedName name="MONEY">#REF!,#REF!</definedName>
    <definedName name="monomode" localSheetId="5">#REF!</definedName>
    <definedName name="monomode">#REF!</definedName>
    <definedName name="Montagesatz">#REF!</definedName>
    <definedName name="Month" localSheetId="5">#REF!</definedName>
    <definedName name="Month">#REF!</definedName>
    <definedName name="Monthly" localSheetId="5">#REF!</definedName>
    <definedName name="Monthly">#REF!</definedName>
    <definedName name="monthprogress">'[65]Progress Graphs'!$A$4:$K$23</definedName>
    <definedName name="months">#REF!</definedName>
    <definedName name="MonthYear" localSheetId="4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5" hidden="1">{#N/A,#N/A,FALSE,"CCTV"}</definedName>
    <definedName name="MP" hidden="1">{#N/A,#N/A,FALSE,"CCTV"}</definedName>
    <definedName name="MPbackup">#REF!</definedName>
    <definedName name="MPMOB" localSheetId="5">#REF!</definedName>
    <definedName name="MPMOB">#REF!</definedName>
    <definedName name="MPwr_Percent" localSheetId="5">#REF!</definedName>
    <definedName name="MPwr_Percent">#REF!</definedName>
    <definedName name="Mpwr_Sales" localSheetId="5">#REF!</definedName>
    <definedName name="Mpwr_Sales">#REF!</definedName>
    <definedName name="ms">125</definedName>
    <definedName name="MS.NO" localSheetId="5">#REF!</definedName>
    <definedName name="MS.NO">#REF!</definedName>
    <definedName name="MS_Royalty" localSheetId="5">#REF!</definedName>
    <definedName name="MS_Royalty" localSheetId="1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5">#REF!</definedName>
    <definedName name="mu">#REF!</definedName>
    <definedName name="mue" localSheetId="5">#REF!</definedName>
    <definedName name="mue">#REF!</definedName>
    <definedName name="mugab" localSheetId="5">#REF!</definedName>
    <definedName name="mugab">#REF!</definedName>
    <definedName name="mullootubnomtau" localSheetId="5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1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5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5">#REF!</definedName>
    <definedName name="ngl4tank">#REF!</definedName>
    <definedName name="NH">INDEX(#REF!,MATCH(#REF!,#REF!,0))</definedName>
    <definedName name="NHGG" localSheetId="5">#REF!</definedName>
    <definedName name="NHGG">#REF!</definedName>
    <definedName name="NHJK">#REF!</definedName>
    <definedName name="NHP">#REF!</definedName>
    <definedName name="NI" localSheetId="5">INDEX(#REF!,MATCH(#REF!,#REF!,0))</definedName>
    <definedName name="NI">INDEX(#REF!,MATCH(#REF!,#REF!,0))</definedName>
    <definedName name="nikhil">#REF!</definedName>
    <definedName name="NIL" localSheetId="1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5">#REF!</definedName>
    <definedName name="NJPE">#REF!</definedName>
    <definedName name="njspsche" localSheetId="5">#REF!</definedName>
    <definedName name="njspsche">#REF!</definedName>
    <definedName name="NK">INDEX(#REF!,MATCH(#REF!,#REF!,0))</definedName>
    <definedName name="NL">INDEX(#REF!,MATCH(#REF!,#REF!,0))</definedName>
    <definedName name="nlg_cd" localSheetId="5">#REF!</definedName>
    <definedName name="nlg_cd" localSheetId="1">#REF!</definedName>
    <definedName name="nlg_cd">#REF!</definedName>
    <definedName name="nlg_er" localSheetId="1">#REF!</definedName>
    <definedName name="nlg_er">#REF!</definedName>
    <definedName name="nlg_fi" localSheetId="1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5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5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5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5">#REF!</definedName>
    <definedName name="nuclisopgw">#REF!</definedName>
    <definedName name="num" localSheetId="5">#REF!</definedName>
    <definedName name="num">#REF!</definedName>
    <definedName name="Num_Pmt_Per_Year">#REF!</definedName>
    <definedName name="num2text" localSheetId="4">[41]dBase!$A$3:$I$1005</definedName>
    <definedName name="num2text">#REF!</definedName>
    <definedName name="Number" localSheetId="5">#REF!</definedName>
    <definedName name="Number">#REF!</definedName>
    <definedName name="Number_of_Payments">#N/A</definedName>
    <definedName name="numfib" localSheetId="5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5">#REF!</definedName>
    <definedName name="OFFICE_LIGHTING">#REF!</definedName>
    <definedName name="OG">INDEX(#REF!,MATCH(#REF!,#REF!,0))</definedName>
    <definedName name="OGPTL">#REF!</definedName>
    <definedName name="oh" localSheetId="5">#REF!</definedName>
    <definedName name="oh">#REF!</definedName>
    <definedName name="OH_Markup">#REF!</definedName>
    <definedName name="oh_work_sept" localSheetId="5">#REF!</definedName>
    <definedName name="oh_work_sept">#REF!</definedName>
    <definedName name="OH_workings_sept" localSheetId="5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5">#REF!</definedName>
    <definedName name="OO">#REF!</definedName>
    <definedName name="oper">#REF!</definedName>
    <definedName name="oper.">#REF!</definedName>
    <definedName name="operator">#REF!</definedName>
    <definedName name="OPEX_BGT7" localSheetId="5">#REF!</definedName>
    <definedName name="OPEX_BGT7">#REF!</definedName>
    <definedName name="OPEX_M7" localSheetId="5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5">#REF!</definedName>
    <definedName name="ord_musd">#REF!</definedName>
    <definedName name="order">#REF!</definedName>
    <definedName name="orderbacklog" localSheetId="5">#REF!</definedName>
    <definedName name="orderbacklog" localSheetId="1">#REF!</definedName>
    <definedName name="orderbacklog">#REF!</definedName>
    <definedName name="orderbooked98" localSheetId="5">#REF!</definedName>
    <definedName name="orderbooked98" localSheetId="1">#REF!</definedName>
    <definedName name="orderbooked98">#REF!</definedName>
    <definedName name="ORDERSTATUS" localSheetId="5">#REF!</definedName>
    <definedName name="ORDERSTATUS" localSheetId="1">#REF!</definedName>
    <definedName name="ORDERSTATUS">#REF!</definedName>
    <definedName name="OrderTable" hidden="1">#REF!</definedName>
    <definedName name="ORDREVCOLL" localSheetId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5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5">#REF!</definedName>
    <definedName name="Overall_Mobi_Mth">#REF!</definedName>
    <definedName name="Overall_Mth" localSheetId="5">#REF!</definedName>
    <definedName name="Overall_Mth">#REF!</definedName>
    <definedName name="OVERHEADS">#REF!</definedName>
    <definedName name="p" localSheetId="5">#REF!</definedName>
    <definedName name="p">#REF!</definedName>
    <definedName name="p.s" localSheetId="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5">#REF!</definedName>
    <definedName name="P_1" localSheetId="1">#REF!</definedName>
    <definedName name="P_1">#REF!</definedName>
    <definedName name="P_3" localSheetId="5">#REF!</definedName>
    <definedName name="P_3" localSheetId="1">#REF!</definedName>
    <definedName name="P_3">#REF!</definedName>
    <definedName name="P_4" localSheetId="5">#REF!</definedName>
    <definedName name="P_4" localSheetId="1">#REF!</definedName>
    <definedName name="P_4">#REF!</definedName>
    <definedName name="P_5" localSheetId="5">#REF!</definedName>
    <definedName name="P_5" localSheetId="1">#REF!</definedName>
    <definedName name="P_5">#REF!</definedName>
    <definedName name="P_6DSO" localSheetId="5">#REF!</definedName>
    <definedName name="P_6DSO" localSheetId="1">#REF!</definedName>
    <definedName name="P_6DSO">#REF!</definedName>
    <definedName name="P_7DPO" localSheetId="5">#REF!</definedName>
    <definedName name="P_7DPO" localSheetId="1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5">#REF!</definedName>
    <definedName name="p11i4f" localSheetId="1">#REF!</definedName>
    <definedName name="p11i4f">#REF!</definedName>
    <definedName name="p11i5f" localSheetId="1">#REF!</definedName>
    <definedName name="p11i5f">#REF!</definedName>
    <definedName name="p12i1bc8f" localSheetId="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5">#REF!</definedName>
    <definedName name="p1amf">#REF!</definedName>
    <definedName name="p1apcc1" localSheetId="5">#REF!</definedName>
    <definedName name="p1apcc1" localSheetId="1">#REF!</definedName>
    <definedName name="p1apcc1">#REF!</definedName>
    <definedName name="p1apcc2" localSheetId="1">#REF!</definedName>
    <definedName name="p1apcc2">#REF!</definedName>
    <definedName name="p1apcc3" localSheetId="1">#REF!</definedName>
    <definedName name="p1apcc3">#REF!</definedName>
    <definedName name="p1clp">#REF!</definedName>
    <definedName name="p1csp" localSheetId="5">#REF!</definedName>
    <definedName name="p1csp">#REF!</definedName>
    <definedName name="p1db" localSheetId="5">#REF!</definedName>
    <definedName name="p1db">#REF!</definedName>
    <definedName name="p1ht" localSheetId="5">#REF!</definedName>
    <definedName name="p1ht" localSheetId="1">#REF!</definedName>
    <definedName name="p1ht">#REF!</definedName>
    <definedName name="p1ksk" localSheetId="5">#REF!</definedName>
    <definedName name="p1ksk">#REF!</definedName>
    <definedName name="p1ldb" localSheetId="5">#REF!</definedName>
    <definedName name="p1ldb" localSheetId="1">#REF!</definedName>
    <definedName name="p1ldb">#REF!</definedName>
    <definedName name="p1lift" localSheetId="1">#REF!</definedName>
    <definedName name="p1lift">#REF!</definedName>
    <definedName name="p1ltsba1" localSheetId="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5">#REF!</definedName>
    <definedName name="p1mltp">#REF!</definedName>
    <definedName name="p1mpcc" localSheetId="5">#REF!</definedName>
    <definedName name="p1mpcc" localSheetId="1">#REF!</definedName>
    <definedName name="p1mpcc">#REF!</definedName>
    <definedName name="p1mpdb" localSheetId="1">#REF!</definedName>
    <definedName name="p1mpdb">#REF!</definedName>
    <definedName name="p1mpdp" localSheetId="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5">#REF!</definedName>
    <definedName name="p1ssb1">#REF!</definedName>
    <definedName name="p1ssb2" localSheetId="5">#REF!</definedName>
    <definedName name="p1ssb2">#REF!</definedName>
    <definedName name="p1upsdb" localSheetId="5">#REF!</definedName>
    <definedName name="p1upsdb">#REF!</definedName>
    <definedName name="p1upsip" localSheetId="5">#REF!</definedName>
    <definedName name="p1upsip" localSheetId="1">#REF!</definedName>
    <definedName name="p1upsip">#REF!</definedName>
    <definedName name="p1upsmdb" localSheetId="1">#REF!</definedName>
    <definedName name="p1upsmdb">#REF!</definedName>
    <definedName name="p1upsop" localSheetId="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5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5">#REF!</definedName>
    <definedName name="Pancham">#REF!</definedName>
    <definedName name="PANDU">#REF!</definedName>
    <definedName name="pandu123">#REF!</definedName>
    <definedName name="Pane2" localSheetId="5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5" hidden="1">{"form-D1",#N/A,FALSE,"FORM-D1";"form-D1_amt",#N/A,FALSE,"FORM-D1"}</definedName>
    <definedName name="pare" hidden="1">{"form-D1",#N/A,FALSE,"FORM-D1";"form-D1_amt",#N/A,FALSE,"FORM-D1"}</definedName>
    <definedName name="part" localSheetId="5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5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5">#REF!</definedName>
    <definedName name="pc">#REF!</definedName>
    <definedName name="PC_ED" localSheetId="5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>#REF!</definedName>
    <definedName name="PERSONAL_TRANSPORT">#REF!</definedName>
    <definedName name="PERSONNEL">#REF!</definedName>
    <definedName name="PF" localSheetId="5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5">#REF!</definedName>
    <definedName name="pIaccp">#REF!</definedName>
    <definedName name="picture_1">"Picture 1"</definedName>
    <definedName name="pIecp" localSheetId="5">#REF!</definedName>
    <definedName name="pIecp">#REF!</definedName>
    <definedName name="Pilduration">#REF!</definedName>
    <definedName name="Pile">#REF!</definedName>
    <definedName name="pile_no" localSheetId="5">#REF!</definedName>
    <definedName name="pile_no">#REF!</definedName>
    <definedName name="Piling">#REF!</definedName>
    <definedName name="pImcc.1" localSheetId="5">#REF!</definedName>
    <definedName name="pImcc.1">#REF!</definedName>
    <definedName name="pImcc.2" localSheetId="5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5">#REF!</definedName>
    <definedName name="PIPELENGTH">#REF!</definedName>
    <definedName name="pIsmsb.1" localSheetId="5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5">#REF!</definedName>
    <definedName name="PLC">#REF!</definedName>
    <definedName name="PLCC">#REF!</definedName>
    <definedName name="PLCUM" localSheetId="5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5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5">#REF!</definedName>
    <definedName name="POLU">#REF!</definedName>
    <definedName name="PONDA" localSheetId="5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5">#REF!</definedName>
    <definedName name="POST">#REF!</definedName>
    <definedName name="pound" localSheetId="5">#REF!</definedName>
    <definedName name="pound">#REF!</definedName>
    <definedName name="POUNDS" localSheetId="5">#REF!</definedName>
    <definedName name="POUNDS">#REF!</definedName>
    <definedName name="pp" localSheetId="5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5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>#REF!</definedName>
    <definedName name="PR_IDTO" localSheetId="5">#REF!</definedName>
    <definedName name="PR_IDTO">#REF!</definedName>
    <definedName name="PR_IMP" localSheetId="5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5">#REF!</definedName>
    <definedName name="PRADETAILS">#REF!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>#REF!</definedName>
    <definedName name="pratap" localSheetId="5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5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5">'Location Summary'!$A$1:$P$617</definedName>
    <definedName name="_xlnm.Print_Area" localSheetId="1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>#REF!</definedName>
    <definedName name="Print_Area_2" localSheetId="5">#REF!</definedName>
    <definedName name="Print_Area_2">#REF!</definedName>
    <definedName name="Print_Area_3" localSheetId="5">#REF!</definedName>
    <definedName name="Print_Area_3">#REF!</definedName>
    <definedName name="Print_Area_MI" localSheetId="5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5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5">'Location Summary'!$2:$3</definedName>
    <definedName name="_xlnm.Print_Titles" localSheetId="4">#N/A</definedName>
    <definedName name="_xlnm.Print_Titles" localSheetId="1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>#REF!,#REF!</definedName>
    <definedName name="Print_Titles_2" localSheetId="5">#REF!</definedName>
    <definedName name="Print_Titles_2">#REF!</definedName>
    <definedName name="PRINT_TITLES_MI" localSheetId="5">#REF!</definedName>
    <definedName name="PRINT_TITLES_MI" localSheetId="1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 localSheetId="1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5">#REF!</definedName>
    <definedName name="ProjectLocation">#REF!</definedName>
    <definedName name="ProjectNumber" localSheetId="5">#REF!</definedName>
    <definedName name="ProjectNumber">#REF!</definedName>
    <definedName name="Projects">#REF!</definedName>
    <definedName name="ProjectSubtitle" localSheetId="5">#REF!</definedName>
    <definedName name="ProjectSubtitle">#REF!</definedName>
    <definedName name="ProjectTitle" localSheetId="5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5">#REF!</definedName>
    <definedName name="PROVISIONS">#REF!</definedName>
    <definedName name="ps" localSheetId="5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5">#REF!</definedName>
    <definedName name="PublicDocuments" localSheetId="1">#REF!</definedName>
    <definedName name="PublicDocuments">#REF!</definedName>
    <definedName name="PUMP">#REF!</definedName>
    <definedName name="PUMPS_DATA" localSheetId="5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 localSheetId="1">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 localSheetId="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5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5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5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5" hidden="1">{"'PROFITABILITY'!$A$1:$F$45"}</definedName>
    <definedName name="qw" hidden="1">{"'PROFITABILITY'!$A$1:$F$45"}</definedName>
    <definedName name="qwer" localSheetId="5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5">#REF!</definedName>
    <definedName name="r_">#REF!</definedName>
    <definedName name="R___variation_factor_in_capacity_per_degree_Celcius">#REF!</definedName>
    <definedName name="RA">#REF!</definedName>
    <definedName name="raaa" localSheetId="5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5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5">#REF!</definedName>
    <definedName name="raghu" localSheetId="1">#REF!</definedName>
    <definedName name="raghu">#REF!</definedName>
    <definedName name="rahee" localSheetId="5" hidden="1">{#N/A,#N/A,FALSE,"CCTV"}</definedName>
    <definedName name="rahee" hidden="1">{#N/A,#N/A,FALSE,"CCTV"}</definedName>
    <definedName name="rahee2" localSheetId="5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5" hidden="1">{"'Sheet1'!$A$4386:$N$4591"}</definedName>
    <definedName name="Raj" hidden="1">{"'Sheet1'!$A$4386:$N$4591"}</definedName>
    <definedName name="raja" localSheetId="1">#REF!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5">#REF!</definedName>
    <definedName name="RawAgencyPrice">#REF!</definedName>
    <definedName name="RawData">#REF!</definedName>
    <definedName name="RAWRAR">#REF!</definedName>
    <definedName name="RB" localSheetId="5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5">#REF!</definedName>
    <definedName name="Receivables_yearwise" localSheetId="1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5">#REF!</definedName>
    <definedName name="_xlnm.Recorder" localSheetId="1">#REF!</definedName>
    <definedName name="_xlnm.Recorder">#REF!</definedName>
    <definedName name="RECOUT">#N/A</definedName>
    <definedName name="rect_4_415">#REF!</definedName>
    <definedName name="RED" localSheetId="5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5">#REF!</definedName>
    <definedName name="REN">#REF!</definedName>
    <definedName name="RENT" localSheetId="5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">#REF!</definedName>
    <definedName name="Rev">#REF!</definedName>
    <definedName name="revconstn" hidden="1">#REF!</definedName>
    <definedName name="REVISION">#REF!</definedName>
    <definedName name="REVSTATUS" localSheetId="1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5" hidden="1">{#N/A,#N/A,FALSE,"CCTV"}</definedName>
    <definedName name="RF" hidden="1">{#N/A,#N/A,FALSE,"CCTV"}</definedName>
    <definedName name="RFGF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5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5">#REF!</definedName>
    <definedName name="risk">#REF!</definedName>
    <definedName name="risk1" localSheetId="5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5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5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5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5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5">#REF!</definedName>
    <definedName name="rmcaccp">#REF!</definedName>
    <definedName name="rmcecp" localSheetId="5">#REF!</definedName>
    <definedName name="rmcecp">#REF!</definedName>
    <definedName name="rmcmcc.1" localSheetId="5">#REF!</definedName>
    <definedName name="rmcmcc.1">#REF!</definedName>
    <definedName name="rmcmcc.2" localSheetId="5">#REF!</definedName>
    <definedName name="rmcmcc.2">#REF!</definedName>
    <definedName name="rmcmcc.3" localSheetId="5">#REF!</definedName>
    <definedName name="rmcmcc.3">#REF!</definedName>
    <definedName name="rmcmltsb" localSheetId="5">#REF!</definedName>
    <definedName name="rmcmltsb">#REF!</definedName>
    <definedName name="rmcmsb.ups" localSheetId="5">#REF!</definedName>
    <definedName name="rmcmsb.ups">#REF!</definedName>
    <definedName name="rmcsmsb.1" localSheetId="5">#REF!</definedName>
    <definedName name="rmcsmsb.1">#REF!</definedName>
    <definedName name="rmcsmsb.2" localSheetId="5">#REF!</definedName>
    <definedName name="rmcsmsb.2">#REF!</definedName>
    <definedName name="rmcsmsb.3" localSheetId="5">#REF!</definedName>
    <definedName name="rmcsmsb.3">#REF!</definedName>
    <definedName name="rmcsmsb.b" localSheetId="5">#REF!</definedName>
    <definedName name="rmcsmsb.b">#REF!</definedName>
    <definedName name="rmcsmsb.g" localSheetId="5">#REF!</definedName>
    <definedName name="rmcsmsb.g">#REF!</definedName>
    <definedName name="rmcsmsb.lab" localSheetId="5">#REF!</definedName>
    <definedName name="rmcsmsb.lab">#REF!</definedName>
    <definedName name="rmcsmsb.main" localSheetId="5">#REF!</definedName>
    <definedName name="rmcsmsb.main">#REF!</definedName>
    <definedName name="rmcsmsb.t" localSheetId="5">#REF!</definedName>
    <definedName name="rmcsmsb.t">#REF!</definedName>
    <definedName name="rmcsmsb.ups" localSheetId="5">#REF!</definedName>
    <definedName name="rmcsmsb.ups">#REF!</definedName>
    <definedName name="rmcup.1" localSheetId="5">#REF!</definedName>
    <definedName name="rmcup.1">#REF!</definedName>
    <definedName name="rmcup.2" localSheetId="5">#REF!</definedName>
    <definedName name="rmcup.2">#REF!</definedName>
    <definedName name="robot">#REF!</definedName>
    <definedName name="ROCE.R">#REF!</definedName>
    <definedName name="rockexcavation">#REF!</definedName>
    <definedName name="RODS" localSheetId="5">#REF!</definedName>
    <definedName name="RODS">#REF!</definedName>
    <definedName name="roller8MT">#REF!</definedName>
    <definedName name="ROLLFCCASHFLOW" localSheetId="5">#REF!</definedName>
    <definedName name="ROLLFCCASHFLOW" localSheetId="1">#REF!</definedName>
    <definedName name="ROLLFCCASHFLOW">#REF!</definedName>
    <definedName name="ROLLFCWKGS" localSheetId="1">#REF!</definedName>
    <definedName name="ROLLFCWKGS">#REF!</definedName>
    <definedName name="ROLLGFC" localSheetId="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5">#REF!</definedName>
    <definedName name="rousd">#REF!</definedName>
    <definedName name="rout_t" localSheetId="5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5">#REF!</definedName>
    <definedName name="s">#REF!</definedName>
    <definedName name="s.f">#REF!</definedName>
    <definedName name="s_1" localSheetId="5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5">#REF!</definedName>
    <definedName name="SALEFACT" localSheetId="1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5">#REF!</definedName>
    <definedName name="Sand_124">#REF!</definedName>
    <definedName name="sand124">#REF!</definedName>
    <definedName name="Sandeep">#REF!</definedName>
    <definedName name="SandI_Mobi_Mth" localSheetId="5">#REF!</definedName>
    <definedName name="SandI_Mobi_Mth">#REF!</definedName>
    <definedName name="SandI_Mth" localSheetId="5">#REF!</definedName>
    <definedName name="SandI_Mth">#REF!</definedName>
    <definedName name="SandMT">#REF!</definedName>
    <definedName name="Sanitary">#REF!</definedName>
    <definedName name="sanjuuu">#REF!</definedName>
    <definedName name="SAP_SUMM" localSheetId="1">#REF!</definedName>
    <definedName name="SAP_SUMM">#REF!</definedName>
    <definedName name="sarava">#N/A</definedName>
    <definedName name="sarita" localSheetId="1">#REF!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5">INDEX(#REF!,MATCH(#REF!,#REF!,0))</definedName>
    <definedName name="SB">INDEX(#REF!,MATCH(#REF!,#REF!,0))</definedName>
    <definedName name="SC" localSheetId="5">INDEX(#REF!,MATCH(#REF!,#REF!,0))</definedName>
    <definedName name="SC">INDEX(#REF!,MATCH(#REF!,#REF!,0))</definedName>
    <definedName name="SC_Ave" localSheetId="5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5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5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5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5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5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5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5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5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>#REF!</definedName>
    <definedName name="SIZEC" localSheetId="5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5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5">#REF!</definedName>
    <definedName name="slope">#REF!</definedName>
    <definedName name="SlopeAreaQ">#REF!</definedName>
    <definedName name="SlopeAreaQ___0">#REF!</definedName>
    <definedName name="SM" localSheetId="5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5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5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5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5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5">#REF!</definedName>
    <definedName name="SPAR">#REF!</definedName>
    <definedName name="Spare" localSheetId="5" hidden="1">{"'PROFITABILITY'!$A$1:$F$45"}</definedName>
    <definedName name="Spare" hidden="1">{"'PROFITABILITY'!$A$1:$F$45"}</definedName>
    <definedName name="SPAVER">#REF!</definedName>
    <definedName name="SPEC_13" localSheetId="5">#REF!</definedName>
    <definedName name="SPEC_13">#REF!</definedName>
    <definedName name="SPEC_14" localSheetId="5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5">#REF!</definedName>
    <definedName name="spfactor">#REF!</definedName>
    <definedName name="Spl">#REF!</definedName>
    <definedName name="spp">#REF!</definedName>
    <definedName name="SPRINK">#REF!</definedName>
    <definedName name="SPTNP" localSheetId="5">#REF!</definedName>
    <definedName name="SPTNP" localSheetId="4">[2]TABLES!$E$4:$F$57</definedName>
    <definedName name="SPTNP">#REF!</definedName>
    <definedName name="SQRT__1___0.6___1.0" localSheetId="5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5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5">#REF!</definedName>
    <definedName name="sssssssss">#REF!</definedName>
    <definedName name="SSSSSSSSSSSS" localSheetId="5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5">#REF!</definedName>
    <definedName name="ST" localSheetId="1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>#REF!</definedName>
    <definedName name="Staff_and_IDL_Ave" localSheetId="5">#REF!</definedName>
    <definedName name="Staff_and_IDL_Ave">#REF!</definedName>
    <definedName name="StaffGrades">#REF!</definedName>
    <definedName name="Stage" localSheetId="5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5">#REF!</definedName>
    <definedName name="STATEMENT_1">#REF!</definedName>
    <definedName name="STATEMENT_2" localSheetId="5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5">IFERROR(LEFT(INDEX(#REF!,MATCH(#REF!,#REF!,0)),3),"")</definedName>
    <definedName name="STR">IFERROR(LEFT(INDEX(#REF!,MATCH(#REF!,#REF!,0)),3),"")</definedName>
    <definedName name="Str.1" localSheetId="5" hidden="1">{"form-D1",#N/A,FALSE,"FORM-D1";"form-D1_amt",#N/A,FALSE,"FORM-D1"}</definedName>
    <definedName name="Str.1" hidden="1">{"form-D1",#N/A,FALSE,"FORM-D1";"form-D1_amt",#N/A,FALSE,"FORM-D1"}</definedName>
    <definedName name="Stretch" localSheetId="5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5">#REF!</definedName>
    <definedName name="Structure" localSheetId="1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 localSheetId="1">#REF!</definedName>
    <definedName name="SUMMARY">#REF!</definedName>
    <definedName name="summary_1">#REF!</definedName>
    <definedName name="SUMMARY_OTHER_EXPS" localSheetId="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5">#REF!</definedName>
    <definedName name="Supplies">#REF!</definedName>
    <definedName name="supply" localSheetId="5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5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5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5">#REF!</definedName>
    <definedName name="Target" localSheetId="1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 localSheetId="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 localSheetId="1">#REF!</definedName>
    <definedName name="test">#REF!</definedName>
    <definedName name="TEST_1">"#REF!"</definedName>
    <definedName name="TEST0" localSheetId="5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5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5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5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5">#REF!</definedName>
    <definedName name="total">#REF!</definedName>
    <definedName name="TOTAL_1">"#REF!"</definedName>
    <definedName name="Total_EB" localSheetId="5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5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5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5">#REF!</definedName>
    <definedName name="TRAV">#REF!</definedName>
    <definedName name="TRAY_DATA" localSheetId="5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5">#REF!</definedName>
    <definedName name="try">#REF!</definedName>
    <definedName name="ts" localSheetId="5">#REF!</definedName>
    <definedName name="ts" localSheetId="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 localSheetId="1">#REF!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5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5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5">#REF!</definedName>
    <definedName name="u" localSheetId="1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5">#REF!</definedName>
    <definedName name="UKP" localSheetId="1">#REF!</definedName>
    <definedName name="UKP">#REF!</definedName>
    <definedName name="UMD">'[54]except wiring'!#REF!</definedName>
    <definedName name="un">#REF!</definedName>
    <definedName name="UNION">#REF!</definedName>
    <definedName name="Unit" localSheetId="5">"D1"</definedName>
    <definedName name="Unit">"D1"</definedName>
    <definedName name="UNIT_PRICE_SCHEDULE" localSheetId="1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1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5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4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5">#REF!</definedName>
    <definedName name="Vend">#REF!</definedName>
    <definedName name="venu">150</definedName>
    <definedName name="vertical_col_and_corner_walls" localSheetId="5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5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5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5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5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5">#REF!</definedName>
    <definedName name="water">#REF!</definedName>
    <definedName name="water_funds" localSheetId="5" hidden="1">{"'Sheet1'!$A$4386:$N$4591"}</definedName>
    <definedName name="water_funds" hidden="1">{"'Sheet1'!$A$4386:$N$4591"}</definedName>
    <definedName name="Wc">#REF!</definedName>
    <definedName name="wcl" localSheetId="5">#REF!</definedName>
    <definedName name="wcl">#REF!</definedName>
    <definedName name="WCT" localSheetId="5">#REF!</definedName>
    <definedName name="WCT">#REF!</definedName>
    <definedName name="wds" localSheetId="5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5" hidden="1">{#N/A,#N/A,FALSE,"CCTV"}</definedName>
    <definedName name="WE" hidden="1">{#N/A,#N/A,FALSE,"CCTV"}</definedName>
    <definedName name="WEIGHT_FACTORS_drums" localSheetId="5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5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>#REF!</definedName>
    <definedName name="werwer" localSheetId="5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5">#REF!</definedName>
    <definedName name="Winform">#REF!</definedName>
    <definedName name="wkarea">#REF!</definedName>
    <definedName name="WKS">#REF!</definedName>
    <definedName name="wktable">#REF!</definedName>
    <definedName name="WLP" localSheetId="5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5">#REF!</definedName>
    <definedName name="WOL">#REF!</definedName>
    <definedName name="women">#REF!</definedName>
    <definedName name="word">#REF!</definedName>
    <definedName name="wordings" localSheetId="5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5">#REF!</definedName>
    <definedName name="WORKING_BGT2">#REF!</definedName>
    <definedName name="WorkingDays">#REF!</definedName>
    <definedName name="WP" localSheetId="5">#REF!</definedName>
    <definedName name="WP">#REF!</definedName>
    <definedName name="WPR">#REF!</definedName>
    <definedName name="WQEW">#REF!</definedName>
    <definedName name="wqewe">[27]GWC!#REF!</definedName>
    <definedName name="wqwqe" localSheetId="5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5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5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5" hidden="1">{"Execavation",#N/A,FALSE,"furniture (employer)"}</definedName>
    <definedName name="wrn.abc." hidden="1">{"Execavation",#N/A,FALSE,"furniture (employer)"}</definedName>
    <definedName name="wrn.BM." localSheetId="5" hidden="1">{#N/A,#N/A,FALSE,"CCTV"}</definedName>
    <definedName name="wrn.BM." hidden="1">{#N/A,#N/A,FALSE,"CCTV"}</definedName>
    <definedName name="wrn.budget." localSheetId="5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5" hidden="1">{#N/A,#N/A,TRUE,"GW-Cond";#N/A,#N/A,TRUE,"HW"}</definedName>
    <definedName name="wrn.Co." hidden="1">{#N/A,#N/A,TRUE,"GW-Cond";#N/A,#N/A,TRUE,"HW"}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5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5" hidden="1">{"PLANNING",#N/A,FALSE,"A"}</definedName>
    <definedName name="wrn.PLANNING." hidden="1">{"PLANNING",#N/A,FALSE,"A"}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5" hidden="1">{#N/A,#N/A,FALSE,"DATA D.I.";#N/A,#N/A,FALSE,"DATA C.I."}</definedName>
    <definedName name="wrn.Test._.Report." hidden="1">{#N/A,#N/A,FALSE,"DATA D.I.";#N/A,#N/A,FALSE,"DATA C.I."}</definedName>
    <definedName name="wrn.WEEKLY." localSheetId="5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5">#REF!</definedName>
    <definedName name="WT">#REF!</definedName>
    <definedName name="wt.m">#REF!</definedName>
    <definedName name="Wtan1">#REF!</definedName>
    <definedName name="wu">#REF!</definedName>
    <definedName name="ww" localSheetId="5">#REF!</definedName>
    <definedName name="ww">#REF!</definedName>
    <definedName name="www" localSheetId="5">#REF!</definedName>
    <definedName name="www">#REF!</definedName>
    <definedName name="wwww" hidden="1">#REF!</definedName>
    <definedName name="x" localSheetId="5">#REF!</definedName>
    <definedName name="x" localSheetId="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5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hidden="1">#REF!</definedName>
    <definedName name="XRefCopy10" localSheetId="5" hidden="1">#REF!</definedName>
    <definedName name="XRefCopy10" hidden="1">#REF!</definedName>
    <definedName name="XRefCopy10Row" localSheetId="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hidden="1">#REF!</definedName>
    <definedName name="XRefPaste10Row" localSheetId="5" hidden="1">#REF!</definedName>
    <definedName name="XRefPaste10Row" hidden="1">#REF!</definedName>
    <definedName name="XRefPaste11" localSheetId="5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5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5">#REF!</definedName>
    <definedName name="Yen">#REF!</definedName>
    <definedName name="yes">#REF!</definedName>
    <definedName name="YG">#REF!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5">#REF!</definedName>
    <definedName name="yy">#REF!</definedName>
    <definedName name="yyy" localSheetId="5" hidden="1">{"'PROFITABILITY'!$A$1:$F$45"}</definedName>
    <definedName name="yyy" hidden="1">{"'PROFITABILITY'!$A$1:$F$45"}</definedName>
    <definedName name="yyy1" localSheetId="5" hidden="1">{"'PROFITABILITY'!$A$1:$F$45"}</definedName>
    <definedName name="yyy1" hidden="1">{"'PROFITABILITY'!$A$1:$F$45"}</definedName>
    <definedName name="yyyyyyyyyyy">#REF!</definedName>
    <definedName name="z" localSheetId="5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5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5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>#REF!</definedName>
    <definedName name="간경2" localSheetId="5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>#REF!,#REF!,#REF!</definedName>
    <definedName name="구분" localSheetId="5">#REF!</definedName>
    <definedName name="구분">#REF!</definedName>
    <definedName name="기계" localSheetId="5">#REF!</definedName>
    <definedName name="기계">#REF!</definedName>
    <definedName name="기타" localSheetId="5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>#REF!,#REF!</definedName>
    <definedName name="도면외주" localSheetId="5" hidden="1">#REF!</definedName>
    <definedName name="도면외주" hidden="1">#REF!</definedName>
    <definedName name="도면용역비" localSheetId="5" hidden="1">#REF!</definedName>
    <definedName name="도면용역비" hidden="1">#REF!</definedName>
    <definedName name="리리리" localSheetId="5">#REF!,#REF!,#REF!</definedName>
    <definedName name="리리리">#REF!,#REF!,#REF!</definedName>
    <definedName name="ㅁ1" localSheetId="5">#REF!</definedName>
    <definedName name="ㅁ1">#REF!</definedName>
    <definedName name="버티">#N/A</definedName>
    <definedName name="부대공사" localSheetId="5" hidden="1">#REF!</definedName>
    <definedName name="부대공사" hidden="1">#REF!</definedName>
    <definedName name="사외" localSheetId="5">#REF!</definedName>
    <definedName name="사외">#REF!</definedName>
    <definedName name="사진" localSheetId="5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>#REF!</definedName>
    <definedName name="월별영업" localSheetId="5">#REF!</definedName>
    <definedName name="월별영업">#REF!</definedName>
    <definedName name="인원" localSheetId="5">#REF!</definedName>
    <definedName name="인원">#REF!</definedName>
    <definedName name="일위" localSheetId="5">#REF!,#REF!</definedName>
    <definedName name="일위">#REF!,#REF!</definedName>
    <definedName name="임용태">#N/A</definedName>
    <definedName name="작업계획" localSheetId="5">#REF!</definedName>
    <definedName name="작업계획">#REF!</definedName>
    <definedName name="전" localSheetId="5">#REF!</definedName>
    <definedName name="전">#REF!</definedName>
    <definedName name="전계장금액" localSheetId="5" hidden="1">#REF!</definedName>
    <definedName name="전계장금액" hidden="1">#REF!</definedName>
    <definedName name="전기계장">#REF!</definedName>
    <definedName name="전체" localSheetId="5">#REF!</definedName>
    <definedName name="전체" localSheetId="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5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5" hidden="1">{"'장비'!$A$3:$M$12"}</definedName>
    <definedName name="토목변경" hidden="1">{"'장비'!$A$3:$M$12"}</definedName>
    <definedName name="토목실행예산" localSheetId="5" hidden="1">{"'장비'!$A$3:$M$12"}</definedName>
    <definedName name="토목실행예산" hidden="1">{"'장비'!$A$3:$M$12"}</definedName>
    <definedName name="토목조정분" localSheetId="5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>#REF!</definedName>
    <definedName name="ㅣ814" localSheetId="5">#REF!</definedName>
    <definedName name="ㅣ814">#REF!</definedName>
    <definedName name="ㅣ833" localSheetId="5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80" l="1"/>
  <c r="A276" i="92" l="1"/>
  <c r="A275" i="92"/>
  <c r="D286" i="92"/>
  <c r="D285" i="92"/>
  <c r="D279" i="92"/>
  <c r="D282" i="92"/>
  <c r="D283" i="92"/>
  <c r="D284" i="92"/>
  <c r="F64" i="94"/>
  <c r="J21" i="94"/>
  <c r="J22" i="94"/>
  <c r="J23" i="94"/>
  <c r="J24" i="94"/>
  <c r="J25" i="94"/>
  <c r="J26" i="94"/>
  <c r="J27" i="94"/>
  <c r="J28" i="94"/>
  <c r="J29" i="94"/>
  <c r="J30" i="94"/>
  <c r="J31" i="94"/>
  <c r="J32" i="94"/>
  <c r="J33" i="94"/>
  <c r="J34" i="94"/>
  <c r="J35" i="94"/>
  <c r="J36" i="94"/>
  <c r="J37" i="94"/>
  <c r="J38" i="94"/>
  <c r="J39" i="94"/>
  <c r="J40" i="94"/>
  <c r="J41" i="94"/>
  <c r="J42" i="94"/>
  <c r="J43" i="94"/>
  <c r="J44" i="94"/>
  <c r="J45" i="94"/>
  <c r="J46" i="94"/>
  <c r="J47" i="94"/>
  <c r="J48" i="94"/>
  <c r="J49" i="94"/>
  <c r="J50" i="94"/>
  <c r="J51" i="94"/>
  <c r="J52" i="94"/>
  <c r="J53" i="94"/>
  <c r="J54" i="94"/>
  <c r="J55" i="94"/>
  <c r="J56" i="94"/>
  <c r="J57" i="94"/>
  <c r="J58" i="94"/>
  <c r="J59" i="94"/>
  <c r="J60" i="94"/>
  <c r="J61" i="94"/>
  <c r="J62" i="94"/>
  <c r="J63" i="94"/>
  <c r="J12" i="94"/>
  <c r="D64" i="94"/>
  <c r="B63" i="94"/>
  <c r="B62" i="94"/>
  <c r="B61" i="94"/>
  <c r="B60" i="94"/>
  <c r="B59" i="94"/>
  <c r="K5" i="94"/>
  <c r="K6" i="94"/>
  <c r="K7" i="94"/>
  <c r="K8" i="94"/>
  <c r="K9" i="94"/>
  <c r="K10" i="94"/>
  <c r="K11" i="94"/>
  <c r="K4" i="94"/>
  <c r="B11" i="94"/>
  <c r="B10" i="94"/>
  <c r="B9" i="94"/>
  <c r="B7" i="94"/>
  <c r="J20" i="94" l="1"/>
  <c r="J19" i="94"/>
  <c r="J18" i="94"/>
  <c r="J17" i="94"/>
  <c r="J16" i="94"/>
  <c r="J15" i="94"/>
  <c r="J14" i="94"/>
  <c r="J13" i="94"/>
  <c r="M11" i="94"/>
  <c r="J11" i="94"/>
  <c r="M10" i="94"/>
  <c r="J10" i="94"/>
  <c r="M9" i="94"/>
  <c r="J9" i="94"/>
  <c r="M8" i="94"/>
  <c r="J8" i="94"/>
  <c r="M7" i="94"/>
  <c r="J7" i="94"/>
  <c r="M6" i="94"/>
  <c r="J6" i="94"/>
  <c r="M5" i="94"/>
  <c r="J5" i="94"/>
  <c r="A5" i="94"/>
  <c r="A6" i="94" s="1"/>
  <c r="A7" i="94" s="1"/>
  <c r="A8" i="94" s="1"/>
  <c r="A9" i="94" s="1"/>
  <c r="A10" i="94" s="1"/>
  <c r="A11" i="94" s="1"/>
  <c r="A12" i="94" s="1"/>
  <c r="A13" i="94" s="1"/>
  <c r="A14" i="94" s="1"/>
  <c r="A15" i="94" s="1"/>
  <c r="A16" i="94" s="1"/>
  <c r="A17" i="94" s="1"/>
  <c r="A18" i="94" s="1"/>
  <c r="A19" i="94" s="1"/>
  <c r="A20" i="94" s="1"/>
  <c r="A21" i="94" s="1"/>
  <c r="A22" i="94" s="1"/>
  <c r="A23" i="94" s="1"/>
  <c r="A24" i="94" s="1"/>
  <c r="A25" i="94" s="1"/>
  <c r="A26" i="94" s="1"/>
  <c r="A27" i="94" s="1"/>
  <c r="A28" i="94" s="1"/>
  <c r="A29" i="94" s="1"/>
  <c r="A30" i="94" s="1"/>
  <c r="A31" i="94" s="1"/>
  <c r="A32" i="94" s="1"/>
  <c r="A33" i="94" s="1"/>
  <c r="A34" i="94" s="1"/>
  <c r="A35" i="94" s="1"/>
  <c r="A36" i="94" s="1"/>
  <c r="A37" i="94" s="1"/>
  <c r="A38" i="94" s="1"/>
  <c r="A39" i="94" s="1"/>
  <c r="A40" i="94" s="1"/>
  <c r="A41" i="94" s="1"/>
  <c r="A42" i="94" s="1"/>
  <c r="A43" i="94" s="1"/>
  <c r="A44" i="94" s="1"/>
  <c r="A45" i="94" s="1"/>
  <c r="A46" i="94" s="1"/>
  <c r="A47" i="94" s="1"/>
  <c r="A48" i="94" s="1"/>
  <c r="A49" i="94" s="1"/>
  <c r="A50" i="94" s="1"/>
  <c r="A51" i="94" s="1"/>
  <c r="A52" i="94" s="1"/>
  <c r="A53" i="94" s="1"/>
  <c r="A54" i="94" s="1"/>
  <c r="A55" i="94" s="1"/>
  <c r="A56" i="94" s="1"/>
  <c r="A57" i="94" s="1"/>
  <c r="A58" i="94" s="1"/>
  <c r="A59" i="94" s="1"/>
  <c r="A60" i="94" s="1"/>
  <c r="A61" i="94" s="1"/>
  <c r="A62" i="94" s="1"/>
  <c r="A63" i="94" s="1"/>
  <c r="M4" i="94"/>
  <c r="J4" i="94"/>
  <c r="D281" i="92" l="1"/>
  <c r="D273" i="92"/>
  <c r="D280" i="92"/>
  <c r="D269" i="92"/>
  <c r="D271" i="92"/>
  <c r="J16" i="91"/>
  <c r="O16" i="91" s="1"/>
  <c r="P16" i="91" s="1"/>
  <c r="J24" i="91"/>
  <c r="I3" i="92"/>
  <c r="H3" i="92"/>
  <c r="D264" i="92"/>
  <c r="D266" i="92"/>
  <c r="J11" i="91"/>
  <c r="J12" i="91"/>
  <c r="J13" i="91"/>
  <c r="J14" i="91"/>
  <c r="J15" i="91"/>
  <c r="J17" i="91"/>
  <c r="J18" i="91"/>
  <c r="J19" i="91"/>
  <c r="J20" i="91"/>
  <c r="J21" i="91"/>
  <c r="J22" i="91"/>
  <c r="J23" i="91"/>
  <c r="J26" i="91"/>
  <c r="J10" i="91"/>
  <c r="L7" i="91"/>
  <c r="E26" i="91"/>
  <c r="E22" i="91"/>
  <c r="E16" i="91"/>
  <c r="D270" i="92" l="1"/>
  <c r="D263" i="92"/>
  <c r="D262" i="92"/>
  <c r="A258" i="92"/>
  <c r="A259" i="92" s="1"/>
  <c r="A260" i="92" l="1"/>
  <c r="A261" i="92" s="1"/>
  <c r="D272" i="92"/>
  <c r="D261" i="92"/>
  <c r="D268" i="92"/>
  <c r="D278" i="92"/>
  <c r="D274" i="92"/>
  <c r="A262" i="92" l="1"/>
  <c r="A263" i="92" s="1"/>
  <c r="D257" i="92"/>
  <c r="D244" i="92"/>
  <c r="D243" i="92"/>
  <c r="D242" i="92"/>
  <c r="D241" i="92"/>
  <c r="D240" i="92"/>
  <c r="D239" i="92"/>
  <c r="D238" i="92"/>
  <c r="D237" i="92"/>
  <c r="A264" i="92" l="1"/>
  <c r="A111" i="92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25" i="92" s="1"/>
  <c r="A126" i="92" s="1"/>
  <c r="A127" i="92" s="1"/>
  <c r="A128" i="92" s="1"/>
  <c r="A129" i="92" s="1"/>
  <c r="A130" i="92" s="1"/>
  <c r="A131" i="92" s="1"/>
  <c r="A132" i="92" s="1"/>
  <c r="A133" i="92" s="1"/>
  <c r="A134" i="92" s="1"/>
  <c r="A135" i="92" s="1"/>
  <c r="A136" i="92" s="1"/>
  <c r="A137" i="92" s="1"/>
  <c r="A138" i="92" s="1"/>
  <c r="A139" i="92" s="1"/>
  <c r="A140" i="92" s="1"/>
  <c r="A141" i="92" s="1"/>
  <c r="A142" i="92" s="1"/>
  <c r="A143" i="92" s="1"/>
  <c r="A144" i="92" s="1"/>
  <c r="A145" i="92" s="1"/>
  <c r="A146" i="92" s="1"/>
  <c r="A147" i="92" s="1"/>
  <c r="A148" i="92" s="1"/>
  <c r="A149" i="92" s="1"/>
  <c r="A150" i="92" s="1"/>
  <c r="A151" i="92" s="1"/>
  <c r="A152" i="92" s="1"/>
  <c r="A153" i="92" s="1"/>
  <c r="A154" i="92" s="1"/>
  <c r="A155" i="92" s="1"/>
  <c r="A156" i="92" s="1"/>
  <c r="A157" i="92" s="1"/>
  <c r="A158" i="92" s="1"/>
  <c r="A159" i="92" s="1"/>
  <c r="A160" i="92" s="1"/>
  <c r="A161" i="92" s="1"/>
  <c r="A162" i="92" s="1"/>
  <c r="A163" i="92" s="1"/>
  <c r="A164" i="92" s="1"/>
  <c r="A165" i="92" s="1"/>
  <c r="A166" i="92" s="1"/>
  <c r="A167" i="92" s="1"/>
  <c r="A168" i="92" s="1"/>
  <c r="A169" i="92" s="1"/>
  <c r="A170" i="92" s="1"/>
  <c r="A171" i="92" s="1"/>
  <c r="A172" i="92" s="1"/>
  <c r="A173" i="92" s="1"/>
  <c r="A174" i="92" s="1"/>
  <c r="A175" i="92" s="1"/>
  <c r="A176" i="92" s="1"/>
  <c r="A177" i="92" s="1"/>
  <c r="A178" i="92" s="1"/>
  <c r="A179" i="92" s="1"/>
  <c r="A180" i="92" s="1"/>
  <c r="A181" i="92" s="1"/>
  <c r="A182" i="92" s="1"/>
  <c r="A183" i="92" s="1"/>
  <c r="A184" i="92" s="1"/>
  <c r="A185" i="92" s="1"/>
  <c r="A186" i="92" s="1"/>
  <c r="A187" i="92" s="1"/>
  <c r="A188" i="92" s="1"/>
  <c r="A189" i="92" s="1"/>
  <c r="A190" i="92" s="1"/>
  <c r="A191" i="92" s="1"/>
  <c r="A192" i="92" s="1"/>
  <c r="A193" i="92" s="1"/>
  <c r="A194" i="92" s="1"/>
  <c r="A195" i="92" s="1"/>
  <c r="A196" i="92" s="1"/>
  <c r="A197" i="92" s="1"/>
  <c r="A198" i="92" s="1"/>
  <c r="A199" i="92" s="1"/>
  <c r="A200" i="92" s="1"/>
  <c r="A201" i="92" s="1"/>
  <c r="A202" i="92" s="1"/>
  <c r="A203" i="92" s="1"/>
  <c r="A204" i="92" s="1"/>
  <c r="A205" i="92" s="1"/>
  <c r="A206" i="92" s="1"/>
  <c r="A207" i="92" s="1"/>
  <c r="A208" i="92" s="1"/>
  <c r="A209" i="92" s="1"/>
  <c r="A210" i="92" s="1"/>
  <c r="A211" i="92" s="1"/>
  <c r="A212" i="92" s="1"/>
  <c r="A213" i="92" s="1"/>
  <c r="A214" i="92" s="1"/>
  <c r="A215" i="92" s="1"/>
  <c r="A216" i="92" s="1"/>
  <c r="A217" i="92" s="1"/>
  <c r="A218" i="92" s="1"/>
  <c r="A219" i="92" s="1"/>
  <c r="A220" i="92" s="1"/>
  <c r="A221" i="92" s="1"/>
  <c r="A222" i="92" s="1"/>
  <c r="A223" i="92" s="1"/>
  <c r="A224" i="92" s="1"/>
  <c r="A225" i="92" s="1"/>
  <c r="A226" i="92" s="1"/>
  <c r="A227" i="92" s="1"/>
  <c r="A228" i="92" s="1"/>
  <c r="A229" i="92" s="1"/>
  <c r="A230" i="92" s="1"/>
  <c r="A231" i="92" s="1"/>
  <c r="A232" i="92" s="1"/>
  <c r="A233" i="92" s="1"/>
  <c r="A234" i="92" s="1"/>
  <c r="A235" i="92" s="1"/>
  <c r="A236" i="92" s="1"/>
  <c r="A237" i="92" s="1"/>
  <c r="A238" i="92" s="1"/>
  <c r="A239" i="92" s="1"/>
  <c r="A240" i="92" s="1"/>
  <c r="A241" i="92" s="1"/>
  <c r="A242" i="92" s="1"/>
  <c r="A243" i="92" s="1"/>
  <c r="A244" i="92" s="1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2" i="92"/>
  <c r="A1" i="92"/>
  <c r="A265" i="92" l="1"/>
  <c r="A266" i="92" s="1"/>
  <c r="A267" i="92" s="1"/>
  <c r="M8" i="81"/>
  <c r="M9" i="81" s="1"/>
  <c r="F26" i="91"/>
  <c r="F24" i="91"/>
  <c r="F23" i="91"/>
  <c r="F22" i="91"/>
  <c r="F21" i="91"/>
  <c r="F20" i="91"/>
  <c r="F19" i="91"/>
  <c r="F18" i="91"/>
  <c r="A268" i="92" l="1"/>
  <c r="A269" i="92" s="1"/>
  <c r="A270" i="92" s="1"/>
  <c r="M7" i="81"/>
  <c r="F16" i="91"/>
  <c r="F15" i="91"/>
  <c r="F13" i="91"/>
  <c r="F12" i="91"/>
  <c r="F11" i="91"/>
  <c r="F10" i="91"/>
  <c r="A271" i="92" l="1"/>
  <c r="A272" i="92" s="1"/>
  <c r="M2" i="80"/>
  <c r="A273" i="92" l="1"/>
  <c r="A274" i="92" s="1"/>
  <c r="L2" i="80"/>
  <c r="A277" i="92" l="1"/>
  <c r="A278" i="92" s="1"/>
  <c r="A279" i="92" l="1"/>
  <c r="A280" i="92" s="1"/>
  <c r="A281" i="92" s="1"/>
  <c r="A282" i="92" s="1"/>
  <c r="A283" i="92" s="1"/>
  <c r="A284" i="92" s="1"/>
  <c r="A285" i="92" s="1"/>
  <c r="A286" i="92" s="1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U43" i="80" l="1"/>
  <c r="U28" i="80"/>
  <c r="K74" i="81"/>
  <c r="M74" i="81"/>
  <c r="O74" i="81"/>
  <c r="Q74" i="81"/>
  <c r="S74" i="81"/>
  <c r="U74" i="81"/>
  <c r="W74" i="81"/>
  <c r="Y74" i="81"/>
  <c r="AA74" i="81"/>
  <c r="AC74" i="81"/>
  <c r="AE74" i="81"/>
  <c r="K2" i="80" l="1"/>
  <c r="G135" i="81" l="1"/>
  <c r="J136" i="81" l="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L135" i="81" l="1"/>
  <c r="L146" i="81"/>
  <c r="I158" i="81"/>
  <c r="L158" i="81"/>
  <c r="Q18" i="81" l="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S122" i="81" l="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U144" i="81"/>
  <c r="AD144" i="81"/>
  <c r="L139" i="81" l="1"/>
  <c r="I142" i="81"/>
  <c r="I152" i="81"/>
  <c r="L156" i="81"/>
  <c r="L140" i="81"/>
  <c r="I159" i="81"/>
  <c r="I150" i="81"/>
  <c r="L142" i="81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I153" i="81"/>
  <c r="I139" i="81"/>
  <c r="I141" i="81"/>
  <c r="I155" i="81"/>
  <c r="I145" i="81"/>
  <c r="I157" i="81"/>
  <c r="I154" i="81"/>
  <c r="I147" i="81"/>
  <c r="I156" i="81"/>
  <c r="I151" i="81"/>
  <c r="I135" i="81"/>
  <c r="AK114" i="81" l="1"/>
  <c r="AG122" i="81" l="1"/>
  <c r="AS82" i="81" l="1"/>
  <c r="AI26" i="81" l="1"/>
  <c r="J165" i="81" l="1"/>
  <c r="L164" i="81" l="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Q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H96" i="81" l="1"/>
  <c r="J96" i="8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R120" i="81"/>
  <c r="J128" i="81"/>
  <c r="H128" i="81"/>
  <c r="F128" i="81"/>
  <c r="D128" i="81"/>
  <c r="AT120" i="81"/>
  <c r="L165" i="81"/>
  <c r="G165" i="81"/>
  <c r="T32" i="81"/>
  <c r="I162" i="81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I165" i="81" l="1"/>
  <c r="P7" i="81" l="1"/>
  <c r="P9" i="81"/>
  <c r="P8" i="81"/>
  <c r="P6" i="81"/>
  <c r="P5" i="8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<sst xmlns="http://schemas.openxmlformats.org/spreadsheetml/2006/main" count="4388" uniqueCount="740">
  <si>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</si>
  <si>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</si>
  <si>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</si>
  <si>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</si>
  <si>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</si>
  <si>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</si>
  <si>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</si>
  <si>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</si>
  <si>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</si>
  <si>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</si>
  <si>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</si>
  <si>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</si>
  <si>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</si>
  <si>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</si>
  <si>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</si>
  <si>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</si>
  <si>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 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</si>
  <si>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</si>
  <si>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</si>
  <si>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</si>
  <si>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</si>
  <si>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</si>
  <si>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</si>
  <si>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</si>
  <si>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</si>
  <si>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</si>
  <si>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</si>
  <si>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</si>
  <si>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</si>
  <si>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</si>
  <si>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</si>
  <si>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</si>
  <si>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</si>
  <si>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</si>
  <si>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</si>
  <si>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</si>
  <si>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</si>
  <si>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</si>
  <si>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</si>
  <si>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</si>
  <si>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</si>
  <si>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</si>
  <si>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</si>
  <si>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</si>
  <si>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</si>
  <si>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</si>
  <si>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</si>
  <si>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</si>
  <si>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</si>
  <si>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</si>
  <si>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</si>
  <si>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</si>
  <si>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</si>
  <si>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Nos</t>
  </si>
  <si>
    <t>G S Earthwire 7/3.66mm size</t>
  </si>
  <si>
    <t>EA</t>
  </si>
  <si>
    <t>Description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</si>
  <si>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</si>
  <si>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</si>
  <si>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</si>
  <si>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</si>
  <si>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</si>
  <si>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</si>
  <si>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</si>
  <si>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</si>
  <si>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</si>
  <si>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</si>
  <si>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</si>
  <si>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</si>
  <si>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</si>
  <si>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</si>
  <si>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</si>
  <si>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</si>
  <si>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</si>
  <si>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</si>
  <si>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</si>
  <si>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</si>
  <si>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</si>
  <si>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</si>
  <si>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</si>
  <si>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</si>
  <si>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</si>
  <si>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</si>
  <si>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</si>
  <si>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</si>
  <si>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</si>
  <si>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</si>
  <si>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</si>
  <si>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</si>
  <si>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</si>
  <si>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</si>
  <si>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</si>
  <si>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</si>
  <si>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</si>
  <si>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</si>
  <si>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</si>
  <si>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</si>
  <si>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</si>
  <si>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</si>
  <si>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</si>
  <si>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</si>
  <si>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</si>
  <si>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</si>
  <si>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</si>
  <si>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</si>
  <si>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</si>
  <si>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</si>
  <si>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</si>
  <si>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</si>
  <si>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</si>
  <si>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</si>
  <si>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</si>
  <si>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</si>
  <si>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</si>
  <si>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</si>
  <si>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</si>
  <si>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</si>
  <si>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400kV</t>
  </si>
  <si>
    <t>220kV</t>
  </si>
  <si>
    <t>132kV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</si>
  <si>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</si>
  <si>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</si>
  <si>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</si>
  <si>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</si>
  <si>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</si>
  <si>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</si>
  <si>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</si>
  <si>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</si>
  <si>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</si>
  <si>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</si>
  <si>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</si>
  <si>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</si>
  <si>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</si>
  <si>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</si>
  <si>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</si>
  <si>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</si>
  <si>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</si>
  <si>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</si>
  <si>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</si>
  <si>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</si>
  <si>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</si>
  <si>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Total qty</t>
  </si>
  <si>
    <t>Tower Erection</t>
  </si>
  <si>
    <t>Rough Sag</t>
  </si>
  <si>
    <t>Final  Sag</t>
  </si>
  <si>
    <t>Foundation ROW</t>
  </si>
  <si>
    <t>Erection ROW</t>
  </si>
  <si>
    <t>ERE</t>
  </si>
  <si>
    <t>15/1</t>
  </si>
  <si>
    <t>RLY</t>
  </si>
  <si>
    <t>Qty</t>
  </si>
  <si>
    <t>WIP</t>
  </si>
  <si>
    <t>Bikaner III Gantry</t>
  </si>
  <si>
    <t>9/4</t>
  </si>
  <si>
    <t>9/5</t>
  </si>
  <si>
    <t>9/6</t>
  </si>
  <si>
    <t>Check Survey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</si>
  <si>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</si>
  <si>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</si>
  <si>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</si>
  <si>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</si>
  <si>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</si>
  <si>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</si>
  <si>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</si>
  <si>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</si>
  <si>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</si>
  <si>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</si>
  <si>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</si>
  <si>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</si>
  <si>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</si>
  <si>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</si>
  <si>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</si>
  <si>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</si>
  <si>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</si>
  <si>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</si>
  <si>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</si>
  <si>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</si>
  <si>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</si>
  <si>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</si>
  <si>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</si>
  <si>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</si>
  <si>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</si>
  <si>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</si>
  <si>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</si>
  <si>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</si>
  <si>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</si>
  <si>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</si>
  <si>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</si>
  <si>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</si>
  <si>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</si>
  <si>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</si>
  <si>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</si>
  <si>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</si>
  <si>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</si>
  <si>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</si>
  <si>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</si>
  <si>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</si>
  <si>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</si>
  <si>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</si>
  <si>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</si>
  <si>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</si>
  <si>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</si>
  <si>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</si>
  <si>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</si>
  <si>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</si>
  <si>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</si>
  <si>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</si>
  <si>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</si>
  <si>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</si>
  <si>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</si>
  <si>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</si>
  <si>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</si>
  <si>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</si>
  <si>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</si>
  <si>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</si>
  <si>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</si>
  <si>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</si>
  <si>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</si>
  <si>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</si>
  <si>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</si>
  <si>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</si>
  <si>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</si>
  <si>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</si>
  <si>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</si>
  <si>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</si>
  <si>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</si>
  <si>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</si>
  <si>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</si>
  <si>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</si>
  <si>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</si>
  <si>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</si>
  <si>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</si>
  <si>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</si>
  <si>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</si>
  <si>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</si>
  <si>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</si>
  <si>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</si>
  <si>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</si>
  <si>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</si>
  <si>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</si>
  <si>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</si>
  <si>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</si>
  <si>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</si>
  <si>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</si>
  <si>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</si>
  <si>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</si>
  <si>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</si>
  <si>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</si>
  <si>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</si>
  <si>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</si>
  <si>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</si>
  <si>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</si>
  <si>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</si>
  <si>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</si>
  <si>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</si>
  <si>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</si>
  <si>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</si>
  <si>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</si>
  <si>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</si>
  <si>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Canal</t>
  </si>
  <si>
    <t>Power Line Crossing</t>
  </si>
  <si>
    <t>Railway Crossing</t>
  </si>
  <si>
    <t>NH / SH Crossing</t>
  </si>
  <si>
    <t>AP</t>
  </si>
  <si>
    <t>Tower No.</t>
  </si>
  <si>
    <t>AP-1</t>
  </si>
  <si>
    <t>AP-3</t>
  </si>
  <si>
    <t>3/4</t>
  </si>
  <si>
    <t>3/6</t>
  </si>
  <si>
    <t>3/7</t>
  </si>
  <si>
    <t>3/8</t>
  </si>
  <si>
    <t>3/9</t>
  </si>
  <si>
    <t>3/10</t>
  </si>
  <si>
    <t>3/11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</si>
  <si>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</si>
  <si>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</si>
  <si>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</si>
  <si>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</si>
  <si>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</si>
  <si>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</si>
  <si>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</si>
  <si>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</si>
  <si>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</si>
  <si>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</si>
  <si>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</si>
  <si>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</si>
  <si>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</si>
  <si>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</si>
  <si>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</si>
  <si>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</si>
  <si>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</si>
  <si>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</si>
  <si>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</si>
  <si>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</si>
  <si>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</si>
  <si>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</si>
  <si>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</si>
  <si>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</si>
  <si>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</si>
  <si>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</si>
  <si>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</si>
  <si>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</si>
  <si>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</si>
  <si>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</si>
  <si>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</si>
  <si>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</si>
  <si>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</si>
  <si>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</si>
  <si>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</si>
  <si>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</si>
  <si>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</si>
  <si>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</si>
  <si>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</si>
  <si>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</si>
  <si>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</si>
  <si>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</si>
  <si>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</si>
  <si>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</si>
  <si>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</si>
  <si>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</si>
  <si>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</si>
  <si>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</si>
  <si>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</si>
  <si>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</si>
  <si>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</si>
  <si>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</si>
  <si>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</si>
  <si>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</si>
  <si>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</si>
  <si>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</si>
  <si>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</si>
  <si>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</si>
  <si>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</si>
  <si>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</si>
  <si>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</si>
  <si>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</si>
  <si>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</si>
  <si>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</si>
  <si>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</si>
  <si>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</si>
  <si>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</si>
  <si>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</si>
  <si>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</si>
  <si>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</si>
  <si>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</si>
  <si>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</si>
  <si>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</si>
  <si>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</si>
  <si>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</si>
  <si>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</si>
  <si>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</si>
  <si>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</si>
  <si>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</si>
  <si>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</si>
  <si>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</si>
  <si>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</si>
  <si>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</si>
  <si>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</si>
  <si>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</si>
  <si>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</si>
  <si>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</si>
  <si>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</si>
  <si>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</si>
  <si>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</si>
  <si>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</si>
  <si>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</si>
  <si>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</si>
  <si>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</si>
  <si>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</si>
  <si>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</si>
  <si>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</si>
  <si>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</si>
  <si>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</si>
  <si>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</si>
  <si>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</si>
  <si>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</si>
  <si>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</si>
  <si>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</si>
  <si>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</si>
  <si>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</si>
  <si>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</si>
  <si>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</si>
  <si>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</si>
  <si>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</si>
  <si>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</si>
  <si>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</si>
  <si>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</si>
  <si>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</si>
  <si>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</si>
  <si>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</si>
  <si>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</si>
  <si>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 xml:space="preserve">Over all Tower Location details </t>
  </si>
  <si>
    <t>AP-5A</t>
  </si>
  <si>
    <t>5A/0</t>
  </si>
  <si>
    <t>AP-23A</t>
  </si>
  <si>
    <t>23A/0</t>
  </si>
  <si>
    <t>765kV</t>
  </si>
  <si>
    <t>NH-62</t>
  </si>
  <si>
    <t>Exp. Way</t>
  </si>
  <si>
    <t>Common Point</t>
  </si>
  <si>
    <t>Visual Chart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</si>
  <si>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</si>
  <si>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</si>
  <si>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</si>
  <si>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</si>
  <si>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</si>
  <si>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</si>
  <si>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</si>
  <si>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</si>
  <si>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</si>
  <si>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</si>
  <si>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</si>
  <si>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</si>
  <si>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</si>
  <si>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</si>
  <si>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</si>
  <si>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</si>
  <si>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</si>
  <si>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</si>
  <si>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</si>
  <si>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</si>
  <si>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</si>
  <si>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</si>
  <si>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</si>
  <si>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</si>
  <si>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</si>
  <si>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</si>
  <si>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</si>
  <si>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</si>
  <si>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</si>
  <si>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</si>
  <si>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</si>
  <si>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</si>
  <si>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</si>
  <si>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</si>
  <si>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</si>
  <si>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</si>
  <si>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</si>
  <si>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</si>
  <si>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</si>
  <si>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</si>
  <si>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</si>
  <si>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</si>
  <si>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</si>
  <si>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</si>
  <si>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</si>
  <si>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</si>
  <si>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</si>
  <si>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</si>
  <si>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</si>
  <si>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</si>
  <si>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</si>
  <si>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</si>
  <si>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</si>
  <si>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</si>
  <si>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</si>
  <si>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</si>
  <si>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</si>
  <si>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</si>
  <si>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</si>
  <si>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</si>
  <si>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</si>
  <si>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</si>
  <si>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</si>
  <si>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RC 4 Leg</t>
  </si>
  <si>
    <t>DA</t>
  </si>
  <si>
    <t>DC1</t>
  </si>
  <si>
    <t xml:space="preserve">Existing (Approved ) route </t>
  </si>
  <si>
    <t xml:space="preserve">Modified Diverted route </t>
  </si>
  <si>
    <t>44/1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</si>
  <si>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</si>
  <si>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</si>
  <si>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</si>
  <si>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</si>
  <si>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</si>
  <si>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</si>
  <si>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</si>
  <si>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</si>
  <si>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</si>
  <si>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</si>
  <si>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</si>
  <si>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</si>
  <si>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</si>
  <si>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</si>
  <si>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</si>
  <si>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</si>
  <si>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</si>
  <si>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</si>
  <si>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</si>
  <si>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</si>
  <si>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</si>
  <si>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</si>
  <si>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</si>
  <si>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</si>
  <si>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</si>
  <si>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</si>
  <si>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</si>
  <si>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</si>
  <si>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</si>
  <si>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</si>
  <si>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</si>
  <si>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</si>
  <si>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</si>
  <si>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TP TWR</t>
  </si>
  <si>
    <t>Stringing</t>
  </si>
  <si>
    <t>T</t>
  </si>
  <si>
    <t>CP</t>
  </si>
  <si>
    <t xml:space="preserve">HMPL OIL PIPE LINE  </t>
  </si>
  <si>
    <t xml:space="preserve">Tack welding </t>
  </si>
  <si>
    <t xml:space="preserve">ROW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</si>
  <si>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</si>
  <si>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</si>
  <si>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</si>
  <si>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</si>
  <si>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</si>
  <si>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</si>
  <si>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</si>
  <si>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</si>
  <si>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</si>
  <si>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</si>
  <si>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</si>
  <si>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</si>
  <si>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</si>
  <si>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</si>
  <si>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</si>
  <si>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</si>
  <si>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LINE NAME- : 765 KV D/C BIKANER III - NEEMRANA II TL02</t>
  </si>
  <si>
    <t xml:space="preserve">CLIENT-POWERGRID BIKANER NEEMRANA TRANSMISSION LIMITED (POWER GRID CORPORATION OF INDIA)    </t>
  </si>
  <si>
    <t>DAILY PROGRESS REPORT (TA-413)</t>
  </si>
  <si>
    <t>Completion Date :- 11-December-2025</t>
  </si>
  <si>
    <t>NOA Date :- 12-March-2024</t>
  </si>
  <si>
    <t>AL-59 Zebra Conductor</t>
  </si>
  <si>
    <t>TSE - Section</t>
  </si>
  <si>
    <t>Manual - Section</t>
  </si>
  <si>
    <t>No</t>
  </si>
  <si>
    <t>OPGW Stringing</t>
  </si>
  <si>
    <t>TA413 : 765 KV D/C Bikaner III - Neemrana II TL02</t>
  </si>
  <si>
    <t>SERVICE VALUE = 58.06 Cr.</t>
  </si>
  <si>
    <t>SUPPLY VALUE = 331.89 Cr.</t>
  </si>
  <si>
    <t>F&amp;I VALUE = 6.86 Cr.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</si>
  <si>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</si>
  <si>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</si>
  <si>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</si>
  <si>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</si>
  <si>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</si>
  <si>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</si>
  <si>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</si>
  <si>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</si>
  <si>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</si>
  <si>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</si>
  <si>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</si>
  <si>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</si>
  <si>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</si>
  <si>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</si>
  <si>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 xml:space="preserve">Bhagwan construction </t>
  </si>
  <si>
    <t xml:space="preserve">Manoj Kumar Gupta </t>
  </si>
  <si>
    <t>Kartik Mahto</t>
  </si>
  <si>
    <t>Vasu dev singh-1</t>
  </si>
  <si>
    <t xml:space="preserve">Raju Mahto </t>
  </si>
  <si>
    <t>Vasu dev singh-2</t>
  </si>
  <si>
    <t xml:space="preserve">Mustak </t>
  </si>
  <si>
    <t>Punam Devi-2</t>
  </si>
  <si>
    <t>Sanjay Kumar</t>
  </si>
  <si>
    <t>Punam Devi-1</t>
  </si>
  <si>
    <t xml:space="preserve">Mustak &amp; Abul </t>
  </si>
  <si>
    <t>Punam Devi-3</t>
  </si>
  <si>
    <t xml:space="preserve">Haridas </t>
  </si>
  <si>
    <t xml:space="preserve">Sachinder </t>
  </si>
  <si>
    <t xml:space="preserve">Hazari Yadav </t>
  </si>
  <si>
    <t xml:space="preserve">Gulshan Kumar </t>
  </si>
  <si>
    <t xml:space="preserve">Pawan </t>
  </si>
  <si>
    <t>Praveen Kumar</t>
  </si>
  <si>
    <t xml:space="preserve">Dharmendra Das </t>
  </si>
  <si>
    <t>Gangadin sahoo</t>
  </si>
  <si>
    <t>Punam Devi-4</t>
  </si>
  <si>
    <t>Gopal Muni</t>
  </si>
  <si>
    <t xml:space="preserve">Mithilesh </t>
  </si>
  <si>
    <t>Prabhakar</t>
  </si>
  <si>
    <t>Manoj Gupta</t>
  </si>
  <si>
    <t>Punam Kumari</t>
  </si>
  <si>
    <t>Amit Kumar Singh</t>
  </si>
  <si>
    <t>Pritam Enterprises</t>
  </si>
  <si>
    <t xml:space="preserve">Jwala Singh-1 </t>
  </si>
  <si>
    <t xml:space="preserve">Aman Singh </t>
  </si>
  <si>
    <t>Suraj Kumar</t>
  </si>
  <si>
    <t>SK Samiul -1</t>
  </si>
  <si>
    <t xml:space="preserve">Fouzi Ratto </t>
  </si>
  <si>
    <t>Manirul</t>
  </si>
  <si>
    <t xml:space="preserve">Rudra Prasad </t>
  </si>
  <si>
    <t>SK.Samiul -2</t>
  </si>
  <si>
    <t>Bambole Traders</t>
  </si>
  <si>
    <t>Susheel Kumar</t>
  </si>
  <si>
    <t>Jwala Singh-2</t>
  </si>
  <si>
    <t>Pritam Enterprises-1</t>
  </si>
  <si>
    <t xml:space="preserve">Pinki Devi </t>
  </si>
  <si>
    <t>Pritam Enterprises-2</t>
  </si>
  <si>
    <t xml:space="preserve">Sanjay </t>
  </si>
  <si>
    <t>Punam Kumari-2</t>
  </si>
  <si>
    <t>Punam Kumari-1</t>
  </si>
  <si>
    <t>Narayan Mahto</t>
  </si>
  <si>
    <t>Pritam Enterprises-4</t>
  </si>
  <si>
    <t xml:space="preserve">Deshraj </t>
  </si>
  <si>
    <t>Pritam Enterprises-3</t>
  </si>
  <si>
    <t xml:space="preserve">Nishit Mondal </t>
  </si>
  <si>
    <t xml:space="preserve">Suraj </t>
  </si>
  <si>
    <t xml:space="preserve">Indrajeet Patel </t>
  </si>
  <si>
    <t>Khooblal Mahto</t>
  </si>
  <si>
    <t>Govind Mahto-1</t>
  </si>
  <si>
    <t xml:space="preserve">Amar Kumar Singh </t>
  </si>
  <si>
    <t>Ved Prakash</t>
  </si>
  <si>
    <t>Govind Mahto-2</t>
  </si>
  <si>
    <t>Punam Kumari-3</t>
  </si>
  <si>
    <t>kartik</t>
  </si>
  <si>
    <t>Bhairaw Mahto</t>
  </si>
  <si>
    <t>Bhupendra choudhary</t>
  </si>
  <si>
    <t xml:space="preserve">Kamal Ravidas </t>
  </si>
  <si>
    <t>Kartik</t>
  </si>
  <si>
    <t>Punam Kumari-4</t>
  </si>
  <si>
    <t xml:space="preserve">Kartik </t>
  </si>
  <si>
    <t xml:space="preserve">Akabar Ali </t>
  </si>
  <si>
    <t xml:space="preserve">Kartik Mahto </t>
  </si>
  <si>
    <t>Abrar Ali</t>
  </si>
  <si>
    <t>Rahul Ravidas</t>
  </si>
  <si>
    <t>Sintu</t>
  </si>
  <si>
    <t>Manoj Kumar Choudhary</t>
  </si>
  <si>
    <t xml:space="preserve">Najirul </t>
  </si>
  <si>
    <t>Tulshi</t>
  </si>
  <si>
    <t xml:space="preserve">Abhiya </t>
  </si>
  <si>
    <t xml:space="preserve">Laxman </t>
  </si>
  <si>
    <t xml:space="preserve">Gangadhar </t>
  </si>
  <si>
    <t xml:space="preserve">Gautam </t>
  </si>
  <si>
    <t>Mukesh</t>
  </si>
  <si>
    <t xml:space="preserve">Tajirul </t>
  </si>
  <si>
    <t xml:space="preserve">03 days delay due to 11kv pole shiting </t>
  </si>
  <si>
    <t>Rundra</t>
  </si>
  <si>
    <t xml:space="preserve">Abhay Ojha </t>
  </si>
  <si>
    <t>Raju Prasad</t>
  </si>
  <si>
    <t>Tarique Anwar</t>
  </si>
  <si>
    <t>Manirul Islam</t>
  </si>
  <si>
    <t>Kamal Ravidas</t>
  </si>
  <si>
    <t>Akbar Ali</t>
  </si>
  <si>
    <t xml:space="preserve">Sanjay Kumar </t>
  </si>
  <si>
    <t>Nabirul Islam</t>
  </si>
  <si>
    <t xml:space="preserve">Manoj Kumar chaudhary </t>
  </si>
  <si>
    <t>Haridashn</t>
  </si>
  <si>
    <t>Sushil Kumar</t>
  </si>
  <si>
    <t>Khublal Mahto</t>
  </si>
  <si>
    <t>Raju Mahto</t>
  </si>
  <si>
    <t>Govind Bhardwaj</t>
  </si>
  <si>
    <t>Aman Kumar Singh</t>
  </si>
  <si>
    <t>Shuvam Gupta</t>
  </si>
  <si>
    <t>Rudra Prasad</t>
  </si>
  <si>
    <t>Kartik Jhorar</t>
  </si>
  <si>
    <t xml:space="preserve">Surendra Kumar Patel </t>
  </si>
  <si>
    <t xml:space="preserve">Mr. Anil Kumar Sharma </t>
  </si>
  <si>
    <t>Mr. Tushar Grover</t>
  </si>
  <si>
    <t xml:space="preserve">Mr. Sanjay Gupta </t>
  </si>
  <si>
    <t xml:space="preserve">Mr. Santosh Mishra </t>
  </si>
  <si>
    <t>PGCIL</t>
  </si>
  <si>
    <t xml:space="preserve">765kv D/C Bikaner II to Neemrana II TL-02                </t>
  </si>
  <si>
    <t>TA 413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</si>
  <si>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</si>
  <si>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</si>
  <si>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</si>
  <si>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</si>
  <si>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</si>
  <si>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</si>
  <si>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</si>
  <si>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</si>
  <si>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</si>
  <si>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</si>
  <si>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</si>
  <si>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 xml:space="preserve">Dhalchand </t>
  </si>
  <si>
    <t xml:space="preserve">Saheb Khan </t>
  </si>
  <si>
    <t>1 Nov'25</t>
  </si>
  <si>
    <t>Balance Supply 160KN- 116  Balance Supply 210KN- 1248</t>
  </si>
  <si>
    <t>Balance Supply 08 KM</t>
  </si>
  <si>
    <t>Number of TSE</t>
  </si>
  <si>
    <t>S.no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</si>
  <si>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</si>
  <si>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</si>
  <si>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</si>
  <si>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</si>
  <si>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</si>
  <si>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</si>
  <si>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</si>
  <si>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</si>
  <si>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</si>
  <si>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</si>
  <si>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</si>
  <si>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</si>
  <si>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</si>
  <si>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Manual</t>
  </si>
  <si>
    <t>Ready</t>
  </si>
  <si>
    <t>TSE</t>
  </si>
  <si>
    <t>Not Ready</t>
  </si>
  <si>
    <t xml:space="preserve">SK Infratech </t>
  </si>
  <si>
    <t xml:space="preserve">Rahim Khan </t>
  </si>
  <si>
    <t xml:space="preserve">2A/0 </t>
  </si>
  <si>
    <t xml:space="preserve"> 12/0</t>
  </si>
  <si>
    <t xml:space="preserve"> 13/0</t>
  </si>
  <si>
    <t xml:space="preserve"> 14/0</t>
  </si>
  <si>
    <t xml:space="preserve"> 15/0</t>
  </si>
  <si>
    <t xml:space="preserve"> 16/0</t>
  </si>
  <si>
    <t xml:space="preserve"> 17/0</t>
  </si>
  <si>
    <t xml:space="preserve"> 18/0</t>
  </si>
  <si>
    <t xml:space="preserve"> 19/0</t>
  </si>
  <si>
    <t xml:space="preserve"> 20/0</t>
  </si>
  <si>
    <t xml:space="preserve"> 21/0</t>
  </si>
  <si>
    <t xml:space="preserve"> 22/0</t>
  </si>
  <si>
    <t xml:space="preserve"> 23/0</t>
  </si>
  <si>
    <t xml:space="preserve"> 24/0</t>
  </si>
  <si>
    <t xml:space="preserve"> 25/0</t>
  </si>
  <si>
    <t xml:space="preserve"> 26/0</t>
  </si>
  <si>
    <t xml:space="preserve"> 27/0</t>
  </si>
  <si>
    <t xml:space="preserve"> 28/0</t>
  </si>
  <si>
    <t xml:space="preserve"> 29/0</t>
  </si>
  <si>
    <t xml:space="preserve"> 30/0</t>
  </si>
  <si>
    <t xml:space="preserve"> 31/0</t>
  </si>
  <si>
    <t xml:space="preserve"> 32/0</t>
  </si>
  <si>
    <t xml:space="preserve"> 33/0</t>
  </si>
  <si>
    <t xml:space="preserve"> 34/0</t>
  </si>
  <si>
    <t xml:space="preserve"> 36/0</t>
  </si>
  <si>
    <t xml:space="preserve"> 37/0</t>
  </si>
  <si>
    <t xml:space="preserve"> 41/0</t>
  </si>
  <si>
    <t xml:space="preserve"> 42/0</t>
  </si>
  <si>
    <t xml:space="preserve"> 42/3</t>
  </si>
  <si>
    <t xml:space="preserve"> 43/0</t>
  </si>
  <si>
    <t xml:space="preserve"> 43/5</t>
  </si>
  <si>
    <t>GY</t>
  </si>
  <si>
    <t>Number of Manual</t>
  </si>
  <si>
    <t>Tanjira Bibi</t>
  </si>
  <si>
    <t>No. of Locations
for end twr)</t>
  </si>
  <si>
    <t xml:space="preserve">Rough sag completed </t>
  </si>
  <si>
    <t xml:space="preserve">Insulator hoisting done </t>
  </si>
  <si>
    <t xml:space="preserve">Loc no 33/5 Insulator hoisting pending ROW </t>
  </si>
  <si>
    <t>Loc NO Insulator Hoisting Done  32/5,32/6,32/7</t>
  </si>
  <si>
    <t>Loc no 32A/1 Insulator hoisting pending due to ROW</t>
  </si>
  <si>
    <t>Date :-16 Nov 2025.</t>
  </si>
  <si>
    <t xml:space="preserve">2 Gang shifted to TA 512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</si>
</sst>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</numFmts>
  <fonts count="4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sz val="9"/>
      <color theme="0"/>
      <name val="Times New Roman"/>
      <family val="1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b/>
      <i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12" borderId="22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32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33" fillId="0" borderId="0"/>
    <xf numFmtId="43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485">
    <xf numFmtId="0" fontId="0" fillId="0" borderId="0" xfId="0"/>
    <xf numFmtId="0" fontId="24" fillId="2" borderId="9" xfId="33" applyFont="1" applyFill="1" applyBorder="1" applyAlignment="1">
      <alignment horizontal="left"/>
    </xf>
    <xf numFmtId="0" fontId="24" fillId="2" borderId="10" xfId="33" applyFont="1" applyFill="1" applyBorder="1" applyAlignment="1">
      <alignment horizontal="left"/>
    </xf>
    <xf numFmtId="0" fontId="23" fillId="2" borderId="0" xfId="43" applyFont="1" applyFill="1"/>
    <xf numFmtId="0" fontId="15" fillId="0" borderId="0" xfId="43" applyFont="1" applyAlignment="1">
      <alignment horizontal="center" vertical="center"/>
    </xf>
    <xf numFmtId="0" fontId="23" fillId="0" borderId="0" xfId="43" applyFont="1"/>
    <xf numFmtId="0" fontId="12" fillId="0" borderId="0" xfId="43" applyFont="1"/>
    <xf numFmtId="0" fontId="12" fillId="0" borderId="0" xfId="43" applyFont="1" applyAlignment="1">
      <alignment horizontal="left" indent="1"/>
    </xf>
    <xf numFmtId="0" fontId="24" fillId="2" borderId="4" xfId="33" applyFont="1" applyFill="1" applyBorder="1"/>
    <xf numFmtId="0" fontId="24" fillId="2" borderId="5" xfId="33" applyFont="1" applyFill="1" applyBorder="1"/>
    <xf numFmtId="0" fontId="24" fillId="2" borderId="0" xfId="33" applyFont="1" applyFill="1" applyAlignment="1">
      <alignment horizontal="left"/>
    </xf>
    <xf numFmtId="0" fontId="19" fillId="2" borderId="0" xfId="97" applyFont="1" applyFill="1"/>
    <xf numFmtId="0" fontId="14" fillId="2" borderId="19" xfId="33" applyFont="1" applyFill="1" applyBorder="1"/>
    <xf numFmtId="0" fontId="14" fillId="2" borderId="4" xfId="33" applyFont="1" applyFill="1" applyBorder="1"/>
    <xf numFmtId="0" fontId="29" fillId="2" borderId="4" xfId="33" applyFont="1" applyFill="1" applyBorder="1"/>
    <xf numFmtId="0" fontId="19" fillId="2" borderId="0" xfId="97" applyFont="1" applyFill="1" applyAlignment="1">
      <alignment horizontal="center" vertical="center"/>
    </xf>
    <xf numFmtId="0" fontId="20" fillId="2" borderId="0" xfId="97" quotePrefix="1" applyFont="1" applyFill="1" applyAlignment="1">
      <alignment horizontal="center" vertical="center"/>
    </xf>
    <xf numFmtId="0" fontId="18" fillId="5" borderId="8" xfId="97" applyFont="1" applyFill="1" applyBorder="1" applyAlignment="1">
      <alignment horizontal="center"/>
    </xf>
    <xf numFmtId="0" fontId="18" fillId="5" borderId="3" xfId="97" applyFont="1" applyFill="1" applyBorder="1" applyAlignment="1">
      <alignment horizontal="center"/>
    </xf>
    <xf numFmtId="0" fontId="19" fillId="6" borderId="1" xfId="97" applyFont="1" applyFill="1" applyBorder="1" applyAlignment="1">
      <alignment horizontal="center" vertical="center"/>
    </xf>
    <xf numFmtId="0" fontId="18" fillId="4" borderId="1" xfId="97" applyFont="1" applyFill="1" applyBorder="1" applyAlignment="1">
      <alignment horizontal="center" vertical="center"/>
    </xf>
    <xf numFmtId="0" fontId="20" fillId="7" borderId="9" xfId="97" applyFont="1" applyFill="1" applyBorder="1" applyAlignment="1">
      <alignment horizontal="right" vertical="center"/>
    </xf>
    <xf numFmtId="0" fontId="24" fillId="7" borderId="0" xfId="97" applyFont="1" applyFill="1" applyAlignment="1">
      <alignment horizontal="center"/>
    </xf>
    <xf numFmtId="0" fontId="22" fillId="7" borderId="0" xfId="97" applyFont="1" applyFill="1"/>
    <xf numFmtId="0" fontId="22" fillId="7" borderId="0" xfId="97" applyFont="1" applyFill="1" applyAlignment="1">
      <alignment horizontal="center"/>
    </xf>
    <xf numFmtId="0" fontId="19" fillId="2" borderId="0" xfId="97" applyFont="1" applyFill="1" applyAlignment="1">
      <alignment horizontal="center"/>
    </xf>
    <xf numFmtId="0" fontId="22" fillId="2" borderId="0" xfId="97" applyFont="1" applyFill="1" applyAlignment="1">
      <alignment horizontal="center"/>
    </xf>
    <xf numFmtId="0" fontId="19" fillId="2" borderId="10" xfId="97" applyFont="1" applyFill="1" applyBorder="1"/>
    <xf numFmtId="0" fontId="24" fillId="2" borderId="0" xfId="97" applyFont="1" applyFill="1"/>
    <xf numFmtId="0" fontId="24" fillId="2" borderId="0" xfId="97" applyFont="1" applyFill="1" applyAlignment="1">
      <alignment horizontal="center"/>
    </xf>
    <xf numFmtId="16" fontId="21" fillId="2" borderId="0" xfId="97" quotePrefix="1" applyNumberFormat="1" applyFont="1" applyFill="1" applyAlignment="1">
      <alignment horizontal="center" vertical="center"/>
    </xf>
    <xf numFmtId="0" fontId="19" fillId="7" borderId="9" xfId="97" applyFont="1" applyFill="1" applyBorder="1" applyAlignment="1">
      <alignment horizontal="center" vertical="center"/>
    </xf>
    <xf numFmtId="0" fontId="19" fillId="7" borderId="0" xfId="97" applyFont="1" applyFill="1"/>
    <xf numFmtId="1" fontId="19" fillId="7" borderId="9" xfId="97" applyNumberFormat="1" applyFont="1" applyFill="1" applyBorder="1" applyAlignment="1">
      <alignment horizontal="center" vertical="center"/>
    </xf>
    <xf numFmtId="0" fontId="20" fillId="2" borderId="0" xfId="97" applyFont="1" applyFill="1"/>
    <xf numFmtId="0" fontId="25" fillId="2" borderId="0" xfId="97" applyFont="1" applyFill="1"/>
    <xf numFmtId="0" fontId="19" fillId="8" borderId="1" xfId="97" applyFont="1" applyFill="1" applyBorder="1" applyAlignment="1">
      <alignment horizontal="center"/>
    </xf>
    <xf numFmtId="0" fontId="18" fillId="0" borderId="1" xfId="97" applyFont="1" applyBorder="1" applyAlignment="1">
      <alignment horizontal="center"/>
    </xf>
    <xf numFmtId="0" fontId="19" fillId="2" borderId="0" xfId="98" applyNumberFormat="1" applyFont="1" applyFill="1" applyBorder="1" applyAlignment="1">
      <alignment horizontal="center" vertical="center"/>
    </xf>
    <xf numFmtId="0" fontId="19" fillId="2" borderId="10" xfId="97" applyFont="1" applyFill="1" applyBorder="1" applyAlignment="1">
      <alignment horizontal="center" vertical="center"/>
    </xf>
    <xf numFmtId="0" fontId="24" fillId="7" borderId="0" xfId="97" applyFont="1" applyFill="1" applyAlignment="1">
      <alignment horizontal="left"/>
    </xf>
    <xf numFmtId="0" fontId="19" fillId="8" borderId="1" xfId="97" applyFont="1" applyFill="1" applyBorder="1" applyAlignment="1">
      <alignment horizontal="center" vertical="center"/>
    </xf>
    <xf numFmtId="0" fontId="18" fillId="0" borderId="3" xfId="97" applyFont="1" applyBorder="1" applyAlignment="1">
      <alignment horizontal="center"/>
    </xf>
    <xf numFmtId="0" fontId="19" fillId="2" borderId="0" xfId="97" applyFont="1" applyFill="1" applyAlignment="1">
      <alignment vertical="center"/>
    </xf>
    <xf numFmtId="0" fontId="22" fillId="2" borderId="0" xfId="97" applyFont="1" applyFill="1" applyAlignment="1">
      <alignment horizontal="center" vertical="center"/>
    </xf>
    <xf numFmtId="0" fontId="22" fillId="0" borderId="0" xfId="97" applyFont="1" applyAlignment="1">
      <alignment vertical="center"/>
    </xf>
    <xf numFmtId="0" fontId="19" fillId="2" borderId="9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right" vertical="center"/>
    </xf>
    <xf numFmtId="0" fontId="21" fillId="2" borderId="0" xfId="97" quotePrefix="1" applyFont="1" applyFill="1" applyAlignment="1">
      <alignment horizontal="center" vertical="center"/>
    </xf>
    <xf numFmtId="0" fontId="21" fillId="2" borderId="0" xfId="97" applyFont="1" applyFill="1" applyAlignment="1">
      <alignment horizontal="center" vertical="center"/>
    </xf>
    <xf numFmtId="49" fontId="21" fillId="2" borderId="0" xfId="97" quotePrefix="1" applyNumberFormat="1" applyFont="1" applyFill="1" applyAlignment="1">
      <alignment horizontal="center" vertical="center"/>
    </xf>
    <xf numFmtId="0" fontId="22" fillId="2" borderId="10" xfId="97" applyFont="1" applyFill="1" applyBorder="1" applyAlignment="1">
      <alignment horizontal="center" vertical="center"/>
    </xf>
    <xf numFmtId="0" fontId="22" fillId="2" borderId="0" xfId="97" applyFont="1" applyFill="1"/>
    <xf numFmtId="0" fontId="19" fillId="2" borderId="9" xfId="97" applyFont="1" applyFill="1" applyBorder="1" applyAlignment="1">
      <alignment horizontal="center" vertical="center"/>
    </xf>
    <xf numFmtId="1" fontId="19" fillId="2" borderId="0" xfId="97" applyNumberFormat="1" applyFont="1" applyFill="1" applyAlignment="1">
      <alignment horizontal="center"/>
    </xf>
    <xf numFmtId="49" fontId="21" fillId="2" borderId="0" xfId="97" applyNumberFormat="1" applyFont="1" applyFill="1" applyAlignment="1">
      <alignment horizontal="center" vertical="center"/>
    </xf>
    <xf numFmtId="16" fontId="21" fillId="2" borderId="0" xfId="97" applyNumberFormat="1" applyFont="1" applyFill="1" applyAlignment="1">
      <alignment horizontal="center" vertical="center"/>
    </xf>
    <xf numFmtId="0" fontId="21" fillId="2" borderId="0" xfId="97" applyFont="1" applyFill="1"/>
    <xf numFmtId="0" fontId="21" fillId="2" borderId="10" xfId="97" applyFont="1" applyFill="1" applyBorder="1"/>
    <xf numFmtId="1" fontId="19" fillId="2" borderId="9" xfId="97" applyNumberFormat="1" applyFont="1" applyFill="1" applyBorder="1" applyAlignment="1">
      <alignment vertical="center"/>
    </xf>
    <xf numFmtId="9" fontId="19" fillId="2" borderId="9" xfId="99" applyFont="1" applyFill="1" applyBorder="1" applyAlignment="1">
      <alignment vertical="center"/>
    </xf>
    <xf numFmtId="0" fontId="18" fillId="0" borderId="1" xfId="97" applyFont="1" applyBorder="1" applyAlignment="1">
      <alignment horizontal="center" vertical="center"/>
    </xf>
    <xf numFmtId="0" fontId="18" fillId="2" borderId="3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center" vertical="center"/>
    </xf>
    <xf numFmtId="0" fontId="22" fillId="6" borderId="0" xfId="97" applyFont="1" applyFill="1" applyAlignment="1">
      <alignment horizontal="center" vertical="center"/>
    </xf>
    <xf numFmtId="1" fontId="19" fillId="0" borderId="9" xfId="97" applyNumberFormat="1" applyFont="1" applyBorder="1" applyAlignment="1">
      <alignment vertical="center"/>
    </xf>
    <xf numFmtId="0" fontId="19" fillId="0" borderId="0" xfId="98" applyNumberFormat="1" applyFont="1" applyFill="1" applyBorder="1" applyAlignment="1">
      <alignment horizontal="center" vertical="center"/>
    </xf>
    <xf numFmtId="0" fontId="19" fillId="0" borderId="10" xfId="97" applyFont="1" applyBorder="1" applyAlignment="1">
      <alignment horizontal="center" vertical="center"/>
    </xf>
    <xf numFmtId="0" fontId="19" fillId="0" borderId="0" xfId="97" applyFont="1"/>
    <xf numFmtId="0" fontId="23" fillId="2" borderId="9" xfId="97" applyFont="1" applyFill="1" applyBorder="1" applyAlignment="1">
      <alignment horizontal="center" vertical="center"/>
    </xf>
    <xf numFmtId="0" fontId="19" fillId="2" borderId="0" xfId="97" applyFont="1" applyFill="1" applyAlignment="1">
      <alignment horizontal="right" vertical="center"/>
    </xf>
    <xf numFmtId="0" fontId="23" fillId="2" borderId="0" xfId="97" applyFont="1" applyFill="1"/>
    <xf numFmtId="0" fontId="19" fillId="2" borderId="23" xfId="97" applyFont="1" applyFill="1" applyBorder="1" applyAlignment="1">
      <alignment horizontal="center"/>
    </xf>
    <xf numFmtId="0" fontId="19" fillId="2" borderId="24" xfId="97" applyFont="1" applyFill="1" applyBorder="1" applyAlignment="1">
      <alignment horizontal="center" vertical="center"/>
    </xf>
    <xf numFmtId="0" fontId="19" fillId="0" borderId="24" xfId="97" applyFont="1" applyBorder="1" applyAlignment="1">
      <alignment horizontal="center" vertical="center"/>
    </xf>
    <xf numFmtId="0" fontId="19" fillId="2" borderId="25" xfId="97" applyFont="1" applyFill="1" applyBorder="1"/>
    <xf numFmtId="0" fontId="18" fillId="6" borderId="3" xfId="97" applyFont="1" applyFill="1" applyBorder="1" applyAlignment="1">
      <alignment horizontal="center"/>
    </xf>
    <xf numFmtId="0" fontId="19" fillId="2" borderId="0" xfId="97" applyFont="1" applyFill="1" applyAlignment="1">
      <alignment horizontal="left" vertical="center"/>
    </xf>
    <xf numFmtId="0" fontId="22" fillId="6" borderId="1" xfId="97" applyFont="1" applyFill="1" applyBorder="1" applyAlignment="1">
      <alignment horizontal="center" vertical="center"/>
    </xf>
    <xf numFmtId="0" fontId="22" fillId="0" borderId="9" xfId="97" applyFont="1" applyBorder="1" applyAlignment="1">
      <alignment horizontal="left" vertical="center"/>
    </xf>
    <xf numFmtId="0" fontId="20" fillId="2" borderId="9" xfId="97" applyFont="1" applyFill="1" applyBorder="1" applyAlignment="1">
      <alignment horizontal="right" vertical="center"/>
    </xf>
    <xf numFmtId="0" fontId="19" fillId="2" borderId="9" xfId="97" applyFont="1" applyFill="1" applyBorder="1" applyAlignment="1">
      <alignment vertical="top" wrapText="1"/>
    </xf>
    <xf numFmtId="0" fontId="19" fillId="2" borderId="0" xfId="97" applyFont="1" applyFill="1" applyAlignment="1">
      <alignment vertical="top"/>
    </xf>
    <xf numFmtId="0" fontId="19" fillId="2" borderId="9" xfId="97" applyFont="1" applyFill="1" applyBorder="1" applyAlignment="1">
      <alignment horizontal="center" vertical="top" wrapText="1"/>
    </xf>
    <xf numFmtId="0" fontId="19" fillId="2" borderId="0" xfId="97" quotePrefix="1" applyFont="1" applyFill="1" applyAlignment="1">
      <alignment horizontal="center" vertical="center"/>
    </xf>
    <xf numFmtId="0" fontId="21" fillId="2" borderId="10" xfId="97" applyFont="1" applyFill="1" applyBorder="1" applyAlignment="1">
      <alignment horizontal="center" vertical="center"/>
    </xf>
    <xf numFmtId="0" fontId="19" fillId="2" borderId="0" xfId="98" applyNumberFormat="1" applyFont="1" applyFill="1" applyBorder="1" applyAlignment="1">
      <alignment horizontal="left" vertical="center"/>
    </xf>
    <xf numFmtId="0" fontId="18" fillId="0" borderId="0" xfId="97" applyFont="1" applyAlignment="1">
      <alignment horizontal="center"/>
    </xf>
    <xf numFmtId="0" fontId="22" fillId="2" borderId="24" xfId="97" applyFont="1" applyFill="1" applyBorder="1" applyAlignment="1">
      <alignment horizontal="center" vertical="center"/>
    </xf>
    <xf numFmtId="0" fontId="19" fillId="2" borderId="24" xfId="97" applyFont="1" applyFill="1" applyBorder="1" applyAlignment="1">
      <alignment vertical="center" wrapText="1"/>
    </xf>
    <xf numFmtId="0" fontId="19" fillId="2" borderId="24" xfId="97" applyFont="1" applyFill="1" applyBorder="1"/>
    <xf numFmtId="0" fontId="5" fillId="2" borderId="0" xfId="100" applyFill="1"/>
    <xf numFmtId="0" fontId="8" fillId="2" borderId="0" xfId="100" applyFont="1" applyFill="1" applyAlignment="1">
      <alignment horizontal="left"/>
    </xf>
    <xf numFmtId="0" fontId="24" fillId="2" borderId="0" xfId="101" applyFont="1" applyFill="1"/>
    <xf numFmtId="0" fontId="8" fillId="0" borderId="0" xfId="100" applyFont="1"/>
    <xf numFmtId="0" fontId="22" fillId="2" borderId="6" xfId="97" applyFont="1" applyFill="1" applyBorder="1" applyAlignment="1">
      <alignment horizontal="center" vertical="center" wrapText="1"/>
    </xf>
    <xf numFmtId="0" fontId="19" fillId="2" borderId="28" xfId="97" applyFont="1" applyFill="1" applyBorder="1"/>
    <xf numFmtId="0" fontId="22" fillId="2" borderId="6" xfId="97" applyFont="1" applyFill="1" applyBorder="1"/>
    <xf numFmtId="0" fontId="14" fillId="9" borderId="1" xfId="43" applyFont="1" applyFill="1" applyBorder="1" applyAlignment="1">
      <alignment horizontal="center" vertical="center" wrapText="1"/>
    </xf>
    <xf numFmtId="14" fontId="14" fillId="9" borderId="1" xfId="43" applyNumberFormat="1" applyFont="1" applyFill="1" applyBorder="1" applyAlignment="1">
      <alignment horizontal="center" vertical="center" wrapText="1"/>
    </xf>
    <xf numFmtId="0" fontId="15" fillId="0" borderId="1" xfId="43" quotePrefix="1" applyFont="1" applyBorder="1" applyAlignment="1">
      <alignment horizontal="center" vertical="center"/>
    </xf>
    <xf numFmtId="0" fontId="15" fillId="10" borderId="1" xfId="43" quotePrefix="1" applyFont="1" applyFill="1" applyBorder="1" applyAlignment="1">
      <alignment horizontal="center" vertical="center"/>
    </xf>
    <xf numFmtId="0" fontId="14" fillId="0" borderId="1" xfId="43" quotePrefix="1" applyFont="1" applyBorder="1" applyAlignment="1">
      <alignment horizontal="center" vertical="center"/>
    </xf>
    <xf numFmtId="0" fontId="14" fillId="0" borderId="1" xfId="43" quotePrefix="1" applyFont="1" applyBorder="1" applyAlignment="1">
      <alignment horizontal="left" vertical="center" indent="1"/>
    </xf>
    <xf numFmtId="167" fontId="16" fillId="0" borderId="1" xfId="43" applyNumberFormat="1" applyFont="1" applyBorder="1" applyAlignment="1">
      <alignment horizontal="center" vertical="center"/>
    </xf>
    <xf numFmtId="0" fontId="15" fillId="14" borderId="1" xfId="43" quotePrefix="1" applyFont="1" applyFill="1" applyBorder="1" applyAlignment="1">
      <alignment horizontal="center" vertical="center"/>
    </xf>
    <xf numFmtId="0" fontId="12" fillId="0" borderId="1" xfId="43" quotePrefix="1" applyFont="1" applyBorder="1" applyAlignment="1">
      <alignment horizontal="right" vertical="center"/>
    </xf>
    <xf numFmtId="0" fontId="16" fillId="0" borderId="1" xfId="43" applyFont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center" vertical="center"/>
    </xf>
    <xf numFmtId="0" fontId="14" fillId="0" borderId="1" xfId="43" applyFont="1" applyBorder="1" applyAlignment="1">
      <alignment horizontal="left" vertical="center" indent="1"/>
    </xf>
    <xf numFmtId="0" fontId="15" fillId="0" borderId="1" xfId="43" quotePrefix="1" applyFont="1" applyBorder="1" applyAlignment="1">
      <alignment horizontal="left" vertical="center" indent="1"/>
    </xf>
    <xf numFmtId="2" fontId="16" fillId="0" borderId="1" xfId="43" applyNumberFormat="1" applyFont="1" applyBorder="1" applyAlignment="1">
      <alignment horizontal="center" vertical="center"/>
    </xf>
    <xf numFmtId="166" fontId="16" fillId="0" borderId="1" xfId="43" applyNumberFormat="1" applyFont="1" applyBorder="1" applyAlignment="1">
      <alignment horizontal="center" vertical="center"/>
    </xf>
    <xf numFmtId="0" fontId="15" fillId="0" borderId="1" xfId="43" applyFont="1" applyBorder="1" applyAlignment="1">
      <alignment horizontal="center" vertical="center"/>
    </xf>
    <xf numFmtId="0" fontId="31" fillId="0" borderId="0" xfId="103" applyFont="1">
      <alignment vertical="center"/>
    </xf>
    <xf numFmtId="0" fontId="15" fillId="6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left" vertical="center" indent="1"/>
    </xf>
    <xf numFmtId="0" fontId="14" fillId="2" borderId="1" xfId="43" quotePrefix="1" applyFont="1" applyFill="1" applyBorder="1" applyAlignment="1">
      <alignment horizontal="left" vertical="center" indent="1"/>
    </xf>
    <xf numFmtId="0" fontId="16" fillId="2" borderId="1" xfId="43" applyFont="1" applyFill="1" applyBorder="1" applyAlignment="1">
      <alignment horizontal="center" vertical="center"/>
    </xf>
    <xf numFmtId="2" fontId="16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center" vertical="center"/>
    </xf>
    <xf numFmtId="2" fontId="14" fillId="2" borderId="1" xfId="43" quotePrefix="1" applyNumberFormat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left" vertical="center" indent="3"/>
    </xf>
    <xf numFmtId="166" fontId="17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vertical="center"/>
    </xf>
    <xf numFmtId="0" fontId="15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left" vertical="center" indent="1"/>
    </xf>
    <xf numFmtId="167" fontId="16" fillId="15" borderId="1" xfId="43" applyNumberFormat="1" applyFont="1" applyFill="1" applyBorder="1" applyAlignment="1">
      <alignment horizontal="center" vertical="center"/>
    </xf>
    <xf numFmtId="0" fontId="15" fillId="15" borderId="0" xfId="43" applyFont="1" applyFill="1" applyAlignment="1">
      <alignment horizontal="center" vertical="center"/>
    </xf>
    <xf numFmtId="2" fontId="14" fillId="15" borderId="1" xfId="43" quotePrefix="1" applyNumberFormat="1" applyFont="1" applyFill="1" applyBorder="1" applyAlignment="1">
      <alignment horizontal="center" vertical="center"/>
    </xf>
    <xf numFmtId="0" fontId="15" fillId="11" borderId="1" xfId="43" quotePrefix="1" applyFont="1" applyFill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left" vertical="center" indent="1"/>
    </xf>
    <xf numFmtId="166" fontId="16" fillId="11" borderId="1" xfId="43" applyNumberFormat="1" applyFont="1" applyFill="1" applyBorder="1" applyAlignment="1">
      <alignment horizontal="center" vertical="center"/>
    </xf>
    <xf numFmtId="0" fontId="15" fillId="11" borderId="0" xfId="43" applyFont="1" applyFill="1" applyAlignment="1">
      <alignment horizontal="center" vertical="center"/>
    </xf>
    <xf numFmtId="0" fontId="19" fillId="2" borderId="32" xfId="97" applyFont="1" applyFill="1" applyBorder="1" applyAlignment="1">
      <alignment horizontal="left" vertical="center"/>
    </xf>
    <xf numFmtId="0" fontId="19" fillId="3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2" fillId="0" borderId="24" xfId="97" applyFont="1" applyBorder="1" applyAlignment="1">
      <alignment vertical="center"/>
    </xf>
    <xf numFmtId="0" fontId="14" fillId="2" borderId="1" xfId="43" quotePrefix="1" applyFont="1" applyFill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left" vertical="center" indent="1"/>
    </xf>
    <xf numFmtId="0" fontId="12" fillId="2" borderId="0" xfId="43" applyFont="1" applyFill="1"/>
    <xf numFmtId="0" fontId="12" fillId="2" borderId="0" xfId="43" applyFont="1" applyFill="1" applyAlignment="1">
      <alignment horizontal="left" indent="1"/>
    </xf>
    <xf numFmtId="0" fontId="19" fillId="3" borderId="10" xfId="97" applyFont="1" applyFill="1" applyBorder="1"/>
    <xf numFmtId="0" fontId="22" fillId="3" borderId="9" xfId="97" applyFont="1" applyFill="1" applyBorder="1" applyAlignment="1">
      <alignment horizontal="center" vertical="center"/>
    </xf>
    <xf numFmtId="0" fontId="34" fillId="0" borderId="1" xfId="97" applyFont="1" applyBorder="1" applyAlignment="1">
      <alignment horizontal="center" vertical="center"/>
    </xf>
    <xf numFmtId="0" fontId="19" fillId="2" borderId="0" xfId="97" applyFont="1" applyFill="1" applyAlignment="1">
      <alignment horizontal="left"/>
    </xf>
    <xf numFmtId="167" fontId="16" fillId="2" borderId="1" xfId="43" applyNumberFormat="1" applyFont="1" applyFill="1" applyBorder="1" applyAlignment="1">
      <alignment horizontal="center" vertical="center"/>
    </xf>
    <xf numFmtId="0" fontId="15" fillId="2" borderId="0" xfId="43" applyFont="1" applyFill="1" applyAlignment="1">
      <alignment horizontal="center" vertical="center"/>
    </xf>
    <xf numFmtId="0" fontId="22" fillId="2" borderId="1" xfId="97" applyFont="1" applyFill="1" applyBorder="1" applyAlignment="1">
      <alignment horizontal="center" vertical="center"/>
    </xf>
    <xf numFmtId="0" fontId="28" fillId="0" borderId="1" xfId="97" applyFont="1" applyBorder="1" applyAlignment="1">
      <alignment horizontal="center" vertical="center"/>
    </xf>
    <xf numFmtId="0" fontId="19" fillId="2" borderId="23" xfId="97" applyFont="1" applyFill="1" applyBorder="1" applyAlignment="1">
      <alignment horizontal="center" vertical="center"/>
    </xf>
    <xf numFmtId="0" fontId="22" fillId="2" borderId="24" xfId="97" applyFont="1" applyFill="1" applyBorder="1" applyAlignment="1">
      <alignment vertical="center"/>
    </xf>
    <xf numFmtId="0" fontId="18" fillId="2" borderId="1" xfId="97" applyFont="1" applyFill="1" applyBorder="1" applyAlignment="1">
      <alignment horizontal="center"/>
    </xf>
    <xf numFmtId="0" fontId="15" fillId="2" borderId="1" xfId="43" applyFont="1" applyFill="1" applyBorder="1" applyAlignment="1">
      <alignment horizontal="left" vertical="center" indent="1"/>
    </xf>
    <xf numFmtId="0" fontId="15" fillId="11" borderId="1" xfId="43" quotePrefix="1" applyFont="1" applyFill="1" applyBorder="1" applyAlignment="1">
      <alignment horizontal="left" vertical="center" indent="1"/>
    </xf>
    <xf numFmtId="0" fontId="15" fillId="16" borderId="1" xfId="43" quotePrefix="1" applyFont="1" applyFill="1" applyBorder="1" applyAlignment="1">
      <alignment horizontal="center" vertical="center"/>
    </xf>
    <xf numFmtId="0" fontId="15" fillId="16" borderId="1" xfId="43" quotePrefix="1" applyFont="1" applyFill="1" applyBorder="1" applyAlignment="1">
      <alignment horizontal="left" vertical="center" indent="1"/>
    </xf>
    <xf numFmtId="0" fontId="15" fillId="17" borderId="1" xfId="43" quotePrefix="1" applyFont="1" applyFill="1" applyBorder="1" applyAlignment="1">
      <alignment horizontal="center" vertical="center"/>
    </xf>
    <xf numFmtId="0" fontId="11" fillId="2" borderId="0" xfId="97" applyFont="1" applyFill="1"/>
    <xf numFmtId="0" fontId="38" fillId="2" borderId="0" xfId="97" applyFont="1" applyFill="1"/>
    <xf numFmtId="0" fontId="39" fillId="0" borderId="1" xfId="0" applyFont="1" applyBorder="1" applyAlignment="1">
      <alignment horizontal="center" vertical="center"/>
    </xf>
    <xf numFmtId="0" fontId="28" fillId="0" borderId="0" xfId="97" applyFont="1" applyAlignment="1">
      <alignment horizontal="center" vertical="center"/>
    </xf>
    <xf numFmtId="0" fontId="18" fillId="0" borderId="0" xfId="97" applyFont="1" applyAlignment="1">
      <alignment horizontal="center" vertical="center"/>
    </xf>
    <xf numFmtId="0" fontId="18" fillId="2" borderId="0" xfId="97" applyFont="1" applyFill="1" applyAlignment="1">
      <alignment horizontal="center"/>
    </xf>
    <xf numFmtId="0" fontId="22" fillId="3" borderId="0" xfId="97" applyFont="1" applyFill="1"/>
    <xf numFmtId="0" fontId="13" fillId="0" borderId="1" xfId="43" quotePrefix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center" vertical="center"/>
    </xf>
    <xf numFmtId="0" fontId="12" fillId="0" borderId="0" xfId="43" applyFont="1" applyAlignment="1">
      <alignment horizontal="center"/>
    </xf>
    <xf numFmtId="0" fontId="10" fillId="2" borderId="0" xfId="62" applyFont="1" applyFill="1"/>
    <xf numFmtId="0" fontId="19" fillId="2" borderId="0" xfId="62" applyFont="1" applyFill="1"/>
    <xf numFmtId="16" fontId="19" fillId="2" borderId="0" xfId="97" quotePrefix="1" applyNumberFormat="1" applyFont="1" applyFill="1" applyAlignment="1">
      <alignment horizontal="center"/>
    </xf>
    <xf numFmtId="0" fontId="19" fillId="2" borderId="0" xfId="97" quotePrefix="1" applyFont="1" applyFill="1" applyAlignment="1">
      <alignment horizontal="center"/>
    </xf>
    <xf numFmtId="0" fontId="18" fillId="8" borderId="1" xfId="97" applyFont="1" applyFill="1" applyBorder="1" applyAlignment="1">
      <alignment horizontal="center"/>
    </xf>
    <xf numFmtId="0" fontId="18" fillId="8" borderId="3" xfId="97" applyFont="1" applyFill="1" applyBorder="1" applyAlignment="1">
      <alignment horizontal="center"/>
    </xf>
    <xf numFmtId="0" fontId="13" fillId="2" borderId="1" xfId="43" quotePrefix="1" applyFont="1" applyFill="1" applyBorder="1" applyAlignment="1">
      <alignment horizontal="center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41" xfId="97" applyFont="1" applyFill="1" applyBorder="1"/>
    <xf numFmtId="0" fontId="19" fillId="2" borderId="46" xfId="97" applyFont="1" applyFill="1" applyBorder="1"/>
    <xf numFmtId="16" fontId="19" fillId="2" borderId="0" xfId="97" quotePrefix="1" applyNumberFormat="1" applyFont="1" applyFill="1"/>
    <xf numFmtId="0" fontId="19" fillId="2" borderId="0" xfId="97" quotePrefix="1" applyFont="1" applyFill="1"/>
    <xf numFmtId="166" fontId="19" fillId="2" borderId="0" xfId="97" applyNumberFormat="1" applyFont="1" applyFill="1"/>
    <xf numFmtId="0" fontId="22" fillId="0" borderId="0" xfId="97" applyFont="1" applyAlignment="1">
      <alignment horizontal="center" vertical="center"/>
    </xf>
    <xf numFmtId="0" fontId="19" fillId="2" borderId="9" xfId="97" applyFont="1" applyFill="1" applyBorder="1" applyAlignment="1">
      <alignment vertical="center"/>
    </xf>
    <xf numFmtId="0" fontId="26" fillId="0" borderId="0" xfId="97" applyFont="1" applyAlignment="1">
      <alignment vertical="center"/>
    </xf>
    <xf numFmtId="0" fontId="22" fillId="6" borderId="24" xfId="97" applyFont="1" applyFill="1" applyBorder="1" applyAlignment="1">
      <alignment horizontal="center" vertical="center"/>
    </xf>
    <xf numFmtId="0" fontId="26" fillId="0" borderId="0" xfId="97" applyFont="1" applyAlignment="1">
      <alignment horizontal="center" vertical="center"/>
    </xf>
    <xf numFmtId="0" fontId="26" fillId="2" borderId="0" xfId="97" applyFont="1" applyFill="1" applyAlignment="1">
      <alignment vertical="center"/>
    </xf>
    <xf numFmtId="0" fontId="22" fillId="2" borderId="0" xfId="97" applyFont="1" applyFill="1" applyAlignment="1">
      <alignment vertical="center"/>
    </xf>
    <xf numFmtId="166" fontId="15" fillId="2" borderId="1" xfId="43" quotePrefix="1" applyNumberFormat="1" applyFont="1" applyFill="1" applyBorder="1" applyAlignment="1">
      <alignment horizontal="left" vertical="center" indent="1"/>
    </xf>
    <xf numFmtId="166" fontId="15" fillId="2" borderId="1" xfId="43" quotePrefix="1" applyNumberFormat="1" applyFont="1" applyFill="1" applyBorder="1" applyAlignment="1">
      <alignment horizontal="center" vertical="center"/>
    </xf>
    <xf numFmtId="166" fontId="39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12" fillId="2" borderId="0" xfId="43" applyFont="1" applyFill="1" applyAlignment="1">
      <alignment horizontal="center"/>
    </xf>
    <xf numFmtId="0" fontId="15" fillId="0" borderId="0" xfId="43" quotePrefix="1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6" fontId="13" fillId="2" borderId="1" xfId="0" quotePrefix="1" applyNumberFormat="1" applyFont="1" applyFill="1" applyBorder="1" applyAlignment="1">
      <alignment horizontal="center" vertical="center"/>
    </xf>
    <xf numFmtId="15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166" fontId="12" fillId="2" borderId="1" xfId="0" applyNumberFormat="1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7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/>
    <xf numFmtId="0" fontId="12" fillId="0" borderId="0" xfId="0" applyFont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/>
    <xf numFmtId="0" fontId="12" fillId="2" borderId="0" xfId="0" applyFont="1" applyFill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12" fillId="0" borderId="2" xfId="0" applyFont="1" applyBorder="1"/>
    <xf numFmtId="14" fontId="12" fillId="0" borderId="1" xfId="0" quotePrefix="1" applyNumberFormat="1" applyFont="1" applyBorder="1" applyAlignment="1">
      <alignment horizontal="center" vertical="center"/>
    </xf>
    <xf numFmtId="14" fontId="12" fillId="2" borderId="1" xfId="0" quotePrefix="1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17" fontId="12" fillId="2" borderId="1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 applyAlignment="1">
      <alignment horizontal="center" vertical="center"/>
    </xf>
    <xf numFmtId="0" fontId="41" fillId="2" borderId="1" xfId="0" applyFont="1" applyFill="1" applyBorder="1"/>
    <xf numFmtId="0" fontId="41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4" fontId="12" fillId="2" borderId="2" xfId="0" quotePrefix="1" applyNumberFormat="1" applyFont="1" applyFill="1" applyBorder="1" applyAlignment="1">
      <alignment horizontal="center" vertical="center"/>
    </xf>
    <xf numFmtId="15" fontId="12" fillId="2" borderId="2" xfId="0" applyNumberFormat="1" applyFont="1" applyFill="1" applyBorder="1" applyAlignment="1">
      <alignment horizontal="center" vertical="center"/>
    </xf>
    <xf numFmtId="166" fontId="12" fillId="2" borderId="2" xfId="0" applyNumberFormat="1" applyFont="1" applyFill="1" applyBorder="1" applyAlignment="1">
      <alignment horizontal="center" vertical="center"/>
    </xf>
    <xf numFmtId="2" fontId="12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/>
    <xf numFmtId="17" fontId="12" fillId="2" borderId="2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2" borderId="1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17" fillId="2" borderId="1" xfId="0" applyFont="1" applyFill="1" applyBorder="1"/>
    <xf numFmtId="0" fontId="16" fillId="2" borderId="1" xfId="0" applyFont="1" applyFill="1" applyBorder="1"/>
    <xf numFmtId="0" fontId="12" fillId="6" borderId="1" xfId="0" applyFont="1" applyFill="1" applyBorder="1" applyAlignment="1">
      <alignment horizontal="center" vertical="center"/>
    </xf>
    <xf numFmtId="14" fontId="12" fillId="6" borderId="1" xfId="0" quotePrefix="1" applyNumberFormat="1" applyFont="1" applyFill="1" applyBorder="1" applyAlignment="1">
      <alignment horizontal="center" vertical="center"/>
    </xf>
    <xf numFmtId="15" fontId="12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166" fontId="12" fillId="6" borderId="1" xfId="0" applyNumberFormat="1" applyFont="1" applyFill="1" applyBorder="1" applyAlignment="1">
      <alignment horizontal="center" vertical="center"/>
    </xf>
    <xf numFmtId="2" fontId="12" fillId="6" borderId="1" xfId="0" applyNumberFormat="1" applyFont="1" applyFill="1" applyBorder="1" applyAlignment="1">
      <alignment horizontal="center" vertical="center"/>
    </xf>
    <xf numFmtId="17" fontId="12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4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166" fontId="0" fillId="6" borderId="1" xfId="0" applyNumberForma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4" fillId="19" borderId="1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horizontal="center" vertical="center" wrapText="1"/>
    </xf>
    <xf numFmtId="1" fontId="44" fillId="20" borderId="3" xfId="0" applyNumberFormat="1" applyFont="1" applyFill="1" applyBorder="1" applyAlignment="1">
      <alignment horizontal="center" vertical="center" wrapText="1"/>
    </xf>
    <xf numFmtId="0" fontId="45" fillId="20" borderId="3" xfId="0" applyFont="1" applyFill="1" applyBorder="1" applyAlignment="1">
      <alignment horizontal="center" vertical="center" wrapText="1"/>
    </xf>
    <xf numFmtId="0" fontId="44" fillId="20" borderId="1" xfId="0" applyFont="1" applyFill="1" applyBorder="1" applyAlignment="1">
      <alignment vertical="center" wrapText="1"/>
    </xf>
    <xf numFmtId="0" fontId="44" fillId="20" borderId="1" xfId="0" applyFont="1" applyFill="1" applyBorder="1" applyAlignment="1">
      <alignment horizontal="center" vertical="center" wrapText="1"/>
    </xf>
    <xf numFmtId="1" fontId="44" fillId="20" borderId="1" xfId="0" applyNumberFormat="1" applyFont="1" applyFill="1" applyBorder="1" applyAlignment="1">
      <alignment horizontal="center" vertical="center" wrapText="1"/>
    </xf>
    <xf numFmtId="0" fontId="45" fillId="20" borderId="1" xfId="0" applyFont="1" applyFill="1" applyBorder="1" applyAlignment="1">
      <alignment horizontal="center" vertical="center" wrapText="1"/>
    </xf>
    <xf numFmtId="0" fontId="44" fillId="21" borderId="1" xfId="0" applyFont="1" applyFill="1" applyBorder="1" applyAlignment="1">
      <alignment vertical="center" wrapText="1"/>
    </xf>
    <xf numFmtId="0" fontId="44" fillId="21" borderId="1" xfId="0" applyFont="1" applyFill="1" applyBorder="1" applyAlignment="1">
      <alignment horizontal="center" vertical="center" wrapText="1"/>
    </xf>
    <xf numFmtId="1" fontId="44" fillId="21" borderId="1" xfId="0" applyNumberFormat="1" applyFont="1" applyFill="1" applyBorder="1" applyAlignment="1">
      <alignment horizontal="center" vertical="center" wrapText="1"/>
    </xf>
    <xf numFmtId="0" fontId="45" fillId="21" borderId="1" xfId="0" applyFont="1" applyFill="1" applyBorder="1" applyAlignment="1">
      <alignment vertical="center" wrapText="1"/>
    </xf>
    <xf numFmtId="0" fontId="45" fillId="21" borderId="1" xfId="0" applyFont="1" applyFill="1" applyBorder="1" applyAlignment="1">
      <alignment horizontal="center" vertical="center" wrapText="1"/>
    </xf>
    <xf numFmtId="1" fontId="45" fillId="21" borderId="1" xfId="0" applyNumberFormat="1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vertical="center" wrapText="1"/>
    </xf>
    <xf numFmtId="0" fontId="47" fillId="21" borderId="1" xfId="0" applyFont="1" applyFill="1" applyBorder="1" applyAlignment="1">
      <alignment horizontal="center" vertical="center" wrapText="1"/>
    </xf>
    <xf numFmtId="1" fontId="46" fillId="21" borderId="1" xfId="0" applyNumberFormat="1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horizontal="center" vertical="center" wrapText="1"/>
    </xf>
    <xf numFmtId="0" fontId="44" fillId="22" borderId="1" xfId="0" applyFont="1" applyFill="1" applyBorder="1" applyAlignment="1">
      <alignment vertical="center" wrapText="1"/>
    </xf>
    <xf numFmtId="0" fontId="44" fillId="22" borderId="1" xfId="0" applyFont="1" applyFill="1" applyBorder="1" applyAlignment="1">
      <alignment horizontal="center" vertical="center" wrapText="1"/>
    </xf>
    <xf numFmtId="0" fontId="45" fillId="22" borderId="1" xfId="0" applyFont="1" applyFill="1" applyBorder="1" applyAlignment="1">
      <alignment vertical="center" wrapText="1"/>
    </xf>
    <xf numFmtId="0" fontId="45" fillId="22" borderId="1" xfId="0" applyFont="1" applyFill="1" applyBorder="1" applyAlignment="1">
      <alignment horizontal="center" vertical="center" wrapText="1"/>
    </xf>
    <xf numFmtId="0" fontId="44" fillId="23" borderId="1" xfId="0" applyFont="1" applyFill="1" applyBorder="1" applyAlignment="1">
      <alignment vertical="center" wrapText="1"/>
    </xf>
    <xf numFmtId="0" fontId="44" fillId="23" borderId="1" xfId="0" applyFont="1" applyFill="1" applyBorder="1" applyAlignment="1">
      <alignment horizontal="center" vertical="center" wrapText="1"/>
    </xf>
    <xf numFmtId="1" fontId="44" fillId="23" borderId="1" xfId="0" applyNumberFormat="1" applyFont="1" applyFill="1" applyBorder="1" applyAlignment="1">
      <alignment horizontal="center" vertical="center" wrapText="1"/>
    </xf>
    <xf numFmtId="166" fontId="44" fillId="23" borderId="1" xfId="0" applyNumberFormat="1" applyFont="1" applyFill="1" applyBorder="1" applyAlignment="1">
      <alignment horizontal="center" vertical="center" wrapText="1"/>
    </xf>
    <xf numFmtId="9" fontId="44" fillId="23" borderId="1" xfId="131" applyFont="1" applyFill="1" applyBorder="1" applyAlignment="1">
      <alignment horizontal="center" vertical="center" wrapText="1"/>
    </xf>
    <xf numFmtId="9" fontId="44" fillId="23" borderId="1" xfId="0" applyNumberFormat="1" applyFont="1" applyFill="1" applyBorder="1" applyAlignment="1">
      <alignment horizontal="center" vertical="center" wrapText="1"/>
    </xf>
    <xf numFmtId="0" fontId="45" fillId="23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vertical="center" wrapText="1"/>
    </xf>
    <xf numFmtId="0" fontId="47" fillId="22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horizontal="center" vertical="center" wrapText="1"/>
    </xf>
    <xf numFmtId="0" fontId="45" fillId="23" borderId="1" xfId="0" applyFont="1" applyFill="1" applyBorder="1" applyAlignment="1">
      <alignment horizontal="left" vertical="center" wrapText="1"/>
    </xf>
    <xf numFmtId="1" fontId="45" fillId="20" borderId="3" xfId="0" applyNumberFormat="1" applyFont="1" applyFill="1" applyBorder="1" applyAlignment="1">
      <alignment horizontal="center" vertical="center" wrapText="1"/>
    </xf>
    <xf numFmtId="0" fontId="0" fillId="6" borderId="1" xfId="0" applyFill="1" applyBorder="1"/>
    <xf numFmtId="1" fontId="10" fillId="0" borderId="1" xfId="0" applyNumberFormat="1" applyFont="1" applyBorder="1" applyAlignment="1">
      <alignment horizontal="center" vertical="center"/>
    </xf>
    <xf numFmtId="0" fontId="12" fillId="6" borderId="1" xfId="0" applyFont="1" applyFill="1" applyBorder="1"/>
    <xf numFmtId="0" fontId="0" fillId="2" borderId="1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1" fontId="11" fillId="0" borderId="0" xfId="0" applyNumberFormat="1" applyFont="1"/>
    <xf numFmtId="0" fontId="44" fillId="2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8" fillId="26" borderId="52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 wrapText="1"/>
    </xf>
    <xf numFmtId="0" fontId="8" fillId="26" borderId="54" xfId="79" applyFont="1" applyFill="1" applyBorder="1" applyAlignment="1">
      <alignment horizontal="center" vertical="center" wrapText="1"/>
    </xf>
    <xf numFmtId="0" fontId="8" fillId="26" borderId="5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8" fillId="27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66" fontId="0" fillId="28" borderId="3" xfId="0" applyNumberFormat="1" applyFill="1" applyBorder="1" applyAlignment="1">
      <alignment horizontal="center" vertical="center"/>
    </xf>
    <xf numFmtId="0" fontId="0" fillId="28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8" fillId="27" borderId="1" xfId="79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66" fontId="0" fillId="28" borderId="1" xfId="0" applyNumberForma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8" xfId="0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166" fontId="0" fillId="2" borderId="3" xfId="0" applyNumberForma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66" fontId="0" fillId="6" borderId="3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left" wrapText="1"/>
    </xf>
    <xf numFmtId="0" fontId="8" fillId="2" borderId="2" xfId="0" applyFont="1" applyFill="1" applyBorder="1" applyAlignment="1">
      <alignment horizontal="center" vertical="center"/>
    </xf>
    <xf numFmtId="166" fontId="0" fillId="2" borderId="8" xfId="0" applyNumberForma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left" vertical="center"/>
    </xf>
    <xf numFmtId="0" fontId="0" fillId="2" borderId="0" xfId="0" applyFill="1"/>
    <xf numFmtId="0" fontId="0" fillId="6" borderId="3" xfId="0" applyFill="1" applyBorder="1"/>
    <xf numFmtId="1" fontId="0" fillId="6" borderId="1" xfId="0" applyNumberFormat="1" applyFill="1" applyBorder="1" applyAlignment="1">
      <alignment horizontal="center"/>
    </xf>
    <xf numFmtId="2" fontId="8" fillId="28" borderId="2" xfId="0" applyNumberFormat="1" applyFont="1" applyFill="1" applyBorder="1" applyAlignment="1">
      <alignment horizontal="center" vertical="center"/>
    </xf>
    <xf numFmtId="0" fontId="10" fillId="25" borderId="0" xfId="0" applyFont="1" applyFill="1" applyAlignment="1">
      <alignment vertical="center"/>
    </xf>
    <xf numFmtId="0" fontId="10" fillId="25" borderId="24" xfId="0" applyFont="1" applyFill="1" applyBorder="1" applyAlignment="1">
      <alignment vertical="center"/>
    </xf>
    <xf numFmtId="0" fontId="8" fillId="6" borderId="1" xfId="79" applyFont="1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/>
    </xf>
    <xf numFmtId="15" fontId="0" fillId="6" borderId="1" xfId="0" applyNumberForma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0" fontId="10" fillId="6" borderId="24" xfId="97" applyFont="1" applyFill="1" applyBorder="1" applyAlignment="1">
      <alignment vertical="center"/>
    </xf>
    <xf numFmtId="14" fontId="0" fillId="2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45" fillId="18" borderId="1" xfId="0" applyFont="1" applyFill="1" applyBorder="1" applyAlignment="1">
      <alignment horizontal="center" vertical="center"/>
    </xf>
    <xf numFmtId="0" fontId="45" fillId="18" borderId="1" xfId="0" applyFont="1" applyFill="1" applyBorder="1" applyAlignment="1">
      <alignment vertical="center"/>
    </xf>
    <xf numFmtId="0" fontId="45" fillId="18" borderId="7" xfId="0" applyFont="1" applyFill="1" applyBorder="1" applyAlignment="1">
      <alignment horizontal="right" vertical="center"/>
    </xf>
    <xf numFmtId="0" fontId="45" fillId="18" borderId="6" xfId="0" applyFont="1" applyFill="1" applyBorder="1" applyAlignment="1">
      <alignment horizontal="right" vertical="center"/>
    </xf>
    <xf numFmtId="0" fontId="45" fillId="18" borderId="12" xfId="0" applyFont="1" applyFill="1" applyBorder="1" applyAlignment="1">
      <alignment horizontal="right" vertical="center"/>
    </xf>
    <xf numFmtId="0" fontId="45" fillId="18" borderId="1" xfId="0" applyFont="1" applyFill="1" applyBorder="1" applyAlignment="1">
      <alignment horizontal="right"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30" fillId="2" borderId="32" xfId="97" applyFont="1" applyFill="1" applyBorder="1" applyAlignment="1">
      <alignment horizontal="center"/>
    </xf>
    <xf numFmtId="0" fontId="30" fillId="2" borderId="33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/>
    </xf>
    <xf numFmtId="0" fontId="24" fillId="2" borderId="18" xfId="33" applyFont="1" applyFill="1" applyBorder="1" applyAlignment="1">
      <alignment horizontal="center" vertical="center"/>
    </xf>
    <xf numFmtId="0" fontId="24" fillId="2" borderId="11" xfId="33" applyFont="1" applyFill="1" applyBorder="1" applyAlignment="1">
      <alignment horizontal="center" vertical="center"/>
    </xf>
    <xf numFmtId="0" fontId="24" fillId="2" borderId="21" xfId="33" applyFont="1" applyFill="1" applyBorder="1" applyAlignment="1">
      <alignment horizontal="center" vertical="center"/>
    </xf>
    <xf numFmtId="0" fontId="24" fillId="2" borderId="13" xfId="33" applyFont="1" applyFill="1" applyBorder="1" applyAlignment="1">
      <alignment horizontal="center" vertical="center"/>
    </xf>
    <xf numFmtId="0" fontId="24" fillId="2" borderId="20" xfId="33" applyFont="1" applyFill="1" applyBorder="1" applyAlignment="1">
      <alignment horizontal="center" vertical="center"/>
    </xf>
    <xf numFmtId="0" fontId="24" fillId="2" borderId="17" xfId="33" applyFont="1" applyFill="1" applyBorder="1" applyAlignment="1">
      <alignment horizontal="center" vertical="center"/>
    </xf>
    <xf numFmtId="0" fontId="24" fillId="2" borderId="1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 vertical="center"/>
    </xf>
    <xf numFmtId="166" fontId="24" fillId="2" borderId="6" xfId="33" applyNumberFormat="1" applyFont="1" applyFill="1" applyBorder="1" applyAlignment="1">
      <alignment horizontal="center" vertical="center"/>
    </xf>
    <xf numFmtId="166" fontId="24" fillId="2" borderId="12" xfId="33" applyNumberFormat="1" applyFont="1" applyFill="1" applyBorder="1" applyAlignment="1">
      <alignment horizontal="center" vertical="center"/>
    </xf>
    <xf numFmtId="0" fontId="24" fillId="2" borderId="7" xfId="33" applyFont="1" applyFill="1" applyBorder="1" applyAlignment="1">
      <alignment horizontal="center"/>
    </xf>
    <xf numFmtId="0" fontId="24" fillId="2" borderId="12" xfId="33" applyFont="1" applyFill="1" applyBorder="1" applyAlignment="1">
      <alignment horizontal="center"/>
    </xf>
    <xf numFmtId="0" fontId="24" fillId="2" borderId="7" xfId="33" applyFont="1" applyFill="1" applyBorder="1" applyAlignment="1">
      <alignment horizontal="center" vertical="center"/>
    </xf>
    <xf numFmtId="0" fontId="24" fillId="2" borderId="6" xfId="33" applyFont="1" applyFill="1" applyBorder="1" applyAlignment="1">
      <alignment horizontal="center" vertical="center"/>
    </xf>
    <xf numFmtId="0" fontId="24" fillId="2" borderId="12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/>
    </xf>
    <xf numFmtId="166" fontId="24" fillId="2" borderId="12" xfId="33" applyNumberFormat="1" applyFont="1" applyFill="1" applyBorder="1" applyAlignment="1">
      <alignment horizontal="center"/>
    </xf>
    <xf numFmtId="0" fontId="24" fillId="2" borderId="1" xfId="33" applyFont="1" applyFill="1" applyBorder="1" applyAlignment="1">
      <alignment horizontal="center"/>
    </xf>
    <xf numFmtId="2" fontId="24" fillId="2" borderId="1" xfId="33" applyNumberFormat="1" applyFont="1" applyFill="1" applyBorder="1" applyAlignment="1">
      <alignment horizontal="center"/>
    </xf>
    <xf numFmtId="0" fontId="19" fillId="2" borderId="0" xfId="97" applyFont="1" applyFill="1" applyAlignment="1">
      <alignment horizontal="center" vertical="center"/>
    </xf>
    <xf numFmtId="166" fontId="24" fillId="2" borderId="1" xfId="33" applyNumberFormat="1" applyFont="1" applyFill="1" applyBorder="1" applyAlignment="1">
      <alignment horizontal="center" vertical="center"/>
    </xf>
    <xf numFmtId="0" fontId="10" fillId="0" borderId="24" xfId="97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0" fontId="36" fillId="2" borderId="34" xfId="97" applyFont="1" applyFill="1" applyBorder="1" applyAlignment="1">
      <alignment horizontal="center"/>
    </xf>
    <xf numFmtId="0" fontId="36" fillId="2" borderId="35" xfId="97" applyFont="1" applyFill="1" applyBorder="1" applyAlignment="1">
      <alignment horizontal="center"/>
    </xf>
    <xf numFmtId="0" fontId="36" fillId="2" borderId="36" xfId="97" applyFont="1" applyFill="1" applyBorder="1" applyAlignment="1">
      <alignment horizontal="center"/>
    </xf>
    <xf numFmtId="0" fontId="35" fillId="17" borderId="0" xfId="97" applyFont="1" applyFill="1" applyAlignment="1">
      <alignment horizontal="center"/>
    </xf>
    <xf numFmtId="0" fontId="36" fillId="2" borderId="1" xfId="97" applyFont="1" applyFill="1" applyBorder="1" applyAlignment="1">
      <alignment horizontal="center"/>
    </xf>
    <xf numFmtId="0" fontId="37" fillId="0" borderId="26" xfId="0" applyFont="1" applyBorder="1" applyAlignment="1">
      <alignment horizontal="center" vertical="center"/>
    </xf>
    <xf numFmtId="0" fontId="19" fillId="2" borderId="32" xfId="97" applyFont="1" applyFill="1" applyBorder="1" applyAlignment="1">
      <alignment horizontal="left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38" xfId="97" applyFont="1" applyFill="1" applyBorder="1" applyAlignment="1">
      <alignment horizontal="center"/>
    </xf>
    <xf numFmtId="0" fontId="19" fillId="2" borderId="39" xfId="97" applyFont="1" applyFill="1" applyBorder="1" applyAlignment="1">
      <alignment horizontal="center"/>
    </xf>
    <xf numFmtId="0" fontId="22" fillId="13" borderId="7" xfId="101" applyFont="1" applyFill="1" applyBorder="1" applyAlignment="1">
      <alignment horizontal="center"/>
    </xf>
    <xf numFmtId="0" fontId="22" fillId="13" borderId="6" xfId="101" applyFont="1" applyFill="1" applyBorder="1" applyAlignment="1">
      <alignment horizontal="center"/>
    </xf>
    <xf numFmtId="0" fontId="22" fillId="13" borderId="12" xfId="101" applyFont="1" applyFill="1" applyBorder="1" applyAlignment="1">
      <alignment horizontal="center"/>
    </xf>
    <xf numFmtId="0" fontId="19" fillId="2" borderId="40" xfId="97" applyFont="1" applyFill="1" applyBorder="1" applyAlignment="1">
      <alignment horizontal="left" vertical="center"/>
    </xf>
    <xf numFmtId="0" fontId="19" fillId="2" borderId="41" xfId="97" applyFont="1" applyFill="1" applyBorder="1" applyAlignment="1">
      <alignment horizontal="left" vertical="center"/>
    </xf>
    <xf numFmtId="0" fontId="16" fillId="2" borderId="20" xfId="101" applyFont="1" applyFill="1" applyBorder="1" applyAlignment="1">
      <alignment horizontal="center"/>
    </xf>
    <xf numFmtId="0" fontId="22" fillId="2" borderId="18" xfId="97" applyFont="1" applyFill="1" applyBorder="1" applyAlignment="1">
      <alignment horizontal="center" vertical="center"/>
    </xf>
    <xf numFmtId="0" fontId="22" fillId="2" borderId="21" xfId="97" applyFont="1" applyFill="1" applyBorder="1" applyAlignment="1">
      <alignment horizontal="center" vertical="center"/>
    </xf>
    <xf numFmtId="0" fontId="22" fillId="2" borderId="13" xfId="97" applyFont="1" applyFill="1" applyBorder="1" applyAlignment="1">
      <alignment horizontal="center" vertical="center"/>
    </xf>
    <xf numFmtId="0" fontId="22" fillId="2" borderId="17" xfId="97" applyFont="1" applyFill="1" applyBorder="1" applyAlignment="1">
      <alignment horizontal="center" vertical="center"/>
    </xf>
    <xf numFmtId="0" fontId="22" fillId="2" borderId="18" xfId="97" applyFont="1" applyFill="1" applyBorder="1" applyAlignment="1">
      <alignment horizontal="center" vertical="center" wrapText="1"/>
    </xf>
    <xf numFmtId="0" fontId="22" fillId="2" borderId="21" xfId="97" applyFont="1" applyFill="1" applyBorder="1" applyAlignment="1">
      <alignment horizontal="center" vertical="center" wrapText="1"/>
    </xf>
    <xf numFmtId="0" fontId="22" fillId="2" borderId="13" xfId="97" applyFont="1" applyFill="1" applyBorder="1" applyAlignment="1">
      <alignment horizontal="center" vertical="center" wrapText="1"/>
    </xf>
    <xf numFmtId="0" fontId="22" fillId="2" borderId="17" xfId="97" applyFont="1" applyFill="1" applyBorder="1" applyAlignment="1">
      <alignment horizontal="center" vertical="center" wrapText="1"/>
    </xf>
    <xf numFmtId="0" fontId="30" fillId="2" borderId="28" xfId="97" applyFont="1" applyFill="1" applyBorder="1" applyAlignment="1">
      <alignment horizontal="center" vertical="center"/>
    </xf>
    <xf numFmtId="0" fontId="30" fillId="2" borderId="33" xfId="97" applyFont="1" applyFill="1" applyBorder="1" applyAlignment="1">
      <alignment horizontal="center" vertical="center"/>
    </xf>
    <xf numFmtId="0" fontId="19" fillId="2" borderId="42" xfId="97" applyFont="1" applyFill="1" applyBorder="1" applyAlignment="1">
      <alignment horizontal="center"/>
    </xf>
    <xf numFmtId="0" fontId="19" fillId="2" borderId="43" xfId="97" applyFont="1" applyFill="1" applyBorder="1" applyAlignment="1">
      <alignment horizontal="center"/>
    </xf>
    <xf numFmtId="0" fontId="22" fillId="2" borderId="7" xfId="97" applyFont="1" applyFill="1" applyBorder="1" applyAlignment="1">
      <alignment horizontal="center" vertical="center" wrapText="1"/>
    </xf>
    <xf numFmtId="0" fontId="22" fillId="2" borderId="12" xfId="97" applyFont="1" applyFill="1" applyBorder="1" applyAlignment="1">
      <alignment horizontal="center" vertical="center" wrapText="1"/>
    </xf>
    <xf numFmtId="0" fontId="14" fillId="2" borderId="14" xfId="33" applyFont="1" applyFill="1" applyBorder="1" applyAlignment="1">
      <alignment horizontal="center" vertical="center"/>
    </xf>
    <xf numFmtId="0" fontId="14" fillId="2" borderId="15" xfId="33" applyFont="1" applyFill="1" applyBorder="1" applyAlignment="1">
      <alignment horizontal="center" vertical="center"/>
    </xf>
    <xf numFmtId="0" fontId="14" fillId="2" borderId="16" xfId="33" applyFont="1" applyFill="1" applyBorder="1" applyAlignment="1">
      <alignment horizontal="center" vertical="center"/>
    </xf>
    <xf numFmtId="14" fontId="9" fillId="2" borderId="4" xfId="97" applyNumberFormat="1" applyFont="1" applyFill="1" applyBorder="1" applyAlignment="1">
      <alignment horizontal="center"/>
    </xf>
    <xf numFmtId="0" fontId="9" fillId="2" borderId="4" xfId="97" applyFont="1" applyFill="1" applyBorder="1" applyAlignment="1">
      <alignment horizontal="center"/>
    </xf>
    <xf numFmtId="1" fontId="19" fillId="2" borderId="9" xfId="97" applyNumberFormat="1" applyFont="1" applyFill="1" applyBorder="1" applyAlignment="1">
      <alignment horizontal="center" vertical="center"/>
    </xf>
    <xf numFmtId="2" fontId="24" fillId="2" borderId="1" xfId="33" applyNumberFormat="1" applyFont="1" applyFill="1" applyBorder="1" applyAlignment="1">
      <alignment horizontal="center" vertical="center"/>
    </xf>
    <xf numFmtId="0" fontId="19" fillId="6" borderId="2" xfId="97" applyFont="1" applyFill="1" applyBorder="1" applyAlignment="1">
      <alignment horizontal="center" vertical="center"/>
    </xf>
    <xf numFmtId="0" fontId="19" fillId="6" borderId="3" xfId="97" applyFont="1" applyFill="1" applyBorder="1" applyAlignment="1">
      <alignment horizontal="center" vertical="center"/>
    </xf>
    <xf numFmtId="1" fontId="19" fillId="7" borderId="9" xfId="97" applyNumberFormat="1" applyFont="1" applyFill="1" applyBorder="1" applyAlignment="1">
      <alignment horizontal="center" vertical="center"/>
    </xf>
    <xf numFmtId="0" fontId="24" fillId="2" borderId="0" xfId="33" applyFont="1" applyFill="1" applyAlignment="1">
      <alignment horizontal="center"/>
    </xf>
    <xf numFmtId="0" fontId="22" fillId="2" borderId="7" xfId="97" applyFont="1" applyFill="1" applyBorder="1" applyAlignment="1">
      <alignment horizontal="center"/>
    </xf>
    <xf numFmtId="0" fontId="22" fillId="2" borderId="12" xfId="97" applyFont="1" applyFill="1" applyBorder="1" applyAlignment="1">
      <alignment horizontal="center"/>
    </xf>
    <xf numFmtId="0" fontId="43" fillId="2" borderId="7" xfId="97" applyFont="1" applyFill="1" applyBorder="1" applyAlignment="1">
      <alignment horizontal="center"/>
    </xf>
    <xf numFmtId="0" fontId="43" fillId="2" borderId="12" xfId="97" applyFont="1" applyFill="1" applyBorder="1" applyAlignment="1">
      <alignment horizontal="center"/>
    </xf>
    <xf numFmtId="0" fontId="19" fillId="2" borderId="47" xfId="97" applyFont="1" applyFill="1" applyBorder="1" applyAlignment="1">
      <alignment horizontal="center"/>
    </xf>
    <xf numFmtId="0" fontId="19" fillId="2" borderId="48" xfId="97" applyFont="1" applyFill="1" applyBorder="1" applyAlignment="1">
      <alignment horizontal="center"/>
    </xf>
    <xf numFmtId="0" fontId="30" fillId="2" borderId="46" xfId="97" applyFont="1" applyFill="1" applyBorder="1" applyAlignment="1">
      <alignment horizontal="center"/>
    </xf>
    <xf numFmtId="0" fontId="30" fillId="2" borderId="49" xfId="97" applyFont="1" applyFill="1" applyBorder="1" applyAlignment="1">
      <alignment horizontal="center"/>
    </xf>
    <xf numFmtId="0" fontId="30" fillId="2" borderId="45" xfId="97" applyFont="1" applyFill="1" applyBorder="1" applyAlignment="1">
      <alignment horizontal="center"/>
    </xf>
    <xf numFmtId="0" fontId="30" fillId="2" borderId="50" xfId="97" applyFont="1" applyFill="1" applyBorder="1" applyAlignment="1">
      <alignment horizontal="center"/>
    </xf>
    <xf numFmtId="0" fontId="30" fillId="2" borderId="51" xfId="97" applyFont="1" applyFill="1" applyBorder="1" applyAlignment="1">
      <alignment horizontal="center"/>
    </xf>
    <xf numFmtId="0" fontId="19" fillId="2" borderId="45" xfId="97" applyFont="1" applyFill="1" applyBorder="1" applyAlignment="1">
      <alignment horizontal="left" vertical="center"/>
    </xf>
    <xf numFmtId="0" fontId="19" fillId="2" borderId="46" xfId="97" applyFont="1" applyFill="1" applyBorder="1" applyAlignment="1">
      <alignment horizontal="left" vertical="center"/>
    </xf>
    <xf numFmtId="0" fontId="30" fillId="2" borderId="41" xfId="97" applyFont="1" applyFill="1" applyBorder="1" applyAlignment="1">
      <alignment horizontal="center"/>
    </xf>
    <xf numFmtId="0" fontId="30" fillId="2" borderId="44" xfId="97" applyFont="1" applyFill="1" applyBorder="1" applyAlignment="1">
      <alignment horizontal="center"/>
    </xf>
    <xf numFmtId="0" fontId="30" fillId="2" borderId="40" xfId="97" applyFont="1" applyFill="1" applyBorder="1" applyAlignment="1">
      <alignment horizontal="center"/>
    </xf>
    <xf numFmtId="0" fontId="40" fillId="6" borderId="24" xfId="97" applyFont="1" applyFill="1" applyBorder="1" applyAlignment="1">
      <alignment horizontal="center" vertical="center"/>
    </xf>
    <xf numFmtId="0" fontId="26" fillId="3" borderId="0" xfId="97" applyFont="1" applyFill="1" applyAlignment="1">
      <alignment horizontal="center" vertical="center"/>
    </xf>
    <xf numFmtId="0" fontId="10" fillId="6" borderId="24" xfId="97" applyFont="1" applyFill="1" applyBorder="1" applyAlignment="1">
      <alignment horizontal="center" vertical="center"/>
    </xf>
    <xf numFmtId="0" fontId="26" fillId="6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10" fillId="6" borderId="0" xfId="97" applyFont="1" applyFill="1" applyAlignment="1">
      <alignment horizontal="center" vertical="center"/>
    </xf>
    <xf numFmtId="0" fontId="35" fillId="2" borderId="1" xfId="97" applyFont="1" applyFill="1" applyBorder="1" applyAlignment="1">
      <alignment horizontal="center"/>
    </xf>
    <xf numFmtId="0" fontId="26" fillId="6" borderId="24" xfId="97" applyFont="1" applyFill="1" applyBorder="1" applyAlignment="1">
      <alignment horizontal="center" vertical="center"/>
    </xf>
    <xf numFmtId="0" fontId="35" fillId="2" borderId="29" xfId="97" applyFont="1" applyFill="1" applyBorder="1" applyAlignment="1">
      <alignment horizontal="center"/>
    </xf>
    <xf numFmtId="0" fontId="35" fillId="2" borderId="37" xfId="97" applyFont="1" applyFill="1" applyBorder="1" applyAlignment="1">
      <alignment horizontal="center"/>
    </xf>
    <xf numFmtId="0" fontId="35" fillId="2" borderId="30" xfId="97" applyFont="1" applyFill="1" applyBorder="1" applyAlignment="1">
      <alignment horizontal="center"/>
    </xf>
    <xf numFmtId="0" fontId="8" fillId="6" borderId="0" xfId="97" applyFont="1" applyFill="1" applyAlignment="1">
      <alignment horizontal="center" vertical="center"/>
    </xf>
    <xf numFmtId="0" fontId="22" fillId="6" borderId="0" xfId="97" applyFont="1" applyFill="1" applyAlignment="1">
      <alignment horizontal="center" vertical="center"/>
    </xf>
    <xf numFmtId="0" fontId="42" fillId="2" borderId="1" xfId="0" applyFont="1" applyFill="1" applyBorder="1" applyAlignment="1">
      <alignment horizontal="center" vertical="center"/>
    </xf>
    <xf numFmtId="0" fontId="27" fillId="2" borderId="14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left" vertical="center"/>
    </xf>
    <xf numFmtId="0" fontId="27" fillId="2" borderId="16" xfId="43" applyFont="1" applyFill="1" applyBorder="1" applyAlignment="1">
      <alignment horizontal="center" vertical="center"/>
    </xf>
    <xf numFmtId="0" fontId="14" fillId="9" borderId="1" xfId="43" applyFont="1" applyFill="1" applyBorder="1" applyAlignment="1">
      <alignment horizontal="center" vertical="center" wrapText="1"/>
    </xf>
    <xf numFmtId="0" fontId="44" fillId="22" borderId="2" xfId="0" applyFont="1" applyFill="1" applyBorder="1" applyAlignment="1">
      <alignment horizontal="center" vertical="center" wrapText="1"/>
    </xf>
    <xf numFmtId="0" fontId="44" fillId="22" borderId="3" xfId="0" applyFont="1" applyFill="1" applyBorder="1" applyAlignment="1">
      <alignment horizontal="center" vertical="center" wrapText="1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0198D641-FF13-4158-9111-CBABB6058CEB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68"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78.xml"/><Relationship Id="rId89" Type="http://schemas.openxmlformats.org/officeDocument/2006/relationships/styles" Target="styles.xml"/><Relationship Id="rId16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56" Type="http://schemas.openxmlformats.org/officeDocument/2006/relationships/externalLink" Target="externalLinks/externalLink50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77" Type="http://schemas.openxmlformats.org/officeDocument/2006/relationships/externalLink" Target="externalLinks/externalLink71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83" Type="http://schemas.openxmlformats.org/officeDocument/2006/relationships/externalLink" Target="externalLinks/externalLink77.xml"/><Relationship Id="rId88" Type="http://schemas.openxmlformats.org/officeDocument/2006/relationships/theme" Target="theme/theme1.xml"/><Relationship Id="rId9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9719</xdr:colOff>
      <xdr:row>14</xdr:row>
      <xdr:rowOff>57149</xdr:rowOff>
    </xdr:from>
    <xdr:to>
      <xdr:col>13</xdr:col>
      <xdr:colOff>217421</xdr:colOff>
      <xdr:row>17</xdr:row>
      <xdr:rowOff>38877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867219" y="2817455"/>
          <a:ext cx="1548978" cy="632927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253760" y="21274768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524847" y="21128005"/>
          <a:ext cx="0" cy="118188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46684" y="4963886"/>
          <a:ext cx="0" cy="108662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46684" y="4963886"/>
          <a:ext cx="0" cy="118187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266700</xdr:colOff>
      <xdr:row>55</xdr:row>
      <xdr:rowOff>57145</xdr:rowOff>
    </xdr:from>
    <xdr:to>
      <xdr:col>11</xdr:col>
      <xdr:colOff>225717</xdr:colOff>
      <xdr:row>58</xdr:row>
      <xdr:rowOff>96096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272253" y="10758067"/>
          <a:ext cx="671309" cy="319716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388775</xdr:colOff>
      <xdr:row>13</xdr:row>
      <xdr:rowOff>47430</xdr:rowOff>
    </xdr:from>
    <xdr:to>
      <xdr:col>44</xdr:col>
      <xdr:colOff>359617</xdr:colOff>
      <xdr:row>14</xdr:row>
      <xdr:rowOff>184668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4122270" y="2613348"/>
          <a:ext cx="369337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57150</xdr:rowOff>
    </xdr:from>
    <xdr:to>
      <xdr:col>25</xdr:col>
      <xdr:colOff>0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181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57150</xdr:rowOff>
    </xdr:from>
    <xdr:to>
      <xdr:col>27</xdr:col>
      <xdr:colOff>0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7753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21</xdr:row>
      <xdr:rowOff>57150</xdr:rowOff>
    </xdr:from>
    <xdr:to>
      <xdr:col>5</xdr:col>
      <xdr:colOff>0</xdr:colOff>
      <xdr:row>23</xdr:row>
      <xdr:rowOff>0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095375" y="410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46684" y="6577304"/>
          <a:ext cx="0" cy="10866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46684" y="6577304"/>
          <a:ext cx="0" cy="11818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57150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6610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46684" y="8190722"/>
          <a:ext cx="0" cy="10866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46684" y="8190722"/>
          <a:ext cx="0" cy="11818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19440</xdr:rowOff>
    </xdr:from>
    <xdr:to>
      <xdr:col>43</xdr:col>
      <xdr:colOff>19439</xdr:colOff>
      <xdr:row>39</xdr:row>
      <xdr:rowOff>1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393316" y="7435333"/>
          <a:ext cx="359618" cy="36933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46684" y="9804141"/>
          <a:ext cx="0" cy="10866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46684" y="9804141"/>
          <a:ext cx="0" cy="11818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610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46684" y="11485595"/>
          <a:ext cx="0" cy="10866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46684" y="11485595"/>
          <a:ext cx="0" cy="11818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3887</xdr:colOff>
      <xdr:row>53</xdr:row>
      <xdr:rowOff>46566</xdr:rowOff>
    </xdr:from>
    <xdr:to>
      <xdr:col>21</xdr:col>
      <xdr:colOff>1</xdr:colOff>
      <xdr:row>54</xdr:row>
      <xdr:rowOff>179916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457560" y="10757331"/>
          <a:ext cx="336293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53</xdr:row>
      <xdr:rowOff>58317</xdr:rowOff>
    </xdr:from>
    <xdr:to>
      <xdr:col>23</xdr:col>
      <xdr:colOff>0</xdr:colOff>
      <xdr:row>55</xdr:row>
      <xdr:rowOff>10242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75714" y="10769082"/>
          <a:ext cx="340179" cy="340701"/>
        </a:xfrm>
        <a:prstGeom prst="triangle">
          <a:avLst>
            <a:gd name="adj" fmla="val 47873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57150</xdr:rowOff>
    </xdr:from>
    <xdr:to>
      <xdr:col>33</xdr:col>
      <xdr:colOff>0</xdr:colOff>
      <xdr:row>55</xdr:row>
      <xdr:rowOff>0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9525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46684" y="13099013"/>
          <a:ext cx="0" cy="10866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46684" y="13099013"/>
          <a:ext cx="0" cy="11818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181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46684" y="14712432"/>
          <a:ext cx="0" cy="108662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46684" y="14712432"/>
          <a:ext cx="0" cy="118187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69</xdr:row>
      <xdr:rowOff>57150</xdr:rowOff>
    </xdr:from>
    <xdr:to>
      <xdr:col>21</xdr:col>
      <xdr:colOff>0</xdr:colOff>
      <xdr:row>71</xdr:row>
      <xdr:rowOff>0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038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57150</xdr:rowOff>
    </xdr:from>
    <xdr:to>
      <xdr:col>23</xdr:col>
      <xdr:colOff>0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6610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69</xdr:row>
      <xdr:rowOff>57150</xdr:rowOff>
    </xdr:from>
    <xdr:to>
      <xdr:col>27</xdr:col>
      <xdr:colOff>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7753350" y="13249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57150</xdr:rowOff>
    </xdr:from>
    <xdr:to>
      <xdr:col>29</xdr:col>
      <xdr:colOff>0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382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57150</xdr:rowOff>
    </xdr:from>
    <xdr:to>
      <xdr:col>31</xdr:col>
      <xdr:colOff>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8953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69</xdr:row>
      <xdr:rowOff>57150</xdr:rowOff>
    </xdr:from>
    <xdr:to>
      <xdr:col>35</xdr:col>
      <xdr:colOff>0</xdr:colOff>
      <xdr:row>71</xdr:row>
      <xdr:rowOff>0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096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69</xdr:row>
      <xdr:rowOff>57150</xdr:rowOff>
    </xdr:from>
    <xdr:to>
      <xdr:col>39</xdr:col>
      <xdr:colOff>0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1239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57150</xdr:rowOff>
    </xdr:from>
    <xdr:to>
      <xdr:col>41</xdr:col>
      <xdr:colOff>0</xdr:colOff>
      <xdr:row>71</xdr:row>
      <xdr:rowOff>0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1811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57150</xdr:rowOff>
    </xdr:from>
    <xdr:to>
      <xdr:col>43</xdr:col>
      <xdr:colOff>0</xdr:colOff>
      <xdr:row>71</xdr:row>
      <xdr:rowOff>0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2382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57150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2954000" y="13249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69</xdr:row>
      <xdr:rowOff>57150</xdr:rowOff>
    </xdr:from>
    <xdr:to>
      <xdr:col>11</xdr:col>
      <xdr:colOff>0</xdr:colOff>
      <xdr:row>71</xdr:row>
      <xdr:rowOff>0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181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57150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752850" y="13249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69</xdr:row>
      <xdr:rowOff>57150</xdr:rowOff>
    </xdr:from>
    <xdr:to>
      <xdr:col>9</xdr:col>
      <xdr:colOff>0</xdr:colOff>
      <xdr:row>71</xdr:row>
      <xdr:rowOff>0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09825" y="1324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69</xdr:row>
      <xdr:rowOff>57150</xdr:rowOff>
    </xdr:from>
    <xdr:to>
      <xdr:col>7</xdr:col>
      <xdr:colOff>0</xdr:colOff>
      <xdr:row>71</xdr:row>
      <xdr:rowOff>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19275" y="1324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57150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95375" y="13249275"/>
          <a:ext cx="4381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57150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523875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46684" y="16325850"/>
          <a:ext cx="0" cy="10866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46684" y="16325850"/>
          <a:ext cx="0" cy="11818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57149</xdr:rowOff>
    </xdr:from>
    <xdr:to>
      <xdr:col>14</xdr:col>
      <xdr:colOff>379055</xdr:colOff>
      <xdr:row>78</xdr:row>
      <xdr:rowOff>194387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08169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46684" y="17939268"/>
          <a:ext cx="0" cy="10866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46684" y="17939268"/>
          <a:ext cx="0" cy="11818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6143</xdr:colOff>
      <xdr:row>85</xdr:row>
      <xdr:rowOff>29158</xdr:rowOff>
    </xdr:from>
    <xdr:to>
      <xdr:col>11</xdr:col>
      <xdr:colOff>0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23260" y="17193597"/>
          <a:ext cx="353475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46684" y="19552687"/>
          <a:ext cx="0" cy="108662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46684" y="19552687"/>
          <a:ext cx="0" cy="118187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29158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697755" y="18807015"/>
          <a:ext cx="340179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46684" y="21166105"/>
          <a:ext cx="0" cy="108663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46684" y="21166105"/>
          <a:ext cx="0" cy="118188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C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46684" y="22779523"/>
          <a:ext cx="0" cy="10866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46684" y="22779523"/>
          <a:ext cx="0" cy="11818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0866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1818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0866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1818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2493553" y="31656046"/>
          <a:ext cx="638606" cy="448635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88817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83737</xdr:colOff>
      <xdr:row>84</xdr:row>
      <xdr:rowOff>157006</xdr:rowOff>
    </xdr:from>
    <xdr:to>
      <xdr:col>38</xdr:col>
      <xdr:colOff>225285</xdr:colOff>
      <xdr:row>85</xdr:row>
      <xdr:rowOff>136512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120825" y="1669491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104670</xdr:colOff>
      <xdr:row>84</xdr:row>
      <xdr:rowOff>177940</xdr:rowOff>
    </xdr:from>
    <xdr:to>
      <xdr:col>44</xdr:col>
      <xdr:colOff>246218</xdr:colOff>
      <xdr:row>85</xdr:row>
      <xdr:rowOff>157446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140961" y="1671585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146539</xdr:rowOff>
    </xdr:from>
    <xdr:to>
      <xdr:col>6</xdr:col>
      <xdr:colOff>246218</xdr:colOff>
      <xdr:row>93</xdr:row>
      <xdr:rowOff>126045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84066" y="18264973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84</xdr:row>
      <xdr:rowOff>167473</xdr:rowOff>
    </xdr:from>
    <xdr:to>
      <xdr:col>42</xdr:col>
      <xdr:colOff>225284</xdr:colOff>
      <xdr:row>85</xdr:row>
      <xdr:rowOff>146979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3376868" y="1670538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84</xdr:row>
      <xdr:rowOff>146539</xdr:rowOff>
    </xdr:from>
    <xdr:to>
      <xdr:col>40</xdr:col>
      <xdr:colOff>225284</xdr:colOff>
      <xdr:row>85</xdr:row>
      <xdr:rowOff>126045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2748846" y="16684451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136071</xdr:rowOff>
    </xdr:from>
    <xdr:to>
      <xdr:col>10</xdr:col>
      <xdr:colOff>225284</xdr:colOff>
      <xdr:row>93</xdr:row>
      <xdr:rowOff>115577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50577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83736</xdr:colOff>
      <xdr:row>84</xdr:row>
      <xdr:rowOff>115369</xdr:rowOff>
    </xdr:from>
    <xdr:to>
      <xdr:col>34</xdr:col>
      <xdr:colOff>225284</xdr:colOff>
      <xdr:row>85</xdr:row>
      <xdr:rowOff>94875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0783486" y="1674178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92</xdr:row>
      <xdr:rowOff>136071</xdr:rowOff>
    </xdr:from>
    <xdr:to>
      <xdr:col>14</xdr:col>
      <xdr:colOff>235751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417088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236759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104670</xdr:colOff>
      <xdr:row>68</xdr:row>
      <xdr:rowOff>146538</xdr:rowOff>
    </xdr:from>
    <xdr:to>
      <xdr:col>16</xdr:col>
      <xdr:colOff>246218</xdr:colOff>
      <xdr:row>69</xdr:row>
      <xdr:rowOff>126044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055577" y="135234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68</xdr:row>
      <xdr:rowOff>125604</xdr:rowOff>
    </xdr:from>
    <xdr:to>
      <xdr:col>14</xdr:col>
      <xdr:colOff>235751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417088" y="135024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169331</xdr:rowOff>
    </xdr:from>
    <xdr:to>
      <xdr:col>18</xdr:col>
      <xdr:colOff>247378</xdr:colOff>
      <xdr:row>69</xdr:row>
      <xdr:rowOff>148837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746747" y="1362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158747</xdr:rowOff>
    </xdr:from>
    <xdr:to>
      <xdr:col>22</xdr:col>
      <xdr:colOff>247378</xdr:colOff>
      <xdr:row>69</xdr:row>
      <xdr:rowOff>138253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6995580" y="1361016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118145</xdr:colOff>
      <xdr:row>68</xdr:row>
      <xdr:rowOff>158748</xdr:rowOff>
    </xdr:from>
    <xdr:to>
      <xdr:col>36</xdr:col>
      <xdr:colOff>259693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606461" y="139019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95247</xdr:colOff>
      <xdr:row>36</xdr:row>
      <xdr:rowOff>186174</xdr:rowOff>
    </xdr:from>
    <xdr:to>
      <xdr:col>8</xdr:col>
      <xdr:colOff>236795</xdr:colOff>
      <xdr:row>37</xdr:row>
      <xdr:rowOff>165680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593130" y="74076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74081</xdr:colOff>
      <xdr:row>37</xdr:row>
      <xdr:rowOff>0</xdr:rowOff>
    </xdr:from>
    <xdr:to>
      <xdr:col>10</xdr:col>
      <xdr:colOff>215629</xdr:colOff>
      <xdr:row>37</xdr:row>
      <xdr:rowOff>170006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32664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95248</xdr:colOff>
      <xdr:row>37</xdr:row>
      <xdr:rowOff>0</xdr:rowOff>
    </xdr:from>
    <xdr:to>
      <xdr:col>14</xdr:col>
      <xdr:colOff>236796</xdr:colOff>
      <xdr:row>37</xdr:row>
      <xdr:rowOff>170006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02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84664</xdr:colOff>
      <xdr:row>36</xdr:row>
      <xdr:rowOff>179917</xdr:rowOff>
    </xdr:from>
    <xdr:to>
      <xdr:col>28</xdr:col>
      <xdr:colOff>226212</xdr:colOff>
      <xdr:row>37</xdr:row>
      <xdr:rowOff>159423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8879414" y="72813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84664</xdr:colOff>
      <xdr:row>37</xdr:row>
      <xdr:rowOff>0</xdr:rowOff>
    </xdr:from>
    <xdr:to>
      <xdr:col>30</xdr:col>
      <xdr:colOff>226212</xdr:colOff>
      <xdr:row>37</xdr:row>
      <xdr:rowOff>170006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50383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148168</xdr:rowOff>
    </xdr:from>
    <xdr:to>
      <xdr:col>32</xdr:col>
      <xdr:colOff>236795</xdr:colOff>
      <xdr:row>37</xdr:row>
      <xdr:rowOff>127674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170580" y="72495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84664</xdr:colOff>
      <xdr:row>36</xdr:row>
      <xdr:rowOff>158751</xdr:rowOff>
    </xdr:from>
    <xdr:to>
      <xdr:col>34</xdr:col>
      <xdr:colOff>226212</xdr:colOff>
      <xdr:row>37</xdr:row>
      <xdr:rowOff>138257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784414" y="72601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253998</xdr:colOff>
      <xdr:row>85</xdr:row>
      <xdr:rowOff>60386</xdr:rowOff>
    </xdr:from>
    <xdr:to>
      <xdr:col>34</xdr:col>
      <xdr:colOff>232832</xdr:colOff>
      <xdr:row>86</xdr:row>
      <xdr:rowOff>28636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664263" y="16992474"/>
          <a:ext cx="617569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148408</xdr:colOff>
      <xdr:row>85</xdr:row>
      <xdr:rowOff>87474</xdr:rowOff>
    </xdr:from>
    <xdr:to>
      <xdr:col>36</xdr:col>
      <xdr:colOff>174949</xdr:colOff>
      <xdr:row>86</xdr:row>
      <xdr:rowOff>31468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14684" y="17251913"/>
          <a:ext cx="648581" cy="1383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201084</xdr:colOff>
      <xdr:row>85</xdr:row>
      <xdr:rowOff>105833</xdr:rowOff>
    </xdr:from>
    <xdr:to>
      <xdr:col>38</xdr:col>
      <xdr:colOff>222250</xdr:colOff>
      <xdr:row>86</xdr:row>
      <xdr:rowOff>74083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1705167" y="16922750"/>
          <a:ext cx="687916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201083</xdr:colOff>
      <xdr:row>85</xdr:row>
      <xdr:rowOff>84667</xdr:rowOff>
    </xdr:from>
    <xdr:to>
      <xdr:col>40</xdr:col>
      <xdr:colOff>275168</xdr:colOff>
      <xdr:row>86</xdr:row>
      <xdr:rowOff>42333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371916" y="16901584"/>
          <a:ext cx="698502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148166</xdr:colOff>
      <xdr:row>85</xdr:row>
      <xdr:rowOff>116417</xdr:rowOff>
    </xdr:from>
    <xdr:to>
      <xdr:col>42</xdr:col>
      <xdr:colOff>169332</xdr:colOff>
      <xdr:row>86</xdr:row>
      <xdr:rowOff>63500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2911666" y="16933334"/>
          <a:ext cx="645583" cy="137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179916</xdr:colOff>
      <xdr:row>93</xdr:row>
      <xdr:rowOff>63500</xdr:rowOff>
    </xdr:from>
    <xdr:to>
      <xdr:col>4</xdr:col>
      <xdr:colOff>211667</xdr:colOff>
      <xdr:row>94</xdr:row>
      <xdr:rowOff>74083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709083" y="18467917"/>
          <a:ext cx="687917" cy="2010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190501</xdr:colOff>
      <xdr:row>93</xdr:row>
      <xdr:rowOff>84667</xdr:rowOff>
    </xdr:from>
    <xdr:to>
      <xdr:col>6</xdr:col>
      <xdr:colOff>211668</xdr:colOff>
      <xdr:row>94</xdr:row>
      <xdr:rowOff>105833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75834" y="18489084"/>
          <a:ext cx="645584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105834</xdr:rowOff>
    </xdr:from>
    <xdr:to>
      <xdr:col>8</xdr:col>
      <xdr:colOff>179916</xdr:colOff>
      <xdr:row>94</xdr:row>
      <xdr:rowOff>127000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2000250" y="18510251"/>
          <a:ext cx="645583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169333</xdr:colOff>
      <xdr:row>93</xdr:row>
      <xdr:rowOff>116415</xdr:rowOff>
    </xdr:from>
    <xdr:to>
      <xdr:col>10</xdr:col>
      <xdr:colOff>169334</xdr:colOff>
      <xdr:row>94</xdr:row>
      <xdr:rowOff>74082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35250" y="18520832"/>
          <a:ext cx="7514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232834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232834" y="18478502"/>
          <a:ext cx="529167" cy="1270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148164</xdr:rowOff>
    </xdr:from>
    <xdr:to>
      <xdr:col>30</xdr:col>
      <xdr:colOff>236798</xdr:colOff>
      <xdr:row>85</xdr:row>
      <xdr:rowOff>127670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14417" y="1677458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148168</xdr:colOff>
      <xdr:row>85</xdr:row>
      <xdr:rowOff>76675</xdr:rowOff>
    </xdr:from>
    <xdr:to>
      <xdr:col>32</xdr:col>
      <xdr:colOff>211667</xdr:colOff>
      <xdr:row>86</xdr:row>
      <xdr:rowOff>34342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9741204" y="17241114"/>
          <a:ext cx="714698" cy="15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95249</xdr:colOff>
      <xdr:row>36</xdr:row>
      <xdr:rowOff>169328</xdr:rowOff>
    </xdr:from>
    <xdr:to>
      <xdr:col>4</xdr:col>
      <xdr:colOff>236797</xdr:colOff>
      <xdr:row>37</xdr:row>
      <xdr:rowOff>148834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>
          <a:off x="1248832" y="727074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243417</xdr:colOff>
      <xdr:row>85</xdr:row>
      <xdr:rowOff>84665</xdr:rowOff>
    </xdr:from>
    <xdr:to>
      <xdr:col>44</xdr:col>
      <xdr:colOff>254000</xdr:colOff>
      <xdr:row>86</xdr:row>
      <xdr:rowOff>21166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3483167" y="16901582"/>
          <a:ext cx="751416" cy="1270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418416" y="18457333"/>
          <a:ext cx="624417" cy="1799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0866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1818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0866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1818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285749</xdr:colOff>
      <xdr:row>124</xdr:row>
      <xdr:rowOff>116416</xdr:rowOff>
    </xdr:from>
    <xdr:to>
      <xdr:col>13</xdr:col>
      <xdr:colOff>0</xdr:colOff>
      <xdr:row>126</xdr:row>
      <xdr:rowOff>190499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831166" y="24680333"/>
          <a:ext cx="338667" cy="455083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211667</xdr:colOff>
      <xdr:row>85</xdr:row>
      <xdr:rowOff>63500</xdr:rowOff>
    </xdr:from>
    <xdr:to>
      <xdr:col>47</xdr:col>
      <xdr:colOff>42333</xdr:colOff>
      <xdr:row>86</xdr:row>
      <xdr:rowOff>21166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4372167" y="16880417"/>
          <a:ext cx="751416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120649</xdr:colOff>
      <xdr:row>101</xdr:row>
      <xdr:rowOff>57146</xdr:rowOff>
    </xdr:from>
    <xdr:to>
      <xdr:col>14</xdr:col>
      <xdr:colOff>215899</xdr:colOff>
      <xdr:row>102</xdr:row>
      <xdr:rowOff>10580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57649" y="20512613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158753</xdr:colOff>
      <xdr:row>101</xdr:row>
      <xdr:rowOff>31750</xdr:rowOff>
    </xdr:from>
    <xdr:to>
      <xdr:col>16</xdr:col>
      <xdr:colOff>254002</xdr:colOff>
      <xdr:row>101</xdr:row>
      <xdr:rowOff>179917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614336" y="20023667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101</xdr:row>
      <xdr:rowOff>179916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281088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126999</xdr:colOff>
      <xdr:row>101</xdr:row>
      <xdr:rowOff>31749</xdr:rowOff>
    </xdr:from>
    <xdr:to>
      <xdr:col>20</xdr:col>
      <xdr:colOff>222248</xdr:colOff>
      <xdr:row>101</xdr:row>
      <xdr:rowOff>179916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5916082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137588</xdr:colOff>
      <xdr:row>101</xdr:row>
      <xdr:rowOff>21166</xdr:rowOff>
    </xdr:from>
    <xdr:to>
      <xdr:col>22</xdr:col>
      <xdr:colOff>232837</xdr:colOff>
      <xdr:row>101</xdr:row>
      <xdr:rowOff>169333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551088" y="20013083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101</xdr:row>
      <xdr:rowOff>179916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207253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100349</xdr:colOff>
      <xdr:row>100</xdr:row>
      <xdr:rowOff>93134</xdr:rowOff>
    </xdr:from>
    <xdr:to>
      <xdr:col>20</xdr:col>
      <xdr:colOff>241897</xdr:colOff>
      <xdr:row>101</xdr:row>
      <xdr:rowOff>68406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554022" y="20290022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110069</xdr:colOff>
      <xdr:row>100</xdr:row>
      <xdr:rowOff>101600</xdr:rowOff>
    </xdr:from>
    <xdr:to>
      <xdr:col>14</xdr:col>
      <xdr:colOff>251617</xdr:colOff>
      <xdr:row>101</xdr:row>
      <xdr:rowOff>76872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690536" y="202861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110067</xdr:rowOff>
    </xdr:from>
    <xdr:to>
      <xdr:col>16</xdr:col>
      <xdr:colOff>266436</xdr:colOff>
      <xdr:row>101</xdr:row>
      <xdr:rowOff>85339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348821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99095</xdr:colOff>
      <xdr:row>100</xdr:row>
      <xdr:rowOff>110067</xdr:rowOff>
    </xdr:from>
    <xdr:to>
      <xdr:col>18</xdr:col>
      <xdr:colOff>240643</xdr:colOff>
      <xdr:row>101</xdr:row>
      <xdr:rowOff>85339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5930728" y="203069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82550</xdr:rowOff>
    </xdr:from>
    <xdr:to>
      <xdr:col>22</xdr:col>
      <xdr:colOff>266436</xdr:colOff>
      <xdr:row>101</xdr:row>
      <xdr:rowOff>57822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363888" y="2026708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91881</xdr:colOff>
      <xdr:row>44</xdr:row>
      <xdr:rowOff>165876</xdr:rowOff>
    </xdr:from>
    <xdr:to>
      <xdr:col>2</xdr:col>
      <xdr:colOff>233429</xdr:colOff>
      <xdr:row>45</xdr:row>
      <xdr:rowOff>141149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616728" y="9000799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91881</xdr:colOff>
      <xdr:row>100</xdr:row>
      <xdr:rowOff>135467</xdr:rowOff>
    </xdr:from>
    <xdr:to>
      <xdr:col>28</xdr:col>
      <xdr:colOff>233429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062876" y="203323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169334</xdr:colOff>
      <xdr:row>101</xdr:row>
      <xdr:rowOff>76200</xdr:rowOff>
    </xdr:from>
    <xdr:to>
      <xdr:col>30</xdr:col>
      <xdr:colOff>186267</xdr:colOff>
      <xdr:row>102</xdr:row>
      <xdr:rowOff>50800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364134" y="204554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42333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016068" y="20447000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194734</xdr:colOff>
      <xdr:row>101</xdr:row>
      <xdr:rowOff>67732</xdr:rowOff>
    </xdr:from>
    <xdr:to>
      <xdr:col>45</xdr:col>
      <xdr:colOff>287868</xdr:colOff>
      <xdr:row>101</xdr:row>
      <xdr:rowOff>186265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723534" y="20446999"/>
          <a:ext cx="474134" cy="118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125394</xdr:colOff>
      <xdr:row>39</xdr:row>
      <xdr:rowOff>48229</xdr:rowOff>
    </xdr:from>
    <xdr:to>
      <xdr:col>16</xdr:col>
      <xdr:colOff>220645</xdr:colOff>
      <xdr:row>40</xdr:row>
      <xdr:rowOff>145891</xdr:rowOff>
    </xdr:to>
    <xdr:cxnSp macro="">
      <xdr:nvCxnSpPr>
        <xdr:cNvPr id="3728" name="Elbow Connector 55">
          <a:extLst>
            <a:ext uri="{FF2B5EF4-FFF2-40B4-BE49-F238E27FC236}">
              <a16:creationId xmlns:a16="http://schemas.microsoft.com/office/drawing/2014/main" id="{6188AF69-27AF-4FB5-992D-D6D879ECDC5D}"/>
            </a:ext>
          </a:extLst>
        </xdr:cNvPr>
        <xdr:cNvCxnSpPr/>
      </xdr:nvCxnSpPr>
      <xdr:spPr>
        <a:xfrm rot="16200000" flipH="1">
          <a:off x="5236341" y="7939510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163976</xdr:colOff>
      <xdr:row>71</xdr:row>
      <xdr:rowOff>48229</xdr:rowOff>
    </xdr:from>
    <xdr:to>
      <xdr:col>20</xdr:col>
      <xdr:colOff>259227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653502" y="14422070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101</xdr:row>
      <xdr:rowOff>190501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017933" y="20497801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42333</xdr:rowOff>
    </xdr:from>
    <xdr:to>
      <xdr:col>28</xdr:col>
      <xdr:colOff>143933</xdr:colOff>
      <xdr:row>101</xdr:row>
      <xdr:rowOff>182033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720667" y="20497800"/>
          <a:ext cx="618066" cy="139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95334</xdr:colOff>
      <xdr:row>84</xdr:row>
      <xdr:rowOff>109819</xdr:rowOff>
    </xdr:from>
    <xdr:to>
      <xdr:col>22</xdr:col>
      <xdr:colOff>236882</xdr:colOff>
      <xdr:row>85</xdr:row>
      <xdr:rowOff>89325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189817" y="16488440"/>
          <a:ext cx="141548" cy="165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36</xdr:row>
      <xdr:rowOff>164222</xdr:rowOff>
    </xdr:from>
    <xdr:to>
      <xdr:col>2</xdr:col>
      <xdr:colOff>229132</xdr:colOff>
      <xdr:row>37</xdr:row>
      <xdr:rowOff>148108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613101" y="713827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98532</xdr:colOff>
      <xdr:row>84</xdr:row>
      <xdr:rowOff>131376</xdr:rowOff>
    </xdr:from>
    <xdr:to>
      <xdr:col>20</xdr:col>
      <xdr:colOff>240080</xdr:colOff>
      <xdr:row>85</xdr:row>
      <xdr:rowOff>115262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568963" y="1650999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120432</xdr:rowOff>
    </xdr:from>
    <xdr:to>
      <xdr:col>26</xdr:col>
      <xdr:colOff>240081</xdr:colOff>
      <xdr:row>85</xdr:row>
      <xdr:rowOff>104318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441119" y="1649905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98537</xdr:colOff>
      <xdr:row>109</xdr:row>
      <xdr:rowOff>10949</xdr:rowOff>
    </xdr:from>
    <xdr:to>
      <xdr:col>10</xdr:col>
      <xdr:colOff>240085</xdr:colOff>
      <xdr:row>109</xdr:row>
      <xdr:rowOff>172342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284485" y="2123965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120429</xdr:rowOff>
    </xdr:from>
    <xdr:to>
      <xdr:col>12</xdr:col>
      <xdr:colOff>240088</xdr:colOff>
      <xdr:row>109</xdr:row>
      <xdr:rowOff>95701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3930437" y="21163015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143386</xdr:rowOff>
    </xdr:from>
    <xdr:to>
      <xdr:col>6</xdr:col>
      <xdr:colOff>233726</xdr:colOff>
      <xdr:row>53</xdr:row>
      <xdr:rowOff>122893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94759" y="10682338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112662</xdr:colOff>
      <xdr:row>108</xdr:row>
      <xdr:rowOff>153630</xdr:rowOff>
    </xdr:from>
    <xdr:to>
      <xdr:col>34</xdr:col>
      <xdr:colOff>254210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999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102418</xdr:colOff>
      <xdr:row>108</xdr:row>
      <xdr:rowOff>143388</xdr:rowOff>
    </xdr:from>
    <xdr:to>
      <xdr:col>38</xdr:col>
      <xdr:colOff>243966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280079" y="22009920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155510</xdr:colOff>
      <xdr:row>29</xdr:row>
      <xdr:rowOff>38877</xdr:rowOff>
    </xdr:from>
    <xdr:to>
      <xdr:col>36</xdr:col>
      <xdr:colOff>204107</xdr:colOff>
      <xdr:row>30</xdr:row>
      <xdr:rowOff>77755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021786" y="5841351"/>
          <a:ext cx="670637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272143</xdr:colOff>
      <xdr:row>29</xdr:row>
      <xdr:rowOff>38875</xdr:rowOff>
    </xdr:from>
    <xdr:to>
      <xdr:col>38</xdr:col>
      <xdr:colOff>145791</xdr:colOff>
      <xdr:row>30</xdr:row>
      <xdr:rowOff>58316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1760459" y="5841349"/>
          <a:ext cx="53456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48596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63061" y="5812193"/>
          <a:ext cx="6317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174948</xdr:colOff>
      <xdr:row>29</xdr:row>
      <xdr:rowOff>19439</xdr:rowOff>
    </xdr:from>
    <xdr:to>
      <xdr:col>42</xdr:col>
      <xdr:colOff>204107</xdr:colOff>
      <xdr:row>30</xdr:row>
      <xdr:rowOff>38878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46224" y="5821913"/>
          <a:ext cx="651199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174950</xdr:colOff>
      <xdr:row>29</xdr:row>
      <xdr:rowOff>9720</xdr:rowOff>
    </xdr:from>
    <xdr:to>
      <xdr:col>44</xdr:col>
      <xdr:colOff>136072</xdr:colOff>
      <xdr:row>30</xdr:row>
      <xdr:rowOff>9720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3568266" y="5812194"/>
          <a:ext cx="69979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28</xdr:row>
      <xdr:rowOff>165230</xdr:rowOff>
    </xdr:from>
    <xdr:to>
      <xdr:col>46</xdr:col>
      <xdr:colOff>106913</xdr:colOff>
      <xdr:row>29</xdr:row>
      <xdr:rowOff>145791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4336097" y="5773317"/>
          <a:ext cx="554005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0</xdr:colOff>
      <xdr:row>36</xdr:row>
      <xdr:rowOff>184660</xdr:rowOff>
    </xdr:from>
    <xdr:to>
      <xdr:col>2</xdr:col>
      <xdr:colOff>123825</xdr:colOff>
      <xdr:row>38</xdr:row>
      <xdr:rowOff>9719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242985" y="7406165"/>
          <a:ext cx="405687" cy="213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184668</xdr:colOff>
      <xdr:row>36</xdr:row>
      <xdr:rowOff>194387</xdr:rowOff>
    </xdr:from>
    <xdr:to>
      <xdr:col>4</xdr:col>
      <xdr:colOff>184668</xdr:colOff>
      <xdr:row>38</xdr:row>
      <xdr:rowOff>38877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709515" y="7415892"/>
          <a:ext cx="69979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194388</xdr:colOff>
      <xdr:row>37</xdr:row>
      <xdr:rowOff>38877</xdr:rowOff>
    </xdr:from>
    <xdr:to>
      <xdr:col>6</xdr:col>
      <xdr:colOff>242985</xdr:colOff>
      <xdr:row>38</xdr:row>
      <xdr:rowOff>38877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419031" y="7454770"/>
          <a:ext cx="67063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165233</xdr:colOff>
      <xdr:row>37</xdr:row>
      <xdr:rowOff>58315</xdr:rowOff>
    </xdr:from>
    <xdr:to>
      <xdr:col>8</xdr:col>
      <xdr:colOff>194387</xdr:colOff>
      <xdr:row>38</xdr:row>
      <xdr:rowOff>38876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2011917" y="7474208"/>
          <a:ext cx="680353" cy="1749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213831</xdr:colOff>
      <xdr:row>37</xdr:row>
      <xdr:rowOff>97189</xdr:rowOff>
    </xdr:from>
    <xdr:to>
      <xdr:col>10</xdr:col>
      <xdr:colOff>194393</xdr:colOff>
      <xdr:row>38</xdr:row>
      <xdr:rowOff>106910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711714" y="7513082"/>
          <a:ext cx="699796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126354</xdr:colOff>
      <xdr:row>37</xdr:row>
      <xdr:rowOff>97194</xdr:rowOff>
    </xdr:from>
    <xdr:to>
      <xdr:col>12</xdr:col>
      <xdr:colOff>136071</xdr:colOff>
      <xdr:row>38</xdr:row>
      <xdr:rowOff>136071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43471" y="7513087"/>
          <a:ext cx="65119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184668</xdr:colOff>
      <xdr:row>37</xdr:row>
      <xdr:rowOff>106912</xdr:rowOff>
    </xdr:from>
    <xdr:to>
      <xdr:col>14</xdr:col>
      <xdr:colOff>145791</xdr:colOff>
      <xdr:row>38</xdr:row>
      <xdr:rowOff>97191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4043265" y="7522805"/>
          <a:ext cx="583164" cy="184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194391</xdr:colOff>
      <xdr:row>37</xdr:row>
      <xdr:rowOff>87474</xdr:rowOff>
    </xdr:from>
    <xdr:to>
      <xdr:col>16</xdr:col>
      <xdr:colOff>213827</xdr:colOff>
      <xdr:row>38</xdr:row>
      <xdr:rowOff>58316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675029" y="7503367"/>
          <a:ext cx="680354" cy="1652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58314</xdr:colOff>
      <xdr:row>28</xdr:row>
      <xdr:rowOff>174946</xdr:rowOff>
    </xdr:from>
    <xdr:to>
      <xdr:col>34</xdr:col>
      <xdr:colOff>199862</xdr:colOff>
      <xdr:row>29</xdr:row>
      <xdr:rowOff>150565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DC2E100A-CAD0-44DA-ACCA-EDD6DE1C53BE}"/>
            </a:ext>
          </a:extLst>
        </xdr:cNvPr>
        <xdr:cNvSpPr/>
      </xdr:nvSpPr>
      <xdr:spPr>
        <a:xfrm>
          <a:off x="10924590" y="57830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77753</xdr:colOff>
      <xdr:row>28</xdr:row>
      <xdr:rowOff>145785</xdr:rowOff>
    </xdr:from>
    <xdr:to>
      <xdr:col>40</xdr:col>
      <xdr:colOff>219301</xdr:colOff>
      <xdr:row>29</xdr:row>
      <xdr:rowOff>121404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44D68DA3-CF51-43B7-8A30-D460771594BA}"/>
            </a:ext>
          </a:extLst>
        </xdr:cNvPr>
        <xdr:cNvSpPr/>
      </xdr:nvSpPr>
      <xdr:spPr>
        <a:xfrm>
          <a:off x="12849029" y="575387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184669</xdr:colOff>
      <xdr:row>37</xdr:row>
      <xdr:rowOff>29157</xdr:rowOff>
    </xdr:from>
    <xdr:to>
      <xdr:col>18</xdr:col>
      <xdr:colOff>174946</xdr:colOff>
      <xdr:row>38</xdr:row>
      <xdr:rowOff>106912</xdr:rowOff>
    </xdr:to>
    <xdr:sp macro="" textlink="">
      <xdr:nvSpPr>
        <xdr:cNvPr id="3860" name="Freeform 10707">
          <a:extLst>
            <a:ext uri="{FF2B5EF4-FFF2-40B4-BE49-F238E27FC236}">
              <a16:creationId xmlns:a16="http://schemas.microsoft.com/office/drawing/2014/main" id="{1A96E809-0928-4E4B-9CB4-DA953B82A8F2}"/>
            </a:ext>
          </a:extLst>
        </xdr:cNvPr>
        <xdr:cNvSpPr>
          <a:spLocks/>
        </xdr:cNvSpPr>
      </xdr:nvSpPr>
      <xdr:spPr bwMode="auto">
        <a:xfrm>
          <a:off x="5326225" y="7445050"/>
          <a:ext cx="68035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213825</xdr:colOff>
      <xdr:row>37</xdr:row>
      <xdr:rowOff>48597</xdr:rowOff>
    </xdr:from>
    <xdr:to>
      <xdr:col>20</xdr:col>
      <xdr:colOff>155510</xdr:colOff>
      <xdr:row>38</xdr:row>
      <xdr:rowOff>97193</xdr:rowOff>
    </xdr:to>
    <xdr:sp macro="" textlink="">
      <xdr:nvSpPr>
        <xdr:cNvPr id="3861" name="Freeform 10707">
          <a:extLst>
            <a:ext uri="{FF2B5EF4-FFF2-40B4-BE49-F238E27FC236}">
              <a16:creationId xmlns:a16="http://schemas.microsoft.com/office/drawing/2014/main" id="{776D71B9-69BE-47C5-B9D6-2564A5703EEC}"/>
            </a:ext>
          </a:extLst>
        </xdr:cNvPr>
        <xdr:cNvSpPr>
          <a:spLocks/>
        </xdr:cNvSpPr>
      </xdr:nvSpPr>
      <xdr:spPr bwMode="auto">
        <a:xfrm>
          <a:off x="6045458" y="7464490"/>
          <a:ext cx="563725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213827</xdr:colOff>
      <xdr:row>37</xdr:row>
      <xdr:rowOff>68036</xdr:rowOff>
    </xdr:from>
    <xdr:to>
      <xdr:col>22</xdr:col>
      <xdr:colOff>155510</xdr:colOff>
      <xdr:row>38</xdr:row>
      <xdr:rowOff>106913</xdr:rowOff>
    </xdr:to>
    <xdr:sp macro="" textlink="">
      <xdr:nvSpPr>
        <xdr:cNvPr id="3862" name="Freeform 10707">
          <a:extLst>
            <a:ext uri="{FF2B5EF4-FFF2-40B4-BE49-F238E27FC236}">
              <a16:creationId xmlns:a16="http://schemas.microsoft.com/office/drawing/2014/main" id="{A483F1A1-51D5-417B-A548-163D43E8AEA9}"/>
            </a:ext>
          </a:extLst>
        </xdr:cNvPr>
        <xdr:cNvSpPr>
          <a:spLocks/>
        </xdr:cNvSpPr>
      </xdr:nvSpPr>
      <xdr:spPr bwMode="auto">
        <a:xfrm>
          <a:off x="6667500" y="7483929"/>
          <a:ext cx="563724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242985</xdr:colOff>
      <xdr:row>37</xdr:row>
      <xdr:rowOff>29157</xdr:rowOff>
    </xdr:from>
    <xdr:to>
      <xdr:col>24</xdr:col>
      <xdr:colOff>155511</xdr:colOff>
      <xdr:row>38</xdr:row>
      <xdr:rowOff>58315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967E0CDB-AED0-42B7-9391-5ECB7709149B}"/>
            </a:ext>
          </a:extLst>
        </xdr:cNvPr>
        <xdr:cNvSpPr>
          <a:spLocks/>
        </xdr:cNvSpPr>
      </xdr:nvSpPr>
      <xdr:spPr bwMode="auto">
        <a:xfrm>
          <a:off x="7318699" y="7445050"/>
          <a:ext cx="534567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233265</xdr:colOff>
      <xdr:row>37</xdr:row>
      <xdr:rowOff>58315</xdr:rowOff>
    </xdr:from>
    <xdr:to>
      <xdr:col>26</xdr:col>
      <xdr:colOff>126352</xdr:colOff>
      <xdr:row>38</xdr:row>
      <xdr:rowOff>77754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DDBA90D0-D5A4-4935-9EA3-DCC33EE757EA}"/>
            </a:ext>
          </a:extLst>
        </xdr:cNvPr>
        <xdr:cNvSpPr>
          <a:spLocks/>
        </xdr:cNvSpPr>
      </xdr:nvSpPr>
      <xdr:spPr bwMode="auto">
        <a:xfrm>
          <a:off x="7931020" y="7474208"/>
          <a:ext cx="5151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37</xdr:row>
      <xdr:rowOff>29159</xdr:rowOff>
    </xdr:from>
    <xdr:to>
      <xdr:col>28</xdr:col>
      <xdr:colOff>145791</xdr:colOff>
      <xdr:row>38</xdr:row>
      <xdr:rowOff>68035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2E571844-2B59-494C-A414-81748233CA3F}"/>
            </a:ext>
          </a:extLst>
        </xdr:cNvPr>
        <xdr:cNvSpPr>
          <a:spLocks/>
        </xdr:cNvSpPr>
      </xdr:nvSpPr>
      <xdr:spPr bwMode="auto">
        <a:xfrm>
          <a:off x="8514184" y="7445052"/>
          <a:ext cx="602602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204107</xdr:colOff>
      <xdr:row>37</xdr:row>
      <xdr:rowOff>19440</xdr:rowOff>
    </xdr:from>
    <xdr:to>
      <xdr:col>30</xdr:col>
      <xdr:colOff>155510</xdr:colOff>
      <xdr:row>38</xdr:row>
      <xdr:rowOff>106914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7D5C5E99-990B-4673-B8EB-6BC85A039F8C}"/>
            </a:ext>
          </a:extLst>
        </xdr:cNvPr>
        <xdr:cNvSpPr>
          <a:spLocks/>
        </xdr:cNvSpPr>
      </xdr:nvSpPr>
      <xdr:spPr bwMode="auto">
        <a:xfrm>
          <a:off x="9175102" y="7435333"/>
          <a:ext cx="573444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165229</xdr:colOff>
      <xdr:row>37</xdr:row>
      <xdr:rowOff>29158</xdr:rowOff>
    </xdr:from>
    <xdr:to>
      <xdr:col>32</xdr:col>
      <xdr:colOff>194384</xdr:colOff>
      <xdr:row>38</xdr:row>
      <xdr:rowOff>87474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37BA3D57-74B0-4A32-9BE4-3F2BB21B2B49}"/>
            </a:ext>
          </a:extLst>
        </xdr:cNvPr>
        <xdr:cNvSpPr>
          <a:spLocks/>
        </xdr:cNvSpPr>
      </xdr:nvSpPr>
      <xdr:spPr bwMode="auto">
        <a:xfrm>
          <a:off x="9758265" y="7445051"/>
          <a:ext cx="680354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242984</xdr:colOff>
      <xdr:row>37</xdr:row>
      <xdr:rowOff>19439</xdr:rowOff>
    </xdr:from>
    <xdr:to>
      <xdr:col>34</xdr:col>
      <xdr:colOff>155510</xdr:colOff>
      <xdr:row>38</xdr:row>
      <xdr:rowOff>58316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B6D8ED21-D754-45D5-B9FB-32D4D2F47CF8}"/>
            </a:ext>
          </a:extLst>
        </xdr:cNvPr>
        <xdr:cNvSpPr>
          <a:spLocks/>
        </xdr:cNvSpPr>
      </xdr:nvSpPr>
      <xdr:spPr bwMode="auto">
        <a:xfrm>
          <a:off x="10487219" y="7435332"/>
          <a:ext cx="53456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223545</xdr:colOff>
      <xdr:row>37</xdr:row>
      <xdr:rowOff>68035</xdr:rowOff>
    </xdr:from>
    <xdr:to>
      <xdr:col>36</xdr:col>
      <xdr:colOff>155511</xdr:colOff>
      <xdr:row>38</xdr:row>
      <xdr:rowOff>77754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348FD90B-661A-4EC7-A4E9-4CEA57DB1BD2}"/>
            </a:ext>
          </a:extLst>
        </xdr:cNvPr>
        <xdr:cNvSpPr>
          <a:spLocks/>
        </xdr:cNvSpPr>
      </xdr:nvSpPr>
      <xdr:spPr bwMode="auto">
        <a:xfrm>
          <a:off x="11089821" y="7483928"/>
          <a:ext cx="55400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184669</xdr:colOff>
      <xdr:row>37</xdr:row>
      <xdr:rowOff>19439</xdr:rowOff>
    </xdr:from>
    <xdr:to>
      <xdr:col>38</xdr:col>
      <xdr:colOff>165229</xdr:colOff>
      <xdr:row>38</xdr:row>
      <xdr:rowOff>97193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0A9B1D5A-0DE4-4F80-85F6-1EAAA45CE663}"/>
            </a:ext>
          </a:extLst>
        </xdr:cNvPr>
        <xdr:cNvSpPr>
          <a:spLocks/>
        </xdr:cNvSpPr>
      </xdr:nvSpPr>
      <xdr:spPr bwMode="auto">
        <a:xfrm>
          <a:off x="11672985" y="7435332"/>
          <a:ext cx="641479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37</xdr:row>
      <xdr:rowOff>29157</xdr:rowOff>
    </xdr:from>
    <xdr:to>
      <xdr:col>40</xdr:col>
      <xdr:colOff>145790</xdr:colOff>
      <xdr:row>38</xdr:row>
      <xdr:rowOff>106912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1DDEA0D-4A8D-4F8C-B24B-D26177330F0E}"/>
            </a:ext>
          </a:extLst>
        </xdr:cNvPr>
        <xdr:cNvSpPr>
          <a:spLocks/>
        </xdr:cNvSpPr>
      </xdr:nvSpPr>
      <xdr:spPr bwMode="auto">
        <a:xfrm>
          <a:off x="12314464" y="7445050"/>
          <a:ext cx="602602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194387</xdr:colOff>
      <xdr:row>37</xdr:row>
      <xdr:rowOff>19439</xdr:rowOff>
    </xdr:from>
    <xdr:to>
      <xdr:col>42</xdr:col>
      <xdr:colOff>223546</xdr:colOff>
      <xdr:row>38</xdr:row>
      <xdr:rowOff>68035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C7151630-06BC-414D-8C11-3FC20B16CCAE}"/>
            </a:ext>
          </a:extLst>
        </xdr:cNvPr>
        <xdr:cNvSpPr>
          <a:spLocks/>
        </xdr:cNvSpPr>
      </xdr:nvSpPr>
      <xdr:spPr bwMode="auto">
        <a:xfrm>
          <a:off x="12965663" y="7435332"/>
          <a:ext cx="651199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97190</xdr:colOff>
      <xdr:row>36</xdr:row>
      <xdr:rowOff>165224</xdr:rowOff>
    </xdr:from>
    <xdr:to>
      <xdr:col>38</xdr:col>
      <xdr:colOff>238738</xdr:colOff>
      <xdr:row>37</xdr:row>
      <xdr:rowOff>144730</xdr:rowOff>
    </xdr:to>
    <xdr:sp macro="" textlink="">
      <xdr:nvSpPr>
        <xdr:cNvPr id="3873" name="6-Point Star 717">
          <a:extLst>
            <a:ext uri="{FF2B5EF4-FFF2-40B4-BE49-F238E27FC236}">
              <a16:creationId xmlns:a16="http://schemas.microsoft.com/office/drawing/2014/main" id="{5AA5E568-FA67-476F-BCC9-C8ADB81614D0}"/>
            </a:ext>
          </a:extLst>
        </xdr:cNvPr>
        <xdr:cNvSpPr/>
      </xdr:nvSpPr>
      <xdr:spPr>
        <a:xfrm>
          <a:off x="12246425" y="738672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87471</xdr:colOff>
      <xdr:row>36</xdr:row>
      <xdr:rowOff>165225</xdr:rowOff>
    </xdr:from>
    <xdr:to>
      <xdr:col>40</xdr:col>
      <xdr:colOff>229019</xdr:colOff>
      <xdr:row>37</xdr:row>
      <xdr:rowOff>144731</xdr:rowOff>
    </xdr:to>
    <xdr:sp macro="" textlink="">
      <xdr:nvSpPr>
        <xdr:cNvPr id="3874" name="6-Point Star 717">
          <a:extLst>
            <a:ext uri="{FF2B5EF4-FFF2-40B4-BE49-F238E27FC236}">
              <a16:creationId xmlns:a16="http://schemas.microsoft.com/office/drawing/2014/main" id="{6E744114-99F5-48A1-8053-89DA8D9B74CB}"/>
            </a:ext>
          </a:extLst>
        </xdr:cNvPr>
        <xdr:cNvSpPr/>
      </xdr:nvSpPr>
      <xdr:spPr>
        <a:xfrm>
          <a:off x="12858747" y="738673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106912</xdr:colOff>
      <xdr:row>36</xdr:row>
      <xdr:rowOff>174948</xdr:rowOff>
    </xdr:from>
    <xdr:to>
      <xdr:col>6</xdr:col>
      <xdr:colOff>248460</xdr:colOff>
      <xdr:row>37</xdr:row>
      <xdr:rowOff>154454</xdr:rowOff>
    </xdr:to>
    <xdr:sp macro="" textlink="">
      <xdr:nvSpPr>
        <xdr:cNvPr id="3875" name="6-Point Star 717">
          <a:extLst>
            <a:ext uri="{FF2B5EF4-FFF2-40B4-BE49-F238E27FC236}">
              <a16:creationId xmlns:a16="http://schemas.microsoft.com/office/drawing/2014/main" id="{C5B3DF6F-AA3A-427D-A470-1871AF391F66}"/>
            </a:ext>
          </a:extLst>
        </xdr:cNvPr>
        <xdr:cNvSpPr/>
      </xdr:nvSpPr>
      <xdr:spPr>
        <a:xfrm>
          <a:off x="1953596" y="73964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155508</xdr:colOff>
      <xdr:row>111</xdr:row>
      <xdr:rowOff>58314</xdr:rowOff>
    </xdr:from>
    <xdr:to>
      <xdr:col>30</xdr:col>
      <xdr:colOff>250759</xdr:colOff>
      <xdr:row>112</xdr:row>
      <xdr:rowOff>157451</xdr:rowOff>
    </xdr:to>
    <xdr:cxnSp macro="">
      <xdr:nvCxnSpPr>
        <xdr:cNvPr id="3876" name="Elbow Connector 55">
          <a:extLst>
            <a:ext uri="{FF2B5EF4-FFF2-40B4-BE49-F238E27FC236}">
              <a16:creationId xmlns:a16="http://schemas.microsoft.com/office/drawing/2014/main" id="{6ED13F56-C9C0-4E23-AB84-2EF02C638EEF}"/>
            </a:ext>
          </a:extLst>
        </xdr:cNvPr>
        <xdr:cNvCxnSpPr/>
      </xdr:nvCxnSpPr>
      <xdr:spPr>
        <a:xfrm rot="16200000" flipH="1">
          <a:off x="9620249" y="2258007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145788</xdr:colOff>
      <xdr:row>119</xdr:row>
      <xdr:rowOff>97190</xdr:rowOff>
    </xdr:from>
    <xdr:to>
      <xdr:col>12</xdr:col>
      <xdr:colOff>209633</xdr:colOff>
      <xdr:row>120</xdr:row>
      <xdr:rowOff>133522</xdr:rowOff>
    </xdr:to>
    <xdr:cxnSp macro="">
      <xdr:nvCxnSpPr>
        <xdr:cNvPr id="3877" name="Elbow Connector 55">
          <a:extLst>
            <a:ext uri="{FF2B5EF4-FFF2-40B4-BE49-F238E27FC236}">
              <a16:creationId xmlns:a16="http://schemas.microsoft.com/office/drawing/2014/main" id="{C68262B4-FD01-4F75-B441-1F6A161BC751}"/>
            </a:ext>
          </a:extLst>
        </xdr:cNvPr>
        <xdr:cNvCxnSpPr/>
      </xdr:nvCxnSpPr>
      <xdr:spPr>
        <a:xfrm rot="16200000" flipH="1">
          <a:off x="3891790" y="24216673"/>
          <a:ext cx="289036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155508</xdr:colOff>
      <xdr:row>119</xdr:row>
      <xdr:rowOff>77752</xdr:rowOff>
    </xdr:from>
    <xdr:to>
      <xdr:col>32</xdr:col>
      <xdr:colOff>231316</xdr:colOff>
      <xdr:row>120</xdr:row>
      <xdr:rowOff>128289</xdr:rowOff>
    </xdr:to>
    <xdr:cxnSp macro="">
      <xdr:nvCxnSpPr>
        <xdr:cNvPr id="3878" name="Elbow Connector 55">
          <a:extLst>
            <a:ext uri="{FF2B5EF4-FFF2-40B4-BE49-F238E27FC236}">
              <a16:creationId xmlns:a16="http://schemas.microsoft.com/office/drawing/2014/main" id="{6784E5C2-DBE3-426D-B587-70B008190605}"/>
            </a:ext>
          </a:extLst>
        </xdr:cNvPr>
        <xdr:cNvCxnSpPr/>
      </xdr:nvCxnSpPr>
      <xdr:spPr>
        <a:xfrm rot="16200000" flipH="1">
          <a:off x="10286026" y="24198357"/>
          <a:ext cx="303241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145789</xdr:colOff>
      <xdr:row>119</xdr:row>
      <xdr:rowOff>68034</xdr:rowOff>
    </xdr:from>
    <xdr:to>
      <xdr:col>40</xdr:col>
      <xdr:colOff>241040</xdr:colOff>
      <xdr:row>120</xdr:row>
      <xdr:rowOff>167172</xdr:rowOff>
    </xdr:to>
    <xdr:cxnSp macro="">
      <xdr:nvCxnSpPr>
        <xdr:cNvPr id="3879" name="Elbow Connector 55">
          <a:extLst>
            <a:ext uri="{FF2B5EF4-FFF2-40B4-BE49-F238E27FC236}">
              <a16:creationId xmlns:a16="http://schemas.microsoft.com/office/drawing/2014/main" id="{95FCF29F-1561-401F-B919-395B3E0377BD}"/>
            </a:ext>
          </a:extLst>
        </xdr:cNvPr>
        <xdr:cNvCxnSpPr/>
      </xdr:nvCxnSpPr>
      <xdr:spPr>
        <a:xfrm rot="16200000" flipH="1">
          <a:off x="12788770" y="24203217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165229</xdr:colOff>
      <xdr:row>127</xdr:row>
      <xdr:rowOff>68033</xdr:rowOff>
    </xdr:from>
    <xdr:to>
      <xdr:col>8</xdr:col>
      <xdr:colOff>241037</xdr:colOff>
      <xdr:row>128</xdr:row>
      <xdr:rowOff>118571</xdr:rowOff>
    </xdr:to>
    <xdr:cxnSp macro="">
      <xdr:nvCxnSpPr>
        <xdr:cNvPr id="3880" name="Elbow Connector 55">
          <a:extLst>
            <a:ext uri="{FF2B5EF4-FFF2-40B4-BE49-F238E27FC236}">
              <a16:creationId xmlns:a16="http://schemas.microsoft.com/office/drawing/2014/main" id="{44C9380E-093D-4BF2-80C0-C539AFF7B8FB}"/>
            </a:ext>
          </a:extLst>
        </xdr:cNvPr>
        <xdr:cNvCxnSpPr/>
      </xdr:nvCxnSpPr>
      <xdr:spPr>
        <a:xfrm rot="16200000" flipH="1">
          <a:off x="2549395" y="2580205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155504</xdr:colOff>
      <xdr:row>127</xdr:row>
      <xdr:rowOff>97192</xdr:rowOff>
    </xdr:from>
    <xdr:to>
      <xdr:col>10</xdr:col>
      <xdr:colOff>231312</xdr:colOff>
      <xdr:row>128</xdr:row>
      <xdr:rowOff>147730</xdr:rowOff>
    </xdr:to>
    <xdr:cxnSp macro="">
      <xdr:nvCxnSpPr>
        <xdr:cNvPr id="3881" name="Elbow Connector 55">
          <a:extLst>
            <a:ext uri="{FF2B5EF4-FFF2-40B4-BE49-F238E27FC236}">
              <a16:creationId xmlns:a16="http://schemas.microsoft.com/office/drawing/2014/main" id="{EAF244AA-378E-4E20-9727-526EF3B23D2A}"/>
            </a:ext>
          </a:extLst>
        </xdr:cNvPr>
        <xdr:cNvCxnSpPr/>
      </xdr:nvCxnSpPr>
      <xdr:spPr>
        <a:xfrm rot="16200000" flipH="1">
          <a:off x="3258904" y="25831215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174950</xdr:colOff>
      <xdr:row>29</xdr:row>
      <xdr:rowOff>48596</xdr:rowOff>
    </xdr:from>
    <xdr:to>
      <xdr:col>10</xdr:col>
      <xdr:colOff>223546</xdr:colOff>
      <xdr:row>30</xdr:row>
      <xdr:rowOff>48597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22968B80-850B-4015-9E12-091A0C9B70C8}"/>
            </a:ext>
          </a:extLst>
        </xdr:cNvPr>
        <xdr:cNvSpPr>
          <a:spLocks/>
        </xdr:cNvSpPr>
      </xdr:nvSpPr>
      <xdr:spPr bwMode="auto">
        <a:xfrm>
          <a:off x="2672833" y="585107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204110</xdr:colOff>
      <xdr:row>29</xdr:row>
      <xdr:rowOff>58314</xdr:rowOff>
    </xdr:from>
    <xdr:to>
      <xdr:col>12</xdr:col>
      <xdr:colOff>242987</xdr:colOff>
      <xdr:row>30</xdr:row>
      <xdr:rowOff>19436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6522E6FB-DDF4-4A4C-BE00-3C438B7C7A86}"/>
            </a:ext>
          </a:extLst>
        </xdr:cNvPr>
        <xdr:cNvSpPr>
          <a:spLocks/>
        </xdr:cNvSpPr>
      </xdr:nvSpPr>
      <xdr:spPr bwMode="auto">
        <a:xfrm>
          <a:off x="3421227" y="5860788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174951</xdr:colOff>
      <xdr:row>29</xdr:row>
      <xdr:rowOff>58314</xdr:rowOff>
    </xdr:from>
    <xdr:to>
      <xdr:col>14</xdr:col>
      <xdr:colOff>233267</xdr:colOff>
      <xdr:row>30</xdr:row>
      <xdr:rowOff>19436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CB19BF86-5F77-403A-91C3-F31C8BD29DF2}"/>
            </a:ext>
          </a:extLst>
        </xdr:cNvPr>
        <xdr:cNvSpPr>
          <a:spLocks/>
        </xdr:cNvSpPr>
      </xdr:nvSpPr>
      <xdr:spPr bwMode="auto">
        <a:xfrm>
          <a:off x="4033548" y="5860788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194390</xdr:colOff>
      <xdr:row>29</xdr:row>
      <xdr:rowOff>48595</xdr:rowOff>
    </xdr:from>
    <xdr:to>
      <xdr:col>16</xdr:col>
      <xdr:colOff>213829</xdr:colOff>
      <xdr:row>30</xdr:row>
      <xdr:rowOff>9717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6104AF14-2C8A-4E77-8232-FE6B5594C43A}"/>
            </a:ext>
          </a:extLst>
        </xdr:cNvPr>
        <xdr:cNvSpPr>
          <a:spLocks/>
        </xdr:cNvSpPr>
      </xdr:nvSpPr>
      <xdr:spPr bwMode="auto">
        <a:xfrm>
          <a:off x="4675028" y="5851069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194393</xdr:colOff>
      <xdr:row>29</xdr:row>
      <xdr:rowOff>58314</xdr:rowOff>
    </xdr:from>
    <xdr:to>
      <xdr:col>18</xdr:col>
      <xdr:colOff>184673</xdr:colOff>
      <xdr:row>30</xdr:row>
      <xdr:rowOff>19436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13D1D3D3-3F97-471B-8533-9B49E3CD54BA}"/>
            </a:ext>
          </a:extLst>
        </xdr:cNvPr>
        <xdr:cNvSpPr>
          <a:spLocks/>
        </xdr:cNvSpPr>
      </xdr:nvSpPr>
      <xdr:spPr bwMode="auto">
        <a:xfrm>
          <a:off x="5335949" y="5860788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194393</xdr:colOff>
      <xdr:row>29</xdr:row>
      <xdr:rowOff>68033</xdr:rowOff>
    </xdr:from>
    <xdr:to>
      <xdr:col>20</xdr:col>
      <xdr:colOff>252710</xdr:colOff>
      <xdr:row>30</xdr:row>
      <xdr:rowOff>29155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5321D4C1-3AC7-4EFE-B93B-37C3C54489FB}"/>
            </a:ext>
          </a:extLst>
        </xdr:cNvPr>
        <xdr:cNvSpPr>
          <a:spLocks/>
        </xdr:cNvSpPr>
      </xdr:nvSpPr>
      <xdr:spPr bwMode="auto">
        <a:xfrm>
          <a:off x="6026026" y="5870507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165234</xdr:colOff>
      <xdr:row>29</xdr:row>
      <xdr:rowOff>58314</xdr:rowOff>
    </xdr:from>
    <xdr:to>
      <xdr:col>22</xdr:col>
      <xdr:colOff>223550</xdr:colOff>
      <xdr:row>30</xdr:row>
      <xdr:rowOff>19436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F70F9806-2F92-47D9-A896-14D971B8350B}"/>
            </a:ext>
          </a:extLst>
        </xdr:cNvPr>
        <xdr:cNvSpPr>
          <a:spLocks/>
        </xdr:cNvSpPr>
      </xdr:nvSpPr>
      <xdr:spPr bwMode="auto">
        <a:xfrm>
          <a:off x="6618907" y="5860788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126357</xdr:colOff>
      <xdr:row>29</xdr:row>
      <xdr:rowOff>48595</xdr:rowOff>
    </xdr:from>
    <xdr:to>
      <xdr:col>24</xdr:col>
      <xdr:colOff>184673</xdr:colOff>
      <xdr:row>30</xdr:row>
      <xdr:rowOff>9717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2582D58C-CE65-4807-BCF6-F2CE87BD4A70}"/>
            </a:ext>
          </a:extLst>
        </xdr:cNvPr>
        <xdr:cNvSpPr>
          <a:spLocks/>
        </xdr:cNvSpPr>
      </xdr:nvSpPr>
      <xdr:spPr bwMode="auto">
        <a:xfrm>
          <a:off x="7202071" y="5851069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136076</xdr:colOff>
      <xdr:row>29</xdr:row>
      <xdr:rowOff>38876</xdr:rowOff>
    </xdr:from>
    <xdr:to>
      <xdr:col>26</xdr:col>
      <xdr:colOff>194392</xdr:colOff>
      <xdr:row>29</xdr:row>
      <xdr:rowOff>194386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246E0EF0-24BA-41D8-B715-8A76A24B0600}"/>
            </a:ext>
          </a:extLst>
        </xdr:cNvPr>
        <xdr:cNvSpPr>
          <a:spLocks/>
        </xdr:cNvSpPr>
      </xdr:nvSpPr>
      <xdr:spPr bwMode="auto">
        <a:xfrm>
          <a:off x="7833831" y="5841350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194392</xdr:colOff>
      <xdr:row>29</xdr:row>
      <xdr:rowOff>38876</xdr:rowOff>
    </xdr:from>
    <xdr:to>
      <xdr:col>28</xdr:col>
      <xdr:colOff>223550</xdr:colOff>
      <xdr:row>29</xdr:row>
      <xdr:rowOff>194386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664C8DBC-64CA-452F-BF69-9836FD247C00}"/>
            </a:ext>
          </a:extLst>
        </xdr:cNvPr>
        <xdr:cNvSpPr>
          <a:spLocks/>
        </xdr:cNvSpPr>
      </xdr:nvSpPr>
      <xdr:spPr bwMode="auto">
        <a:xfrm>
          <a:off x="8514188" y="5841350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174951</xdr:colOff>
      <xdr:row>29</xdr:row>
      <xdr:rowOff>38876</xdr:rowOff>
    </xdr:from>
    <xdr:to>
      <xdr:col>30</xdr:col>
      <xdr:colOff>233267</xdr:colOff>
      <xdr:row>29</xdr:row>
      <xdr:rowOff>194386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0834FC57-1C27-4D9A-9634-F735E083FA65}"/>
            </a:ext>
          </a:extLst>
        </xdr:cNvPr>
        <xdr:cNvSpPr>
          <a:spLocks/>
        </xdr:cNvSpPr>
      </xdr:nvSpPr>
      <xdr:spPr bwMode="auto">
        <a:xfrm>
          <a:off x="9145946" y="5841350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155511</xdr:colOff>
      <xdr:row>29</xdr:row>
      <xdr:rowOff>29157</xdr:rowOff>
    </xdr:from>
    <xdr:to>
      <xdr:col>32</xdr:col>
      <xdr:colOff>184669</xdr:colOff>
      <xdr:row>29</xdr:row>
      <xdr:rowOff>184667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C6A4EA59-CDFB-421D-927B-9096F07FF3BA}"/>
            </a:ext>
          </a:extLst>
        </xdr:cNvPr>
        <xdr:cNvSpPr>
          <a:spLocks/>
        </xdr:cNvSpPr>
      </xdr:nvSpPr>
      <xdr:spPr bwMode="auto">
        <a:xfrm>
          <a:off x="9748547" y="5831631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155510</xdr:colOff>
      <xdr:row>29</xdr:row>
      <xdr:rowOff>19440</xdr:rowOff>
    </xdr:from>
    <xdr:to>
      <xdr:col>34</xdr:col>
      <xdr:colOff>126351</xdr:colOff>
      <xdr:row>30</xdr:row>
      <xdr:rowOff>29156</xdr:rowOff>
    </xdr:to>
    <xdr:sp macro="" textlink="">
      <xdr:nvSpPr>
        <xdr:cNvPr id="3894" name="Freeform 10707">
          <a:extLst>
            <a:ext uri="{FF2B5EF4-FFF2-40B4-BE49-F238E27FC236}">
              <a16:creationId xmlns:a16="http://schemas.microsoft.com/office/drawing/2014/main" id="{CED9E536-59A2-4ECE-966F-9320E9ABC433}"/>
            </a:ext>
          </a:extLst>
        </xdr:cNvPr>
        <xdr:cNvSpPr>
          <a:spLocks/>
        </xdr:cNvSpPr>
      </xdr:nvSpPr>
      <xdr:spPr bwMode="auto">
        <a:xfrm>
          <a:off x="10399745" y="5821914"/>
          <a:ext cx="592882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136073</xdr:colOff>
      <xdr:row>29</xdr:row>
      <xdr:rowOff>58314</xdr:rowOff>
    </xdr:from>
    <xdr:to>
      <xdr:col>8</xdr:col>
      <xdr:colOff>252704</xdr:colOff>
      <xdr:row>30</xdr:row>
      <xdr:rowOff>58315</xdr:rowOff>
    </xdr:to>
    <xdr:sp macro="" textlink="">
      <xdr:nvSpPr>
        <xdr:cNvPr id="3895" name="Freeform 10707">
          <a:extLst>
            <a:ext uri="{FF2B5EF4-FFF2-40B4-BE49-F238E27FC236}">
              <a16:creationId xmlns:a16="http://schemas.microsoft.com/office/drawing/2014/main" id="{BAB40630-EC46-42F6-9D10-7A24B1BAA85D}"/>
            </a:ext>
          </a:extLst>
        </xdr:cNvPr>
        <xdr:cNvSpPr>
          <a:spLocks/>
        </xdr:cNvSpPr>
      </xdr:nvSpPr>
      <xdr:spPr bwMode="auto">
        <a:xfrm>
          <a:off x="1982757" y="5860788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106917</xdr:colOff>
      <xdr:row>28</xdr:row>
      <xdr:rowOff>184664</xdr:rowOff>
    </xdr:from>
    <xdr:to>
      <xdr:col>8</xdr:col>
      <xdr:colOff>248465</xdr:colOff>
      <xdr:row>29</xdr:row>
      <xdr:rowOff>164171</xdr:rowOff>
    </xdr:to>
    <xdr:sp macro="" textlink="">
      <xdr:nvSpPr>
        <xdr:cNvPr id="3896" name="6-Point Star 717">
          <a:extLst>
            <a:ext uri="{FF2B5EF4-FFF2-40B4-BE49-F238E27FC236}">
              <a16:creationId xmlns:a16="http://schemas.microsoft.com/office/drawing/2014/main" id="{89F9E3E5-56D6-4371-9685-BAEE21BF37EF}"/>
            </a:ext>
          </a:extLst>
        </xdr:cNvPr>
        <xdr:cNvSpPr/>
      </xdr:nvSpPr>
      <xdr:spPr>
        <a:xfrm>
          <a:off x="2604800" y="579275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106917</xdr:colOff>
      <xdr:row>29</xdr:row>
      <xdr:rowOff>29160</xdr:rowOff>
    </xdr:from>
    <xdr:to>
      <xdr:col>10</xdr:col>
      <xdr:colOff>248465</xdr:colOff>
      <xdr:row>30</xdr:row>
      <xdr:rowOff>8666</xdr:rowOff>
    </xdr:to>
    <xdr:sp macro="" textlink="">
      <xdr:nvSpPr>
        <xdr:cNvPr id="3897" name="6-Point Star 717">
          <a:extLst>
            <a:ext uri="{FF2B5EF4-FFF2-40B4-BE49-F238E27FC236}">
              <a16:creationId xmlns:a16="http://schemas.microsoft.com/office/drawing/2014/main" id="{8F72E3F7-D857-4E06-A921-D7AC1A1AFAC8}"/>
            </a:ext>
          </a:extLst>
        </xdr:cNvPr>
        <xdr:cNvSpPr/>
      </xdr:nvSpPr>
      <xdr:spPr>
        <a:xfrm>
          <a:off x="3324034" y="58316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106915</xdr:colOff>
      <xdr:row>29</xdr:row>
      <xdr:rowOff>9714</xdr:rowOff>
    </xdr:from>
    <xdr:to>
      <xdr:col>12</xdr:col>
      <xdr:colOff>248463</xdr:colOff>
      <xdr:row>29</xdr:row>
      <xdr:rowOff>183608</xdr:rowOff>
    </xdr:to>
    <xdr:sp macro="" textlink="">
      <xdr:nvSpPr>
        <xdr:cNvPr id="3898" name="6-Point Star 717">
          <a:extLst>
            <a:ext uri="{FF2B5EF4-FFF2-40B4-BE49-F238E27FC236}">
              <a16:creationId xmlns:a16="http://schemas.microsoft.com/office/drawing/2014/main" id="{111AEC77-006B-4630-B965-E0388BD40856}"/>
            </a:ext>
          </a:extLst>
        </xdr:cNvPr>
        <xdr:cNvSpPr/>
      </xdr:nvSpPr>
      <xdr:spPr>
        <a:xfrm>
          <a:off x="3965512" y="58121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116629</xdr:colOff>
      <xdr:row>28</xdr:row>
      <xdr:rowOff>155505</xdr:rowOff>
    </xdr:from>
    <xdr:to>
      <xdr:col>14</xdr:col>
      <xdr:colOff>258177</xdr:colOff>
      <xdr:row>29</xdr:row>
      <xdr:rowOff>135012</xdr:rowOff>
    </xdr:to>
    <xdr:sp macro="" textlink="">
      <xdr:nvSpPr>
        <xdr:cNvPr id="3899" name="6-Point Star 717">
          <a:extLst>
            <a:ext uri="{FF2B5EF4-FFF2-40B4-BE49-F238E27FC236}">
              <a16:creationId xmlns:a16="http://schemas.microsoft.com/office/drawing/2014/main" id="{2DBC0B64-3A3B-410B-9650-E64AB9E5B684}"/>
            </a:ext>
          </a:extLst>
        </xdr:cNvPr>
        <xdr:cNvSpPr/>
      </xdr:nvSpPr>
      <xdr:spPr>
        <a:xfrm>
          <a:off x="4597267" y="576359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28</xdr:row>
      <xdr:rowOff>165227</xdr:rowOff>
    </xdr:from>
    <xdr:to>
      <xdr:col>16</xdr:col>
      <xdr:colOff>267900</xdr:colOff>
      <xdr:row>29</xdr:row>
      <xdr:rowOff>144734</xdr:rowOff>
    </xdr:to>
    <xdr:sp macro="" textlink="">
      <xdr:nvSpPr>
        <xdr:cNvPr id="3900" name="6-Point Star 717">
          <a:extLst>
            <a:ext uri="{FF2B5EF4-FFF2-40B4-BE49-F238E27FC236}">
              <a16:creationId xmlns:a16="http://schemas.microsoft.com/office/drawing/2014/main" id="{725CED0E-D4E1-46A1-ABC9-1FB2BEE6BE2E}"/>
            </a:ext>
          </a:extLst>
        </xdr:cNvPr>
        <xdr:cNvSpPr/>
      </xdr:nvSpPr>
      <xdr:spPr>
        <a:xfrm>
          <a:off x="5267908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B74DE2E-CFE9-4748-A925-88EC0A7242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DD017EAC-0B3C-4C13-9152-3BAC7D88E4A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708415F-7BD2-4DF9-830F-23E98408C0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9F583E2-1663-4194-9FEB-46076E289ED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954E7F0-BBDF-4910-84E8-3CFBB9CCF2E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7096C39-83B6-42D4-A550-719EB35059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BE802A5-15D2-4A85-BC3C-E6AAC2999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4D0DA39-FCFC-4332-9187-3F941F92B5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A4DF5A0-8A97-4358-806F-CFEA6DF2E3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6783CEE-4B4A-43BA-AFE7-BE1B8567CF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37B0748-3236-433E-B766-760AFF74ED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2333862-6F4E-46CD-8B21-6183EDF6E0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C660678-EECE-4A73-BE89-338D2D17485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FAEECFF5-27AF-4F7D-B708-57C238A3EE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72DE67C-CD7A-41AD-ABFD-716C69DFB0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65B4934C-8FED-4CBB-B9CF-B4713BDC1A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C97C541-6BD0-4D37-A998-05C7EFF9BB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CCF03B41-5024-454F-B92C-6E32B8EA55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66F8CD9-6343-4D6D-9FE7-0FE2EC5FFF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EA28269-3F07-437A-ABDC-02C4EE71CB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62EAEEA-6C8E-4D7C-8855-6BAFEF5E9D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92E2562-4424-4202-8E45-3190D008480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AD83AB4-24D2-4048-9B99-C90D33B94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25AC054-BCD9-4708-A340-77FF7C50049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8994C5E-A45D-4C4C-BA0F-91DDD151D9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8B0F3A6E-6E4D-434A-8F80-4DD35A7F56D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0CF589E-8FE5-4524-9680-2F0F182B7E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1233BC81-29C3-4BCB-8E0C-216357DAB4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FCDA81A-5D12-43CF-B4A7-9147CE968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4BD60C7-037A-449D-9BF2-90D3F4C5F9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1F805C9-02A6-40AE-B0D5-95A0704450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3E3D6321-E013-4B86-A002-1B14B57DA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11F6217A-A465-4C0C-B46B-56F0FA7E56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8A39F3BA-0A0E-418C-B00C-D1D2C9D4FA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F2A257B-E1BA-4580-88C3-4DD6B5C374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24E6B34-DBD7-4DF1-8705-3912582CBF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5CDFEBA3-FA0D-4B37-8F74-EB9A510434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2322C0FF-E851-4CB1-BB4A-DA0CDB1D82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236086AE-0364-4C28-B7F7-B6AA87E729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3B099D3A-14A0-454A-B16A-F8C5096B48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0FF96A5-3559-4658-879D-059E83992A5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2D66CDFA-D3B6-49EF-B4EE-5F4BA3EC35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39B24420-5CF7-4B22-88D0-71F45AD13F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FE02AB59-63CD-462B-AC93-11D1B64CEEB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52705CB-5892-46A9-8769-8848C9B0D13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4210E81D-8CD5-412E-8B9B-5F41771E5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BFCCE9DA-FA01-4C63-BB5E-C8D2F71BC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D9E6EAFE-FB5A-4CAC-B388-8DDE6212F8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95DD27F2-120B-4B92-84FD-C67C458D2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C5E0F326-29E8-4B4E-96F9-91EAC3985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9639ADB-A400-4501-AE45-381FE02AD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532C018C-E627-4178-9F63-1A02F5139B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AFB8D808-4B2D-4DF7-BE3D-087362BC58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DA3B753-1144-4362-AB0C-67B443AD5C1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42F2FE9E-80CC-4674-89DA-9680E7C0F14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C99BC33F-D025-4150-B335-659C52BCE9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ADC3B2C9-B384-4EC6-B64C-E1AD1EC1EEC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54598D90-DC92-4864-A883-979096E2940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6B7F3BE-4002-4DBF-8F4E-794A523496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BFF4DF19-EF75-4C0A-8C0D-DA1173ABF3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A8EB9171-17A3-42CD-9FED-315591EE7F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8228BC66-0030-4A1A-AD15-E3D0ED8CA55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4A1D976-5640-4716-99D2-4ACEFDDCFD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257B1E1-62C2-46D7-9FF8-AF575A4569E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3CBE2C0B-3D74-4343-8AEA-A6E79D194A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6778A3E-A585-4D4A-9371-C838ABE8E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FF88F4E5-5104-43E9-9831-F61D1AB97D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5035C9C-728F-49D1-8B59-B00B40CFF6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CF99E133-0A58-42E3-AF53-6DB604FC9E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8E6BCF8E-E9A2-486C-A95E-E040E23A94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E90CE113-687F-4AE5-AC5B-DB2EC3B36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C9994B7-8516-48CA-B866-2FAC0EDEFC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918CF176-8BF4-4051-BC4B-4B80D67C7AC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94EAF205-407E-4A2F-A694-89A5CCAA2C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CB8049C-AC4E-47EE-BC76-FE6EEEAD379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B304AD43-6292-433C-B68C-BBBE0ADCE6D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201CC282-6CE6-4BD0-9709-AB71FCB0B1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34575340-D115-4301-8F8E-92279AFCAE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7A124951-5748-4BD4-B36A-8672CBD978B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67014EAF-72EC-429D-A9A0-566754A60D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B2F9885-A3A7-484C-B7DE-5E4CA79700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A439A1CA-3C38-4AB1-ABBC-2E131F36E2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37BF991-1ADF-4473-B59E-597B8F99CF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40EB12D8-AF69-4C4A-B6B8-DE886106C19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4B0EB4A8-B3BF-4228-8B57-756887D2D5C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EE94A425-113C-470B-8636-29E37ED689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2F45798D-606A-4A1A-83E2-5F19CC33C9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EBEFBC6-1EA0-41EB-894A-896E6E6C71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CB4FED45-AA44-492C-B04E-8949E49443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E5EA68A9-C336-47CD-969C-77F480EA68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8DAD0788-F2C1-4A20-9424-171129C387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24B15493-FD2B-4D96-A858-A83128E7A1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264EDF61-3A6A-4672-9DE7-C7EFFA42C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5C3E4-8C44-48C2-890D-9433ED6947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24FF6C99-FF54-4FEB-8FDC-06B4B6C3C7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EA00AB00-2CB7-4DE8-A31F-D76D92BA4AF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CDD32A0-49A6-4219-95DC-B571AC5E59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A5A114C6-9CF3-4E0D-9BEC-12C619BC795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2D0E85C3-9E2D-4BC7-AEE1-EB587B4723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1B87B2E-3794-4944-A781-0A80404A466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9277FC04-2C42-4FC5-93FD-9946FA39B4B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A8E8AF5E-C649-46B1-964F-2AD70E5E08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354669A2-2CC4-4FCF-ACBF-97F406BF28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6A6E94B4-563E-4A36-8A9F-05C23C2BDB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62373933-681E-4555-BE88-1E2004B333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9930D5D-F39C-40D2-99DF-9B9BC31C6A5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B0F131-3683-4B78-800D-5B9B68AA9B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34F26AAB-4B07-4B86-86DF-98D48C7FC2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F57579CF-6638-498C-8669-EC6B3988923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A20F1EDE-40E2-4A4C-91E1-75F526637C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E574AF6F-367D-4310-9B6B-63AA5B12A8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2C30A4DE-1AD1-40D0-A059-156C9EE587C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8BEBBBE-3B38-4C53-8B10-0D8AF550DB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48F6D5F2-7EF1-4494-8729-CB7EAEEB4C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67BAA0D-08E9-481B-8325-F243E7E286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8A6BF1AA-8593-4211-B553-602E2BDFF6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F3D7FAC0-D9FD-4960-BFC4-1024FC3B69B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07C96F-681F-4F0A-865B-4F4947FDDC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0EE242A5-A3B4-4459-9D83-9E258AB0B4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A71227A1-8D58-4AA4-9262-3A48B11180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C5CE4FF5-26F6-4593-8D61-D387630970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2D13799C-DB8A-4208-AF72-7D3084E620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792CC8B2-1304-480B-B4A7-9BF98A1C65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980774B8-5A51-4BCC-A1C5-DA5E4C61AB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DD030B59-12EE-467F-8976-ABCFD54458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AB69A271-42E1-4241-9CDA-20DD18669E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6B8EE32E-01C0-4A69-B892-536B28DC4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486236AC-6120-434D-9F9F-DA3508F35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1FE7472-1252-46BC-89DA-08CD12A0718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D0D9F6BB-39EC-4DB0-A148-6FE40F5AA7F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2D5FB224-354A-48E4-B9FE-870159EA89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5B5CAECC-2549-40CF-8D5D-66D09F671A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529C84A1-59F6-4B32-8F74-7F33B16BB2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7D04D5D8-998C-4039-9A48-0E4B217B6E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94AD72C-47B2-43E3-ACC9-B6E466DB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D79510F-5145-45E5-91B8-E8079B0884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60AE04A0-4BF6-401E-86CE-3ACCFD5BDB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C10E3DF6-0067-4CDB-9913-9A91BA275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E0EF5EBC-2B87-492C-8C3D-4F14D505DFF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A1BB60F4-E84C-41A5-AAE0-D5192AEC0E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6FF5C370-1694-487A-87BB-1F9A4E51E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583647F-60C6-409B-8B0E-66D480CA0A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751AB002-FBFA-4001-8A02-170CB2E5FF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EE7A3979-D024-493E-8BB3-8FC263538B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07E7A91C-4637-4787-B60E-0B0FA3C2BD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C5C11B18-41B8-47F3-AA36-A52BA7DFF5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D06FA2B1-67DB-402F-93CC-27AC8D49ED1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439BF3C-CECD-4570-8E9C-681DBD02C9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5E0F56B3-20A7-4D72-8269-0D2A404906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24183E3B-299E-4AF1-BDB6-1326C70B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42E42A1-F8C8-4A6E-9E23-9BF1EB4D39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1EF32C7-22D5-453E-816F-5CC2A2F993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C52FE49-C14A-4381-BBCE-6249C129C3C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EEE6A4E-6B75-4848-A125-330E8BA3D0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D37815FE-E4EB-4CF2-8C05-743E027F95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C1EC6F25-0290-4426-B64A-DDDF9F5785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3E835291-7C5C-4E80-B21F-6F7C3617286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4F0EE331-7203-4E0D-8888-51AC6673FE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A21E52-423E-48D1-ACE0-2EC5F43BF5C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2B78D34-402D-4411-BB5C-4A99BFA9A0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3412F23E-AD86-48CA-8E9B-F0E65CAFBB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3E7BD098-5ED0-48EA-A7C4-3AD861CED5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5F4C69CF-0AE6-4997-89B1-081FF471D5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FD25CDA2-3676-40F3-93C5-8DB17A5A9E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FBFC4F2-7A4D-4D72-9F6D-36BFB695AA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4B4E387-CA7C-47B1-B1CA-D56D60E162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7FFC2C86-AA01-43B3-B8AF-96358986CC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768BEB5-8696-4CE2-AEAD-A265893601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E78E129B-CA68-409B-B34F-8D0FE558877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51C683CA-7C92-44A9-B15A-123CA099242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467324C-0EA8-4F76-9A05-CD32333BB7E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4AB9E030-A8D5-4D9E-95E2-A7A5D62BAA7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76AEF8C9-A01D-461C-ADAE-E13F7E900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AACD4998-2829-4EE2-9782-C478B3874A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45CB535A-9925-49EF-9903-7F471A199D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C4C9AB-A61F-4B80-B424-4110AD84C7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7A863672-6FE0-4EAF-A405-A6912B5CFC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ACFA345-A89B-41CB-877B-0DD2A9580FC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E76D2329-791B-4120-A28C-674E0BF3F2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50D2D49C-FC23-4A1C-8CF9-88820B4347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751EFFDC-2EE1-4F5D-9505-FEDFEAFDAE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70652E57-1C8F-4F2C-8ACE-FE8C28819D6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CB66180F-73E2-41E9-BBA8-CC851F855F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873C2DF-E419-4620-A392-21699883C2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39A03F45-C900-418B-B11F-94819E2D8B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E8BA04D0-70B0-4B5D-AB40-3C1180B4DF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00BDB1B-A050-4D2A-88B5-A5B80A48B6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4BD34ABE-E207-441F-AD53-0B3967C314E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35C87700-9578-4B9F-B3AA-8739FD825C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5D1BC768-D91E-4FC5-93D8-F2145803B4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9845FC22-0B2F-4A14-8AED-F299E8678E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6B6C7342-370C-4C68-AD2D-5C4CE7D87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5A3B44A4-413C-431A-9589-0B5CBA4E4D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9D524991-6F4B-4A60-8C98-E92700EACA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6D35A6E8-10EB-4D5E-982E-32FDF031A5C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8F537E75-6703-4A7D-A9AE-142E59665C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1FD6E602-99F1-4BF6-AC73-94381C7B4A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6B105CE9-B1FC-48C2-B868-5D66173F08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C2BBE45F-A4D3-4D92-9570-44B859F578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35C8E8F2-A62E-498C-815D-6E38DC76F3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31A6C47E-1720-469C-BC17-450E1956C2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B4F87F2-B82E-4EA9-9C22-88E2F64998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71D18426-86C1-463F-97CD-037EA46C69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572CA85-0AF3-480F-8D18-A6D88AFB164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12D5C302-7F67-4848-9EC1-B5921A232C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D07EFA9C-4009-4CEA-91FF-3504E2C48C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5F0067EF-99E2-4CA3-BA46-8BCCAE7E15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5AB1C443-87B8-4D36-8DBC-79F2B728BA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E6437B2-E709-4C8E-9038-EFAAC04415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A79CA26F-D742-46E7-B445-0F25971284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9A76DAB-0C8A-47B5-94AA-EA0D73D8FD6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F9A8D3E0-BFC9-4D15-A6C4-914C5AAAE0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7838852-B748-416D-911C-C87BC41A0B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330E91-3978-4E98-A19D-A90777420A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55F796F-E15E-4906-8A20-A941D80FD1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444E09C1-2C3A-4EB2-BE7E-0C854432A3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C335CB04-2129-4E2C-9955-B651298BAB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655ADE24-6375-4149-879F-FFC905C80D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56BDC72-6EC8-4081-86EA-B06AEED6F4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BB00D0A2-75A4-43AE-88D0-7F28FD96C4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76585A02-5021-4001-AD6D-04989433C4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0D434AE-CD41-4AA5-9A51-A0AEC7F2544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C9A0EBE-A4E6-4D1A-908F-92F8B5204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0A465A8-764C-4145-845E-CD83831D33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24354A6F-E1D2-4324-B220-DB7627DCD6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FA7B3D6B-CC0B-40F0-97B1-7FB630E9513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9EFAD2DF-9EA6-4531-8B04-01A5038B06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9A0462B2-D4A9-4D80-8E21-8E3946826E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E6974D7C-3314-4D37-B226-5572817C97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93633B38-80C6-4EFC-B9F7-B594762530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99929690-C894-4885-A469-E0F72CFF45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26DDB1F7-1DAC-4D94-B2DA-BA14CF345F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BED1637-0FC4-40BC-8184-F25DE8F681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AEDBA0FE-3D74-4AC1-A046-D4C585EC48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35699806-E40C-46D2-92B6-07CE3B6DC7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677168D5-30BC-4C54-A1B8-E30A2B64577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440556FC-C7E4-41A6-A8AE-D994660B9A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BCA5C68A-A8AF-410C-9DEA-0FBE584B19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9B851C2-13F7-4350-94F1-CCF3FA912B0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935F4FE2-42C6-480F-86D9-8EADEF8FE7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900D449B-D775-42AE-94B9-B733A3123D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015D2B85-0E42-42CF-AA2A-0A1C39CDED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059EBDD-BB21-436C-8519-D39A22E23F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5CF43C87-B646-4B11-B8BE-ED61A1E9BA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37AFDF24-B0B3-4D43-9053-B1DEBA3C7C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3195A254-A72A-4799-8E56-13D023A12DC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86C490B2-8AAC-48DF-BA70-3FB73C4A383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B687A4B0-FE78-489A-BEE2-ADD9CDBB4B3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B28F9A8B-7878-4F6A-9B8D-5C8BDE349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416A7292-C858-47D1-B32D-790B9D1A97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02D664E-5578-42BE-8C50-777E0FBD67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E387291E-CFBB-464F-8BD2-240BE79AC37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3E1C45CB-7210-4D0B-B02D-B9E9EEDA2C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23992DA-35C4-4D5B-AD19-661E3C88AA8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8BF22FA1-0777-4BDB-98DC-CE0E820A18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5F983722-8A6F-45C0-9E8B-9F9183C3CC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977C538B-0E81-41C7-9E99-45BDB0AC5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92E370C9-4C2A-4FF2-B355-FBA3D862C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742A493-E70D-4BFA-AD45-594D9C2878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F3687EA8-FC09-425E-9DD5-568752B97C1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36029132-76FC-438E-AE3F-924E2659F4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700AB664-80B1-4629-80B2-3505E00B1A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3DC05A49-EFDC-45EC-A790-518115EFB1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D43D2099-D0F1-44C2-9A27-5CCBDA0355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4E645744-2B7C-4FC4-BEA3-988138780D3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8DAF0FDE-B0C1-48AC-B633-86046CD93B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55BA6F85-EBE2-4A7B-BEF2-319FB4E5CC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5A48472-04D6-4017-A10D-62E444D151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18E6B092-5FCD-4104-9757-BDC9669CC4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3AF9F602-85FA-470A-8785-9B02D79E79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E5F8E530-3ECD-4BFA-A4F7-56B49DD935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12CFE00E-CB25-41D1-827D-CD267DBD9E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101FA1B-3A3F-492E-BF73-C6D65A003FF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ABD76D8-A638-4CA3-851F-B82F1ED6F4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D08C37AB-97DE-4937-AA87-7EF8F142C3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F12A03D1-7287-4D87-8F88-64A409B3A5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7CDF4E9-AB1B-460A-9937-48BE6ADDA5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AB820ACC-0553-43EE-93B3-6DA6FC7DE3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5731730A-6898-44B7-89C0-60A203FAFB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424E433E-380A-49C0-8749-8A32CF04E3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4B882541-6D7C-4873-AA6D-500313F6181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FB4F259E-4C6F-4CCC-BC8D-F05F4C32D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209FF7E3-547D-40E0-B072-8825BB883C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B4D75989-D9A1-4E48-94F0-8723C24E99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28DB1CE9-83FF-4C43-89CB-E33FA24907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347A4DED-CAC6-4EC3-9B2C-F2D518122B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AF4A874-5F98-4AC8-8FE7-B2E7D93D6A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2EFFB73-E989-45DB-8D0D-72227EB68C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D5FF2082-8911-4273-B3FF-D2EF032EE1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E846137C-3BA9-4195-A75F-B8AF1DA2EE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0585C2C-BE80-4FA3-A4FC-63F205CB9F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5EE1B187-1F6D-4F7D-B917-9D4798ECFA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FC0713F2-9112-4366-BF83-65C38096BE9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0654FC19-C114-4F16-9BAE-0C65328681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53B5856-B40A-4121-BE94-42F299C0BB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FA01B66F-58A8-4E27-91BF-3BAFC4B9C9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1AAA6264-FD7A-4507-9581-EF7BCD294F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56C485E4-B7C3-4B9B-A38E-029B5925204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539C6E8-1EE5-4CAA-B6DE-D9C1BE42E6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ABC0AB3-2464-42BF-8512-5B566CFB02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14D285CB-C98E-4933-A4BC-5143CE9D5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9DE63DE2-C814-49A8-8C8E-68F261E9D61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EFA6E9F6-5B5D-47FB-95C1-A1411B9941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0FBA2EEF-F307-4039-A91B-0BAE44F98C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056A71C-7926-48C1-B4C0-06D2485F3ED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468B915-66EC-4465-AB13-60AA6A4D83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61CABA33-9DA7-46CE-85A2-DA05236DED2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B26D23FD-C467-4111-B269-56A4BF36DF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F33B3907-BF36-4008-87CA-D08FE67934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CFD2FD43-7E88-4FB5-95F4-D06D5DD1F40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4B2331C-78E3-4551-BF5E-A376E30D84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DC815E32-0D61-44B6-8AA1-8E6FAFE2D1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9B0A2D4F-7611-40AF-AC00-29501B71F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24C2B1F7-AC4C-4692-BAA2-18C95B95A7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1F98680E-9B35-4435-A59D-1C0725A7010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2F65A81-E06F-4D20-97E9-A7644078D36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63508993-9566-4E5D-800A-E6C1BF83ED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0D326D1-C84C-4267-9A51-99A27B0E75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E0328C0D-F471-4815-8952-BDB1487DE05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2FB84AD5-C3D4-4931-A92C-0AB4D4CE3B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83A86DD-920A-400B-8211-5E1D4952855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428788EF-F80F-4849-A673-326B462A54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F6DD71F3-FF84-4E5A-A543-49194E4A22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0F5D431-551F-4592-9CF9-63851956EB2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25CDF17F-8E21-49C1-BAD1-4E09527364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8D08FB1B-EFF0-442D-8319-473DFE6A8B5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7403C12-22E2-4EBA-B67F-37DDA042511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F0C3424-7762-4265-BA29-611254B6B5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6579301B-4650-430B-9A04-5A30D2BE5F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35D6D698-85A0-452D-9CCD-BE00428C38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B7D8E65A-9088-4CE7-8D55-DB59BC9FDC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E22EAE5C-138E-4498-9930-95A2AF5A5C7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EB801BE6-3EE6-4B10-82FE-F72D3D62F0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EA46E1A7-E23D-4E48-A9C9-57F8CE9DE0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C514E164-C449-45A4-837A-848FB0B7C3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7056B645-645C-41DC-95FC-29E035EF7E1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5E651A0B-087C-4ADC-9DD2-65F2434F4C9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B7BCAD5A-CC8E-4BE2-9BDB-9C559C161C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4F303C2-2C5C-441E-B9A1-B01623E2ED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64EB5C5A-8204-46CB-AA29-4BCDC58407F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706A021-A5EB-4CE6-B87E-2EAF4BAA92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C15B8A27-61D6-416D-B4EA-0EC7B49474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B1684695-5060-44CE-BCFF-91820F76BE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130B90D1-AEFF-48AB-B376-2BF4385A20A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1E58E2C8-0000-4934-9FFC-9F17EC62D3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0B267B70-ECA6-49F7-B083-460ADA7B19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AEA49C4A-AC49-4676-8728-042DAE794B3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30504983-0606-43FF-A4C4-78129FF11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7F18F435-9D57-4FEB-961C-24F4D5EC61F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B0893D3B-86F9-4039-B4B9-6C9B8CC402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1C717563-312F-4FAF-82E2-E6CE8DD0EF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1D72650A-EFAF-44C6-9485-CEA21D9BF2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C85C82A6-EC18-4A3B-A9C2-FFE6DB3C3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191E8BC-1D4F-458C-B8FA-5E8C19FB03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9E929EF3-0385-44D0-BDB1-DF9EBE25B5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44788493-41C2-4B1B-A67B-0602AA9CAD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297608C6-F416-4C6D-AE37-2B48BB1C7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48E0F744-2D61-4567-8B2D-0F2F86455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5FB706B-16B8-404F-B5D2-0FE3E96F355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D31FC2B4-3B37-4B3B-8AFA-BAC75ED0108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3A818E59-C181-4FAE-8A35-E61B7B2F61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3006DD09-D5C5-4DDA-A528-D02CEF2B570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7CDE82D-4752-4631-9085-FD0ABA0943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9928275A-7715-4A39-99D1-1FB585B8DF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D2AFC8BF-FC10-4122-86EF-256FB987C9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5A86B5C3-C64B-41EE-ACA6-FBFF043F12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C98150AB-C39D-4FE2-A693-F34167BD318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D37EEAC9-705F-4543-A052-88C85B61FB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BA61EA1B-F569-4CFD-92A9-E4376237A7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32F13DAE-EC24-4C30-89C7-096D4C2CBB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7DA1FF16-9F07-4072-A40B-9E7AB74DC5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58E1AAC1-2359-4568-A22A-CC72620F59F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E4F37365-05ED-4113-B1D2-922E15B848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DEBB4D16-11B1-4F7D-816F-8A1D51648A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9D2362E1-F8BE-420F-ADA8-E0DDB1E82B9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C4C9F61F-13BA-48F2-B94D-1122B2658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68112E20-479F-433F-AD7A-262DFDEF7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B1067091-790E-4C6B-81BC-16CF9A1FF52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56A2A806-5A2C-48F8-B355-72CD2037F0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BF1C4E8C-C1E6-433B-ABB4-B0A74F62A0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FB07CD5D-E7CE-4F5D-A7EF-9599408E69A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A1255DCF-C5E3-461A-AD2C-ACF6B4CA5F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44FCF24A-EFBD-4FE0-9EE9-732723D56A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6D596C0-8AD4-45EC-B17C-8D3C792538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FAF9023-28CC-40B0-89D1-827B83FE9C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DBB3EC42-0EEB-4EC1-9058-04578BF3B6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796DD101-78A9-4C19-8C99-EE0FB4AD46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5C805189-05A3-4B0D-9574-36BD18F458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E9E4C1D7-3695-4F10-ACA2-4B4876F9DB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C2425F3-9035-4700-942A-6E5B564A736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F5129B7F-BE1B-4AD9-A477-60D62F45BE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3571F04-728E-4007-BC2D-5520CE00CD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299D5E5-0441-484B-961B-96B5467E26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4513E79F-DDA8-465D-9179-15B4A03C05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B1C62B86-7E7F-485D-9692-3BC5D59B32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7DD144C2-E3BD-485D-94D8-1A220CDB35D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E9A82B3-CCEA-44D6-88ED-D5C6080DB4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AAAA36C-4DAF-4AD6-895D-232DEE507F8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5E8D2462-D77E-48C9-AA7A-623C149B45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FC1E1C29-CF1C-4FE0-9525-BF9C2A0440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7C6306F-1922-4C91-9674-6C7D5135E8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79945F6F-1C2F-452D-88E5-41E3675B70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655AD242-A4FE-4541-93E7-E77B340223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D8BC912C-E119-4A60-A231-9457C69C00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8D3F4BEA-5955-4656-93C1-1CF49192A2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ED64386B-8F04-477C-97D5-EA8AF10B4FB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45013951-3608-4E43-94CF-847AA893C1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A06EC82F-0F7E-42C5-B4B5-065B150641E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C0101DD-D208-4D9F-B9E7-E8A4D24AD5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FD63EB2D-55A8-42DB-997B-80237ED34D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F5C4235-D64A-44A9-8304-2169C1C89A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4B55AC7F-C1B6-4CDC-B9C7-3CC6454F5F7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3BEF3C2-D8E4-4CEC-8100-3CDE69A63F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E774DE0F-D955-4226-B7C0-309BAEC288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81E9A240-2B77-445F-ACDF-9ED56DB742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A08A77CD-33BD-423F-917A-09BFB5FCF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67C7D1C0-3B75-4B18-BED9-ACAF271922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80FD4FDC-448F-449C-916F-236A010F94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75823EA5-FA4D-4B03-A0CE-8E5BA037536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7EFAE522-9CD0-4F43-B215-D200C38A4A5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0E43BBC2-B5BE-4319-B0D1-9DFA7926AED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E4FC37B5-EBB7-43DB-BB76-2C5E2C3022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43C0F181-6ED4-4AD1-A8C5-3C110B1F20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8A2E741D-D5C0-4755-A65F-205DAD5733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1DE40F14-23CB-4FB9-9828-0201B1F9E20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A7193438-373D-4CA0-A10A-B7421FA3E6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D7A5DD61-D56C-4841-BE00-6FA492B1F5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7C608957-FBF8-46D0-9488-29C482EB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0603FFBF-F66B-4010-BD8A-4FEB77D791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CD7D5353-3BCE-4964-9611-BA963DD32BF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228688F2-26E9-45E6-B322-10BAE00A0E2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41E1A5A-C393-4545-AC16-5E7B53D805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4DDE1AF7-12E1-4C0D-B3D2-166079A8C0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D20F8086-DD58-4A30-8F24-80B18A8D0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E5CF174A-9466-463E-8341-EB74A9593E0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0CE4C356-99F5-455C-B018-5F2F75D8D3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3506587B-C978-4AEF-BCEA-6DB2909DCD9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CB5D5BF-D7F3-45E0-934E-C6C85513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D22C4C1-6E88-41C4-B39D-C176E5C149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F00133E1-FFA2-4458-96B9-F83D4B3E00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07A53D53-804E-42FF-ACB7-2B0FFDEB08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C58525A2-EA73-4D4E-AB04-BD2729E3CA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3D8EFFF2-1A61-499A-8886-A7BC1E10A7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0C55472B-BDEE-4A6A-940F-08CCE9D126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4A7BBEB4-45E8-41A9-83B4-A673D7C13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2B7B379C-EDF4-40AF-8C55-E48F7A51DE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E709D9F0-D00A-43B4-98AF-D693768672F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A69A64A-9575-4B20-95A0-5AF273AC2C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F5E69940-A118-44EB-A1A3-74F005CEE7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4563B626-BC92-4A51-8FFB-7A8950FA981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D5B52CD0-8A68-45B9-901C-E3B143F880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BC7BA62-2804-4C69-80DB-9B81A2A44D4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146B5C10-37D4-4763-9A0D-3626CB58C8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98F4D3-196A-4EFD-A96F-84C465391E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322C5CCB-8ACB-4B2B-A721-5471C114D3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06CB8E3C-6BB4-4F0E-BB46-9DDF7AEA7D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9157477F-A9ED-4715-AF14-614BC702D66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69771780-063C-429A-9A9D-AD666AAFF2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ED572FB-E069-4529-9DF2-8E974C6213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245EFFD8-A07E-46EA-A37D-5C61F4E4CB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72B5286A-B732-4168-82D6-49F07A6B6B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393900E-AF11-4229-895E-077275F393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B83ACF5F-11F7-4064-9509-D9BDC11EEC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B9EC9EF-BDCD-46FF-AA69-CAFCD54CD0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9FF2AD65-C836-42E5-982C-AF86BB08B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7744AC3E-53C6-4083-84A0-01FF8CB3C8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C5009C06-FB64-4908-BAF7-5418D09FB8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A5C8B144-C36D-4F49-AA07-434A781ECCD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225E88A4-C2C2-4291-85F6-A5429FD9004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62DFE5C-ED31-46EE-835F-4ED831D634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298C193D-CF6C-446B-B693-ABE672DF5C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CB510606-12FF-41AA-BDB1-93BD67CA04D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E4CF15C8-3B11-48D0-B44E-51419774DB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B5C703E5-EB60-42FB-9EA2-8AC6FB82AD2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812B74BF-38B4-44F4-B13B-BFE7E2D03A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A37656B4-607A-492E-B01B-59874CA66A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11DE463E-3EDA-4D32-AA3B-C7BF7113E4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7793044-FFB1-4E10-9F06-980CDDD8B80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F6C2F1F3-61E3-46F7-B54B-847ED8CA48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59A7454-90EA-49B5-8BF1-6F1E571FB47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4FFA8E7E-D112-4EA2-8228-18A99D6A591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6229905E-2A92-4C6A-9B6D-3814308583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ECC7C7D7-C9F1-4BD6-A457-593689D72D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33E22F4C-E54F-476C-99EB-196D229B0D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E96E9442-86D7-4EEA-A7C0-A3F5DA4F0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3A9364B9-CB41-4BDC-A3B2-74CE8DE452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99A0EA2-FA8A-446C-B552-63393F726D6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2C91AEA6-1D42-46CC-9C53-8F9CCFFCE7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F0C73231-90ED-4D72-9A44-C9B3EFEAA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12416659-6710-4891-96DA-060246D00C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225672E8-9409-446C-BAEC-208C09FDEA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DCCF18F-3B2E-4381-8F98-C4A70C321B3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7617DA7-90D3-4407-A967-37A15FBCA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124DC13F-3025-4774-8392-62D8F25DEB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27F1CDED-539D-4374-A98B-19D50C6161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464F3F8D-EB03-413B-904C-59666B46D33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DE4D7125-3CFE-4719-BDEB-7C6ABDE22E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C79C2A9-1DE7-462C-83A3-6AB7270486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966D04DA-4678-4FEC-B862-33584E767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DD53704-8547-4F58-BCAB-33A14C806D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B86D58DB-60CE-4084-AFC8-66B1FD456FF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C411C245-D49B-43AC-96D1-4D67CE1F4C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477EB7BB-56AB-4F18-B0F8-C5B6F9579B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3322A951-CA22-49E9-8160-DD439B098D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93D11644-73DD-4CDD-AF7C-01446B7B42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060B438D-0FE1-41DB-97C1-FB6CC83E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6829CB3-BB27-4FE8-A3B6-B59E5BF91A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13B5FB2-5871-461D-A25D-7010A03C34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02EE6969-1E8A-4F0C-B7F2-218D6B3638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282243BA-536F-48D2-A37E-99B221D358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07A92A5C-859A-48CF-8558-6422ABB6F1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FEA0C3E-CC74-496D-9A22-D006DDEF0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F4C3793B-4738-4334-A7CE-61405B545A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B3D22DB2-7322-46CE-9693-6BA75D4D708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6DFECEE9-5438-4921-B683-EBCE3DA70D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227B0348-A1F4-4D54-A017-2AEE4FDB9E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BDAD856D-B2F9-4697-83FB-BBD8E2F83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81D0D456-2579-4D81-8408-A2A16ABC4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ADBE2603-62BE-4096-B0A0-0F16D44585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9449A509-F526-4471-9390-12B5B9F9C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B71C8180-A57C-495C-B58C-28DF83AB7A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3AA9F19A-C3B4-416B-AA95-D891D811BD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A5052E30-B2EE-4617-AA86-6ACA8FDAF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656098E1-20AA-4CAD-A7FC-176AFAA1D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4BBE6D9-890B-492B-859A-F70C5504D1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54646E14-538C-4549-AD8E-88DE7AC2BF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EBFF97CC-9938-4922-A06B-88304105F8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9027EEF6-717F-42AF-898E-F255DDCF75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C44F47AC-51DA-43D7-8A31-628FAB4A1D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B50F4D3-7F00-43AC-B6E9-D3E408E5F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857BC195-D052-45A0-9F52-327EDAB031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40B6D38A-A20E-44AE-A98B-D29FE3B6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0104C682-B205-4600-A397-1709E12320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E802C672-A387-412B-ADAB-729ECAE991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F783A033-9B92-49E6-B20D-FDB95CEE9E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219D6B8C-12EC-4078-A895-5EFB3AFC0A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F57A86D2-B9BF-4E94-8DEF-28E25B33C17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350A8AB-F10D-4B7D-8537-A35DFF00B2D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3FCB8049-E591-4E1B-9092-0506A2CA65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BA575363-D44C-4599-9EAD-0BB8B2525E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0BEC5D0D-724B-45F4-96F2-AF141C4CDE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595C57FD-62D3-4DEA-B587-15A50909F3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BC81B84-207E-4F8B-8225-44F2A4C3E8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9FFADF12-8F99-4426-9C0E-763B2D6371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6A0970B8-639D-49C2-AE78-EED59D787E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5875E41B-AF40-4A65-ADB9-0FDEFA55C9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D1293BEE-4844-41D8-B75B-F403BF6716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6871B378-FE00-4369-9D85-9C14DDD04E4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B58BACD-B37F-42BC-A50C-DED870D60AD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2F5F4477-FF1E-4425-B8A8-5BDDB25CD3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761517A8-F8F7-4999-A4A6-5EF2D159D4C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0A7965B0-C74A-4A94-B329-1A72C76961C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4E4D1FA6-6AB6-4CEE-8BD6-2E0AAA5FF97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AC1351F8-A0E6-49EB-8576-B09A7A20A1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4C693475-D411-4A94-A2E2-E0CEC1642D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B0FA8BC8-405F-4EF9-8D73-24F21CCF4E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A6B12FA-0C72-472A-8E6E-FE7FCAAB02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D24A33F9-FFEF-480C-BB6D-360A239659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78AF9338-EF26-4C1F-8400-17290471A8F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5BEA69FB-BF35-4546-A043-711F05F5A6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7F949346-CA61-4E0E-B875-D6E01B073D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A9A07AE2-8C2A-4119-AF5D-4C77F431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6DFC041F-B7D7-4AF0-B36D-094D3B09B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8A1D009-89DB-4A4C-8A81-8BAC10000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2B5CED7B-EAAA-49EF-852B-98C9125889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C2B91B32-C65E-4A0F-87CD-76900DC14F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DC7A45AD-556F-4FF5-A2B5-B82C1EB30F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5EE014C-67B7-4F20-A3E5-660D28CBB8E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90326283-10DC-42CA-9C83-294160F25B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A3EFC220-857C-46D4-959E-2612243E90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D83A0CF9-3BA8-49C0-8983-283FE7A5837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9D8F0561-C4AD-405B-A133-491AFDB03A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48BB1E8A-FCF8-421C-A7D5-D82739F65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1D66C56C-94CE-484F-8F9A-430F9DB31A3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3CE9B63B-B7A8-4E31-A40F-4923B1EE791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B3CA797A-0C41-44F3-8C31-22F66CEC7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AEE20076-BA6E-41DA-B47D-AC851C5FD4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D585DA2-A642-4420-9AB3-27AD70CE62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3158603-67A6-4899-8AC0-339B2838A61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78E3A2EB-E311-4D7B-B87B-2653322302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A03ECDF-4372-475D-A8E9-FA0DB8E44E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82AC561E-E419-4CFE-B909-1A8A06D2EE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9038068A-A4DC-4119-96E5-C09074449B5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28BEEC14-362E-46EE-B747-F6AF98DD44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60812E8C-8871-4A4E-9689-5A286257F9C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48BD663F-631B-444A-A890-2940651E5A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39050262-1E5F-4BDB-B095-51D241C95F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01D545C4-2FD7-4AE1-BA3D-D18074A254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2DDCC408-F6AD-4D3B-99B0-80F34776BB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8AE9273A-6A3F-4B86-A1B5-554458C907A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05E060A0-CCD1-44C6-A4AE-78269A933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E50E40A1-A9EC-4F07-9F25-712016A90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747FB35F-A1D3-4CD4-B5B1-063B34DF7F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65F0A78-42AF-4D50-B652-D2178EA5E8B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A8CAD432-7DC6-4F77-8B84-BEF6FD5826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0E29B1E4-0B45-4B6F-96CF-A7ADE39703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75D19EB8-1A7E-4BF4-B8DE-A3032005F7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82431522-4D71-4125-9BC6-62E2349BF9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9A44BE28-4AFF-4A1E-A22A-8C4117A75A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FA68D6-9257-46C4-822D-6A29E9EC65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240B5F69-AB2B-4EC9-861F-34E65BF5ADB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B3CE607C-69F5-4390-8638-2A09213636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15097586-84A6-4C26-A031-0947C2CE8E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F43E245C-007F-4220-8781-7AB79C43226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0E382714-A990-4C0D-A148-FC2F335B4C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39545215-2119-4FB0-BB3B-903E724C087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1298C581-6CC8-41B8-BEB1-D6231FDB5EA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40591C-85AA-481F-9F1C-F22694866AA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57680EEE-DD08-4824-8C0B-9512DF1C3B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DC6A003C-F7A2-4336-9694-B6D1420094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AB3C16D9-3646-4D31-B6AA-69F35DCF435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05E5F2E-893D-4D42-8710-2EEEB8D2A6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1DC3E23C-FC22-4A4F-B30E-9BDBE8AEFC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5CD984AB-E535-4A18-BFBE-29608A719F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D2B1427-E035-4214-88AC-DFE307950A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C4632C4-3DB4-4755-AB52-90C3CBA4C5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41E33AB-DB40-4B89-B5A8-0D678CE29F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3A5FBD60-8253-4F93-83A7-60041E038F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EA66CDE5-440A-45B2-8DD5-905DC1E829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1C8B13A4-E269-49AC-AC8A-71183E38E0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E6844FBD-3F0C-4B92-A701-8C48D25788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5B73D7BB-01B2-49EC-BE03-B3214F5D8E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BAE2DD99-6995-456A-92BF-A6B09DA7248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7469B6C-C475-4670-9684-E996B9EC30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7F89491E-0F29-424D-8233-CA6F67780C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03A8F807-D8F0-4956-BCDF-3BAE30795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3D31AB67-8506-423A-9D08-94CA7FA2E98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2EB8CC9F-DC1C-427C-8597-A46C70A3D0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DF3C5B13-70FA-4D5C-9AB7-7431B2CB625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2C684161-9492-4C49-AD60-D3B0BF737B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B955AE7B-6181-41B0-89F2-232FC261592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302A3702-F062-4C97-BC0F-C572AC7CC1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0ABC3B09-F608-4503-BBB1-9BF1D2010E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DA3CB315-0AD9-4D99-8FE9-3D6D51684C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A02B0B0C-0BA1-41FF-90C8-760B61117D9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046C636-C9BB-4493-8BF6-4C164D0CA09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C8F1192D-8B63-4497-98C3-02F361A09B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7E9A482B-24B7-4F48-A7A1-6DBF881E0C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714C2CC8-B602-4397-93B5-3C0C506BFF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796A188-A63B-472C-827B-A75948FEAB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CF276C45-0A4E-462D-AFF6-6968EDA118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B594A9C5-3ABD-4D13-895E-B2D81D39D4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40A4677E-7290-46FC-9C88-F5892D535F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50BBA096-B51D-4116-A2D3-7F10F4EFF0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E39F1657-570D-48AA-87BF-A36ABC76C9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9A1EBC4B-2896-4F64-AA6B-B2433056D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A73F62EA-110F-4EBB-904D-0A6312AABE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F5A2B882-B11B-4162-86EB-581A86B1D4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0DDD9B0-1A8E-477E-B8B3-E317D27F129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ADF98277-D082-4473-8E57-FA901DE3DC8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8789836D-1A27-45A1-A47F-EA52E53157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E7B8723-A191-4A31-9B4D-B039A65B47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E100D54F-6ACF-4181-B582-3BEC380BB3E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9CFA303E-0E00-4D79-829F-63BD00EB671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E61D56A3-94DE-4880-99C3-D709831FA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52186E4D-783D-40D0-9F8B-F8160552FA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88A848-5E00-4290-85BA-EFD8EFA11C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778B0051-3CE1-4F92-9943-5D70462F63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D6A95D78-35A2-47AE-858B-EF01F9AF80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C851860C-23C4-45CA-BC6B-9C7A9565EFD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15B0B49-1483-4DE5-B16E-A4BA2072F6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60AF003E-48A0-43FB-AFEA-498BD54B6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D27BA13-C5F9-4951-90C1-69DB7D2BA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4077776-D594-48D5-9BCC-1DFE3D5A5B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5C25FF53-9E4A-4E56-89D7-9D636F274D5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40676753-F6F5-42AD-A64F-2893D2042F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2653A3A3-4F0B-41C5-B1D3-6F2E6CAA03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3F028763-90C1-4101-A8DA-147DE5CAC2D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8DA7106C-F189-4DD2-A13A-B2889AC728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27B373DB-D276-4D84-B623-A1EE5359AE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CF64E511-D96B-43DF-B93F-E50A0167AB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93570C2E-7554-4D6D-86C4-F5C5FE89C5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4546B70-6569-4E7C-B9DE-AAC087FAD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916A937-819A-4B04-B941-B1A745E864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A453E57-A675-456C-BB32-84BC8A5032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CA4ED1A7-1DEF-4F8A-B01D-80A691D1F6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63DE67F-BEF6-4F54-B6ED-1416A16BDD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7A983DCA-BC5B-4E3B-888D-E1C82F530F8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87A766F7-60BA-4688-A043-5CBBBD82E0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879E544B-40A0-4BE1-84DA-5465A5BEE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4C1039C-4DD7-4477-9CBE-BF0A4D0310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4A73170D-50F3-4E3D-A2C6-81EF2ED8EFA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24CEF29F-740D-4275-847D-8CFCDAA7E1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5AF99AA8-D143-48DE-8B4F-DC7636DF0FC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0B470077-D7EF-4857-9F0F-C84C583C74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B5507C90-CACD-4F2E-A6A3-C15473C0FD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88DE2F19-E1F9-4E3F-862F-78A1A1F1BDE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1C0BF61A-B25D-4389-BCD0-B3B11608CC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FB382B11-E253-4F16-87B5-D8907DF5212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08B7A8B3-A0AA-48A0-8121-641BADD310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D1E8FF02-73C1-405D-8B13-4121452E99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A96C8D2C-2857-4B1F-AA7B-B98A9EE1BE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24A0649A-20F1-466E-8BCC-6F205ED3E9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1BF4FF5-D907-4090-A721-53BDD7C979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0A42D5D-5E18-470A-9478-B214B454DFA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EAA2321-605A-4040-9A9B-CF9B067FCAB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31088563-EA16-47AB-AF3D-919C951F40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3FD41E35-024A-49B7-ADFB-7B65982A16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C5C94FB5-5879-4DBE-B613-DD8AADCC2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A7960C0C-4269-479D-9A64-E56B033C79C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7D1C07CF-AE17-4ACF-AE96-621A4FC418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671A5F81-8F56-44D4-BD52-4D279C0E3EE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CB29F48B-A5B9-49C1-829B-465F834544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92F09A1-E988-4CFB-B553-E5502C4856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2A19170-1999-4111-899A-07BCB017A3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C5BEC290-EB58-4C23-B601-FA68F4FDE9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CBDB8963-0821-4CB5-A592-6A9CA3B88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9BC6A11-5088-49C8-B0B9-1C2B975AA8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085E32B0-27CF-4A90-9A9A-57B20D47A5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74C5A714-1C2B-4916-8091-9F957DBE429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AFAB9C65-7BFF-41E9-885F-99AE828837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B5E0ACFA-9276-486A-A8B2-BAF065CE56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BE3066F6-CEA9-4A9F-9B17-53ACFBC773D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D2BC48C-1978-4286-BBCF-5A1D9BF126A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3D2C5EF1-8248-49DC-9356-73C77BA9D4B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BDDD6A77-490A-426C-A831-7B335465C0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F38B49A1-8D1C-4141-A1DB-ED1301CA0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AD82A586-1C3D-4F1C-A5AD-6E01AAB4A0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A07E3CC4-D116-4FA5-87EB-483905C2209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1271132E-8BF7-4446-BCD9-B532EE3C4F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965E8BCC-4AB0-4172-926E-7BF9C8A5688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960E929E-7C7D-4A04-9D19-C70F2DFCAC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B1B1DC84-C933-4930-86DB-66FCFBF4C2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7754CF0D-2FDF-456D-BCA9-F7922953F6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2C29D8DE-B1B8-4D79-BF9D-85F2819912B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EB450E9-A7F2-40A7-AB7E-414FACE7A3A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CFC0DF02-D7E0-4B80-B03C-DED198BD405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A8853289-3B25-44D2-A54D-2AA1F301B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63DA424F-259F-4161-9255-6AEC522E59E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2F248716-37F8-4C86-8BC6-2C3780E649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5C58EA36-7AD6-4EE0-B97C-280F0B6B3E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BFF0851-EE16-4F48-88E2-0402B0C2A7E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4CB21013-DD33-4A95-B1FD-2161C3E16F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FC9FC77-155A-4FC4-9397-699E82570F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03211CD4-E114-4926-B94C-FE063EE4C4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535962B-FACD-4547-BF42-218C49833D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9F09AC48-8CC9-4F1C-AFBB-9F0C993D64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1A2A7266-3A69-4A1C-8A19-9C8EB0E8B3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610BAAB4-A7B4-4299-92B8-641AF5961A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F9A664CC-85E4-4E14-ACB1-157B693702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9E10E7D-739B-4A07-A9DA-F32EE80D910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50ABBB9D-316B-488C-8894-777EE1962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40855B85-0E05-40C6-B33A-A567B67DCC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47257A1E-5921-4307-9467-1644B7B7B1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EA277F1C-676F-4878-A5EF-C20FF344C1A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F349C089-319C-4D27-A957-BEF8085021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DDD9A4A4-AEC0-43BA-8394-E971F65EEF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7AA5EEA0-D45C-4D18-8E9C-F6918FA8FF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CBA40D90-93C6-43DE-B73B-0E0C6FD102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0A59D287-704F-4798-939B-6E664E67A3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1B5FB1E-0DE0-45EE-AE34-946866E165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898B8348-4CDC-4A7D-8316-471A3A2A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057C59C-9821-4371-BB8F-33F0384DFF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00FA7880-E603-41C5-BCF8-25CDD65BC0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F50F2780-D2BA-4F12-80C5-8DC37EF700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7D300EBE-FBB3-4534-8202-0178EA49E3B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8FFDAD5A-1B9E-482D-A38C-4A1C98D18BB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39713926-A406-472C-9691-B46E64A572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3537B8AC-7072-48A7-9CE6-1235CC1BD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A9D3BCF8-910A-4A60-A0FA-52EB786866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0D564C8-7591-418D-A2B9-AA6A7AC1484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BB9CAF44-74BC-4E63-BCB2-26133775E2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ADC94EA7-4FD9-4DEC-834C-403733F1245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BC3C3DA0-E356-467D-970E-9E7011A6A5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3A64B0A-DD49-485E-99AE-B2A4528E17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643942A2-5497-41C3-90C8-CAF467FB09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B42C7AF8-B038-4ED3-B35E-A9C572FF96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C8D73518-77B1-495A-987C-612622DA9F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70735D08-7AE9-4515-9F72-BBC5C30E714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D748A3DD-CDF7-40B5-8076-E29F6F398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E58A24D7-8AE2-4902-9674-B37716802B8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DC0F90C1-131A-4DF3-97AA-C03E1596EAE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3AAEA1B4-A174-4583-AAED-FB817CF895B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481C7B13-3815-42CA-9A70-5CC9CCBBEA0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32BA6BCC-C210-42DD-AB23-1B2FCDB65F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CC505B7-08A9-449D-A27E-7E2FCDE6015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8D8AD3B-BEBB-41DF-8E4A-E7C570EEE26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42EF4076-8734-4693-8BD6-369F8B1D489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3423302D-DB61-4729-AA8B-461FD1F2027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73D98EFE-6A87-4347-A6AF-1C8952D02D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7CF3B800-46C0-4C38-8D99-0A90DE2A8A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24911D9C-4697-46A9-BF60-7717E56ADF3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046C65F-4413-40D6-8ED7-86553587A29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D2A8103-A9E4-4492-8C65-85A0E47F398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1F68087C-9F4C-425F-8FD5-7D2A500514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81303923-BFC3-45EC-8DF6-7CFAE7E3BEB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F891428-DF6D-4923-B8D7-DF8AAD524FB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DE5263C-A245-4431-BDFB-1E623DBC8A8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CE95F052-5E17-4CEB-B2B2-345164154E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5FF1FB66-7368-4E21-9ADA-996494BB61F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511ECE1E-F9D0-437E-A787-36F30174BEB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8130AD45-CDF1-4AC5-8F02-0A5976CCCEC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0C93202A-6D97-4354-A2C4-86CFC2A9DFD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E2A827DF-B6DE-48B0-9186-D8E3FBE4449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6C4015D0-894D-4B73-BBA2-53A77541FC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B452A6CC-53D8-46EF-A585-22BAE6E2947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1B30953B-AB87-4880-A36C-B7647A177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D694801F-73D3-41A9-B0A8-D698A5FDF69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127CEDD-B3F6-4761-88FA-0582C7CEE89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2050772A-59FC-4360-BABB-557F00EA831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C0351CB8-422A-4F01-A29F-B776E52F8F6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0D905735-6EF4-4CAC-885D-D64F4A32C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E866AC9F-61A3-4E1A-829A-A9E6A6A5E7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4F2EC0FE-EC1B-4001-AB12-5625DD04C05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10DE523-E851-4B8D-9738-577EEFC72D9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B820EFFA-13D5-4407-A757-2338B7321EE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87E44FA8-67F2-4A00-B890-9F3F28FC2E8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D967D6DC-F552-48B2-B01F-32FB867790C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20D03F1C-AAFC-4223-ABEE-0494A4959C6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3C9AF1-A666-4985-9C1E-C42089AA4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3CF650B-8DE0-462E-B8C4-748B4E9F660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1609FD0F-426E-480E-B9E1-4C122A52DC4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21FB6AAB-EC3A-4AD9-8F2B-1627AFE4BD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F6210D7E-4347-4E92-ACC3-5CA29CBE34B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BCAA8766-7EB3-4A18-A31D-10637262B13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8CD4B6FE-9D55-4B7C-8084-A0461E1C775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5645B271-F28A-4A08-B02E-76B5C9F034E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0034848-9012-4091-A243-3C53019F17D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04007710-7F65-4C62-B11A-D1F4A6DE4D9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E1E26FC8-399A-4E98-9366-03323FE5D2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B15623EC-4B9C-42A8-9831-13FFD85AA85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0722E863-705B-4323-9437-0E9811532CE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83A831A6-1E0C-41B7-99AF-3F0E5F013CA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DA7D7D46-FC4C-492F-A0F4-FC78554A6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9AE474F4-75A3-471C-83AC-58335D59617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BB1068E5-EF50-447D-B34A-200C4340DE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39DA7350-098B-48AC-8C07-A3006ADF670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2E9F162-D9AC-4643-A77C-245A172DAD8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79DB0864-62BD-4ED2-94F8-0939FC8CC06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A1384B3A-68AE-4B5D-9667-77D1F1455F1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3CD477AC-6EF7-45DD-885C-D476E1E82C7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96BC9EC8-51A5-4856-B8CC-92409B85542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24407735-667E-494A-A168-009A5594BC6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D1201F0B-A703-4A15-AB98-5A27248BC2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D7092858-F8AD-4C2D-934F-1A77998C9BE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2C93B700-4222-4AAF-ADC3-706987FDD03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9773F893-FFA6-4483-B34D-165263B6A36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58C8D685-35D6-4005-8451-4D0F2730F16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15A27CA8-330B-4FDD-95ED-2876DDE2DC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A5286DD-E35C-499E-8E45-691BAD9A21C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925D04FD-3D33-49D3-B2D4-A57B602624B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DCDC146-78AA-45A3-837A-F69FE6DDA02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B6ACBB3-4070-4414-907F-270AB7E449F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017298F3-7B34-4E7E-AD3C-72620FC8297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BA12C784-3276-448D-9914-26D6685753A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9FD1581B-F302-4D38-B395-A93678E8572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7797DE44-4F2F-4FFD-A448-07F5BBF02D7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AEA1CB27-21D9-4D7E-B057-6E1C04B2322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A32D0D94-0857-44F5-AA55-2025FC3C965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DC76DB7F-5E73-4464-89E4-C62769FB9F6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4898E612-AE51-4F78-B18A-4EA215CC862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49A4BDF2-1357-4C1C-922C-B814DB73F5A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9451EE9-7357-43AC-9094-ED8C2086E80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3CEB7C2-5FC5-4C90-AB5F-DC490D86315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6ADE10DA-2C07-4D5D-BA5B-F95B0A397A4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43ACDE7E-E0FC-434C-BE2F-6E3F72E5970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6FFBF34-90B1-417A-B8B8-4C674F0C3A6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CD9F47E8-7AB9-4CD6-AF93-77D1B5FD5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90B852AB-E459-41AA-BBD6-215EC0BADE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BDE3AA2B-3A91-451C-ACF1-E53CA75292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22E8904A-5336-445C-95B7-266C0E58943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86F41447-A12A-424B-9EAF-71E5D31975A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AC242F0D-19BD-48DC-ADC1-5CF0C00412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BB547296-5D1E-4F92-B9BB-38A34F6E1CB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9F29F049-9C0B-47B4-B18F-538891EDC7E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14DFAD7D-6483-471A-BBDC-37BB2B90618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804DA80C-D2B3-4FE1-819D-750D5350E4B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314B85C-D1F5-40B4-A646-5FDD0CDCC6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77A09B6B-5542-412C-867C-94C2741E565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282BF3BA-C206-4722-AEBD-932A8BCA316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BA3DF0C3-5F12-4EE2-9F90-3F0E7135E3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4836F8D1-417D-40FA-85B1-EAE8CEB81A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0B048DB3-3D55-4248-89CC-AEAB7668DDA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6480BA60-97AC-4FD2-881C-3E9E2A74026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6A9197E-BAE5-4730-8B2C-184724D8730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C5DACD98-1871-4DF0-911E-C461C317667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A707ACEA-5CC1-4005-BD42-3BC64F435BC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55AABF3-6784-4B05-8AAB-CF49E7D52C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75441A99-A6F6-47CD-B1B1-4BEA00A2AF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8B67F0E8-3B3F-4206-A513-5D4B40A91E1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940B4C53-3F23-4F9B-9959-7AAA89CA85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11BE2F1D-662E-48D8-9135-95FF28C5A6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11CA704E-7A10-47FA-BE3D-E0663E1AA5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347CC0E-4C52-4D66-9F91-FB42FC725D6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F9876C5E-A6F2-4023-8C67-8765788327F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8AFD0108-EEBA-40F2-99FC-1CA212385BA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9307A70C-0BBC-4BF4-B03A-38DFEFBB597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535BC94A-9502-4B25-BE3E-A7F8E350714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5E81AFD9-1EDE-43E7-9BFB-4149333DA81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DBDA2D6E-7390-4E0B-B38F-05D8F44580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909153AD-8B8C-4D03-9E05-FAF1575FFB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3E166854-7FBE-41E1-8987-AB57AA850F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F5AF47DC-5986-4D98-A651-72B8AD9668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E9898B1-B427-44DD-B7E5-DC39248DBD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55A8F8D2-1190-4F64-BA61-26DC9FC86E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37BEBDCE-B8DE-41A3-995F-FB4DD87A84E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204A1F65-9351-4B93-85E4-256E47C342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F3302548-EEB8-4716-AE76-17150733E02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7BDBB1E4-5E8D-4438-A39C-547532AF47A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3812BFA-A07B-4D07-970E-DD589D075CA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47D1F3DE-D071-4C55-B467-EC4EE484518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6BB370AF-122B-498D-80EE-7D0BB4E39CC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38F29B32-F674-456A-994C-EB65F95A86E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94AC9A7F-ABB8-4332-8AFA-C09F991FB1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9D6B765E-1AD0-4D71-84D6-48C07AB10B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F26C9C12-CE0E-4B61-8C19-56F03E06E42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5E73491C-D78E-47C4-BD10-91BCC1869F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7DFAA709-B9C6-44C7-8829-A7374AC95F6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07B3BF62-DE53-4D47-B92B-8C1A0F7C8F1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BE9265F-1611-43A5-8011-A441BF200E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B6087B2E-4966-44C0-954C-D8AF2D0D6CE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789C5D59-2325-43E5-952C-CF77D014F68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1A780A5-4FDF-42BA-BC22-E01E788A382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1A0CB3B2-1624-464C-BD7D-BE4C03C410A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E36D1FE7-7402-4C79-B7D1-7E4E1385FD7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D71538-A289-4640-ADB1-4C3976C655C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A59BA285-9FCA-4D29-BED5-AB33A0996E9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9C459E5-2FFA-4F07-BE22-CE0B125988A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618DDD7-78B3-4424-90BC-B511E61E829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3BBF0D4F-1E86-4782-B273-C93ED52708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BB545CCA-FA9D-4460-A509-4292F1A694B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E5DD2CCE-12E9-42E7-AC3C-E469CA4C8A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E068B5F5-CCDC-43BD-9C6F-E5040B2E08B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38D2E2D-83E7-4E31-8651-E4338674A2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82AE7348-EE99-4240-AB0E-21BEC9D674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7BF8C66F-C739-4CA1-9921-08AD056E581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255D84DF-45FD-4706-BFEF-CD484AAFE23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B1AE0DF-6592-4EA8-A75E-A6F77D45D5F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6490A812-617D-44E6-A1F2-F61F3ED9B37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91089A9-B3C7-4013-B013-715869CCC2C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19AE1AC0-73F2-4339-BF95-51A378EBF28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1C59B09E-E64C-46C6-B064-2ABB31325A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62421DC3-764D-4670-B998-B076A8F07C9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0F6A0DA2-3D03-4DAB-83AF-70035C74459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B62433E6-F249-4A10-8870-C91D171037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BF80C3F-7B4D-402E-9529-F0204E3867A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3BFE730A-20B1-4751-8A4E-12C790700EA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ED0ECC9A-9038-4A5E-A09B-BA0E1211615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FEF2F764-C8D4-406B-A3C9-B8C30D2446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404BD135-0449-4811-87E6-8C2EFF7B124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0F9CBDDA-9321-4D54-91DD-572AFEA7A0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F6267123-24CC-4D19-BBAC-5342DF8FB9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20CF104-E059-4264-A228-A6501ED71F0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6E747AB7-4626-4B37-8AF2-1C18A99EFC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C73DA4F2-FE47-403B-9856-5B3260F9247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9841733-F9EB-4DD3-A6A3-517FCE30F7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AB999809-CBA7-4DA0-B29B-F14D26B26F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948DBFA8-C4C4-47E9-A0D9-FBB1FF2F09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041FC836-DC80-473A-98CC-38D2A87AB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EC25AC0-0391-4BF6-B5F9-6908E44CD01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93882BA4-BF2A-4398-98F2-5E72F75669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5C1D5A25-B525-4D8B-B820-DBF9AB0CA88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738E945-09F2-411C-8265-8CF448C5418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D1538D37-A397-45B5-8993-84553AC02D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66DC1E60-2E8E-4BA6-A737-87951590AA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679E315-C437-464A-83EE-9CA664DBB1B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E8BB2CE6-52ED-4DA1-964B-24F0E7017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7E87584B-76B9-4088-A4EE-49C5371BFF6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CAE8A0C-7439-4DD7-8E00-5904F9B433A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AEA637A9-EB2E-4D2F-B300-FB58774A872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2DE4B049-EE58-49BE-9FEC-F2E7F502E5E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CCA4556-775F-4C78-960F-D6DE3D7B109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7241F46C-11E9-499F-9DDC-92BB55D69F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81997E66-07FC-4556-BD9F-7D986FE784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12730A1-16DF-4BF7-A66E-8F1B7A845E5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5016CC54-DB5F-4D1D-8096-0D15F91B42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85D9847-2E4A-496A-A4E4-E8407FBB62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40BA09-1B4F-4302-9BF7-286CD6B1A53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4DEE6344-7C48-466F-82F1-359E6CEB27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9F8C3A56-A3EE-4482-85A5-C8504394A00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07BC05D5-7767-4644-9266-063C7F73F32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E674975E-67F2-4D04-ADF4-FE27C0DBB22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16EC5B3F-15B9-415C-B5DE-28B82E4EE24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38C6C1F2-9169-4DD1-B505-E68D7EBC277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971DD995-2DF0-456B-87CE-F0469047AA8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58CA7A5D-B6E9-49DD-B5FE-202A38AE5A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3449BE63-7EB4-450C-9C1E-7ED1884C701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6107377D-AF81-492A-9209-89E6382C99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9E9804D3-4748-41F8-A321-44655C170A5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07CE5267-3360-4E27-B1DC-53885CAAB00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309A037-B30A-443C-BD8E-BEB9A62BF39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E3EC388E-03EB-41E5-B445-2EEC6257181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8E1B91F-A6DF-4D28-8337-5364DC6728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8548E927-236B-4D72-80E5-A5FBB1FEAC7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91E79A88-C00C-473B-AC76-2FDB0C93F09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3B67B23A-1A8B-4EC4-9AF6-E7FE18DC02D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949BC86A-755A-493A-96F3-B7F68C19040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C9CD7B69-678F-4007-82DF-80EC350C450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5537A4C-132B-423E-9F6C-D4DB2633107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D0018252-9C4C-4496-926C-2BD211BC20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0AAC636-F980-462E-BC11-D77C73A9690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38F8E1-2E41-4557-B27B-8621A89660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2FCE63F-D0B6-4040-AFD9-EE7636BBFEA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809A853D-C054-4702-A7DE-E572DFCF15F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DDB94220-511C-473D-B2C5-38B6931AF9B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185A8BCC-B44B-4E02-ABD3-C71C1FEE294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F5159E1-5822-41DD-B971-DA53C470942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869CF5E1-FD50-4CD1-A98C-EEDF25E173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D47EE4E9-9B9D-4A39-8506-026421D3EA7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1374058A-8B50-427E-B783-D42B95EA7E1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D96D7207-B176-40CE-863A-6E87FBB68A5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FC555420-20A1-4F41-BB23-2B6B2F6B7D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B86CA5B1-3A90-41AA-9F57-4EDAD8F84D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86FCA4B4-0E4C-4412-9D05-A8C3876FD00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C0CDF28D-1759-4AE4-AC74-C8DB885D83D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DFBB6C98-43BF-4B7A-A795-69C6893739D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02514C5F-E0EB-4FEB-BF08-0B4C1EF03F4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ECFCC9E3-2A63-4976-ABF5-36EC25CE24B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3D37BDB0-584F-4D22-B186-64B50D702C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B9D6005-F674-489B-B708-DE0D982FF4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99BACBC-F196-4630-BA73-7A18451725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CC4340B9-5492-4D01-A69E-D5D3814B19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C3C08694-6211-49FB-9EA6-692F53745F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43DCD5A7-6D34-4212-BFA2-72ECADC110F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08ED539E-8E64-4066-9C15-728305FFC58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4E341760-0214-4851-B7CC-DE146A997ED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6264CC34-7C5A-4FA0-88F7-538A5146C0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63F01424-12AB-4075-8640-D3E1B764656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C0149F5-DEEF-440F-BDE0-BA5D8E6667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0D58C07B-2836-49F3-A750-B73666015A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15C51FD-BFF0-407C-8909-6DE51322DF2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50E390DD-C1E8-4565-B3E1-ABB91EE272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B53F37F-3D69-4346-B9FE-5ABAC06861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B334DEB4-638E-4AED-9F86-4668355E0F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B361BA81-F0C5-4327-A4FC-D4BDCA7B9E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812D1CEF-B117-4760-85E9-32FAC1C033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06F753-1094-4D5A-9FC3-C6DAF131E0B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241941CD-6F79-4F58-819A-09D072EAEC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800E079-73E9-4429-841A-B200FB53301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0C113280-1A36-4222-AB30-99DC9DC39A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3A4FDD79-4EE8-49D7-BB4E-995840D7E24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FB7ABFCC-54CB-4914-B8CE-93F346E1BB2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17CBC63F-6AA2-4085-8D27-486D7BE53F8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61BB4CD-BC31-475B-B8E1-4E1B348F4BF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F32EA27-B6C7-44DF-A84A-297C3D16A29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B12F1FA3-FF39-4D33-81CD-DE06FC514EC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0A71B73B-848F-4694-9065-705A0A9C499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49452CBD-DEF7-46A2-9C8A-4E40E008982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86AF3D4D-6B50-49A6-A8F6-07625F87FBF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D421D327-904C-4150-9E5E-58D8A7109F5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F1F1419-67E5-424C-BA50-6534A16651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789D040-4855-43DD-85F4-8601C93105B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6A25285F-7FC2-49A1-8441-033DBE5ED62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C14219B7-0ADB-435E-AE81-E09B3136B1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E18FD3A9-8379-4F92-9CEE-67FB7510564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A6809F99-62F9-4BEA-B10F-91C3133854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B08B584-84AE-40F9-8572-E205ED5D75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278B8152-DF31-48EC-A874-E38097AAA02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2A93EF32-CEC1-46A9-A9BF-CC71152D0FC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A4AA46D7-8E0D-4488-9C1F-AC669DA738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99AFDCF0-021C-4407-B7D2-CFD0EA2A6B3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8D3AA126-45A9-4251-B049-60CA542F6A6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C0FD624-73FF-496C-A964-B73858ACF0D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F6CA1B7C-C676-4E93-912A-6F46818BE2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D39D60D9-9B1B-4926-96DA-EBAFC955248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D34C3312-7E54-466D-92C6-4FF171FADA3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CDBC5C2-8E73-440F-A326-7FC6B25D75F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D6E8B8D5-1A97-4997-BA00-9FE46F061C3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3464456F-6A50-47A7-9810-AEB96D09D96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E2988238-7E24-447D-BB6B-60FC99B30E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9E504F29-7BA6-4C72-9945-817FC7EE66B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7AD32CF3-2C3D-445C-BB4E-8C84F2122D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5370D17-E96F-4114-9865-DA9B3464540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5A4D965-1923-4ADF-8C2F-8D75DD83E7D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CE8233F7-1B6F-4F1C-983E-E5935397F3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2BB9762-8CA4-4DB2-A463-94E95DAE512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F6FDDCC8-B93D-42EB-9ECB-62B62DD45B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15F942D-0A5D-45FE-9800-50FD506E85A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526465B6-2550-4BCC-8447-FFA302FB21C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6DC6B9D8-6A8E-4573-B1D9-6866093C63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D54889D1-800A-4042-BA56-D1BD1034805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70FDE245-7DF0-4875-B848-0178E6235A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06550FA9-4CD4-4812-BD7D-90A06EB6505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DECF0859-FEF9-403E-B04A-388F9C09E3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8BB08149-26FE-4195-9828-44D3AADBE47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23BE2930-C31C-4BE1-AE69-EF70DE0395D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23C735AC-12B0-43A5-A1F7-E25E4EE56B3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83C57599-A8F8-47EC-816E-CB9C4BF2487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31FB4504-8A8D-49D4-8AC3-C176DE726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03161BF6-694E-4338-9961-5C3DF36F8B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3B52067E-9A60-4138-BE82-24365733D08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BB1CDE61-398A-4752-9D1D-A50C06AC04D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107867F-AF11-4596-9511-C4293E4321F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4FF78E55-55F8-483D-AB13-D9B00465524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1F74FC25-2A6B-4D50-B655-6D3E2FD5AEC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C186D69C-EF62-4546-BFF5-B95C8A63099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DB46EC0D-4ED0-411B-95AD-E8DDDA6D91A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2947CCF-3A0B-4554-A7F9-600FFFF9DD1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0947E46-3192-4ADB-8680-C9F53E5D343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B2BF88A0-346F-49AB-B546-7F44CC2810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FA8AB3C-670A-469E-9CC1-3F4F239AD68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FAE34419-64C7-4CEF-A4A1-DFB1736A8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C6CDBB72-995D-426A-99FB-46969FA01C4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F6A643D7-7A81-4C8A-B5D6-BD0DA255B65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E05A28A1-972A-4029-B616-ECD1E6E515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5D72E732-0F74-4416-A9E9-2BC5BB5A35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35CC3E1A-37EF-4043-9D66-EAC6854EB8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94AF7E64-3ACB-40C2-87AF-4612A141E5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A89416D-6CF9-4853-BB56-C72E574DD17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543A0FC-5C70-4FE8-9350-79DEE1E04EC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50CF23A5-0094-4746-A36A-91C0FCAF26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1903C149-5747-4E5E-8C47-024B295C3D3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A79C59CD-4D01-43F4-BF3A-73B8E35EC02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4339CC07-E162-4E21-80B1-EAB07D5AA75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D1F89E42-411E-4D14-B213-176895CAB74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1A00501A-7F6A-49D3-B45D-EDE193D24D8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CF502265-3E38-4154-8189-300944BE782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B1769FBE-C324-4C5F-BE6C-10DD419D60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7FFE8B3-F913-4A37-BCAA-E4D0B3BEF82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7A84CFF-9166-4176-93F3-C0224B655E8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7D62CC42-7D27-44CD-93F4-AF5C57B0A4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04D23665-A4BE-4523-AFFD-617364E78C0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145D79E-B659-4DBF-A234-504307DF0C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0046516D-B15A-459D-B35D-0657C9BFF1E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D5DB196-9336-43E9-9C18-995724B84BF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20093A-06FC-449E-8B1F-3A07E84AD9D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ABE42A79-082F-4CB9-8E5D-3E3FB79ADA2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4D05E2AC-3B5A-4A7C-9426-FBE3B091DD9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8BCC3B7-7C18-4A36-B093-CC9D4931E96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56D7F50-6627-42F8-9749-38EB5B76944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7EDCE864-6C48-4934-AA14-754E23954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D158603E-C35C-45BC-9CE5-31A05B6C7D5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DC2E1960-0291-448C-83B0-BB62CDED29C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A0C2B3E-8D29-4D96-AFF4-2B7E1AFE36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8DF7F159-FAFD-4F2E-9755-B2078EED5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A1D2B99C-3377-4FB1-9105-04B10034001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79E9CC3-E45E-4B92-9F57-583A0CAD03E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7763F71A-7D36-452D-AB0C-45009BC64F9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F3FCEC1F-CD9C-47EA-B733-2670D5EA994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C11E4EC0-A57E-44E7-814E-135399D43DE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9ACB5EE-1D5D-4956-8D36-372F798E6A6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4373A2D6-75C0-4092-8EEA-350857CF98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0D3595BB-2B30-47F4-90D0-D467D8BDC9B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D19623D5-6100-403A-B3BD-0F2DD04F021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3B0A7C1B-154D-4D61-9974-7F60B2582AB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3E72DFA1-5BE0-4CDE-8B69-8A323FBA161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4E117305-75FE-40D4-8509-318C58C9460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3020495C-8C05-4062-9455-BC5FF62213E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715FE3E-8C23-4D07-ADF6-A1DB2162B5C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C848D359-BDC2-4A6E-BE5B-FCC8A68A2F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C85A8C82-AE76-44E4-A52D-904EA079D1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A5A10495-A94A-4DA0-AB30-5C7A34BC4DC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1DA43358-AE18-4044-AEC7-F5E0E7B3AA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EB8D486-11C0-4EDF-A62B-34C416DC4C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AC8E0613-003C-48CF-9711-4E3DF8D78B5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FEA3DC2-766F-46F1-8362-81B43B716B4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56BC617-4AEC-4A69-AC0D-3AF9A664A1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099A9D9-F3E1-4CD3-A964-A760BDE66C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7CA01DB9-C78B-40A1-BD76-28DFE4C8478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D89A7DFE-2A96-48E9-BFE8-51F7F73C9F1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E5CFCC92-82DC-406D-9CA4-329FF4844FC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B338AE79-4BC2-4EB7-B63C-2E5C5DA6120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23EEE4BA-47DC-480C-97C4-1DFB1E37D3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73C1219-4A48-496D-B232-6DF1F522705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116C6DE7-A263-48B7-998C-E9C62754459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9E9D0A44-FE3C-4E0E-AC8B-EA4ADC7837B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732E6F84-231D-4244-A34C-06D9ED43365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5DDE5BD7-8F57-4BF5-BE52-02E34C9D06F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4E2AB79-1DF1-430B-9764-21E193DD631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12AF828A-19B4-415B-AC1D-7E9E9EAF70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9CD28059-FF99-4863-AFDE-EB36FCB540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4C9D712D-5CBC-4146-81DD-FE6072A139D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8E53BD51-BB25-4F3F-9ABC-8AA2A6CC3E3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5B9919F7-4817-4B8F-A116-68E3DE53B13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176A642F-B45A-4DC4-A189-EC98A87352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E82744DD-59D6-4912-ADB0-CCE5D77CAD9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4576A3BF-0747-470B-9053-C81F1A869BD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D746DEBA-5AE2-4B2F-825A-57AAE21665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569A5610-9A06-4B23-834D-128CE3AE5CC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CC277AA1-EF88-4D22-9585-77587840A28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CDB9C17F-F364-458E-9447-9E4974BA28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E7FA794-E568-4DAA-A740-D3A305B7C84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44C07570-E603-4830-B089-57159456B89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1EB1F84D-0505-451A-8BD5-22B3C9998D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C40A57A3-AF78-40AC-99CB-FD8A2738529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ADFB1-E1FC-481F-8E66-53893F5FB57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70173B3C-D3E2-43EA-ABC1-211B9F4D289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3904CB43-4884-4FDB-AEA5-FD9357A6B4A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1A072454-AA90-47E9-9A61-2338804B834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D7EE6C-25FB-4A5B-B1FB-0A1D324BA51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4D81C9DB-D36E-4E0B-A860-EA184FDFBCC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5826D964-6075-4FDC-B695-63DB4B27EC0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23EFFB9-FACD-4DF5-B7FB-B1DACC6341F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35A7141-DCA2-4758-A9C6-6394226AD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D02F2D96-8ABB-44B2-9084-F194F414C3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4B0B6A7-9F7C-401C-9827-8F9F506673C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B06F66CF-EBA4-45A3-A4A3-4615774BF7F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A2167F3D-8ED8-46A3-9919-17A577D2E5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C46E33D1-D21A-40FA-9324-C28C42B9C5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72104FF3-9747-4745-AC52-834E56DA218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D3D21F3-1F7D-40A8-B732-948AFC197AE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BE47C7C9-0136-4487-ABB6-5AD6B347A89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C6C78D38-F3C8-4615-90C6-6B02A42346B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6E0C394-C4B6-4D81-B1A4-F8F1A8969C6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84B1D17E-3077-430E-B848-A771F6CD8F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98637AFA-8AF5-4B1D-A99C-E6C4F98EDCC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97481BE0-373F-43C1-B813-D742EB5EB1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04DF013-2DCC-4575-B822-A3376B094A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B1BFE00E-D0E6-4998-938B-7B9A40A019F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8D3B0807-F236-4F6C-B069-6228C5E07A6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2159BA15-03A5-404A-93AF-7B2ACAE57EF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9274B46C-27B6-4116-BDBF-264C30E390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09FC5061-806D-4BAC-9F12-E05D573C8DA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D2AE75FA-0946-4F58-9A62-0CBB61EA57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9EC99B9-4683-4646-AB38-93FA24DEA82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87C2DB8-7ADC-4BDB-9562-04C928B383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FB396A61-7083-45A3-86E8-4869F0A7EF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C16878B9-FD47-4D88-BA69-D96509741F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037CF9C0-2F12-40C5-B804-96DAB222073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678ADEC3-D893-4102-A60F-A96CA857196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D6075482-2786-4FE5-9E72-36C13EFF84F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806DD3F5-B0CC-48F0-95D8-113707D2317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74C0AC65-A99E-4FE9-A38B-0A1FE0EBD40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0B9C9143-9C8D-458D-86C2-A98EF0ACCDF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9B3EDBB2-87B4-4E2A-B802-2F2E7A0796B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00FE57CD-1AAC-4FC6-AFD5-D2C3AAA62E5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AC56277-028B-49D1-A669-D2AD513BF7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395E315C-851D-4C80-8EC3-0445F8B23D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64B62072-3F9E-4EAC-8ECD-66788E1EE3B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27F57AC7-EB58-400A-AB71-DDDA1D8E53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D9BD4E0C-A5DE-45AA-8DC0-5365F1A215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A60D3D8F-B82D-4FCC-9C8D-F07AEF63F3B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BC07E9B9-F8E8-4370-815C-78042A177A2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AC9412E-33A9-4078-A4FF-8F1E648FF22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CF3A813D-A206-4374-AC1F-170DB49E7A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D4BA8B56-1C3D-4352-A3A0-D02D79590AB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A729DFB6-5683-4121-B58A-B02B16D36F0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BB28EA07-B3C2-4A7C-9C4E-02A0896EFC8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E2D70A6-AD1A-4F9A-B630-CA389EFF0EB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5F009E10-13C2-4499-A766-BBEA978BDF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8A3453B6-A552-415D-8CF6-DC49974580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7AB4C5C-D005-4916-9051-388A95613CA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59FD371B-D9C2-40D1-A5C7-FCBC3CA7B32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B0D75865-3354-4FED-9C84-0D923183647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2E26EC9B-59FD-4CC5-BD98-37E5507427E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0879139D-1CD6-4EA1-BF98-76175ECDF17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DA0FDC57-D0A1-4BAF-8DCD-541A1C840F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31804ED8-2E39-411A-B228-D6AE02F7FA4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C64A9A1E-91D7-4128-B85A-721D9CE61DA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E4766B5E-98C5-4C03-B65B-83430C6FC4D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2CCD486D-7E98-4FB2-BEB5-943FB1AB06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3C9C1385-D2B4-4E50-B4B1-25F771BC8B4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F8231F75-7157-4744-8160-82988420F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B42CE616-FE3C-467B-9E4A-B35B9B0C0B7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53C9F4FF-857B-4420-BAF5-A951BB469AD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996CA0D8-CB13-490B-9E8F-2E467EDD421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2D9177E4-F311-47E0-835E-04832C8F064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5529E225-E434-4F2E-9984-D61893F304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8DA9F7C0-09CB-47C5-A3D2-8A28EE3976A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E721F07F-498D-4FEE-9515-A3AD2B0706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B49A917A-A7ED-426F-ABD8-F17B24767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87E22054-9605-4133-891E-35CC6BEA7A7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0759603A-68B4-4064-8599-C198ADD7C7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AC2F99F-6590-4E11-9691-B8BC28BC1C5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D602C286-1E8E-42FC-81FB-EB3F3D75C37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957ACAA8-AEF5-49E9-8DE0-CC1259810BE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1FC4D5B-08A1-4132-9C72-170A2244B72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C56E5DFC-6437-433A-B8A5-CD79B97BFD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7E23BDE4-30DD-428D-B8DB-E55F097D658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E65AD5A1-798C-45D6-8A6F-650CC662195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F3168AFD-3C44-46E3-8998-9A5768E7A2B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0405FB8-6E1E-4005-8018-4A2B0CE71A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AFC43D1A-BC4F-40AB-BDD5-71FE6EA2DDE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0C7889CA-D73D-42CD-9795-6ADE1CFC909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E728A312-4D3C-4B93-8ED9-7A313959306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A162A2D4-DFA2-43DE-8E1D-77408BF25A4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595A7A4D-279F-49EC-87F1-66E3B143379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C11C2925-1090-47A4-A567-5E9A667107D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82AAB49-0F50-46D8-9CE8-B091A77196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CB2DC228-7FB1-4A8B-B08F-DBCE0ED729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0E99CBCC-8133-40A5-BB09-85C1717F298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0AE81AF-EED7-4454-9020-C1F516F7897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B4B583D-8D5F-4FD9-AB69-7E83FBCFE0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F51B3C8-9542-4268-B266-AE2D64B564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57C52C11-8844-4B1F-B71B-61B520C2BFD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36285E0-4DC4-49A8-858B-96AD0E491F4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95C5B261-3BB2-494E-8AE3-69E9DCF7F5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5E48233-8E3C-4EAD-AE1E-77E6EF0B9DC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EBD31565-45A6-46B8-BE07-9245EED83B6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A8817CAB-7EA2-4565-9367-00613A84956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1C75BEDC-F5F4-4039-8BDA-0404FE4E58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5C6506A-4233-4F8D-966D-18DBB37A88C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E985F0DD-7015-4409-84CF-00C6489B6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1C2972-8757-4B3E-91FA-5C598D22560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AC72E7A3-7EC5-405F-AB33-C6F796DA1D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20FEDD10-EB3B-4EC6-90AC-C610F9CB09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E477BFEA-007C-4B7B-8F48-116EF30EE65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4231BF8A-D637-47F2-9730-97B0D2F853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51ECE52-DE8B-453B-944F-72488B10D81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AF8A1C7B-624B-4BE0-A84B-E1441D1FD7B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447BEBC8-DCAC-4D5A-A40C-542A1A0CA69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312E2734-FAB0-42E8-9749-5710BDBB7DA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0B1747E5-B79F-4709-8595-5F5E22E27BA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8EA28C4F-B3A7-4067-AB52-363B3455DAC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F0F65C1-A25F-4005-8A39-775F560200A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F7EF871-E44D-42C0-8FA7-F0E84AA81D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376A30B2-648E-465A-8FC5-FA9693C3CB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23B88E4-FB30-4991-8580-D68C639084A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8C77AA8C-D1D0-4F7F-8280-8D95BE16F7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5A5418C-22AC-4CE3-AE70-21D4B86149B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862CE98-2E60-4C69-9759-B265433CA08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10A1DF6A-F60A-4E0F-8864-362D44DA370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48C50201-EF97-4CA9-BBC3-4D543C4120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3AA9549-AE5C-4C8D-8C1A-FC2733FFD0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F2152B87-4117-4C28-8F03-74557F6F65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B8D616E4-12EA-4743-B6A2-1A9F98E320A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B297F47B-4563-49BA-9101-F4A5CE0C13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ECAE7CD-43A2-4E1B-BFD9-B75481C9865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04DBC5-6139-4F36-B4D3-33C907F0973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A9A96244-FEBF-46EC-900C-7CF1E28E9B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C2838A2F-1701-4A54-AAD9-69F9B6231B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F3B2AA98-AF01-4FE6-8B68-C8D49890530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70282B77-56C2-414E-8D33-8FB3B84441F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B14EFAF-4197-42B1-B4C5-2FC5F37648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0A84634-BA43-44EE-B8AA-93B69D8609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C6239835-D602-4D0F-BA51-D78C55BDEAC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95E8307D-DC29-4A5A-B20B-AC39B918FA3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8D43ED5F-1E6B-4F45-B164-71E95166140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6190657B-1498-4C45-A284-304883FCE0C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B099A73C-3212-4947-B26C-6951801771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11872DE9-AF37-40E1-987C-9E0352FD2D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98E55AF-42D1-4DCF-826B-F0DFD0DEFE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5E8C7E11-E255-41EE-8742-841A980F1BB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A5CEA5EE-8AEB-4C31-B05D-9D7768278A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B8657E7-B422-4C9F-8566-5E5C2FD105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E0AA447C-407A-4DD2-BE50-5A1D08CD800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C9527E10-138A-431D-8643-494CF3AA31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A033DFC8-4A10-40C5-9CF3-7A9905E5571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291E66C-F638-4E21-8343-B808E49C75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B22EA5FF-71B6-45E6-80E0-7C42025FFBB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ED0ED185-3E2B-4E4F-8AAB-AEAB4DA842C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CB42128-0F7E-4653-8A6E-5543A9D16A1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C25DAE92-B81F-4591-8B7B-4105E7C28C4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DA1D6B86-CBB8-4969-A6DE-803F9AF3F69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DFF484C7-A180-4F89-BF52-0851E9B86C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2B54255-4E64-4162-B9D7-5E51DCB29B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7FFA48A-33D2-4A6E-8AAE-2BB850DDFC4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40ECEEFE-348E-4951-9C3E-7B45FE279C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C609519-E5BE-46BA-90BC-4AD1C049F9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6295930-061B-4590-922E-9EFB05C1B59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B489E00E-D5AF-4408-BFAB-A682DDF8EEB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B15C5609-5FF6-4FCB-B9C5-B5AAAD82F3D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13CCFB4E-DDDA-4042-91B9-01EE37740C2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DDBF997-98C0-46A2-BF2F-D70D1B5D0ED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14557F8D-9F67-4369-ABF7-50E08E0C16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4D715ACC-5852-4797-A155-A2A7B8EEBB8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F9B17CC-3C68-47E5-B4C4-30252A1533C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90256CD3-E5C6-4E30-B6EE-349BEEF89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93262BB3-1476-4379-AEB2-DBB9A2A477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0B9144AB-BDFF-468D-AB38-E0239EDC4F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0A5C826B-5651-4C86-9F82-F5F6F28FB05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7FE5881D-470E-4544-8193-62356082F32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A20177A2-4649-4447-B6D0-D746F5590B9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98A12BE5-CFD7-42A6-8EC2-16E290A38B9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84083338-0C83-4032-A48F-DFBABDE2041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482BA4A6-D11C-4A18-A415-0B8D8D3C2ED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ECC31C40-72E3-431C-9602-99AE180285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39A8BA47-EF82-4519-BF86-0EF0F9D0853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488BDFD1-7540-43CB-9192-3B45E96589D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6A8919EB-C5EB-4323-A478-3887A3A666D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81DF8104-085D-4BEB-B941-96D3F9B239F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B0280F1B-BA98-4853-93A2-5FC0283386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A7C1FE1B-C07B-407F-BDB4-0F8C2606026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60E91FF3-8EC6-4263-BC92-9B34224C9AB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0B1BC2DB-3F60-4B4F-9AE3-55A811396A1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FDEFB98E-6095-4C88-94BE-6139F507B98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2E2FFFE7-B7D6-4DF4-AC18-F1BB006D23D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ADB267B3-FF70-4BB6-8900-372578067F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C2821942-08E8-4E38-8010-6C678C582D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FA64483A-3F06-48C4-8137-C6BD0CEDF93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A9F76C17-3716-4A95-A84C-FE28F8B00B5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DDF38F8D-AAA4-46F8-B14A-48BF4F8D83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8D820798-0CDE-4FEC-A5B4-5BD12897D99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CEEB485-6AAC-4A33-ABBD-7D15762CA9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AE240917-9441-4F35-A2A9-670C8047913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DE39667-E140-48DC-A6A7-949431CAE4B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2E92B3AF-DDDA-459F-A40B-0974F1470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A57FDE4C-9BD4-4A93-8945-4B271F36321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6C10A540-FF0C-44A6-91F9-849E83103A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97B374E-4273-42DE-8EBF-9F68F23B329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0C6CDADE-2941-4317-8FF0-9FECC4C1DF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C127D0B-9B4A-486F-A7C5-1B19DB9326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3F3FE131-F98B-482A-9733-0DD9DEDAA0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2522A68E-4D96-4AFE-A60D-D23F74DF254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3BA7D76A-8D35-427C-A842-01900D1EF1A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DBB83084-ABAD-4D04-9B45-44C084FBCCA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E59DC12F-7CE5-4763-A010-1F432A0F2B9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F946E6B9-E58D-4CDB-9914-9B6A4F676B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71BB70B-F872-4B04-AB8E-E17DA5D9549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BD0E58F6-845A-4780-9B59-60B9D3B904E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970C1B8-090F-40A5-B913-064061083B5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303C68C6-28C7-444A-A96D-24697B03282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1498D5C-B5FD-47EF-8B0A-2EA0DB973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F3388745-DACC-46DD-82A4-F1FE821523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9714CD67-831C-4766-AD01-BD296B969B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B339282C-B630-4A23-862F-2C64C67747D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F45FCEAE-3217-423C-AF31-5835201DD4F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17CAB98F-5C88-426A-A3D1-1A21CDF2F0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3375C409-75B6-4A15-A061-1C2BCECB44C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77CFA6D0-DF30-4862-8C9A-6EDAFCD7D1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CF657E6B-89C3-4B2E-A8E2-C0F7259F0A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04AE86A6-71E9-4D99-8AAD-F4D9D1C2DF6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304D3C30-BBC6-4732-8AE5-4871E020A1E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4454149-2E62-4391-A6E2-BD66834E3E8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940031FA-BD6F-4816-9F3F-DF35A81C693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427D79B-F467-4F2A-93A6-B44F3F9EA99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D066D119-9AFD-4AD6-8E21-C7B0D19FE8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C8695F6C-A182-4286-9C25-FBB625ACD13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D0DD8AC8-1463-44FA-8E18-B4E1193A8AD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02CDEAA-4611-4914-ACCD-AFA33E3972A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D4BD490C-C05B-44EE-BE57-B830A91469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0F83CE85-B47A-453A-84BA-FF7963E19A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5F32406E-5A1C-429A-9755-338FC49C18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A78DE591-06EF-40EE-A974-887C1A24ECC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6BCF81D6-89BE-410F-B9DD-6C0F9741E85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704BF54-B3A2-4A5A-833A-60930F528EE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3860D82B-8530-4A2C-A584-E70C6ABC91A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B2428C04-B6DA-4E98-AC81-305961AADBD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33FC5758-007F-421F-BAD5-DE413EB28B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3BE88D1-C07A-470D-A298-578C47E6414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F686E4E1-16EE-4D69-8B51-0427979B1DF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DA2FB4B1-D5F1-4439-903B-8D03772EE35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A0F7479B-7A54-43A7-A5DB-9BF6D75EAB2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2B6910A-1DA2-47F9-9318-9D0EF944A28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20D2F008-261C-42A3-B968-89E430E8CA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6DC537DC-EF6F-4F5D-A53C-69CF2AEF1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2AE0DD9E-ED41-4E6C-8441-DF24C8E1269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A188DFB3-FD15-4C4D-8A99-622DAAEAB8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FB72FB51-33F4-4144-B862-792297E1826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9E743546-A664-460B-8AFD-613D3839E6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FD84E86-FAB9-4300-BBEF-57B97EB199B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DC7E5BBF-C9A6-4BFB-B8AC-EEF73F72D12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47A9037B-3FD9-4EE7-87C9-F6E28F31568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16ECE7BD-B7F5-42ED-B3C9-3AF44C1404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C6C8ACD0-E910-41DD-86DF-D6F85F8EC3A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444F6734-4DF6-40C4-88B2-0B048DFC924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B2C476AA-2017-4390-87C2-775E0066932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869ACD66-A9BE-4644-B9CD-C189830C8F3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5A6A070B-D4EA-44C4-BD20-3EB24A5446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A09ED358-5291-4D8F-9466-930228919F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planning\LOCALS~1\Temp\DOCUME~1\ADMINI~1\LOCALS~1\Temp\notesBAAA25\Balance%20Works%20Programe%20JSL%20Meeting%2030-04-10\My%20Documents\1-PMP\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6.10.2025.xlsx" TargetMode="External"/><Relationship Id="rId1" Type="http://schemas.openxmlformats.org/officeDocument/2006/relationships/externalLinkPath" Target="TA413-PBNTL-16.10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RPG%20Enterprises\KEC_T&amp;D\1.DPR\DPR\TA413-PBNTL-22.10.2025.xlsx" TargetMode="External"/><Relationship Id="rId1" Type="http://schemas.openxmlformats.org/officeDocument/2006/relationships/externalLinkPath" Target="file:///D:\OneDrive%20-%20RPG%20Enterprises\KEC_T&amp;D\1.DPR\DPR\TA413-PBNTL-22.10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  <row r="2">
          <cell r="A2" t="str">
            <v xml:space="preserve"> TA413 : 765 KV D/C Bikaner III - Neemrana II TL02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P27"/>
  <sheetViews>
    <sheetView showGridLines="0" topLeftCell="B1" workbookViewId="0">
      <pane xSplit="2" ySplit="9" topLeftCell="D13" activePane="bottomRight" state="frozen"/>
      <selection activeCell="B1" sqref="B1"/>
      <selection pane="topRight" activeCell="D1" sqref="D1"/>
      <selection pane="bottomLeft" activeCell="B10" sqref="B10"/>
      <selection pane="bottomRight" activeCell="M16" sqref="M16:M17"/>
    </sheetView>
  </sheetViews>
  <sheetFormatPr defaultRowHeight="15.75" x14ac:dyDescent="0.25"/>
  <cols>
    <col min="1" max="1" width="2" style="198" customWidth="1"/>
    <col min="2" max="2" width="31.42578125" style="198" customWidth="1"/>
    <col min="3" max="3" width="9.140625" style="198"/>
    <col min="4" max="4" width="15.5703125" style="198" customWidth="1"/>
    <col min="5" max="5" width="12" style="198" customWidth="1"/>
    <col min="6" max="6" width="14.140625" style="198" customWidth="1"/>
    <col min="7" max="7" width="7.85546875" style="198" customWidth="1"/>
    <col min="8" max="8" width="7.140625" style="198" customWidth="1"/>
    <col min="9" max="9" width="7.85546875" style="198" customWidth="1"/>
    <col min="10" max="10" width="13" style="198" customWidth="1"/>
    <col min="11" max="11" width="9.85546875" style="198" customWidth="1"/>
    <col min="12" max="12" width="9.140625" style="198" customWidth="1"/>
    <col min="13" max="13" width="32.28515625" style="198" customWidth="1"/>
    <col min="14" max="16384" width="9.140625" style="198"/>
  </cols>
  <sheetData>
    <row r="1" spans="2:16" ht="3" customHeight="1" x14ac:dyDescent="0.25">
      <c r="B1" s="270"/>
    </row>
    <row r="2" spans="2:16" x14ac:dyDescent="0.25">
      <c r="B2" s="371" t="s">
        <v>526</v>
      </c>
      <c r="C2" s="371"/>
      <c r="D2" s="371"/>
      <c r="E2" s="371"/>
      <c r="F2" s="371"/>
      <c r="G2" s="371"/>
      <c r="H2" s="371"/>
      <c r="I2" s="371"/>
      <c r="J2" s="371"/>
      <c r="K2" s="371"/>
      <c r="L2" s="371"/>
      <c r="M2" s="371"/>
    </row>
    <row r="3" spans="2:16" x14ac:dyDescent="0.25">
      <c r="B3" s="371" t="s">
        <v>527</v>
      </c>
      <c r="C3" s="371"/>
      <c r="D3" s="371"/>
      <c r="E3" s="371"/>
      <c r="F3" s="371"/>
      <c r="G3" s="371"/>
      <c r="H3" s="371"/>
      <c r="I3" s="371"/>
      <c r="J3" s="371"/>
      <c r="K3" s="371"/>
      <c r="L3" s="371"/>
      <c r="M3" s="371"/>
    </row>
    <row r="4" spans="2:16" x14ac:dyDescent="0.25">
      <c r="B4" s="371" t="s">
        <v>528</v>
      </c>
      <c r="C4" s="371"/>
      <c r="D4" s="371"/>
      <c r="E4" s="371"/>
      <c r="F4" s="371"/>
      <c r="G4" s="371"/>
      <c r="H4" s="371"/>
      <c r="I4" s="371"/>
      <c r="J4" s="371"/>
      <c r="K4" s="371"/>
      <c r="L4" s="371"/>
      <c r="M4" s="371"/>
    </row>
    <row r="5" spans="2:16" x14ac:dyDescent="0.25">
      <c r="B5" s="372" t="s">
        <v>530</v>
      </c>
      <c r="C5" s="372"/>
      <c r="D5" s="372"/>
      <c r="E5" s="372"/>
      <c r="F5" s="371" t="s">
        <v>529</v>
      </c>
      <c r="G5" s="371"/>
      <c r="H5" s="371"/>
      <c r="I5" s="371"/>
      <c r="J5" s="371"/>
      <c r="K5" s="373" t="s">
        <v>738</v>
      </c>
      <c r="L5" s="374"/>
      <c r="M5" s="375"/>
    </row>
    <row r="6" spans="2:16" x14ac:dyDescent="0.25">
      <c r="B6" s="372" t="s">
        <v>538</v>
      </c>
      <c r="C6" s="372"/>
      <c r="D6" s="372"/>
      <c r="E6" s="372"/>
      <c r="F6" s="371" t="s">
        <v>537</v>
      </c>
      <c r="G6" s="371"/>
      <c r="H6" s="371"/>
      <c r="I6" s="371"/>
      <c r="J6" s="371"/>
      <c r="K6" s="376" t="s">
        <v>539</v>
      </c>
      <c r="L6" s="376"/>
      <c r="M6" s="376"/>
    </row>
    <row r="7" spans="2:16" x14ac:dyDescent="0.25">
      <c r="B7" s="377" t="s">
        <v>511</v>
      </c>
      <c r="C7" s="377" t="s">
        <v>140</v>
      </c>
      <c r="D7" s="271" t="s">
        <v>49</v>
      </c>
      <c r="E7" s="271" t="s">
        <v>512</v>
      </c>
      <c r="F7" s="271" t="s">
        <v>0</v>
      </c>
      <c r="G7" s="378">
        <v>45962</v>
      </c>
      <c r="H7" s="377"/>
      <c r="I7" s="377" t="s">
        <v>151</v>
      </c>
      <c r="J7" s="377" t="s">
        <v>513</v>
      </c>
      <c r="K7" s="272">
        <v>45992</v>
      </c>
      <c r="L7" s="272">
        <f>K7+31</f>
        <v>46023</v>
      </c>
      <c r="M7" s="377" t="s">
        <v>1</v>
      </c>
    </row>
    <row r="8" spans="2:16" x14ac:dyDescent="0.25">
      <c r="B8" s="377"/>
      <c r="C8" s="377"/>
      <c r="D8" s="271" t="s">
        <v>150</v>
      </c>
      <c r="E8" s="271" t="s">
        <v>514</v>
      </c>
      <c r="F8" s="271" t="s">
        <v>515</v>
      </c>
      <c r="G8" s="377" t="s">
        <v>510</v>
      </c>
      <c r="H8" s="377" t="s">
        <v>516</v>
      </c>
      <c r="I8" s="377"/>
      <c r="J8" s="377"/>
      <c r="K8" s="377" t="s">
        <v>510</v>
      </c>
      <c r="L8" s="377" t="s">
        <v>510</v>
      </c>
      <c r="M8" s="377"/>
    </row>
    <row r="9" spans="2:16" x14ac:dyDescent="0.25">
      <c r="B9" s="377"/>
      <c r="C9" s="377"/>
      <c r="D9" s="273"/>
      <c r="E9" s="272">
        <v>45931</v>
      </c>
      <c r="F9" s="272" t="s">
        <v>674</v>
      </c>
      <c r="G9" s="377"/>
      <c r="H9" s="377"/>
      <c r="I9" s="377"/>
      <c r="J9" s="377"/>
      <c r="K9" s="377"/>
      <c r="L9" s="377"/>
      <c r="M9" s="377"/>
    </row>
    <row r="10" spans="2:16" x14ac:dyDescent="0.25">
      <c r="B10" s="274" t="s">
        <v>517</v>
      </c>
      <c r="C10" s="275" t="s">
        <v>61</v>
      </c>
      <c r="D10" s="276">
        <v>117.85085099999999</v>
      </c>
      <c r="E10" s="276">
        <v>117.85085099999999</v>
      </c>
      <c r="F10" s="276">
        <f>D10-E10</f>
        <v>0</v>
      </c>
      <c r="G10" s="277"/>
      <c r="H10" s="277"/>
      <c r="I10" s="277"/>
      <c r="J10" s="307">
        <f>E10+H10</f>
        <v>117.85085099999999</v>
      </c>
      <c r="K10" s="277"/>
      <c r="L10" s="277"/>
      <c r="M10" s="275"/>
    </row>
    <row r="11" spans="2:16" x14ac:dyDescent="0.25">
      <c r="B11" s="278" t="s">
        <v>156</v>
      </c>
      <c r="C11" s="279" t="s">
        <v>61</v>
      </c>
      <c r="D11" s="280">
        <v>117.85085099999999</v>
      </c>
      <c r="E11" s="280">
        <v>117.85085099999999</v>
      </c>
      <c r="F11" s="280">
        <f>D11-E11</f>
        <v>0</v>
      </c>
      <c r="G11" s="279"/>
      <c r="H11" s="279"/>
      <c r="I11" s="281"/>
      <c r="J11" s="280">
        <f t="shared" ref="J11:J26" si="0">E11+H11</f>
        <v>117.85085099999999</v>
      </c>
      <c r="K11" s="281"/>
      <c r="L11" s="281"/>
      <c r="M11" s="279"/>
    </row>
    <row r="12" spans="2:16" x14ac:dyDescent="0.25">
      <c r="B12" s="282" t="s">
        <v>518</v>
      </c>
      <c r="C12" s="283" t="s">
        <v>62</v>
      </c>
      <c r="D12" s="284">
        <v>313</v>
      </c>
      <c r="E12" s="284">
        <v>313</v>
      </c>
      <c r="F12" s="283">
        <f>D12-E12</f>
        <v>0</v>
      </c>
      <c r="G12" s="283"/>
      <c r="H12" s="283"/>
      <c r="I12" s="283"/>
      <c r="J12" s="283">
        <f t="shared" si="0"/>
        <v>313</v>
      </c>
      <c r="K12" s="283"/>
      <c r="L12" s="283"/>
      <c r="M12" s="283"/>
    </row>
    <row r="13" spans="2:16" x14ac:dyDescent="0.25">
      <c r="B13" s="285" t="s">
        <v>519</v>
      </c>
      <c r="C13" s="286" t="s">
        <v>520</v>
      </c>
      <c r="D13" s="287">
        <v>313</v>
      </c>
      <c r="E13" s="287">
        <v>313</v>
      </c>
      <c r="F13" s="283">
        <f>D13-E13</f>
        <v>0</v>
      </c>
      <c r="G13" s="286"/>
      <c r="H13" s="286"/>
      <c r="I13" s="286"/>
      <c r="J13" s="286">
        <f t="shared" si="0"/>
        <v>313</v>
      </c>
      <c r="K13" s="286"/>
      <c r="L13" s="286"/>
      <c r="M13" s="286"/>
    </row>
    <row r="14" spans="2:16" x14ac:dyDescent="0.25">
      <c r="B14" s="288" t="s">
        <v>14</v>
      </c>
      <c r="C14" s="289"/>
      <c r="D14" s="290"/>
      <c r="E14" s="290"/>
      <c r="F14" s="291"/>
      <c r="G14" s="291"/>
      <c r="H14" s="291"/>
      <c r="I14" s="291"/>
      <c r="J14" s="291">
        <f t="shared" si="0"/>
        <v>0</v>
      </c>
      <c r="K14" s="291"/>
      <c r="L14" s="291"/>
      <c r="M14" s="291"/>
    </row>
    <row r="15" spans="2:16" x14ac:dyDescent="0.25">
      <c r="B15" s="292" t="s">
        <v>521</v>
      </c>
      <c r="C15" s="293" t="s">
        <v>522</v>
      </c>
      <c r="D15" s="293">
        <v>306</v>
      </c>
      <c r="E15" s="293">
        <v>306</v>
      </c>
      <c r="F15" s="293">
        <f>D15-E15</f>
        <v>0</v>
      </c>
      <c r="G15" s="293"/>
      <c r="H15" s="293"/>
      <c r="I15" s="293"/>
      <c r="J15" s="293">
        <f t="shared" si="0"/>
        <v>306</v>
      </c>
      <c r="K15" s="293"/>
      <c r="L15" s="293"/>
      <c r="M15" s="293"/>
    </row>
    <row r="16" spans="2:16" x14ac:dyDescent="0.25">
      <c r="B16" s="294" t="s">
        <v>523</v>
      </c>
      <c r="C16" s="293" t="s">
        <v>520</v>
      </c>
      <c r="D16" s="293">
        <v>306</v>
      </c>
      <c r="E16" s="293">
        <f>221+36</f>
        <v>257</v>
      </c>
      <c r="F16" s="293">
        <f>D16-E16</f>
        <v>49</v>
      </c>
      <c r="G16" s="293">
        <v>49</v>
      </c>
      <c r="H16" s="293">
        <v>13</v>
      </c>
      <c r="I16" s="293">
        <v>12</v>
      </c>
      <c r="J16" s="293">
        <f>E16+H16</f>
        <v>270</v>
      </c>
      <c r="K16" s="293"/>
      <c r="L16" s="295"/>
      <c r="M16" s="483" t="s">
        <v>739</v>
      </c>
      <c r="O16" s="198">
        <f>D16-J16</f>
        <v>36</v>
      </c>
      <c r="P16" s="198">
        <f>O16-10</f>
        <v>26</v>
      </c>
    </row>
    <row r="17" spans="2:14" x14ac:dyDescent="0.25">
      <c r="B17" s="303" t="s">
        <v>14</v>
      </c>
      <c r="C17" s="304"/>
      <c r="D17" s="305"/>
      <c r="E17" s="305"/>
      <c r="F17" s="305"/>
      <c r="G17" s="305">
        <v>15</v>
      </c>
      <c r="H17" s="305">
        <v>12</v>
      </c>
      <c r="I17" s="305">
        <v>12</v>
      </c>
      <c r="J17" s="305">
        <f t="shared" si="0"/>
        <v>12</v>
      </c>
      <c r="K17" s="305"/>
      <c r="L17" s="305"/>
      <c r="M17" s="484"/>
    </row>
    <row r="18" spans="2:14" ht="17.25" customHeight="1" x14ac:dyDescent="0.25">
      <c r="B18" s="296" t="s">
        <v>531</v>
      </c>
      <c r="C18" s="297" t="s">
        <v>61</v>
      </c>
      <c r="D18" s="298">
        <v>4285.0559999999996</v>
      </c>
      <c r="E18" s="298">
        <v>4094.9850000000001</v>
      </c>
      <c r="F18" s="298">
        <f t="shared" ref="F18:F24" si="1">D18-E18</f>
        <v>190.07099999999946</v>
      </c>
      <c r="G18" s="297"/>
      <c r="H18" s="297"/>
      <c r="I18" s="297"/>
      <c r="J18" s="298">
        <f t="shared" si="0"/>
        <v>4094.9850000000001</v>
      </c>
      <c r="K18" s="297"/>
      <c r="L18" s="297"/>
      <c r="M18" s="297"/>
    </row>
    <row r="19" spans="2:14" x14ac:dyDescent="0.25">
      <c r="B19" s="296" t="s">
        <v>54</v>
      </c>
      <c r="C19" s="297" t="s">
        <v>61</v>
      </c>
      <c r="D19" s="298">
        <v>121.471</v>
      </c>
      <c r="E19" s="298">
        <v>113.92</v>
      </c>
      <c r="F19" s="298">
        <f t="shared" si="1"/>
        <v>7.5510000000000019</v>
      </c>
      <c r="G19" s="297"/>
      <c r="H19" s="297"/>
      <c r="I19" s="297"/>
      <c r="J19" s="298">
        <f t="shared" si="0"/>
        <v>113.92</v>
      </c>
      <c r="K19" s="297"/>
      <c r="L19" s="297"/>
      <c r="M19" s="314" t="s">
        <v>676</v>
      </c>
    </row>
    <row r="20" spans="2:14" ht="31.5" x14ac:dyDescent="0.25">
      <c r="B20" s="296" t="s">
        <v>524</v>
      </c>
      <c r="C20" s="297" t="s">
        <v>55</v>
      </c>
      <c r="D20" s="298">
        <v>11844</v>
      </c>
      <c r="E20" s="298">
        <v>10480</v>
      </c>
      <c r="F20" s="297">
        <f t="shared" si="1"/>
        <v>1364</v>
      </c>
      <c r="G20" s="297"/>
      <c r="H20" s="297"/>
      <c r="I20" s="297"/>
      <c r="J20" s="298">
        <f t="shared" si="0"/>
        <v>10480</v>
      </c>
      <c r="K20" s="297"/>
      <c r="L20" s="297"/>
      <c r="M20" s="314" t="s">
        <v>675</v>
      </c>
      <c r="N20" s="313"/>
    </row>
    <row r="21" spans="2:14" x14ac:dyDescent="0.25">
      <c r="B21" s="296" t="s">
        <v>525</v>
      </c>
      <c r="C21" s="297" t="s">
        <v>411</v>
      </c>
      <c r="D21" s="300">
        <v>1</v>
      </c>
      <c r="E21" s="300">
        <v>1</v>
      </c>
      <c r="F21" s="301">
        <f t="shared" si="1"/>
        <v>0</v>
      </c>
      <c r="G21" s="297"/>
      <c r="H21" s="297"/>
      <c r="I21" s="297"/>
      <c r="J21" s="300">
        <f t="shared" si="0"/>
        <v>1</v>
      </c>
      <c r="K21" s="297"/>
      <c r="L21" s="297"/>
      <c r="M21" s="297"/>
    </row>
    <row r="22" spans="2:14" x14ac:dyDescent="0.25">
      <c r="B22" s="296" t="s">
        <v>504</v>
      </c>
      <c r="C22" s="297" t="s">
        <v>61</v>
      </c>
      <c r="D22" s="298">
        <v>117.85085099999999</v>
      </c>
      <c r="E22" s="298">
        <f>21.495+4.922</f>
        <v>26.417000000000002</v>
      </c>
      <c r="F22" s="298">
        <f t="shared" si="1"/>
        <v>91.43385099999999</v>
      </c>
      <c r="G22" s="298">
        <v>20</v>
      </c>
      <c r="H22" s="298"/>
      <c r="I22" s="298">
        <v>5.3209999999999997</v>
      </c>
      <c r="J22" s="298">
        <f t="shared" si="0"/>
        <v>26.417000000000002</v>
      </c>
      <c r="K22" s="298">
        <v>35</v>
      </c>
      <c r="L22" s="298">
        <v>36.432566999999992</v>
      </c>
      <c r="M22" s="306"/>
    </row>
    <row r="23" spans="2:14" x14ac:dyDescent="0.25">
      <c r="B23" s="296" t="s">
        <v>532</v>
      </c>
      <c r="C23" s="297" t="s">
        <v>534</v>
      </c>
      <c r="D23" s="297">
        <v>37</v>
      </c>
      <c r="E23" s="297">
        <v>7</v>
      </c>
      <c r="F23" s="297">
        <f t="shared" si="1"/>
        <v>30</v>
      </c>
      <c r="G23" s="297">
        <v>7</v>
      </c>
      <c r="H23" s="297"/>
      <c r="I23" s="297">
        <v>1</v>
      </c>
      <c r="J23" s="297">
        <f t="shared" si="0"/>
        <v>7</v>
      </c>
      <c r="K23" s="297">
        <v>12</v>
      </c>
      <c r="L23" s="297">
        <v>11</v>
      </c>
      <c r="M23" s="306"/>
    </row>
    <row r="24" spans="2:14" x14ac:dyDescent="0.25">
      <c r="B24" s="296" t="s">
        <v>533</v>
      </c>
      <c r="C24" s="297" t="s">
        <v>534</v>
      </c>
      <c r="D24" s="297">
        <v>23</v>
      </c>
      <c r="E24" s="297">
        <v>1</v>
      </c>
      <c r="F24" s="297">
        <f t="shared" si="1"/>
        <v>22</v>
      </c>
      <c r="G24" s="297">
        <v>3</v>
      </c>
      <c r="H24" s="297"/>
      <c r="I24" s="298">
        <v>1</v>
      </c>
      <c r="J24" s="297">
        <f t="shared" si="0"/>
        <v>1</v>
      </c>
      <c r="K24" s="297">
        <v>15</v>
      </c>
      <c r="L24" s="297">
        <v>4</v>
      </c>
      <c r="M24" s="302"/>
    </row>
    <row r="25" spans="2:14" x14ac:dyDescent="0.25">
      <c r="B25" s="303" t="s">
        <v>14</v>
      </c>
      <c r="C25" s="304"/>
      <c r="D25" s="305"/>
      <c r="E25" s="305"/>
      <c r="F25" s="305"/>
      <c r="G25" s="305">
        <v>2</v>
      </c>
      <c r="H25" s="305"/>
      <c r="I25" s="305">
        <v>1</v>
      </c>
      <c r="J25" s="305">
        <v>2</v>
      </c>
      <c r="K25" s="305">
        <v>4</v>
      </c>
      <c r="L25" s="305">
        <v>5</v>
      </c>
      <c r="M25" s="305"/>
    </row>
    <row r="26" spans="2:14" x14ac:dyDescent="0.25">
      <c r="B26" s="296" t="s">
        <v>535</v>
      </c>
      <c r="C26" s="297" t="s">
        <v>61</v>
      </c>
      <c r="D26" s="298">
        <v>117.85085099999999</v>
      </c>
      <c r="E26" s="298">
        <f>13.612+4.6</f>
        <v>18.212</v>
      </c>
      <c r="F26" s="299">
        <f t="shared" ref="F26" si="2">D26-E26</f>
        <v>99.638850999999988</v>
      </c>
      <c r="G26" s="297">
        <v>30</v>
      </c>
      <c r="H26" s="297"/>
      <c r="I26" s="297"/>
      <c r="J26" s="298">
        <f t="shared" si="0"/>
        <v>18.212</v>
      </c>
      <c r="K26" s="297">
        <v>30</v>
      </c>
      <c r="L26" s="297">
        <v>40</v>
      </c>
      <c r="M26" s="306"/>
    </row>
    <row r="27" spans="2:14" x14ac:dyDescent="0.25">
      <c r="B27" s="303" t="s">
        <v>14</v>
      </c>
      <c r="C27" s="304"/>
      <c r="D27" s="305"/>
      <c r="E27" s="305"/>
      <c r="F27" s="305"/>
      <c r="G27" s="305">
        <v>2</v>
      </c>
      <c r="H27" s="305"/>
      <c r="I27" s="305"/>
      <c r="J27" s="305">
        <v>1</v>
      </c>
      <c r="K27" s="305">
        <v>2</v>
      </c>
      <c r="L27" s="305">
        <v>3</v>
      </c>
      <c r="M27" s="305"/>
    </row>
  </sheetData>
  <mergeCells count="20">
    <mergeCell ref="M16:M17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theme="0"/>
    <pageSetUpPr fitToPage="1"/>
  </sheetPr>
  <dimension ref="B1:BB165"/>
  <sheetViews>
    <sheetView showGridLines="0" tabSelected="1" zoomScale="98" zoomScaleNormal="98" zoomScaleSheetLayoutView="73" workbookViewId="0">
      <selection activeCell="K12" sqref="K12"/>
    </sheetView>
  </sheetViews>
  <sheetFormatPr defaultColWidth="4" defaultRowHeight="12.75" x14ac:dyDescent="0.2"/>
  <cols>
    <col min="1" max="1" width="3.5703125" style="11" customWidth="1"/>
    <col min="2" max="2" width="4.28515625" style="11" customWidth="1"/>
    <col min="3" max="3" width="5.85546875" style="11" customWidth="1"/>
    <col min="4" max="4" width="4.7109375" style="11" customWidth="1"/>
    <col min="5" max="5" width="5.140625" style="11" customWidth="1"/>
    <col min="6" max="6" width="4.28515625" style="11" customWidth="1"/>
    <col min="7" max="7" width="5.140625" style="11" customWidth="1"/>
    <col min="8" max="8" width="4.7109375" style="11" customWidth="1"/>
    <col min="9" max="11" width="5.42578125" style="11" customWidth="1"/>
    <col min="12" max="12" width="4.28515625" style="11" customWidth="1"/>
    <col min="13" max="13" width="5.140625" style="11" customWidth="1"/>
    <col min="14" max="14" width="4.28515625" style="11" customWidth="1"/>
    <col min="15" max="15" width="5.7109375" style="11" customWidth="1"/>
    <col min="16" max="16" width="4.28515625" style="11" customWidth="1"/>
    <col min="17" max="17" width="5.85546875" style="11" customWidth="1"/>
    <col min="18" max="18" width="4.5703125" style="11" customWidth="1"/>
    <col min="19" max="19" width="5.140625" style="11" customWidth="1"/>
    <col min="20" max="20" width="4.28515625" style="11" customWidth="1"/>
    <col min="21" max="21" width="5.140625" style="11" customWidth="1"/>
    <col min="22" max="22" width="4.28515625" style="11" customWidth="1"/>
    <col min="23" max="23" width="5.140625" style="11" customWidth="1"/>
    <col min="24" max="24" width="4.28515625" style="11" customWidth="1"/>
    <col min="25" max="25" width="5.140625" style="11" customWidth="1"/>
    <col min="26" max="26" width="4.28515625" style="11" customWidth="1"/>
    <col min="27" max="27" width="5.140625" style="11" customWidth="1"/>
    <col min="28" max="28" width="4.7109375" style="11" customWidth="1"/>
    <col min="29" max="29" width="5.140625" style="11" customWidth="1"/>
    <col min="30" max="30" width="4.28515625" style="11" customWidth="1"/>
    <col min="31" max="31" width="5.140625" style="11" customWidth="1"/>
    <col min="32" max="32" width="4.7109375" style="11" customWidth="1"/>
    <col min="33" max="33" width="5.140625" style="11" customWidth="1"/>
    <col min="34" max="34" width="4.28515625" style="11" customWidth="1"/>
    <col min="35" max="35" width="5.140625" style="11" customWidth="1"/>
    <col min="36" max="36" width="4.28515625" style="11" customWidth="1"/>
    <col min="37" max="37" width="5.7109375" style="11" customWidth="1"/>
    <col min="38" max="38" width="4.28515625" style="11" customWidth="1"/>
    <col min="39" max="39" width="5.140625" style="11" customWidth="1"/>
    <col min="40" max="40" width="4.28515625" style="11" customWidth="1"/>
    <col min="41" max="41" width="5.140625" style="11" customWidth="1"/>
    <col min="42" max="42" width="4.28515625" style="11" customWidth="1"/>
    <col min="43" max="43" width="5.140625" style="11" customWidth="1"/>
    <col min="44" max="44" width="6" style="11" customWidth="1"/>
    <col min="45" max="45" width="5.5703125" style="11" customWidth="1"/>
    <col min="46" max="46" width="4.28515625" style="11" customWidth="1"/>
    <col min="47" max="48" width="4" style="11"/>
    <col min="49" max="49" width="6.42578125" style="11" bestFit="1" customWidth="1"/>
    <col min="50" max="50" width="5.140625" style="11" customWidth="1"/>
    <col min="51" max="53" width="4" style="11"/>
    <col min="54" max="54" width="6.7109375" style="11" bestFit="1" customWidth="1"/>
    <col min="55" max="16384" width="4" style="11"/>
  </cols>
  <sheetData>
    <row r="1" spans="2:54" ht="17.25" customHeight="1" thickBot="1" x14ac:dyDescent="0.25">
      <c r="B1" s="437" t="s">
        <v>90</v>
      </c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8"/>
      <c r="R1" s="438"/>
      <c r="S1" s="438"/>
      <c r="T1" s="438"/>
      <c r="U1" s="438"/>
      <c r="V1" s="438"/>
      <c r="W1" s="438"/>
      <c r="X1" s="438"/>
      <c r="Y1" s="438"/>
      <c r="Z1" s="438"/>
      <c r="AA1" s="438"/>
      <c r="AB1" s="438"/>
      <c r="AC1" s="438"/>
      <c r="AD1" s="438"/>
      <c r="AE1" s="438"/>
      <c r="AF1" s="438"/>
      <c r="AG1" s="438"/>
      <c r="AH1" s="438"/>
      <c r="AI1" s="438"/>
      <c r="AJ1" s="438"/>
      <c r="AK1" s="438"/>
      <c r="AL1" s="438"/>
      <c r="AM1" s="438"/>
      <c r="AN1" s="438"/>
      <c r="AO1" s="438"/>
      <c r="AP1" s="438"/>
      <c r="AQ1" s="438"/>
      <c r="AR1" s="438"/>
      <c r="AS1" s="438"/>
      <c r="AT1" s="439"/>
    </row>
    <row r="2" spans="2:54" ht="20.25" customHeight="1" thickBot="1" x14ac:dyDescent="0.4">
      <c r="B2" s="12" t="s">
        <v>536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4" t="s">
        <v>400</v>
      </c>
      <c r="W2" s="13"/>
      <c r="X2" s="13"/>
      <c r="Y2" s="13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440">
        <v>45976</v>
      </c>
      <c r="AR2" s="441"/>
      <c r="AS2" s="441"/>
      <c r="AT2" s="9"/>
    </row>
    <row r="3" spans="2:54" ht="15.75" customHeight="1" x14ac:dyDescent="0.2">
      <c r="B3" s="1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AR3" s="10"/>
      <c r="AS3" s="10"/>
      <c r="AT3" s="2"/>
    </row>
    <row r="4" spans="2:54" ht="15" customHeight="1" x14ac:dyDescent="0.2">
      <c r="B4" s="1"/>
      <c r="C4" s="399" t="s">
        <v>51</v>
      </c>
      <c r="D4" s="399"/>
      <c r="E4" s="399" t="s">
        <v>56</v>
      </c>
      <c r="F4" s="399"/>
      <c r="G4" s="399"/>
      <c r="H4" s="399"/>
      <c r="I4" s="388" t="s">
        <v>140</v>
      </c>
      <c r="J4" s="388"/>
      <c r="K4" s="388" t="s">
        <v>141</v>
      </c>
      <c r="L4" s="388"/>
      <c r="M4" s="388" t="s">
        <v>126</v>
      </c>
      <c r="N4" s="388"/>
      <c r="O4" s="388"/>
      <c r="P4" s="388" t="s">
        <v>0</v>
      </c>
      <c r="Q4" s="388"/>
      <c r="R4" s="10"/>
      <c r="S4" s="10"/>
      <c r="T4" s="10" t="s">
        <v>260</v>
      </c>
      <c r="U4" s="10"/>
      <c r="V4" s="10"/>
      <c r="W4" s="10"/>
      <c r="X4" s="10"/>
      <c r="Z4" s="15"/>
      <c r="AA4" s="16"/>
      <c r="AC4" s="388" t="s">
        <v>91</v>
      </c>
      <c r="AD4" s="388"/>
      <c r="AE4" s="388"/>
      <c r="AF4" s="388"/>
      <c r="AI4" s="15"/>
      <c r="AJ4" s="16"/>
      <c r="AL4" s="388" t="s">
        <v>99</v>
      </c>
      <c r="AM4" s="388"/>
      <c r="AN4" s="388"/>
      <c r="AO4" s="388"/>
      <c r="AP4" s="388"/>
      <c r="AQ4" s="388"/>
      <c r="AR4" s="10"/>
      <c r="AS4" s="10"/>
      <c r="AT4" s="2"/>
    </row>
    <row r="5" spans="2:54" ht="15" customHeight="1" x14ac:dyDescent="0.2">
      <c r="B5" s="1"/>
      <c r="C5" s="399">
        <v>1</v>
      </c>
      <c r="D5" s="399"/>
      <c r="E5" s="388" t="s">
        <v>52</v>
      </c>
      <c r="F5" s="388"/>
      <c r="G5" s="388"/>
      <c r="H5" s="388"/>
      <c r="I5" s="388" t="s">
        <v>53</v>
      </c>
      <c r="J5" s="388"/>
      <c r="K5" s="400">
        <v>313</v>
      </c>
      <c r="L5" s="400"/>
      <c r="M5" s="443">
        <v>313</v>
      </c>
      <c r="N5" s="443"/>
      <c r="O5" s="443"/>
      <c r="P5" s="402">
        <f>K5-M5</f>
        <v>0</v>
      </c>
      <c r="Q5" s="402"/>
      <c r="R5" s="10"/>
      <c r="S5" s="10"/>
      <c r="T5" s="10"/>
      <c r="U5" s="10"/>
      <c r="V5" s="10"/>
      <c r="W5" s="10"/>
      <c r="X5" s="10"/>
      <c r="Z5" s="15"/>
      <c r="AA5" s="15"/>
      <c r="AC5" s="388" t="s">
        <v>92</v>
      </c>
      <c r="AD5" s="388"/>
      <c r="AE5" s="388"/>
      <c r="AF5" s="388"/>
      <c r="AI5" s="15"/>
      <c r="AJ5" s="15"/>
      <c r="AL5" s="388" t="s">
        <v>100</v>
      </c>
      <c r="AM5" s="388"/>
      <c r="AN5" s="388"/>
      <c r="AO5" s="388"/>
      <c r="AP5" s="388"/>
      <c r="AQ5" s="388"/>
      <c r="AR5" s="10"/>
      <c r="AS5" s="10"/>
      <c r="AT5" s="2"/>
    </row>
    <row r="6" spans="2:54" x14ac:dyDescent="0.2">
      <c r="B6" s="1"/>
      <c r="C6" s="399">
        <v>2</v>
      </c>
      <c r="D6" s="399"/>
      <c r="E6" s="388" t="s">
        <v>17</v>
      </c>
      <c r="F6" s="388"/>
      <c r="G6" s="388"/>
      <c r="H6" s="388"/>
      <c r="I6" s="388" t="s">
        <v>53</v>
      </c>
      <c r="J6" s="388"/>
      <c r="K6" s="400">
        <v>306</v>
      </c>
      <c r="L6" s="400"/>
      <c r="M6" s="443">
        <v>292</v>
      </c>
      <c r="N6" s="443"/>
      <c r="O6" s="443"/>
      <c r="P6" s="402">
        <f>K6-M6</f>
        <v>14</v>
      </c>
      <c r="Q6" s="402"/>
      <c r="R6" s="10"/>
      <c r="S6" s="10"/>
      <c r="T6" s="10" t="s">
        <v>262</v>
      </c>
      <c r="U6" s="10"/>
      <c r="V6" s="10"/>
      <c r="W6" s="10"/>
      <c r="X6" s="10"/>
      <c r="Z6" s="401"/>
      <c r="AA6" s="15"/>
      <c r="AB6" s="401"/>
      <c r="AC6" s="388" t="s">
        <v>95</v>
      </c>
      <c r="AD6" s="388"/>
      <c r="AE6" s="388"/>
      <c r="AF6" s="388"/>
      <c r="AI6" s="401"/>
      <c r="AJ6" s="15">
        <v>4</v>
      </c>
      <c r="AK6" s="401"/>
      <c r="AL6" s="388" t="s">
        <v>101</v>
      </c>
      <c r="AM6" s="388"/>
      <c r="AN6" s="388"/>
      <c r="AO6" s="388"/>
      <c r="AP6" s="388"/>
      <c r="AQ6" s="388"/>
      <c r="AR6" s="10"/>
      <c r="AS6" s="10"/>
      <c r="AT6" s="2"/>
    </row>
    <row r="7" spans="2:54" x14ac:dyDescent="0.2">
      <c r="B7" s="1"/>
      <c r="C7" s="399">
        <v>3</v>
      </c>
      <c r="D7" s="399"/>
      <c r="E7" s="388" t="s">
        <v>142</v>
      </c>
      <c r="F7" s="388"/>
      <c r="G7" s="388"/>
      <c r="H7" s="388"/>
      <c r="I7" s="388" t="s">
        <v>53</v>
      </c>
      <c r="J7" s="388"/>
      <c r="K7" s="400">
        <v>306</v>
      </c>
      <c r="L7" s="400"/>
      <c r="M7" s="443">
        <f>'DPR_TA-413 '!J16</f>
        <v>270</v>
      </c>
      <c r="N7" s="443"/>
      <c r="O7" s="443"/>
      <c r="P7" s="402">
        <f>K7-M7</f>
        <v>36</v>
      </c>
      <c r="Q7" s="402"/>
      <c r="R7" s="10"/>
      <c r="S7" s="10"/>
      <c r="T7" s="10"/>
      <c r="U7" s="10"/>
      <c r="V7" s="10"/>
      <c r="W7" s="10"/>
      <c r="X7" s="10"/>
      <c r="Z7" s="401"/>
      <c r="AA7" s="444">
        <v>1</v>
      </c>
      <c r="AB7" s="401"/>
      <c r="AC7" s="388" t="s">
        <v>96</v>
      </c>
      <c r="AD7" s="388"/>
      <c r="AE7" s="388"/>
      <c r="AF7" s="388"/>
      <c r="AI7" s="401"/>
      <c r="AJ7" s="17"/>
      <c r="AK7" s="401"/>
      <c r="AL7" s="382" t="s">
        <v>102</v>
      </c>
      <c r="AM7" s="383"/>
      <c r="AN7" s="383"/>
      <c r="AO7" s="383"/>
      <c r="AP7" s="383"/>
      <c r="AQ7" s="384"/>
      <c r="AR7" s="10"/>
      <c r="AS7" s="10"/>
      <c r="AT7" s="2"/>
    </row>
    <row r="8" spans="2:54" ht="15" customHeight="1" x14ac:dyDescent="0.2">
      <c r="B8" s="1"/>
      <c r="C8" s="399">
        <v>4</v>
      </c>
      <c r="D8" s="399"/>
      <c r="E8" s="394" t="s">
        <v>143</v>
      </c>
      <c r="F8" s="395"/>
      <c r="G8" s="395"/>
      <c r="H8" s="396"/>
      <c r="I8" s="394" t="s">
        <v>61</v>
      </c>
      <c r="J8" s="396"/>
      <c r="K8" s="397">
        <v>117.85085099999999</v>
      </c>
      <c r="L8" s="398"/>
      <c r="M8" s="389">
        <f>'DPR_TA-413 '!J22</f>
        <v>26.417000000000002</v>
      </c>
      <c r="N8" s="390"/>
      <c r="O8" s="391"/>
      <c r="P8" s="389">
        <f>K8-M8</f>
        <v>91.43385099999999</v>
      </c>
      <c r="Q8" s="391"/>
      <c r="R8" s="10"/>
      <c r="S8" s="10"/>
      <c r="T8" s="10" t="s">
        <v>261</v>
      </c>
      <c r="U8" s="10"/>
      <c r="V8" s="10"/>
      <c r="W8" s="10"/>
      <c r="X8" s="10"/>
      <c r="Z8" s="401"/>
      <c r="AA8" s="445"/>
      <c r="AB8" s="401"/>
      <c r="AC8" s="388"/>
      <c r="AD8" s="388"/>
      <c r="AE8" s="388"/>
      <c r="AF8" s="388"/>
      <c r="AI8" s="401"/>
      <c r="AJ8" s="18">
        <v>3</v>
      </c>
      <c r="AK8" s="401"/>
      <c r="AL8" s="385"/>
      <c r="AM8" s="386"/>
      <c r="AN8" s="386"/>
      <c r="AO8" s="386"/>
      <c r="AP8" s="386"/>
      <c r="AQ8" s="387"/>
      <c r="AR8" s="10"/>
      <c r="AS8" s="10"/>
      <c r="AT8" s="2"/>
    </row>
    <row r="9" spans="2:54" ht="15" customHeight="1" x14ac:dyDescent="0.2">
      <c r="B9" s="1"/>
      <c r="C9" s="392">
        <v>5</v>
      </c>
      <c r="D9" s="393"/>
      <c r="E9" s="394" t="s">
        <v>144</v>
      </c>
      <c r="F9" s="395"/>
      <c r="G9" s="395"/>
      <c r="H9" s="396"/>
      <c r="I9" s="394" t="s">
        <v>61</v>
      </c>
      <c r="J9" s="396"/>
      <c r="K9" s="397">
        <v>117.85085099999999</v>
      </c>
      <c r="L9" s="398"/>
      <c r="M9" s="389">
        <f>M8</f>
        <v>26.417000000000002</v>
      </c>
      <c r="N9" s="390"/>
      <c r="O9" s="391"/>
      <c r="P9" s="389">
        <f>K9-M9</f>
        <v>91.43385099999999</v>
      </c>
      <c r="Q9" s="391"/>
      <c r="R9" s="10"/>
      <c r="S9" s="10"/>
      <c r="T9" s="10"/>
      <c r="U9" s="10"/>
      <c r="V9" s="10"/>
      <c r="W9" s="10"/>
      <c r="X9" s="10"/>
      <c r="Z9" s="401"/>
      <c r="AA9" s="19">
        <v>1</v>
      </c>
      <c r="AB9" s="401"/>
      <c r="AC9" s="388" t="s">
        <v>97</v>
      </c>
      <c r="AD9" s="388"/>
      <c r="AE9" s="388"/>
      <c r="AF9" s="388"/>
      <c r="AI9" s="401"/>
      <c r="AJ9" s="20">
        <v>2</v>
      </c>
      <c r="AK9" s="401"/>
      <c r="AL9" s="388" t="s">
        <v>103</v>
      </c>
      <c r="AM9" s="388"/>
      <c r="AN9" s="388"/>
      <c r="AO9" s="388"/>
      <c r="AP9" s="388"/>
      <c r="AQ9" s="388"/>
      <c r="AR9" s="10"/>
      <c r="AS9" s="10"/>
      <c r="AT9" s="2"/>
    </row>
    <row r="10" spans="2:54" ht="15" customHeight="1" x14ac:dyDescent="0.2">
      <c r="B10" s="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259</v>
      </c>
      <c r="U10" s="10"/>
      <c r="V10" s="10"/>
      <c r="W10" s="10"/>
      <c r="X10" s="10"/>
      <c r="Z10" s="15"/>
      <c r="AA10" s="15"/>
      <c r="AC10" s="399"/>
      <c r="AD10" s="399"/>
      <c r="AE10" s="399"/>
      <c r="AF10" s="399"/>
      <c r="AI10" s="15"/>
      <c r="AJ10" s="15"/>
      <c r="AL10" s="388" t="s">
        <v>104</v>
      </c>
      <c r="AM10" s="388"/>
      <c r="AN10" s="388"/>
      <c r="AO10" s="388"/>
      <c r="AP10" s="388"/>
      <c r="AQ10" s="388"/>
      <c r="AR10" s="10"/>
      <c r="AS10" s="10"/>
      <c r="AT10" s="2"/>
    </row>
    <row r="11" spans="2:54" ht="15" customHeight="1" x14ac:dyDescent="0.2">
      <c r="B11" s="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447"/>
      <c r="Q11" s="447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2"/>
    </row>
    <row r="12" spans="2:54" ht="15" customHeight="1" x14ac:dyDescent="0.2">
      <c r="B12" s="21"/>
      <c r="C12" s="22"/>
      <c r="D12" s="23"/>
      <c r="E12" s="24"/>
      <c r="F12" s="22"/>
      <c r="G12" s="22"/>
      <c r="H12" s="25"/>
      <c r="I12" s="26"/>
      <c r="J12" s="25"/>
      <c r="K12" s="26"/>
      <c r="L12" s="26"/>
      <c r="M12" s="26"/>
      <c r="N12" s="25"/>
      <c r="O12" s="26"/>
      <c r="P12" s="25"/>
      <c r="Q12" s="26">
        <f>O12+1</f>
        <v>1</v>
      </c>
      <c r="R12" s="26"/>
      <c r="S12" s="26">
        <v>2</v>
      </c>
      <c r="T12" s="26"/>
      <c r="U12" s="26">
        <f>S12+1</f>
        <v>3</v>
      </c>
      <c r="V12" s="26"/>
      <c r="W12" s="26">
        <f>U12+1</f>
        <v>4</v>
      </c>
      <c r="X12" s="26"/>
      <c r="Y12" s="26">
        <f>W12+1</f>
        <v>5</v>
      </c>
      <c r="Z12" s="26"/>
      <c r="AA12" s="26">
        <f>Y12+1</f>
        <v>6</v>
      </c>
      <c r="AB12" s="26"/>
      <c r="AC12" s="26">
        <f>AA12+1</f>
        <v>7</v>
      </c>
      <c r="AD12" s="26"/>
      <c r="AE12" s="26">
        <f>AC12+1</f>
        <v>8</v>
      </c>
      <c r="AF12" s="26"/>
      <c r="AG12" s="26">
        <f>AE12+1</f>
        <v>9</v>
      </c>
      <c r="AH12" s="26"/>
      <c r="AI12" s="26">
        <f>AG12+1</f>
        <v>10</v>
      </c>
      <c r="AJ12" s="26"/>
      <c r="AK12" s="26">
        <f>AI12+1</f>
        <v>11</v>
      </c>
      <c r="AL12" s="26"/>
      <c r="AM12" s="26">
        <f>AK12+1</f>
        <v>12</v>
      </c>
      <c r="AN12" s="26"/>
      <c r="AO12" s="26">
        <f>AM12+1</f>
        <v>13</v>
      </c>
      <c r="AP12" s="26"/>
      <c r="AQ12" s="26">
        <f>AO12+1</f>
        <v>14</v>
      </c>
      <c r="AR12" s="26"/>
      <c r="AS12" s="26">
        <f>AQ12+1</f>
        <v>15</v>
      </c>
      <c r="AT12" s="27"/>
      <c r="BB12" s="182"/>
    </row>
    <row r="13" spans="2:54" ht="15" customHeight="1" x14ac:dyDescent="0.2">
      <c r="B13" s="21"/>
      <c r="C13" s="22"/>
      <c r="D13" s="23" t="s">
        <v>389</v>
      </c>
      <c r="E13" s="24"/>
      <c r="F13" s="22"/>
      <c r="G13" s="22"/>
      <c r="H13" s="28"/>
      <c r="I13" s="26"/>
      <c r="J13" s="28"/>
      <c r="K13" s="28"/>
      <c r="L13" s="28"/>
      <c r="M13" s="28"/>
      <c r="N13" s="29"/>
      <c r="O13" s="30" t="s">
        <v>463</v>
      </c>
      <c r="P13" s="29"/>
      <c r="Q13" s="30" t="s">
        <v>139</v>
      </c>
      <c r="R13" s="30"/>
      <c r="S13" s="30" t="s">
        <v>478</v>
      </c>
      <c r="T13" s="30"/>
      <c r="U13" s="30" t="s">
        <v>480</v>
      </c>
      <c r="V13" s="30"/>
      <c r="W13" s="30" t="s">
        <v>481</v>
      </c>
      <c r="X13" s="30"/>
      <c r="Y13" s="30" t="s">
        <v>482</v>
      </c>
      <c r="Z13" s="30"/>
      <c r="AA13" s="30" t="s">
        <v>483</v>
      </c>
      <c r="AB13" s="30"/>
      <c r="AC13" s="30" t="s">
        <v>484</v>
      </c>
      <c r="AD13" s="30"/>
      <c r="AE13" s="30" t="s">
        <v>485</v>
      </c>
      <c r="AF13" s="30"/>
      <c r="AG13" s="30" t="s">
        <v>486</v>
      </c>
      <c r="AH13" s="30"/>
      <c r="AI13" s="30" t="s">
        <v>487</v>
      </c>
      <c r="AJ13" s="30"/>
      <c r="AK13" s="30" t="s">
        <v>488</v>
      </c>
      <c r="AL13" s="30"/>
      <c r="AM13" s="30" t="s">
        <v>489</v>
      </c>
      <c r="AN13" s="30"/>
      <c r="AO13" s="30" t="s">
        <v>490</v>
      </c>
      <c r="AP13" s="30"/>
      <c r="AQ13" s="30" t="s">
        <v>491</v>
      </c>
      <c r="AR13" s="30"/>
      <c r="AS13" s="30" t="s">
        <v>492</v>
      </c>
      <c r="AT13" s="27"/>
    </row>
    <row r="14" spans="2:54" ht="15" customHeight="1" x14ac:dyDescent="0.2">
      <c r="B14" s="31"/>
      <c r="C14" s="32"/>
      <c r="D14" s="32"/>
      <c r="E14" s="32"/>
      <c r="F14" s="32"/>
      <c r="G14" s="32"/>
      <c r="T14" s="15"/>
      <c r="V14" s="15"/>
      <c r="X14" s="15"/>
      <c r="Z14" s="15"/>
      <c r="AB14" s="15"/>
      <c r="AD14" s="15"/>
      <c r="AF14" s="15"/>
      <c r="AH14" s="15"/>
      <c r="AJ14" s="15"/>
      <c r="AL14" s="15"/>
      <c r="AN14" s="15"/>
      <c r="AP14" s="15"/>
      <c r="AR14" s="15"/>
      <c r="AT14" s="27"/>
    </row>
    <row r="15" spans="2:54" ht="15" customHeight="1" x14ac:dyDescent="0.2">
      <c r="B15" s="446"/>
      <c r="C15" s="32"/>
      <c r="D15" s="23" t="s">
        <v>145</v>
      </c>
      <c r="E15" s="32"/>
      <c r="F15" s="32"/>
      <c r="G15" s="32"/>
      <c r="H15" s="34"/>
      <c r="AT15" s="27"/>
      <c r="AW15" s="184"/>
      <c r="AX15" s="184"/>
      <c r="AY15" s="184"/>
      <c r="AZ15" s="184"/>
      <c r="BA15" s="184"/>
      <c r="BB15" s="184"/>
    </row>
    <row r="16" spans="2:54" ht="21" customHeight="1" x14ac:dyDescent="0.25">
      <c r="B16" s="446"/>
      <c r="C16" s="32"/>
      <c r="D16" s="32"/>
      <c r="E16" s="32"/>
      <c r="F16" s="32"/>
      <c r="G16" s="32"/>
      <c r="K16" s="35" t="s">
        <v>152</v>
      </c>
      <c r="O16" s="36"/>
      <c r="P16" s="15">
        <v>150</v>
      </c>
      <c r="Q16" s="151">
        <v>3</v>
      </c>
      <c r="R16" s="38">
        <v>290.20999999999998</v>
      </c>
      <c r="S16" s="151">
        <v>3</v>
      </c>
      <c r="T16" s="38">
        <f>VLOOKUP(S13,'Location Summary'!$G$2:$H$604,2,FALSE)</f>
        <v>378</v>
      </c>
      <c r="U16" s="151">
        <v>3</v>
      </c>
      <c r="V16" s="38">
        <f>VLOOKUP(U13,'Location Summary'!$G$2:$H$604,2,FALSE)</f>
        <v>381</v>
      </c>
      <c r="W16" s="151">
        <v>3</v>
      </c>
      <c r="X16" s="38">
        <f>VLOOKUP(W13,'Location Summary'!$G$2:$H$604,2,FALSE)</f>
        <v>419</v>
      </c>
      <c r="Y16" s="151">
        <v>3</v>
      </c>
      <c r="Z16" s="38">
        <f>VLOOKUP(Y13,'Location Summary'!$G$2:$H$604,2,FALSE)</f>
        <v>422</v>
      </c>
      <c r="AA16" s="151">
        <v>3</v>
      </c>
      <c r="AB16" s="38">
        <f>VLOOKUP(AA13,'Location Summary'!$G$2:$H$604,2,FALSE)</f>
        <v>399</v>
      </c>
      <c r="AC16" s="151">
        <v>3</v>
      </c>
      <c r="AD16" s="38">
        <f>VLOOKUP(AC13,'Location Summary'!$G$2:$H$604,2,FALSE)</f>
        <v>423</v>
      </c>
      <c r="AE16" s="37">
        <v>3</v>
      </c>
      <c r="AF16" s="38">
        <f>VLOOKUP(AE13,'Location Summary'!$G$2:$H$604,2,FALSE)</f>
        <v>414.99200000000002</v>
      </c>
      <c r="AG16" s="151">
        <v>3</v>
      </c>
      <c r="AH16" s="38">
        <f>VLOOKUP(AG13,'Location Summary'!$G$2:$H$604,2,FALSE)</f>
        <v>409</v>
      </c>
      <c r="AI16" s="37">
        <v>3</v>
      </c>
      <c r="AJ16" s="38">
        <f>VLOOKUP(AI13,'Location Summary'!$G$2:$H$604,2,FALSE)</f>
        <v>402</v>
      </c>
      <c r="AK16" s="37">
        <v>3</v>
      </c>
      <c r="AL16" s="38">
        <f>VLOOKUP(AK13,'Location Summary'!$G$2:$H$604,2,FALSE)</f>
        <v>409</v>
      </c>
      <c r="AM16" s="37">
        <v>3</v>
      </c>
      <c r="AN16" s="38">
        <f>VLOOKUP(AM13,'Location Summary'!$G$2:$H$604,2,FALSE)</f>
        <v>337</v>
      </c>
      <c r="AO16" s="37">
        <v>3</v>
      </c>
      <c r="AP16" s="38">
        <f>VLOOKUP(AO13,'Location Summary'!$G$2:$H$604,2,FALSE)</f>
        <v>365</v>
      </c>
      <c r="AQ16" s="37">
        <v>3</v>
      </c>
      <c r="AR16" s="38">
        <f>VLOOKUP(AQ13,'Location Summary'!$G$2:$H$604,2,FALSE)</f>
        <v>378</v>
      </c>
      <c r="AS16" s="37">
        <v>3</v>
      </c>
      <c r="AT16" s="39">
        <f>VLOOKUP(AS13,'Location Summary'!$G$2:$H$604,2,FALSE)</f>
        <v>391.46699999999998</v>
      </c>
    </row>
    <row r="17" spans="2:53" ht="15" customHeight="1" x14ac:dyDescent="0.2">
      <c r="B17" s="446"/>
      <c r="C17" s="22"/>
      <c r="D17" s="40" t="s">
        <v>146</v>
      </c>
      <c r="E17" s="40"/>
      <c r="F17" s="22"/>
      <c r="G17" s="22"/>
      <c r="H17" s="34"/>
      <c r="I17" s="29"/>
      <c r="J17" s="29"/>
      <c r="K17" s="29"/>
      <c r="L17" s="29"/>
      <c r="O17" s="41"/>
      <c r="P17" s="29"/>
      <c r="Q17" s="42">
        <v>2</v>
      </c>
      <c r="S17" s="42">
        <v>2</v>
      </c>
      <c r="U17" s="42">
        <v>2</v>
      </c>
      <c r="W17" s="42">
        <v>2</v>
      </c>
      <c r="Y17" s="42">
        <v>2</v>
      </c>
      <c r="AA17" s="42">
        <v>2</v>
      </c>
      <c r="AC17" s="42">
        <v>2</v>
      </c>
      <c r="AE17" s="42">
        <v>2</v>
      </c>
      <c r="AG17" s="42">
        <v>2</v>
      </c>
      <c r="AI17" s="42">
        <v>2</v>
      </c>
      <c r="AK17" s="42">
        <v>2</v>
      </c>
      <c r="AM17" s="42">
        <v>2</v>
      </c>
      <c r="AO17" s="42">
        <v>2</v>
      </c>
      <c r="AQ17" s="42">
        <v>2</v>
      </c>
      <c r="AS17" s="42">
        <v>2</v>
      </c>
      <c r="AT17" s="27"/>
      <c r="BA17" s="183"/>
    </row>
    <row r="18" spans="2:53" ht="15" customHeight="1" x14ac:dyDescent="0.2">
      <c r="B18" s="33"/>
      <c r="C18" s="22"/>
      <c r="D18" s="22"/>
      <c r="E18" s="22"/>
      <c r="F18" s="22"/>
      <c r="G18" s="22"/>
      <c r="H18" s="29"/>
      <c r="I18" s="29"/>
      <c r="J18" s="29"/>
      <c r="K18" s="29"/>
      <c r="L18" s="29"/>
      <c r="O18" s="15" t="s">
        <v>120</v>
      </c>
      <c r="P18" s="29"/>
      <c r="Q18" s="15" t="str">
        <f>VLOOKUP(Q13,'Location Summary'!$C$2:$J$604,2,FALSE)</f>
        <v>DD60+0</v>
      </c>
      <c r="R18" s="29"/>
      <c r="S18" s="15" t="str">
        <f>VLOOKUP(S13,'Location Summary'!$C$2:$J$604,2,FALSE)</f>
        <v>DD45+0</v>
      </c>
      <c r="T18" s="43"/>
      <c r="U18" s="15" t="str">
        <f>VLOOKUP(U13,'Location Summary'!$C$2:$J$604,2,FALSE)</f>
        <v>DA+0</v>
      </c>
      <c r="V18" s="43"/>
      <c r="W18" s="15" t="str">
        <f>VLOOKUP(W13,'Location Summary'!$C$2:$J$604,2,FALSE)</f>
        <v>DA+3</v>
      </c>
      <c r="X18" s="43"/>
      <c r="Y18" s="15" t="str">
        <f>VLOOKUP(Y13,'Location Summary'!$C$2:$J$604,2,FALSE)</f>
        <v>DA+3</v>
      </c>
      <c r="Z18" s="43"/>
      <c r="AA18" s="15" t="str">
        <f>VLOOKUP(AA13,'Location Summary'!$C$2:$J$604,2,FALSE)</f>
        <v>DA+3</v>
      </c>
      <c r="AB18" s="43"/>
      <c r="AC18" s="15" t="str">
        <f>VLOOKUP(AC13,'Location Summary'!$C$2:$J$604,2,FALSE)</f>
        <v>DA+3</v>
      </c>
      <c r="AD18" s="43"/>
      <c r="AE18" s="15" t="str">
        <f>VLOOKUP(AE13,'Location Summary'!$C$2:$J$604,2,FALSE)</f>
        <v>DA+6</v>
      </c>
      <c r="AF18" s="43"/>
      <c r="AG18" s="15" t="str">
        <f>VLOOKUP(AG13,'Location Summary'!$C$2:$J$604,2,FALSE)</f>
        <v>DD45+3</v>
      </c>
      <c r="AH18" s="43"/>
      <c r="AI18" s="15" t="str">
        <f>VLOOKUP(AI13,'Location Summary'!$C$2:$J$604,2,FALSE)</f>
        <v>DA+3</v>
      </c>
      <c r="AJ18" s="43"/>
      <c r="AK18" s="15" t="str">
        <f>VLOOKUP(AK13,'Location Summary'!$C$2:$J$604,2,FALSE)</f>
        <v>DA+3</v>
      </c>
      <c r="AL18" s="43"/>
      <c r="AM18" s="15" t="str">
        <f>VLOOKUP(AM13,'Location Summary'!$C$2:$J$604,2,FALSE)</f>
        <v>DA+0</v>
      </c>
      <c r="AN18" s="43"/>
      <c r="AO18" s="15" t="str">
        <f>VLOOKUP(AO13,'Location Summary'!$C$2:$J$604,2,FALSE)</f>
        <v>DA+0</v>
      </c>
      <c r="AP18" s="43"/>
      <c r="AQ18" s="15" t="str">
        <f>VLOOKUP(AQ13,'Location Summary'!$C$2:$J$604,2,FALSE)</f>
        <v>DA+3</v>
      </c>
      <c r="AS18" s="15" t="str">
        <f>VLOOKUP(AS13,'Location Summary'!$C$2:$J$604,2,FALSE)</f>
        <v>DA+0</v>
      </c>
      <c r="AT18" s="27"/>
    </row>
    <row r="19" spans="2:53" ht="15" customHeight="1" x14ac:dyDescent="0.2">
      <c r="B19" s="33"/>
      <c r="C19" s="22"/>
      <c r="D19" s="22"/>
      <c r="E19" s="22"/>
      <c r="F19" s="22"/>
      <c r="G19" s="22"/>
      <c r="H19" s="29"/>
      <c r="I19" s="29"/>
      <c r="J19" s="29"/>
      <c r="K19" s="29"/>
      <c r="L19" s="29"/>
      <c r="M19" s="29"/>
      <c r="N19" s="29"/>
      <c r="O19" s="29"/>
      <c r="P19" s="29"/>
      <c r="Q19" s="191"/>
      <c r="R19" s="191"/>
      <c r="S19" s="64" t="s">
        <v>540</v>
      </c>
      <c r="T19" s="191"/>
      <c r="U19" s="191"/>
      <c r="V19" s="43"/>
      <c r="W19" s="15"/>
      <c r="X19" s="43"/>
      <c r="Y19" s="44"/>
      <c r="Z19" s="43"/>
      <c r="AA19" s="15"/>
      <c r="AB19" s="43"/>
      <c r="AC19" s="15"/>
      <c r="AD19" s="43"/>
      <c r="AE19" s="15"/>
      <c r="AF19" s="43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27"/>
    </row>
    <row r="20" spans="2:53" ht="15" customHeight="1" x14ac:dyDescent="0.2">
      <c r="B20" s="46"/>
      <c r="C20" s="44">
        <f>AS12+1</f>
        <v>16</v>
      </c>
      <c r="D20" s="44"/>
      <c r="E20" s="44">
        <f>C20+1</f>
        <v>17</v>
      </c>
      <c r="F20" s="44"/>
      <c r="G20" s="44">
        <f>E20+1</f>
        <v>18</v>
      </c>
      <c r="H20" s="44"/>
      <c r="I20" s="44">
        <f>G20+1</f>
        <v>19</v>
      </c>
      <c r="J20" s="44"/>
      <c r="K20" s="44">
        <f>I20+1</f>
        <v>20</v>
      </c>
      <c r="L20" s="44"/>
      <c r="M20" s="44">
        <f>K20+1</f>
        <v>21</v>
      </c>
      <c r="N20" s="44"/>
      <c r="O20" s="44">
        <f t="shared" ref="O20" si="0">M20+1</f>
        <v>22</v>
      </c>
      <c r="P20" s="44"/>
      <c r="Q20" s="44">
        <f t="shared" ref="Q20" si="1">O20+1</f>
        <v>23</v>
      </c>
      <c r="R20" s="44"/>
      <c r="S20" s="44">
        <f t="shared" ref="S20" si="2">Q20+1</f>
        <v>24</v>
      </c>
      <c r="T20" s="44"/>
      <c r="U20" s="44">
        <f t="shared" ref="U20" si="3">S20+1</f>
        <v>25</v>
      </c>
      <c r="V20" s="44"/>
      <c r="W20" s="44">
        <f t="shared" ref="W20" si="4">U20+1</f>
        <v>26</v>
      </c>
      <c r="X20" s="44"/>
      <c r="Y20" s="44">
        <f t="shared" ref="Y20" si="5">W20+1</f>
        <v>27</v>
      </c>
      <c r="Z20" s="44"/>
      <c r="AA20" s="44">
        <f t="shared" ref="AA20" si="6">Y20+1</f>
        <v>28</v>
      </c>
      <c r="AB20" s="44"/>
      <c r="AC20" s="44">
        <f t="shared" ref="AC20" si="7">AA20+1</f>
        <v>29</v>
      </c>
      <c r="AD20" s="44"/>
      <c r="AE20" s="44">
        <f>AC20+1</f>
        <v>30</v>
      </c>
      <c r="AF20" s="44"/>
      <c r="AG20" s="44">
        <f>AE20+1</f>
        <v>31</v>
      </c>
      <c r="AH20" s="44"/>
      <c r="AI20" s="44">
        <f>AG20+1</f>
        <v>32</v>
      </c>
      <c r="AJ20" s="44"/>
      <c r="AK20" s="44">
        <f>AI20+1</f>
        <v>33</v>
      </c>
      <c r="AL20" s="44"/>
      <c r="AM20" s="44">
        <f>AK20+1</f>
        <v>34</v>
      </c>
      <c r="AN20" s="44"/>
      <c r="AO20" s="44">
        <f>AM20+1</f>
        <v>35</v>
      </c>
      <c r="AP20" s="44"/>
      <c r="AQ20" s="44">
        <f>AO20+1</f>
        <v>36</v>
      </c>
      <c r="AR20" s="44"/>
      <c r="AS20" s="44">
        <f>AQ20+1</f>
        <v>37</v>
      </c>
      <c r="AT20" s="27"/>
    </row>
    <row r="21" spans="2:53" s="52" customFormat="1" ht="15" customHeight="1" x14ac:dyDescent="0.2">
      <c r="B21" s="47"/>
      <c r="C21" s="48" t="s">
        <v>493</v>
      </c>
      <c r="D21" s="44"/>
      <c r="E21" s="48" t="s">
        <v>494</v>
      </c>
      <c r="F21" s="44"/>
      <c r="G21" s="48" t="s">
        <v>495</v>
      </c>
      <c r="H21" s="44"/>
      <c r="I21" s="30" t="s">
        <v>496</v>
      </c>
      <c r="J21" s="49"/>
      <c r="K21" s="30" t="s">
        <v>127</v>
      </c>
      <c r="L21" s="44"/>
      <c r="M21" s="50" t="s">
        <v>220</v>
      </c>
      <c r="N21" s="44"/>
      <c r="O21" s="48" t="s">
        <v>418</v>
      </c>
      <c r="P21" s="44"/>
      <c r="Q21" s="48" t="s">
        <v>419</v>
      </c>
      <c r="R21" s="44"/>
      <c r="S21" s="30" t="s">
        <v>420</v>
      </c>
      <c r="T21" s="44"/>
      <c r="U21" s="30" t="s">
        <v>421</v>
      </c>
      <c r="V21" s="44"/>
      <c r="W21" s="30" t="s">
        <v>422</v>
      </c>
      <c r="Y21" s="48" t="s">
        <v>423</v>
      </c>
      <c r="Z21" s="44"/>
      <c r="AA21" s="48" t="s">
        <v>424</v>
      </c>
      <c r="AB21" s="44"/>
      <c r="AC21" s="48" t="s">
        <v>128</v>
      </c>
      <c r="AD21" s="44"/>
      <c r="AE21" s="48" t="s">
        <v>221</v>
      </c>
      <c r="AF21" s="44"/>
      <c r="AG21" s="48" t="s">
        <v>222</v>
      </c>
      <c r="AH21" s="44"/>
      <c r="AI21" s="30" t="s">
        <v>223</v>
      </c>
      <c r="AJ21" s="49"/>
      <c r="AK21" s="30" t="s">
        <v>224</v>
      </c>
      <c r="AL21" s="44"/>
      <c r="AM21" s="50" t="s">
        <v>225</v>
      </c>
      <c r="AN21" s="44"/>
      <c r="AO21" s="48" t="s">
        <v>226</v>
      </c>
      <c r="AP21" s="44"/>
      <c r="AQ21" s="48" t="s">
        <v>227</v>
      </c>
      <c r="AR21" s="44"/>
      <c r="AS21" s="30" t="s">
        <v>228</v>
      </c>
      <c r="AT21" s="51"/>
      <c r="AU21" s="30"/>
      <c r="AV21" s="44"/>
    </row>
    <row r="22" spans="2:53" ht="15" customHeight="1" x14ac:dyDescent="0.2">
      <c r="B22" s="53"/>
      <c r="T22" s="15"/>
      <c r="V22" s="15"/>
      <c r="X22" s="15"/>
      <c r="Z22" s="15"/>
      <c r="AB22" s="15"/>
      <c r="AD22" s="15"/>
      <c r="AF22" s="15"/>
      <c r="AH22" s="15"/>
      <c r="AJ22" s="15"/>
      <c r="AL22" s="15"/>
      <c r="AN22" s="15"/>
      <c r="AP22" s="15"/>
      <c r="AR22" s="15"/>
      <c r="AT22" s="27"/>
    </row>
    <row r="23" spans="2:53" ht="15" customHeight="1" x14ac:dyDescent="0.2">
      <c r="B23" s="442"/>
      <c r="AT23" s="27"/>
    </row>
    <row r="24" spans="2:53" ht="20.25" customHeight="1" x14ac:dyDescent="0.2">
      <c r="B24" s="442"/>
      <c r="C24" s="151">
        <v>3</v>
      </c>
      <c r="D24" s="38">
        <f>VLOOKUP(C21,'Location Summary'!$G$2:$H$604,2,FALSE)</f>
        <v>356</v>
      </c>
      <c r="E24" s="151">
        <v>3</v>
      </c>
      <c r="F24" s="38">
        <f>VLOOKUP(E21,'Location Summary'!$G$2:$H$604,2,FALSE)</f>
        <v>439</v>
      </c>
      <c r="G24" s="151">
        <v>3</v>
      </c>
      <c r="H24" s="38">
        <f>VLOOKUP(G21,'Location Summary'!$G$2:$H$604,2,FALSE)</f>
        <v>377</v>
      </c>
      <c r="I24" s="151">
        <v>3</v>
      </c>
      <c r="J24" s="38">
        <f>VLOOKUP(I21,'Location Summary'!$G$2:$H$604,2,FALSE)</f>
        <v>455.07</v>
      </c>
      <c r="K24" s="151">
        <v>3</v>
      </c>
      <c r="L24" s="38">
        <f>VLOOKUP(K21,'Location Summary'!$G$2:$H$604,2,FALSE)</f>
        <v>344.16300000000001</v>
      </c>
      <c r="M24" s="37">
        <v>3</v>
      </c>
      <c r="N24" s="38">
        <f>VLOOKUP(M21,'Location Summary'!$G$2:$H$604,2,FALSE)</f>
        <v>365</v>
      </c>
      <c r="O24" s="37">
        <v>3</v>
      </c>
      <c r="P24" s="38">
        <f>VLOOKUP(O21,'Location Summary'!$G$2:$H$604,2,FALSE)</f>
        <v>340</v>
      </c>
      <c r="Q24" s="37">
        <v>3</v>
      </c>
      <c r="R24" s="38">
        <f>VLOOKUP(Q21,'Location Summary'!$G$2:$H$604,2,FALSE)</f>
        <v>419.99900000000002</v>
      </c>
      <c r="S24" s="37">
        <v>3</v>
      </c>
      <c r="T24" s="38">
        <f>VLOOKUP(S21,'Location Summary'!$G$2:$H$604,2,FALSE)</f>
        <v>415</v>
      </c>
      <c r="U24" s="37">
        <v>3</v>
      </c>
      <c r="V24" s="38">
        <f>VLOOKUP(U21,'Location Summary'!$G$2:$H$604,2,FALSE)</f>
        <v>365</v>
      </c>
      <c r="W24" s="37">
        <v>3</v>
      </c>
      <c r="X24" s="38">
        <f>VLOOKUP(W21,'Location Summary'!$G$2:$H$604,2,FALSE)</f>
        <v>330</v>
      </c>
      <c r="Y24" s="37">
        <v>3</v>
      </c>
      <c r="Z24" s="38">
        <f>VLOOKUP(Y21,'Location Summary'!$G$2:$H$604,2,FALSE)</f>
        <v>457</v>
      </c>
      <c r="AA24" s="37">
        <v>3</v>
      </c>
      <c r="AB24" s="38">
        <f>VLOOKUP(AA21,'Location Summary'!$G$2:$H$604,2,FALSE)</f>
        <v>354.61200000000002</v>
      </c>
      <c r="AC24" s="151">
        <v>3</v>
      </c>
      <c r="AD24" s="38">
        <f>VLOOKUP(AC21,'Location Summary'!$G$2:$H$604,2,FALSE)</f>
        <v>428.38900000000001</v>
      </c>
      <c r="AE24" s="151">
        <v>3</v>
      </c>
      <c r="AF24" s="38">
        <f>VLOOKUP(AE21,'Location Summary'!$G$2:$H$604,2,FALSE)</f>
        <v>340</v>
      </c>
      <c r="AG24" s="37">
        <v>3</v>
      </c>
      <c r="AH24" s="38">
        <f>VLOOKUP(AG21,'Location Summary'!$G$2:$H$604,2,FALSE)</f>
        <v>375</v>
      </c>
      <c r="AI24" s="37">
        <v>3</v>
      </c>
      <c r="AJ24" s="38">
        <f>VLOOKUP(AI21,'Location Summary'!$G$2:$H$604,2,FALSE)</f>
        <v>365</v>
      </c>
      <c r="AK24" s="37">
        <v>3</v>
      </c>
      <c r="AL24" s="38">
        <f>VLOOKUP(AK21,'Location Summary'!$G$2:$H$604,2,FALSE)</f>
        <v>460</v>
      </c>
      <c r="AM24" s="37">
        <v>3</v>
      </c>
      <c r="AN24" s="38">
        <f>VLOOKUP(AM21,'Location Summary'!$G$2:$H$604,2,FALSE)</f>
        <v>380</v>
      </c>
      <c r="AO24" s="37">
        <v>3</v>
      </c>
      <c r="AP24" s="38">
        <f>VLOOKUP(AO21,'Location Summary'!$G$2:$H$604,2,FALSE)</f>
        <v>410</v>
      </c>
      <c r="AQ24" s="37">
        <v>3</v>
      </c>
      <c r="AR24" s="38">
        <f>VLOOKUP(AQ21,'Location Summary'!$G$2:$H$604,2,FALSE)</f>
        <v>400</v>
      </c>
      <c r="AS24" s="37">
        <v>3</v>
      </c>
      <c r="AT24" s="39">
        <f>VLOOKUP(AS21,'Location Summary'!$G$2:$H$604,2,FALSE)</f>
        <v>420</v>
      </c>
    </row>
    <row r="25" spans="2:53" ht="15" customHeight="1" x14ac:dyDescent="0.2">
      <c r="B25" s="442"/>
      <c r="C25" s="42">
        <v>2</v>
      </c>
      <c r="E25" s="42">
        <v>2</v>
      </c>
      <c r="G25" s="42">
        <v>2</v>
      </c>
      <c r="I25" s="42">
        <v>2</v>
      </c>
      <c r="K25" s="42">
        <v>2</v>
      </c>
      <c r="M25" s="42">
        <v>2</v>
      </c>
      <c r="O25" s="42">
        <v>2</v>
      </c>
      <c r="Q25" s="42">
        <v>2</v>
      </c>
      <c r="S25" s="42">
        <v>2</v>
      </c>
      <c r="U25" s="42">
        <v>2</v>
      </c>
      <c r="W25" s="42">
        <v>2</v>
      </c>
      <c r="Y25" s="42">
        <v>2</v>
      </c>
      <c r="AA25" s="42">
        <v>2</v>
      </c>
      <c r="AC25" s="42">
        <v>2</v>
      </c>
      <c r="AE25" s="42">
        <v>2</v>
      </c>
      <c r="AG25" s="42">
        <v>2</v>
      </c>
      <c r="AI25" s="42">
        <v>2</v>
      </c>
      <c r="AK25" s="42">
        <v>2</v>
      </c>
      <c r="AM25" s="42">
        <v>2</v>
      </c>
      <c r="AO25" s="42">
        <v>2</v>
      </c>
      <c r="AQ25" s="42">
        <v>2</v>
      </c>
      <c r="AS25" s="42">
        <v>2</v>
      </c>
      <c r="AT25" s="27"/>
    </row>
    <row r="26" spans="2:53" ht="15" customHeight="1" x14ac:dyDescent="0.2">
      <c r="B26" s="53"/>
      <c r="C26" s="15" t="str">
        <f>VLOOKUP(C21,'Location Summary'!$C$2:$J$604,2,FALSE)</f>
        <v>DB1+9</v>
      </c>
      <c r="D26" s="29"/>
      <c r="E26" s="15" t="str">
        <f>VLOOKUP(E21,'Location Summary'!$C$2:$J$604,2,FALSE)</f>
        <v>DA+3</v>
      </c>
      <c r="F26" s="29"/>
      <c r="G26" s="15" t="str">
        <f>VLOOKUP(G21,'Location Summary'!$C$2:$J$604,2,FALSE)</f>
        <v>DA+9</v>
      </c>
      <c r="H26" s="29"/>
      <c r="I26" s="15" t="str">
        <f>VLOOKUP(I21,'Location Summary'!$C$2:$J$604,2,FALSE)</f>
        <v>DA+6</v>
      </c>
      <c r="J26" s="29"/>
      <c r="K26" s="15" t="str">
        <f>VLOOKUP(K21,'Location Summary'!$C$2:$J$604,2,FALSE)</f>
        <v>DB2+9</v>
      </c>
      <c r="L26" s="29"/>
      <c r="M26" s="15" t="str">
        <f>VLOOKUP(M21,'Location Summary'!$C$2:$J$604,2,FALSE)</f>
        <v>DA+6</v>
      </c>
      <c r="N26" s="29"/>
      <c r="O26" s="15" t="str">
        <f>VLOOKUP(O21,'Location Summary'!$C$2:$J$604,2,FALSE)</f>
        <v>DB1+3</v>
      </c>
      <c r="P26" s="29"/>
      <c r="Q26" s="15" t="str">
        <f>VLOOKUP(Q21,'Location Summary'!$C$2:$J$604,2,FALSE)</f>
        <v>DA+6</v>
      </c>
      <c r="R26" s="29"/>
      <c r="S26" s="15" t="str">
        <f>VLOOKUP(S21,'Location Summary'!$C$2:$J$604,2,FALSE)</f>
        <v>DA+6</v>
      </c>
      <c r="T26" s="43"/>
      <c r="U26" s="15" t="str">
        <f>VLOOKUP(U21,'Location Summary'!$C$2:$J$604,2,FALSE)</f>
        <v>DA+9</v>
      </c>
      <c r="V26" s="43"/>
      <c r="W26" s="15" t="str">
        <f>VLOOKUP(W21,'Location Summary'!$C$2:$J$604,2,FALSE)</f>
        <v>DA+6</v>
      </c>
      <c r="X26" s="43"/>
      <c r="Y26" s="15" t="str">
        <f>VLOOKUP(Y21,'Location Summary'!$C$2:$J$604,2,FALSE)</f>
        <v>DA+9</v>
      </c>
      <c r="Z26" s="43"/>
      <c r="AA26" s="15" t="str">
        <f>VLOOKUP(AA21,'Location Summary'!$C$2:$J$604,2,FALSE)</f>
        <v>DA+9</v>
      </c>
      <c r="AB26" s="43"/>
      <c r="AC26" s="15" t="str">
        <f>VLOOKUP(AC21,'Location Summary'!$C$2:$J$604,2,FALSE)</f>
        <v>DB1+6</v>
      </c>
      <c r="AD26" s="43"/>
      <c r="AE26" s="15" t="str">
        <f>VLOOKUP(AE21,'Location Summary'!$C$2:$J$604,2,FALSE)</f>
        <v>DA+6</v>
      </c>
      <c r="AF26" s="43"/>
      <c r="AG26" s="15" t="str">
        <f>VLOOKUP(AG21,'Location Summary'!$C$2:$J$604,2,FALSE)</f>
        <v>DA+9</v>
      </c>
      <c r="AH26" s="43"/>
      <c r="AI26" s="15" t="str">
        <f>VLOOKUP(AI21,'Location Summary'!$C$2:$J$604,2,FALSE)</f>
        <v>DA+9</v>
      </c>
      <c r="AJ26" s="43"/>
      <c r="AK26" s="15" t="str">
        <f>VLOOKUP(AK21,'Location Summary'!$C$2:$J$604,2,FALSE)</f>
        <v>DA-1.5</v>
      </c>
      <c r="AL26" s="43"/>
      <c r="AM26" s="15" t="str">
        <f>VLOOKUP(AM21,'Location Summary'!$C$2:$J$604,2,FALSE)</f>
        <v>DA+6</v>
      </c>
      <c r="AN26" s="43"/>
      <c r="AO26" s="15" t="str">
        <f>VLOOKUP(AO21,'Location Summary'!$C$2:$J$604,2,FALSE)</f>
        <v>DA+3</v>
      </c>
      <c r="AP26" s="43"/>
      <c r="AQ26" s="15" t="str">
        <f>VLOOKUP(AQ21,'Location Summary'!$C$2:$J$604,2,FALSE)</f>
        <v>DA+9</v>
      </c>
      <c r="AS26" s="15" t="str">
        <f>VLOOKUP(AS21,'Location Summary'!$C$2:$J$604,2,FALSE)</f>
        <v>DA+6</v>
      </c>
      <c r="AT26" s="27"/>
    </row>
    <row r="27" spans="2:53" ht="15" customHeight="1" x14ac:dyDescent="0.2">
      <c r="B27" s="186"/>
      <c r="C27" s="43"/>
      <c r="D27" s="43"/>
      <c r="E27" s="26"/>
      <c r="F27" s="54"/>
      <c r="G27" s="25"/>
      <c r="H27" s="54"/>
      <c r="I27" s="26"/>
      <c r="J27" s="54"/>
      <c r="K27" s="25"/>
      <c r="L27" s="25"/>
      <c r="M27" s="25"/>
      <c r="N27" s="2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M27" s="15"/>
      <c r="AT27" s="27"/>
    </row>
    <row r="28" spans="2:53" ht="15" customHeight="1" x14ac:dyDescent="0.2">
      <c r="B28" s="46"/>
      <c r="C28" s="44">
        <f>AS20+1</f>
        <v>38</v>
      </c>
      <c r="D28" s="44"/>
      <c r="E28" s="44">
        <f>C28+1</f>
        <v>39</v>
      </c>
      <c r="F28" s="44"/>
      <c r="G28" s="44">
        <f>E28+1</f>
        <v>40</v>
      </c>
      <c r="H28" s="44"/>
      <c r="I28" s="44">
        <f>G28+1</f>
        <v>41</v>
      </c>
      <c r="J28" s="44"/>
      <c r="K28" s="44">
        <f>I28+1</f>
        <v>42</v>
      </c>
      <c r="L28" s="44"/>
      <c r="M28" s="44">
        <f>K28+1</f>
        <v>43</v>
      </c>
      <c r="N28" s="44"/>
      <c r="O28" s="44">
        <f>M28+1</f>
        <v>44</v>
      </c>
      <c r="P28" s="44"/>
      <c r="Q28" s="44">
        <f>O28+1</f>
        <v>45</v>
      </c>
      <c r="R28" s="44"/>
      <c r="S28" s="44">
        <f>Q28+1</f>
        <v>46</v>
      </c>
      <c r="T28" s="44"/>
      <c r="U28" s="44">
        <f>S28+1</f>
        <v>47</v>
      </c>
      <c r="V28" s="44"/>
      <c r="W28" s="44">
        <f>U28+1</f>
        <v>48</v>
      </c>
      <c r="X28" s="44"/>
      <c r="Y28" s="44">
        <f>W28+1</f>
        <v>49</v>
      </c>
      <c r="Z28" s="44"/>
      <c r="AA28" s="44">
        <f>Y28+1</f>
        <v>50</v>
      </c>
      <c r="AB28" s="44"/>
      <c r="AC28" s="44">
        <f>AA28+1</f>
        <v>51</v>
      </c>
      <c r="AD28" s="44"/>
      <c r="AE28" s="44">
        <f>AC28+1</f>
        <v>52</v>
      </c>
      <c r="AF28" s="44"/>
      <c r="AG28" s="44">
        <f>AE28+1</f>
        <v>53</v>
      </c>
      <c r="AH28" s="44"/>
      <c r="AI28" s="44">
        <f>AG28+1</f>
        <v>54</v>
      </c>
      <c r="AJ28" s="44"/>
      <c r="AK28" s="44">
        <f>AI28+1</f>
        <v>55</v>
      </c>
      <c r="AL28" s="44"/>
      <c r="AM28" s="44">
        <f>AK28+1</f>
        <v>56</v>
      </c>
      <c r="AN28" s="44"/>
      <c r="AO28" s="44">
        <f>AM28+1</f>
        <v>57</v>
      </c>
      <c r="AP28" s="44"/>
      <c r="AQ28" s="44">
        <f>AO28+1</f>
        <v>58</v>
      </c>
      <c r="AR28" s="44"/>
      <c r="AS28" s="44">
        <f>AQ28+1</f>
        <v>59</v>
      </c>
      <c r="AT28" s="27"/>
    </row>
    <row r="29" spans="2:53" s="57" customFormat="1" ht="15" customHeight="1" x14ac:dyDescent="0.2">
      <c r="B29" s="47"/>
      <c r="C29" s="48" t="s">
        <v>229</v>
      </c>
      <c r="D29" s="49"/>
      <c r="E29" s="48" t="s">
        <v>230</v>
      </c>
      <c r="F29" s="49"/>
      <c r="G29" s="55" t="s">
        <v>393</v>
      </c>
      <c r="H29" s="49"/>
      <c r="I29" s="55" t="s">
        <v>129</v>
      </c>
      <c r="J29" s="49"/>
      <c r="K29" s="49" t="s">
        <v>130</v>
      </c>
      <c r="L29" s="49"/>
      <c r="M29" s="49" t="s">
        <v>131</v>
      </c>
      <c r="N29" s="49"/>
      <c r="O29" s="56" t="s">
        <v>231</v>
      </c>
      <c r="P29" s="49"/>
      <c r="Q29" s="49" t="s">
        <v>232</v>
      </c>
      <c r="R29" s="49"/>
      <c r="S29" s="49" t="s">
        <v>233</v>
      </c>
      <c r="T29" s="49"/>
      <c r="U29" s="56" t="s">
        <v>234</v>
      </c>
      <c r="V29" s="49"/>
      <c r="W29" s="49" t="s">
        <v>235</v>
      </c>
      <c r="X29" s="49"/>
      <c r="Y29" s="56" t="s">
        <v>236</v>
      </c>
      <c r="Z29" s="49"/>
      <c r="AA29" s="55" t="s">
        <v>237</v>
      </c>
      <c r="AB29" s="49"/>
      <c r="AC29" s="55" t="s">
        <v>238</v>
      </c>
      <c r="AD29" s="49"/>
      <c r="AE29" s="30" t="s">
        <v>239</v>
      </c>
      <c r="AF29" s="49"/>
      <c r="AG29" s="55" t="s">
        <v>250</v>
      </c>
      <c r="AH29" s="49"/>
      <c r="AI29" s="30" t="s">
        <v>132</v>
      </c>
      <c r="AJ29" s="49"/>
      <c r="AK29" s="55" t="s">
        <v>240</v>
      </c>
      <c r="AM29" s="30" t="s">
        <v>241</v>
      </c>
      <c r="AO29" s="57" t="s">
        <v>242</v>
      </c>
      <c r="AQ29" s="57" t="s">
        <v>243</v>
      </c>
      <c r="AS29" s="57" t="s">
        <v>244</v>
      </c>
      <c r="AT29" s="58"/>
    </row>
    <row r="30" spans="2:53" ht="15" customHeight="1" x14ac:dyDescent="0.2">
      <c r="B30" s="47"/>
      <c r="T30" s="15"/>
      <c r="V30" s="15"/>
      <c r="X30" s="15"/>
      <c r="Z30" s="15"/>
      <c r="AB30" s="15"/>
      <c r="AD30" s="15"/>
      <c r="AF30" s="15"/>
      <c r="AH30" s="15"/>
      <c r="AJ30" s="15"/>
      <c r="AL30" s="15"/>
      <c r="AN30" s="15"/>
      <c r="AP30" s="15"/>
      <c r="AR30" s="15"/>
      <c r="AT30" s="27"/>
    </row>
    <row r="31" spans="2:53" ht="15" customHeight="1" x14ac:dyDescent="0.2">
      <c r="B31" s="47"/>
      <c r="AT31" s="27"/>
    </row>
    <row r="32" spans="2:53" ht="20.25" customHeight="1" x14ac:dyDescent="0.2">
      <c r="B32" s="59"/>
      <c r="C32" s="37">
        <v>3</v>
      </c>
      <c r="D32" s="38">
        <f>VLOOKUP(C29,'Location Summary'!$G$2:$H$604,2,FALSE)</f>
        <v>345</v>
      </c>
      <c r="E32" s="37">
        <v>3</v>
      </c>
      <c r="F32" s="38">
        <f>VLOOKUP(E29,'Location Summary'!$G$2:$H$604,2,FALSE)</f>
        <v>495</v>
      </c>
      <c r="G32" s="37">
        <v>3</v>
      </c>
      <c r="H32" s="38">
        <f>VLOOKUP(G29,'Location Summary'!$G$2:$H$604,2,FALSE)</f>
        <v>419.48</v>
      </c>
      <c r="I32" s="37">
        <v>3</v>
      </c>
      <c r="J32" s="38">
        <f>VLOOKUP(I29,'Location Summary'!$G$2:$H$604,2,FALSE)</f>
        <v>350.52</v>
      </c>
      <c r="K32" s="37">
        <v>3</v>
      </c>
      <c r="L32" s="38">
        <f>VLOOKUP(K29,'Location Summary'!$G$2:$H$604,2,FALSE)</f>
        <v>445</v>
      </c>
      <c r="M32" s="37">
        <v>3</v>
      </c>
      <c r="N32" s="38">
        <f>VLOOKUP(M29,'Location Summary'!$G$2:$H$604,2,FALSE)</f>
        <v>390</v>
      </c>
      <c r="O32" s="37">
        <v>3</v>
      </c>
      <c r="P32" s="38">
        <f>VLOOKUP(O29,'Location Summary'!$G$2:$H$604,2,FALSE)</f>
        <v>350</v>
      </c>
      <c r="Q32" s="37">
        <v>3</v>
      </c>
      <c r="R32" s="38">
        <f>VLOOKUP(Q29,'Location Summary'!$G$2:$H$604,2,FALSE)</f>
        <v>490</v>
      </c>
      <c r="S32" s="37">
        <v>3</v>
      </c>
      <c r="T32" s="38">
        <f>VLOOKUP(S29,'Location Summary'!$G$2:$H$604,2,FALSE)</f>
        <v>350</v>
      </c>
      <c r="U32" s="37">
        <v>3</v>
      </c>
      <c r="V32" s="38">
        <f>VLOOKUP(U29,'Location Summary'!$G$2:$H$604,2,FALSE)</f>
        <v>347</v>
      </c>
      <c r="W32" s="37">
        <v>3</v>
      </c>
      <c r="X32" s="38">
        <f>VLOOKUP(W29,'Location Summary'!$G$2:$H$604,2,FALSE)</f>
        <v>373</v>
      </c>
      <c r="Y32" s="37">
        <v>3</v>
      </c>
      <c r="Z32" s="38">
        <f>VLOOKUP(Y29,'Location Summary'!$G$2:$H$604,2,FALSE)</f>
        <v>380</v>
      </c>
      <c r="AA32" s="37">
        <v>3</v>
      </c>
      <c r="AB32" s="38">
        <f>VLOOKUP(AA29,'Location Summary'!$G$2:$H$604,2,FALSE)</f>
        <v>335</v>
      </c>
      <c r="AC32" s="37">
        <v>3</v>
      </c>
      <c r="AD32" s="38">
        <f>VLOOKUP(AC29,'Location Summary'!$G$2:$H$604,2,FALSE)</f>
        <v>315</v>
      </c>
      <c r="AE32" s="37">
        <v>3</v>
      </c>
      <c r="AF32" s="38">
        <f>VLOOKUP(AE29,'Location Summary'!$G$2:$H$604,2,FALSE)</f>
        <v>410</v>
      </c>
      <c r="AG32" s="37">
        <v>3</v>
      </c>
      <c r="AH32" s="38">
        <f>VLOOKUP(AG29,'Location Summary'!$G$2:$H$604,2,FALSE)</f>
        <v>365.71600000000001</v>
      </c>
      <c r="AI32" s="37">
        <v>3</v>
      </c>
      <c r="AJ32" s="38">
        <f>VLOOKUP(AI29,'Location Summary'!$G$2:$H$604,2,FALSE)</f>
        <v>319.28399999999999</v>
      </c>
      <c r="AK32" s="37">
        <v>3</v>
      </c>
      <c r="AL32" s="38">
        <f>VLOOKUP(AK29,'Location Summary'!$G$2:$H$604,2,FALSE)</f>
        <v>465</v>
      </c>
      <c r="AM32" s="37">
        <v>3</v>
      </c>
      <c r="AN32" s="38">
        <f>VLOOKUP(AM29,'Location Summary'!$G$2:$H$604,2,FALSE)</f>
        <v>375</v>
      </c>
      <c r="AO32" s="37">
        <v>3</v>
      </c>
      <c r="AP32" s="38">
        <f>VLOOKUP(AO29,'Location Summary'!$G$2:$H$604,2,FALSE)</f>
        <v>355</v>
      </c>
      <c r="AQ32" s="37">
        <v>3</v>
      </c>
      <c r="AR32" s="38">
        <f>VLOOKUP(AQ29,'Location Summary'!$G$2:$H$604,2,FALSE)</f>
        <v>420</v>
      </c>
      <c r="AS32" s="37">
        <v>3</v>
      </c>
      <c r="AT32" s="39">
        <f>VLOOKUP(AS29,'Location Summary'!$G$2:$H$604,2,FALSE)</f>
        <v>315</v>
      </c>
    </row>
    <row r="33" spans="2:48" ht="15" customHeight="1" x14ac:dyDescent="0.2">
      <c r="B33" s="60"/>
      <c r="C33" s="42">
        <v>2</v>
      </c>
      <c r="E33" s="42">
        <v>2</v>
      </c>
      <c r="G33" s="42">
        <v>2</v>
      </c>
      <c r="I33" s="42">
        <v>2</v>
      </c>
      <c r="K33" s="42">
        <v>2</v>
      </c>
      <c r="M33" s="42">
        <v>2</v>
      </c>
      <c r="O33" s="42">
        <v>2</v>
      </c>
      <c r="Q33" s="42">
        <v>2</v>
      </c>
      <c r="S33" s="42">
        <v>2</v>
      </c>
      <c r="U33" s="42">
        <v>2</v>
      </c>
      <c r="W33" s="42">
        <v>2</v>
      </c>
      <c r="Y33" s="42">
        <v>2</v>
      </c>
      <c r="AA33" s="42">
        <v>2</v>
      </c>
      <c r="AC33" s="42">
        <v>2</v>
      </c>
      <c r="AE33" s="42">
        <v>2</v>
      </c>
      <c r="AG33" s="42">
        <v>2</v>
      </c>
      <c r="AI33" s="42">
        <v>2</v>
      </c>
      <c r="AK33" s="42">
        <v>2</v>
      </c>
      <c r="AM33" s="42">
        <v>2</v>
      </c>
      <c r="AO33" s="42">
        <v>2</v>
      </c>
      <c r="AQ33" s="42">
        <v>2</v>
      </c>
      <c r="AS33" s="42">
        <v>2</v>
      </c>
      <c r="AT33" s="27"/>
    </row>
    <row r="34" spans="2:48" ht="15" customHeight="1" x14ac:dyDescent="0.2">
      <c r="B34" s="53"/>
      <c r="C34" s="15" t="str">
        <f>VLOOKUP(C29,'Location Summary'!$C$2:$J$604,2,FALSE)</f>
        <v>DA+6</v>
      </c>
      <c r="D34" s="29"/>
      <c r="E34" s="15" t="str">
        <f>VLOOKUP(E29,'Location Summary'!$C$2:$J$604,2,FALSE)</f>
        <v>DA+9</v>
      </c>
      <c r="F34" s="29"/>
      <c r="G34" s="15" t="str">
        <f>VLOOKUP(G29,'Location Summary'!$C$2:$J$604,2,FALSE)</f>
        <v>DB1+12</v>
      </c>
      <c r="H34" s="29"/>
      <c r="I34" s="15" t="str">
        <f>VLOOKUP(I29,'Location Summary'!$C$2:$J$604,2,FALSE)</f>
        <v>DB1+9</v>
      </c>
      <c r="J34" s="29"/>
      <c r="K34" s="15" t="str">
        <f>VLOOKUP(K29,'Location Summary'!$C$2:$J$604,2,FALSE)</f>
        <v>DA+9</v>
      </c>
      <c r="L34" s="29"/>
      <c r="M34" s="15" t="str">
        <f>VLOOKUP(M29,'Location Summary'!$C$2:$J$604,2,FALSE)</f>
        <v>DA+6</v>
      </c>
      <c r="N34" s="29"/>
      <c r="O34" s="15" t="str">
        <f>VLOOKUP(O29,'Location Summary'!$C$2:$J$604,2,FALSE)</f>
        <v>DA+3</v>
      </c>
      <c r="P34" s="29"/>
      <c r="Q34" s="15" t="str">
        <f>VLOOKUP(Q29,'Location Summary'!$C$2:$J$604,2,FALSE)</f>
        <v>DA+9</v>
      </c>
      <c r="R34" s="29"/>
      <c r="S34" s="15" t="str">
        <f>VLOOKUP(S29,'Location Summary'!$C$2:$J$604,2,FALSE)</f>
        <v>DA+9</v>
      </c>
      <c r="T34" s="43"/>
      <c r="U34" s="15" t="str">
        <f>VLOOKUP(U29,'Location Summary'!$C$2:$J$604,2,FALSE)</f>
        <v>DA-3</v>
      </c>
      <c r="V34" s="43"/>
      <c r="W34" s="15" t="str">
        <f>VLOOKUP(W29,'Location Summary'!$C$2:$J$604,2,FALSE)</f>
        <v>DA+1.5</v>
      </c>
      <c r="X34" s="43"/>
      <c r="Y34" s="15" t="str">
        <f>VLOOKUP(Y29,'Location Summary'!$C$2:$J$604,2,FALSE)</f>
        <v>DA+3</v>
      </c>
      <c r="Z34" s="43"/>
      <c r="AA34" s="15" t="str">
        <f>VLOOKUP(AA29,'Location Summary'!$C$2:$J$604,2,FALSE)</f>
        <v>DA+6</v>
      </c>
      <c r="AB34" s="43"/>
      <c r="AC34" s="15" t="str">
        <f>VLOOKUP(AC29,'Location Summary'!$C$2:$J$604,2,FALSE)</f>
        <v>DA+1.5</v>
      </c>
      <c r="AD34" s="43"/>
      <c r="AE34" s="15" t="str">
        <f>VLOOKUP(AE29,'Location Summary'!$C$2:$J$604,2,FALSE)</f>
        <v>DA-1.5</v>
      </c>
      <c r="AF34" s="43"/>
      <c r="AG34" s="15" t="str">
        <f>VLOOKUP(AG29,'Location Summary'!$C$2:$J$604,2,FALSE)</f>
        <v>DA+1.5</v>
      </c>
      <c r="AH34" s="43"/>
      <c r="AI34" s="15" t="str">
        <f>VLOOKUP(AI29,'Location Summary'!$C$2:$J$604,2,FALSE)</f>
        <v>DB2+0</v>
      </c>
      <c r="AJ34" s="43"/>
      <c r="AK34" s="15" t="str">
        <f>VLOOKUP(AK29,'Location Summary'!$C$2:$J$604,2,FALSE)</f>
        <v>DA-3</v>
      </c>
      <c r="AL34" s="43"/>
      <c r="AM34" s="15" t="str">
        <f>VLOOKUP(AM29,'Location Summary'!$C$2:$J$604,2,FALSE)</f>
        <v>DA+6</v>
      </c>
      <c r="AN34" s="43"/>
      <c r="AO34" s="15" t="str">
        <f>VLOOKUP(AO29,'Location Summary'!$C$2:$J$604,2,FALSE)</f>
        <v>DA+9</v>
      </c>
      <c r="AP34" s="43"/>
      <c r="AQ34" s="15" t="str">
        <f>VLOOKUP(AQ29,'Location Summary'!$C$2:$J$604,2,FALSE)</f>
        <v>DA+6</v>
      </c>
      <c r="AS34" s="15" t="str">
        <f>VLOOKUP(AS29,'Location Summary'!$C$2:$J$604,2,FALSE)</f>
        <v>DA+6</v>
      </c>
      <c r="AT34" s="27"/>
    </row>
    <row r="35" spans="2:48" ht="15" customHeight="1" x14ac:dyDescent="0.2">
      <c r="B35" s="53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27"/>
      <c r="AV35" s="52"/>
    </row>
    <row r="36" spans="2:48" ht="15" customHeight="1" x14ac:dyDescent="0.2">
      <c r="B36" s="46"/>
      <c r="C36" s="44">
        <f>AS28+1</f>
        <v>60</v>
      </c>
      <c r="D36" s="25"/>
      <c r="E36" s="44">
        <f>C36+1</f>
        <v>61</v>
      </c>
      <c r="F36" s="44"/>
      <c r="G36" s="44">
        <f>E36+1</f>
        <v>62</v>
      </c>
      <c r="H36" s="44"/>
      <c r="I36" s="44">
        <f>G36+1</f>
        <v>63</v>
      </c>
      <c r="J36" s="44"/>
      <c r="K36" s="44">
        <f>I36+1</f>
        <v>64</v>
      </c>
      <c r="L36" s="44"/>
      <c r="M36" s="44">
        <f>K36+1</f>
        <v>65</v>
      </c>
      <c r="N36" s="44"/>
      <c r="O36" s="44">
        <f>M36+1</f>
        <v>66</v>
      </c>
      <c r="P36" s="44"/>
      <c r="Q36" s="44">
        <f>O36+1</f>
        <v>67</v>
      </c>
      <c r="R36" s="44"/>
      <c r="S36" s="44">
        <f>Q36+1</f>
        <v>68</v>
      </c>
      <c r="U36" s="44">
        <f>S36+1</f>
        <v>69</v>
      </c>
      <c r="V36" s="44"/>
      <c r="W36" s="44">
        <f>U36+1</f>
        <v>70</v>
      </c>
      <c r="X36" s="44"/>
      <c r="Y36" s="44">
        <f>W36+1</f>
        <v>71</v>
      </c>
      <c r="Z36" s="44"/>
      <c r="AA36" s="44">
        <f>Y36+1</f>
        <v>72</v>
      </c>
      <c r="AB36" s="44"/>
      <c r="AC36" s="44">
        <f>AA36+1</f>
        <v>73</v>
      </c>
      <c r="AD36" s="44"/>
      <c r="AE36" s="44">
        <f>AC36+1</f>
        <v>74</v>
      </c>
      <c r="AF36" s="44"/>
      <c r="AG36" s="44">
        <f>AE36+1</f>
        <v>75</v>
      </c>
      <c r="AH36" s="44"/>
      <c r="AI36" s="44">
        <f>AG36+1</f>
        <v>76</v>
      </c>
      <c r="AJ36" s="44"/>
      <c r="AK36" s="44">
        <f>AI36+1</f>
        <v>77</v>
      </c>
      <c r="AL36" s="44"/>
      <c r="AM36" s="44">
        <f>AK36+1</f>
        <v>78</v>
      </c>
      <c r="AO36" s="44">
        <f>AM36+1</f>
        <v>79</v>
      </c>
      <c r="AP36" s="44"/>
      <c r="AQ36" s="44">
        <f>AO36+1</f>
        <v>80</v>
      </c>
      <c r="AR36" s="44"/>
      <c r="AS36" s="44">
        <f>AQ36+1</f>
        <v>81</v>
      </c>
      <c r="AT36" s="27"/>
    </row>
    <row r="37" spans="2:48" s="57" customFormat="1" ht="15" customHeight="1" x14ac:dyDescent="0.2">
      <c r="B37" s="47"/>
      <c r="C37" s="57" t="s">
        <v>245</v>
      </c>
      <c r="E37" s="57" t="s">
        <v>251</v>
      </c>
      <c r="G37" s="57" t="s">
        <v>252</v>
      </c>
      <c r="I37" s="57" t="s">
        <v>253</v>
      </c>
      <c r="K37" s="57" t="s">
        <v>254</v>
      </c>
      <c r="M37" s="57" t="s">
        <v>255</v>
      </c>
      <c r="O37" s="57" t="s">
        <v>256</v>
      </c>
      <c r="Q37" s="57" t="s">
        <v>133</v>
      </c>
      <c r="S37" s="57" t="s">
        <v>160</v>
      </c>
      <c r="U37" s="57" t="s">
        <v>161</v>
      </c>
      <c r="W37" s="57" t="s">
        <v>162</v>
      </c>
      <c r="Y37" s="57" t="s">
        <v>163</v>
      </c>
      <c r="AA37" s="57" t="s">
        <v>164</v>
      </c>
      <c r="AC37" s="57" t="s">
        <v>165</v>
      </c>
      <c r="AE37" s="57" t="s">
        <v>166</v>
      </c>
      <c r="AG37" s="57" t="s">
        <v>167</v>
      </c>
      <c r="AI37" s="57" t="s">
        <v>168</v>
      </c>
      <c r="AK37" s="57" t="s">
        <v>169</v>
      </c>
      <c r="AM37" s="57" t="s">
        <v>170</v>
      </c>
      <c r="AO37" s="57" t="s">
        <v>246</v>
      </c>
      <c r="AQ37" s="57" t="s">
        <v>134</v>
      </c>
      <c r="AS37" s="57" t="s">
        <v>172</v>
      </c>
      <c r="AT37" s="58"/>
    </row>
    <row r="38" spans="2:48" ht="15" customHeight="1" x14ac:dyDescent="0.2">
      <c r="B38" s="53"/>
      <c r="T38" s="15"/>
      <c r="V38" s="15"/>
      <c r="X38" s="15"/>
      <c r="Z38" s="15"/>
      <c r="AB38" s="15"/>
      <c r="AD38" s="15"/>
      <c r="AF38" s="15"/>
      <c r="AH38" s="15"/>
      <c r="AJ38" s="15"/>
      <c r="AL38" s="15"/>
      <c r="AN38" s="15"/>
      <c r="AP38" s="15"/>
      <c r="AR38" s="15"/>
      <c r="AT38" s="27"/>
    </row>
    <row r="39" spans="2:48" ht="15" customHeight="1" x14ac:dyDescent="0.2">
      <c r="B39" s="59"/>
      <c r="AT39" s="27"/>
    </row>
    <row r="40" spans="2:48" ht="20.25" customHeight="1" x14ac:dyDescent="0.2">
      <c r="B40" s="59"/>
      <c r="C40" s="37">
        <v>3</v>
      </c>
      <c r="D40" s="38">
        <f>VLOOKUP(C37,'Location Summary'!$G$2:$H$604,2,FALSE)</f>
        <v>450</v>
      </c>
      <c r="E40" s="37">
        <v>3</v>
      </c>
      <c r="F40" s="38">
        <f>VLOOKUP(E37,'Location Summary'!$G$2:$H$604,2,FALSE)</f>
        <v>435</v>
      </c>
      <c r="G40" s="37">
        <v>3</v>
      </c>
      <c r="H40" s="38">
        <f>VLOOKUP(G37,'Location Summary'!$G$2:$H$604,2,FALSE)</f>
        <v>385</v>
      </c>
      <c r="I40" s="37">
        <v>3</v>
      </c>
      <c r="J40" s="38">
        <f>VLOOKUP(I37,'Location Summary'!$G$2:$H$604,2,FALSE)</f>
        <v>390</v>
      </c>
      <c r="K40" s="37">
        <v>3</v>
      </c>
      <c r="L40" s="38">
        <f>VLOOKUP(K37,'Location Summary'!$G$2:$H$604,2,FALSE)</f>
        <v>405</v>
      </c>
      <c r="M40" s="37">
        <v>3</v>
      </c>
      <c r="N40" s="38">
        <f>VLOOKUP(M37,'Location Summary'!$G$2:$H$604,2,FALSE)</f>
        <v>390</v>
      </c>
      <c r="O40" s="37">
        <v>3</v>
      </c>
      <c r="P40" s="38">
        <f>VLOOKUP(O37,'Location Summary'!$G$2:$H$604,2,FALSE)</f>
        <v>429.77</v>
      </c>
      <c r="Q40" s="37">
        <v>3</v>
      </c>
      <c r="R40" s="38">
        <f>VLOOKUP(Q37,'Location Summary'!$G$2:$H$604,2,FALSE)</f>
        <v>350</v>
      </c>
      <c r="S40" s="37">
        <v>3</v>
      </c>
      <c r="T40" s="38">
        <f>VLOOKUP(S37,'Location Summary'!$G$2:$H$604,2,FALSE)</f>
        <v>330</v>
      </c>
      <c r="U40" s="37">
        <v>3</v>
      </c>
      <c r="V40" s="38">
        <f>VLOOKUP(U37,'Location Summary'!$G$2:$H$604,2,FALSE)</f>
        <v>390</v>
      </c>
      <c r="W40" s="37">
        <v>3</v>
      </c>
      <c r="X40" s="38">
        <f>VLOOKUP(W37,'Location Summary'!$G$2:$H$604,2,FALSE)</f>
        <v>400</v>
      </c>
      <c r="Y40" s="37">
        <v>3</v>
      </c>
      <c r="Z40" s="38">
        <f>VLOOKUP(Y37,'Location Summary'!$G$2:$H$604,2,FALSE)</f>
        <v>345</v>
      </c>
      <c r="AA40" s="37">
        <v>3</v>
      </c>
      <c r="AB40" s="38">
        <f>VLOOKUP(AA37,'Location Summary'!$G$2:$H$604,2,FALSE)</f>
        <v>350</v>
      </c>
      <c r="AC40" s="37">
        <v>3</v>
      </c>
      <c r="AD40" s="38">
        <f>VLOOKUP(AC37,'Location Summary'!$G$2:$H$604,2,FALSE)</f>
        <v>335</v>
      </c>
      <c r="AE40" s="37">
        <v>3</v>
      </c>
      <c r="AF40" s="38">
        <f>VLOOKUP(AE37,'Location Summary'!$G$2:$H$604,2,FALSE)</f>
        <v>415</v>
      </c>
      <c r="AG40" s="37">
        <v>3</v>
      </c>
      <c r="AH40" s="38">
        <f>VLOOKUP(AG37,'Location Summary'!$G$2:$H$604,2,FALSE)</f>
        <v>375</v>
      </c>
      <c r="AI40" s="37">
        <v>3</v>
      </c>
      <c r="AJ40" s="38">
        <f>VLOOKUP(AI37,'Location Summary'!$G$2:$H$604,2,FALSE)</f>
        <v>375</v>
      </c>
      <c r="AK40" s="37">
        <v>3</v>
      </c>
      <c r="AL40" s="38">
        <f>VLOOKUP(AK37,'Location Summary'!$G$2:$H$604,2,FALSE)</f>
        <v>375</v>
      </c>
      <c r="AM40" s="146">
        <v>3</v>
      </c>
      <c r="AN40" s="38">
        <f>VLOOKUP(AM37,'Location Summary'!$G$2:$H$604,2,FALSE)</f>
        <v>415</v>
      </c>
      <c r="AO40" s="37">
        <v>3</v>
      </c>
      <c r="AP40" s="38">
        <f>VLOOKUP(AO37,'Location Summary'!$G$2:$H$604,2,FALSE)</f>
        <v>466.62900000000002</v>
      </c>
      <c r="AQ40" s="37">
        <v>3</v>
      </c>
      <c r="AR40" s="38">
        <f>VLOOKUP(AQ37,'Location Summary'!$G$2:$H$604,2,FALSE)</f>
        <v>418.37200000000001</v>
      </c>
      <c r="AS40" s="37">
        <v>3</v>
      </c>
      <c r="AT40" s="39">
        <f>VLOOKUP(AS37,'Location Summary'!$G$2:$H$604,2,FALSE)</f>
        <v>410</v>
      </c>
    </row>
    <row r="41" spans="2:48" ht="15" customHeight="1" x14ac:dyDescent="0.2">
      <c r="B41" s="59"/>
      <c r="C41" s="42">
        <v>2</v>
      </c>
      <c r="E41" s="42">
        <v>2</v>
      </c>
      <c r="G41" s="42">
        <v>2</v>
      </c>
      <c r="I41" s="42">
        <v>2</v>
      </c>
      <c r="K41" s="42">
        <v>2</v>
      </c>
      <c r="M41" s="42">
        <v>2</v>
      </c>
      <c r="O41" s="42">
        <v>2</v>
      </c>
      <c r="Q41" s="42">
        <v>2</v>
      </c>
      <c r="S41" s="42">
        <v>2</v>
      </c>
      <c r="U41" s="42">
        <v>2</v>
      </c>
      <c r="W41" s="42">
        <v>2</v>
      </c>
      <c r="Y41" s="42">
        <v>2</v>
      </c>
      <c r="AA41" s="61">
        <v>2</v>
      </c>
      <c r="AC41" s="42">
        <v>2</v>
      </c>
      <c r="AE41" s="42">
        <v>2</v>
      </c>
      <c r="AG41" s="42">
        <v>2</v>
      </c>
      <c r="AI41" s="42">
        <v>2</v>
      </c>
      <c r="AK41" s="42">
        <v>2</v>
      </c>
      <c r="AM41" s="62">
        <v>2</v>
      </c>
      <c r="AO41" s="42">
        <v>2</v>
      </c>
      <c r="AQ41" s="42">
        <v>2</v>
      </c>
      <c r="AS41" s="42">
        <v>2</v>
      </c>
      <c r="AT41" s="27"/>
    </row>
    <row r="42" spans="2:48" ht="15" customHeight="1" x14ac:dyDescent="0.2">
      <c r="B42" s="53"/>
      <c r="C42" s="15" t="str">
        <f>VLOOKUP(C37,'Location Summary'!$C$2:$J$604,2,FALSE)</f>
        <v>DA-1.5</v>
      </c>
      <c r="D42" s="15"/>
      <c r="E42" s="15" t="str">
        <f>VLOOKUP(E37,'Location Summary'!$C$2:$J$604,2,FALSE)</f>
        <v>DB1+6</v>
      </c>
      <c r="F42" s="15"/>
      <c r="G42" s="15" t="str">
        <f>VLOOKUP(G37,'Location Summary'!$C$2:$J$604,2,FALSE)</f>
        <v>DA+1.5</v>
      </c>
      <c r="H42" s="15"/>
      <c r="I42" s="15" t="str">
        <f>VLOOKUP(I37,'Location Summary'!$C$2:$J$604,2,FALSE)</f>
        <v>DA+3</v>
      </c>
      <c r="J42" s="15"/>
      <c r="K42" s="15" t="str">
        <f>VLOOKUP(K37,'Location Summary'!$C$2:$J$604,2,FALSE)</f>
        <v>DA+3</v>
      </c>
      <c r="L42" s="15"/>
      <c r="M42" s="15" t="str">
        <f>VLOOKUP(M37,'Location Summary'!$C$2:$J$604,2,FALSE)</f>
        <v>DA+3</v>
      </c>
      <c r="N42" s="15"/>
      <c r="O42" s="15" t="str">
        <f>VLOOKUP(O37,'Location Summary'!$C$2:$J$604,2,FALSE)</f>
        <v>DA+3</v>
      </c>
      <c r="P42" s="15"/>
      <c r="Q42" s="15" t="str">
        <f>VLOOKUP(Q37,'Location Summary'!$C$2:$J$604,2,FALSE)</f>
        <v>DB1+0</v>
      </c>
      <c r="R42" s="15"/>
      <c r="S42" s="15" t="str">
        <f>VLOOKUP(S37,'Location Summary'!$C$2:$J$604,2,FALSE)</f>
        <v>DA-3</v>
      </c>
      <c r="T42" s="15"/>
      <c r="U42" s="15" t="str">
        <f>VLOOKUP(U37,'Location Summary'!$C$2:$J$604,2,FALSE)</f>
        <v>DA+6</v>
      </c>
      <c r="V42" s="15"/>
      <c r="W42" s="15" t="str">
        <f>VLOOKUP(W37,'Location Summary'!$C$2:$J$604,2,FALSE)</f>
        <v>DA+9</v>
      </c>
      <c r="X42" s="15"/>
      <c r="Y42" s="15" t="str">
        <f>VLOOKUP(Y37,'Location Summary'!$C$2:$J$604,2,FALSE)</f>
        <v>DA+6</v>
      </c>
      <c r="Z42" s="15"/>
      <c r="AA42" s="15" t="str">
        <f>VLOOKUP(AA37,'Location Summary'!$C$2:$J$604,2,FALSE)</f>
        <v>DA+9</v>
      </c>
      <c r="AB42" s="15"/>
      <c r="AC42" s="15" t="str">
        <f>VLOOKUP(AC37,'Location Summary'!$C$2:$J$604,2,FALSE)</f>
        <v>DA+3</v>
      </c>
      <c r="AD42" s="15"/>
      <c r="AE42" s="15" t="str">
        <f>VLOOKUP(AE37,'Location Summary'!$C$2:$J$604,2,FALSE)</f>
        <v>DA+3</v>
      </c>
      <c r="AF42" s="15"/>
      <c r="AG42" s="15" t="str">
        <f>VLOOKUP(AG37,'Location Summary'!$C$2:$J$604,2,FALSE)</f>
        <v>DA+9</v>
      </c>
      <c r="AH42" s="15"/>
      <c r="AI42" s="15" t="str">
        <f>VLOOKUP(AI37,'Location Summary'!$C$2:$J$604,2,FALSE)</f>
        <v>DA+3</v>
      </c>
      <c r="AJ42" s="15"/>
      <c r="AK42" s="15" t="str">
        <f>VLOOKUP(AK37,'Location Summary'!$C$2:$J$604,2,FALSE)</f>
        <v>DA+0</v>
      </c>
      <c r="AL42" s="43"/>
      <c r="AM42" s="15" t="str">
        <f>VLOOKUP(AM37,'Location Summary'!$C$2:$J$604,2,FALSE)</f>
        <v>DA+9</v>
      </c>
      <c r="AN42" s="43"/>
      <c r="AO42" s="15" t="str">
        <f>VLOOKUP(AO37,'Location Summary'!$C$2:$J$604,2,FALSE)</f>
        <v>DB1+12</v>
      </c>
      <c r="AP42" s="43"/>
      <c r="AQ42" s="15" t="str">
        <f>VLOOKUP(AQ37,'Location Summary'!$C$2:$J$604,2,FALSE)</f>
        <v>DB1+12</v>
      </c>
      <c r="AS42" s="15" t="str">
        <f>VLOOKUP(AS37,'Location Summary'!$C$2:$J$604,2,FALSE)</f>
        <v>DA+3</v>
      </c>
      <c r="AT42" s="27"/>
    </row>
    <row r="43" spans="2:48" ht="15" customHeight="1" x14ac:dyDescent="0.2">
      <c r="B43" s="53"/>
      <c r="C43" s="15"/>
      <c r="D43" s="15"/>
      <c r="E43" s="15"/>
      <c r="F43" s="15"/>
      <c r="G43" s="15"/>
      <c r="H43" s="43"/>
      <c r="I43" s="43"/>
      <c r="J43" s="43"/>
      <c r="K43" s="43"/>
      <c r="L43" s="43"/>
      <c r="M43" s="43"/>
      <c r="N43" s="43"/>
      <c r="O43" s="43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44"/>
      <c r="AI43" s="15"/>
      <c r="AJ43" s="15"/>
      <c r="AK43" s="15"/>
      <c r="AL43" s="15"/>
      <c r="AM43" s="15"/>
      <c r="AN43" s="44"/>
      <c r="AO43" s="15"/>
      <c r="AP43" s="15"/>
      <c r="AQ43" s="15"/>
      <c r="AR43" s="15"/>
      <c r="AS43" s="15"/>
      <c r="AT43" s="27"/>
      <c r="AV43" s="52"/>
    </row>
    <row r="44" spans="2:48" ht="15" customHeight="1" x14ac:dyDescent="0.2">
      <c r="B44" s="46"/>
      <c r="C44" s="44">
        <f>AS36+1</f>
        <v>82</v>
      </c>
      <c r="D44" s="25"/>
      <c r="E44" s="44">
        <f>C44+1</f>
        <v>83</v>
      </c>
      <c r="F44" s="44"/>
      <c r="G44" s="44">
        <f>E44+1</f>
        <v>84</v>
      </c>
      <c r="H44" s="44"/>
      <c r="I44" s="44">
        <f>G44+1</f>
        <v>85</v>
      </c>
      <c r="J44" s="44"/>
      <c r="K44" s="44">
        <f>I44+1</f>
        <v>86</v>
      </c>
      <c r="L44" s="44"/>
      <c r="M44" s="44">
        <f>K44+1</f>
        <v>87</v>
      </c>
      <c r="N44" s="44"/>
      <c r="O44" s="44">
        <f>M44+1</f>
        <v>88</v>
      </c>
      <c r="P44" s="44"/>
      <c r="Q44" s="44">
        <f>O44+1</f>
        <v>89</v>
      </c>
      <c r="R44" s="44"/>
      <c r="S44" s="44">
        <f>Q44+1</f>
        <v>90</v>
      </c>
      <c r="T44" s="44"/>
      <c r="U44" s="44">
        <f>S44+1</f>
        <v>91</v>
      </c>
      <c r="V44" s="44"/>
      <c r="W44" s="44">
        <f>U44+1</f>
        <v>92</v>
      </c>
      <c r="X44" s="44"/>
      <c r="Y44" s="44">
        <f>W44+1</f>
        <v>93</v>
      </c>
      <c r="Z44" s="44"/>
      <c r="AA44" s="44">
        <f>Y44+1</f>
        <v>94</v>
      </c>
      <c r="AB44" s="44"/>
      <c r="AC44" s="44">
        <f>AA44+1</f>
        <v>95</v>
      </c>
      <c r="AD44" s="44"/>
      <c r="AE44" s="44">
        <f>AC44+1</f>
        <v>96</v>
      </c>
      <c r="AF44" s="44"/>
      <c r="AG44" s="44">
        <f>AE44+1</f>
        <v>97</v>
      </c>
      <c r="AI44" s="44">
        <f>AG44+1</f>
        <v>98</v>
      </c>
      <c r="AJ44" s="44"/>
      <c r="AK44" s="44">
        <f>AI44+1</f>
        <v>99</v>
      </c>
      <c r="AL44" s="44"/>
      <c r="AM44" s="44">
        <f>AK44+1</f>
        <v>100</v>
      </c>
      <c r="AO44" s="44">
        <f>AM44+1</f>
        <v>101</v>
      </c>
      <c r="AP44" s="44"/>
      <c r="AQ44" s="44">
        <f>AO44+1</f>
        <v>102</v>
      </c>
      <c r="AR44" s="44"/>
      <c r="AS44" s="44">
        <f>AQ44+1</f>
        <v>103</v>
      </c>
      <c r="AT44" s="27"/>
    </row>
    <row r="45" spans="2:48" s="49" customFormat="1" ht="15" customHeight="1" x14ac:dyDescent="0.2">
      <c r="B45" s="63"/>
      <c r="C45" s="57" t="s">
        <v>173</v>
      </c>
      <c r="D45" s="57"/>
      <c r="E45" s="57" t="s">
        <v>174</v>
      </c>
      <c r="F45" s="57"/>
      <c r="G45" s="57" t="s">
        <v>153</v>
      </c>
      <c r="H45" s="57"/>
      <c r="I45" s="57" t="s">
        <v>154</v>
      </c>
      <c r="J45" s="57"/>
      <c r="K45" s="57" t="s">
        <v>155</v>
      </c>
      <c r="L45" s="57"/>
      <c r="M45" s="57" t="s">
        <v>175</v>
      </c>
      <c r="N45" s="57"/>
      <c r="O45" s="57" t="s">
        <v>176</v>
      </c>
      <c r="P45" s="57"/>
      <c r="Q45" s="57" t="s">
        <v>177</v>
      </c>
      <c r="R45" s="57"/>
      <c r="S45" s="57" t="s">
        <v>178</v>
      </c>
      <c r="T45" s="57"/>
      <c r="U45" s="57" t="s">
        <v>179</v>
      </c>
      <c r="V45" s="57"/>
      <c r="W45" s="57" t="s">
        <v>135</v>
      </c>
      <c r="X45" s="57"/>
      <c r="Y45" s="57" t="s">
        <v>180</v>
      </c>
      <c r="Z45" s="57"/>
      <c r="AA45" s="57" t="s">
        <v>181</v>
      </c>
      <c r="AB45" s="57"/>
      <c r="AC45" s="57" t="s">
        <v>136</v>
      </c>
      <c r="AD45" s="57"/>
      <c r="AE45" s="57" t="s">
        <v>137</v>
      </c>
      <c r="AF45" s="57"/>
      <c r="AG45" s="57" t="s">
        <v>138</v>
      </c>
      <c r="AH45" s="57"/>
      <c r="AI45" s="57" t="s">
        <v>247</v>
      </c>
      <c r="AJ45" s="57"/>
      <c r="AK45" s="57" t="s">
        <v>11</v>
      </c>
      <c r="AL45" s="57"/>
      <c r="AM45" s="57" t="s">
        <v>68</v>
      </c>
      <c r="AN45" s="57"/>
      <c r="AO45" s="57" t="s">
        <v>148</v>
      </c>
      <c r="AP45" s="57"/>
      <c r="AQ45" s="57" t="s">
        <v>182</v>
      </c>
      <c r="AR45" s="57"/>
      <c r="AS45" s="57" t="s">
        <v>183</v>
      </c>
      <c r="AT45" s="58"/>
    </row>
    <row r="46" spans="2:48" ht="15" customHeight="1" x14ac:dyDescent="0.2">
      <c r="B46" s="53"/>
      <c r="T46" s="15"/>
      <c r="V46" s="15"/>
      <c r="X46" s="15"/>
      <c r="Z46" s="15"/>
      <c r="AB46" s="15"/>
      <c r="AD46" s="15"/>
      <c r="AF46" s="64" t="s">
        <v>119</v>
      </c>
      <c r="AH46" s="15"/>
      <c r="AJ46" s="15"/>
      <c r="AL46" s="64" t="s">
        <v>117</v>
      </c>
      <c r="AN46" s="15"/>
      <c r="AP46" s="15"/>
      <c r="AR46" s="15"/>
      <c r="AT46" s="27"/>
    </row>
    <row r="47" spans="2:48" ht="15" customHeight="1" x14ac:dyDescent="0.2">
      <c r="B47" s="59"/>
      <c r="AT47" s="27"/>
    </row>
    <row r="48" spans="2:48" s="68" customFormat="1" ht="20.25" customHeight="1" x14ac:dyDescent="0.2">
      <c r="B48" s="65"/>
      <c r="C48" s="37">
        <v>3</v>
      </c>
      <c r="D48" s="66">
        <f>VLOOKUP(C45,'Location Summary'!$G$2:$H$604,2,FALSE)</f>
        <v>395</v>
      </c>
      <c r="E48" s="37">
        <v>3</v>
      </c>
      <c r="F48" s="66">
        <f>VLOOKUP(E45,'Location Summary'!$G$2:$H$604,2,FALSE)</f>
        <v>395</v>
      </c>
      <c r="G48" s="37">
        <v>3</v>
      </c>
      <c r="H48" s="66">
        <f>VLOOKUP(G45,'Location Summary'!$G$2:$H$604,2,FALSE)</f>
        <v>425</v>
      </c>
      <c r="I48" s="37">
        <v>3</v>
      </c>
      <c r="J48" s="66">
        <f>VLOOKUP(I45,'Location Summary'!$G$2:$H$604,2,FALSE)</f>
        <v>415</v>
      </c>
      <c r="K48" s="151">
        <v>3</v>
      </c>
      <c r="L48" s="66">
        <f>VLOOKUP(K45,'Location Summary'!$G$2:$H$604,2,FALSE)</f>
        <v>405</v>
      </c>
      <c r="M48" s="151">
        <v>3</v>
      </c>
      <c r="N48" s="66">
        <f>VLOOKUP(M45,'Location Summary'!$G$2:$H$604,2,FALSE)</f>
        <v>435</v>
      </c>
      <c r="O48" s="151">
        <v>3</v>
      </c>
      <c r="P48" s="66">
        <f>VLOOKUP(O45,'Location Summary'!$G$2:$H$604,2,FALSE)</f>
        <v>405</v>
      </c>
      <c r="Q48" s="151">
        <v>3</v>
      </c>
      <c r="R48" s="66">
        <f>VLOOKUP(Q45,'Location Summary'!$G$2:$H$604,2,FALSE)</f>
        <v>435</v>
      </c>
      <c r="S48" s="37">
        <v>3</v>
      </c>
      <c r="T48" s="66">
        <f>VLOOKUP(S45,'Location Summary'!$G$2:$H$604,2,FALSE)</f>
        <v>395</v>
      </c>
      <c r="U48" s="37">
        <v>3</v>
      </c>
      <c r="V48" s="66">
        <f>VLOOKUP(U45,'Location Summary'!$G$2:$H$604,2,FALSE)</f>
        <v>431.548</v>
      </c>
      <c r="W48" s="37">
        <v>3</v>
      </c>
      <c r="X48" s="66">
        <f>VLOOKUP(W45,'Location Summary'!$G$2:$H$604,2,FALSE)</f>
        <v>363.452</v>
      </c>
      <c r="Y48" s="37">
        <v>3</v>
      </c>
      <c r="Z48" s="66">
        <f>VLOOKUP(Y45,'Location Summary'!$G$2:$H$604,2,FALSE)</f>
        <v>295</v>
      </c>
      <c r="AA48" s="37">
        <v>3</v>
      </c>
      <c r="AB48" s="66">
        <f>VLOOKUP(AA45,'Location Summary'!$G$2:$H$604,2,FALSE)</f>
        <v>345.73099999999999</v>
      </c>
      <c r="AC48" s="150">
        <v>3</v>
      </c>
      <c r="AD48" s="66">
        <f>VLOOKUP(AC45,'Location Summary'!$G$2:$H$604,2,FALSE)</f>
        <v>242.893</v>
      </c>
      <c r="AE48" s="150">
        <v>3</v>
      </c>
      <c r="AF48" s="66">
        <f>VLOOKUP(AE45,'Location Summary'!$G$2:$H$604,2,FALSE)</f>
        <v>329.72800000000001</v>
      </c>
      <c r="AG48" s="150">
        <v>3</v>
      </c>
      <c r="AH48" s="66">
        <f>VLOOKUP(AG45,'Location Summary'!$G$2:$H$604,2,FALSE)</f>
        <v>416.87799999999999</v>
      </c>
      <c r="AI48" s="150">
        <v>3</v>
      </c>
      <c r="AJ48" s="66">
        <f>VLOOKUP(AI45,'Location Summary'!$G$2:$H$604,2,FALSE)</f>
        <v>480.26900000000001</v>
      </c>
      <c r="AK48" s="150">
        <v>3</v>
      </c>
      <c r="AL48" s="66">
        <f>VLOOKUP(AK45,'Location Summary'!$G$2:$H$604,2,FALSE)</f>
        <v>223.816</v>
      </c>
      <c r="AM48" s="150">
        <v>3</v>
      </c>
      <c r="AN48" s="66">
        <f>VLOOKUP(AM45,'Location Summary'!$G$2:$H$604,2,FALSE)</f>
        <v>405.91500000000002</v>
      </c>
      <c r="AO48" s="37">
        <v>3</v>
      </c>
      <c r="AP48" s="66">
        <f>VLOOKUP(AO45,'Location Summary'!$G$2:$H$604,2,FALSE)</f>
        <v>405</v>
      </c>
      <c r="AQ48" s="37">
        <v>3</v>
      </c>
      <c r="AR48" s="66">
        <f>VLOOKUP(AQ45,'Location Summary'!$G$2:$H$604,2,FALSE)</f>
        <v>420</v>
      </c>
      <c r="AS48" s="37">
        <v>3</v>
      </c>
      <c r="AT48" s="67">
        <f>VLOOKUP(AS45,'Location Summary'!$G$2:$H$604,2,FALSE)</f>
        <v>415</v>
      </c>
    </row>
    <row r="49" spans="2:48" ht="15" customHeight="1" x14ac:dyDescent="0.2">
      <c r="B49" s="59"/>
      <c r="C49" s="42">
        <v>2</v>
      </c>
      <c r="E49" s="61">
        <v>2</v>
      </c>
      <c r="F49" s="68"/>
      <c r="G49" s="61">
        <v>2</v>
      </c>
      <c r="H49" s="68"/>
      <c r="I49" s="61">
        <v>2</v>
      </c>
      <c r="K49" s="42">
        <v>2</v>
      </c>
      <c r="M49" s="42">
        <v>2</v>
      </c>
      <c r="O49" s="42">
        <v>2</v>
      </c>
      <c r="Q49" s="42">
        <v>2</v>
      </c>
      <c r="S49" s="42">
        <v>2</v>
      </c>
      <c r="U49" s="61">
        <v>2</v>
      </c>
      <c r="W49" s="42">
        <v>2</v>
      </c>
      <c r="Y49" s="61">
        <v>2</v>
      </c>
      <c r="AA49" s="61">
        <v>2</v>
      </c>
      <c r="AC49" s="42">
        <v>2</v>
      </c>
      <c r="AE49" s="42">
        <v>2</v>
      </c>
      <c r="AG49" s="42">
        <v>2</v>
      </c>
      <c r="AI49" s="42">
        <v>2</v>
      </c>
      <c r="AK49" s="42">
        <v>2</v>
      </c>
      <c r="AM49" s="42">
        <v>2</v>
      </c>
      <c r="AO49" s="42">
        <v>2</v>
      </c>
      <c r="AQ49" s="61">
        <v>2</v>
      </c>
      <c r="AS49" s="61">
        <v>2</v>
      </c>
      <c r="AT49" s="27"/>
    </row>
    <row r="50" spans="2:48" s="71" customFormat="1" ht="21" customHeight="1" x14ac:dyDescent="0.2">
      <c r="B50" s="69"/>
      <c r="C50" s="15" t="str">
        <f>VLOOKUP(C45,'Location Summary'!$C$2:$J$604,2,FALSE)</f>
        <v>DA+3</v>
      </c>
      <c r="D50" s="29"/>
      <c r="E50" s="15" t="str">
        <f>VLOOKUP(E45,'Location Summary'!$C$2:$J$604,2,FALSE)</f>
        <v>DA+0</v>
      </c>
      <c r="F50" s="29"/>
      <c r="G50" s="15" t="str">
        <f>VLOOKUP(G45,'Location Summary'!$C$2:$J$604,2,FALSE)</f>
        <v>DA+6</v>
      </c>
      <c r="H50" s="29"/>
      <c r="I50" s="15" t="str">
        <f>VLOOKUP(I45,'Location Summary'!$C$2:$J$604,2,FALSE)</f>
        <v>DA+3</v>
      </c>
      <c r="J50" s="29"/>
      <c r="K50" s="15" t="str">
        <f>VLOOKUP(K45,'Location Summary'!$C$2:$J$604,2,FALSE)</f>
        <v>DA+3</v>
      </c>
      <c r="L50" s="29"/>
      <c r="M50" s="15" t="str">
        <f>VLOOKUP(M45,'Location Summary'!$C$2:$J$604,2,FALSE)</f>
        <v>DA+9</v>
      </c>
      <c r="N50" s="29"/>
      <c r="O50" s="15" t="str">
        <f>VLOOKUP(O45,'Location Summary'!$C$2:$J$604,2,FALSE)</f>
        <v>DA+0</v>
      </c>
      <c r="P50" s="29"/>
      <c r="Q50" s="15" t="str">
        <f>VLOOKUP(Q45,'Location Summary'!$C$2:$J$604,2,FALSE)</f>
        <v>DA+0</v>
      </c>
      <c r="R50" s="29"/>
      <c r="S50" s="15" t="str">
        <f>VLOOKUP(S45,'Location Summary'!$C$2:$J$604,2,FALSE)</f>
        <v>DA+3</v>
      </c>
      <c r="T50" s="43"/>
      <c r="U50" s="15" t="str">
        <f>VLOOKUP(U45,'Location Summary'!$C$2:$J$604,2,FALSE)</f>
        <v>DA+3</v>
      </c>
      <c r="V50" s="43"/>
      <c r="W50" s="15" t="str">
        <f>VLOOKUP(W45,'Location Summary'!$C$2:$J$604,2,FALSE)</f>
        <v>DB1+6</v>
      </c>
      <c r="X50" s="43"/>
      <c r="Y50" s="15" t="str">
        <f>VLOOKUP(Y45,'Location Summary'!$C$2:$J$604,2,FALSE)</f>
        <v>DA+3</v>
      </c>
      <c r="Z50" s="43"/>
      <c r="AA50" s="15" t="str">
        <f>VLOOKUP(AA45,'Location Summary'!$C$2:$J$604,2,FALSE)</f>
        <v>DA+3</v>
      </c>
      <c r="AB50" s="43"/>
      <c r="AC50" s="70" t="str">
        <f>VLOOKUP(AC45,'Location Summary'!$C$2:$J$604,2,FALSE)</f>
        <v>DD45+0</v>
      </c>
      <c r="AD50" s="43"/>
      <c r="AE50" s="15" t="str">
        <f>VLOOKUP(AE45,'Location Summary'!$C$2:$J$604,2,FALSE)</f>
        <v>DB1+9</v>
      </c>
      <c r="AF50" s="43"/>
      <c r="AG50" s="15" t="str">
        <f>VLOOKUP(AG45,'Location Summary'!$C$2:$J$604,2,FALSE)</f>
        <v>DD60+9</v>
      </c>
      <c r="AH50" s="43"/>
      <c r="AI50" s="15" t="str">
        <f>VLOOKUP(AI45,'Location Summary'!$C$2:$J$604,2,FALSE)</f>
        <v>DB1+9</v>
      </c>
      <c r="AJ50" s="43"/>
      <c r="AK50" s="15" t="str">
        <f>VLOOKUP(AK45,'Location Summary'!$C$2:$J$604,2,FALSE)</f>
        <v>DD60+18</v>
      </c>
      <c r="AL50" s="43"/>
      <c r="AM50" s="15" t="str">
        <f>VLOOKUP(AM45,'Location Summary'!$C$2:$J$604,2,FALSE)</f>
        <v>DD60+25</v>
      </c>
      <c r="AN50" s="43"/>
      <c r="AO50" s="15" t="str">
        <f>VLOOKUP(AO45,'Location Summary'!$C$2:$J$604,2,FALSE)</f>
        <v>DA+6</v>
      </c>
      <c r="AP50" s="43"/>
      <c r="AQ50" s="15" t="str">
        <f>VLOOKUP(AQ45,'Location Summary'!$C$2:$J$604,2,FALSE)</f>
        <v>DA+3</v>
      </c>
      <c r="AR50" s="11"/>
      <c r="AS50" s="15" t="str">
        <f>VLOOKUP(AS45,'Location Summary'!$C$2:$J$604,2,FALSE)</f>
        <v>DA+3</v>
      </c>
      <c r="AT50" s="27"/>
    </row>
    <row r="51" spans="2:48" ht="15" customHeight="1" thickBot="1" x14ac:dyDescent="0.25">
      <c r="B51" s="72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  <c r="AC51" s="471" t="s">
        <v>397</v>
      </c>
      <c r="AD51" s="471"/>
      <c r="AE51" s="471"/>
      <c r="AF51" s="73"/>
      <c r="AG51" s="73"/>
      <c r="AH51" s="73"/>
      <c r="AI51" s="74"/>
      <c r="AJ51" s="465" t="s">
        <v>464</v>
      </c>
      <c r="AK51" s="465"/>
      <c r="AL51" s="465"/>
      <c r="AM51" s="73"/>
      <c r="AN51" s="73"/>
      <c r="AO51" s="73"/>
      <c r="AP51" s="73"/>
      <c r="AQ51" s="73"/>
      <c r="AR51" s="73"/>
      <c r="AS51" s="73"/>
      <c r="AT51" s="75"/>
      <c r="AV51" s="52"/>
    </row>
    <row r="52" spans="2:48" ht="15" customHeight="1" x14ac:dyDescent="0.2">
      <c r="B52" s="46"/>
      <c r="C52" s="44">
        <f>AS44+1</f>
        <v>104</v>
      </c>
      <c r="D52" s="25"/>
      <c r="E52" s="44">
        <f>C52+1</f>
        <v>105</v>
      </c>
      <c r="F52" s="44"/>
      <c r="G52" s="44">
        <f>E52+1</f>
        <v>106</v>
      </c>
      <c r="H52" s="44"/>
      <c r="I52" s="44">
        <f>G52+1</f>
        <v>107</v>
      </c>
      <c r="J52" s="44"/>
      <c r="K52" s="44">
        <f>I52+1</f>
        <v>108</v>
      </c>
      <c r="L52" s="44"/>
      <c r="M52" s="44">
        <f>K52+1</f>
        <v>109</v>
      </c>
      <c r="N52" s="44"/>
      <c r="O52" s="44">
        <f>M52+1</f>
        <v>110</v>
      </c>
      <c r="P52" s="44"/>
      <c r="Q52" s="44">
        <f>O52+1</f>
        <v>111</v>
      </c>
      <c r="R52" s="44"/>
      <c r="S52" s="44">
        <f>Q52+1</f>
        <v>112</v>
      </c>
      <c r="T52" s="44"/>
      <c r="U52" s="44">
        <f>S52+1</f>
        <v>113</v>
      </c>
      <c r="V52" s="44"/>
      <c r="W52" s="44">
        <f>U52+1</f>
        <v>114</v>
      </c>
      <c r="X52" s="44"/>
      <c r="Y52" s="44">
        <f>W52+1</f>
        <v>115</v>
      </c>
      <c r="Z52" s="44"/>
      <c r="AA52" s="44">
        <f>Y52+1</f>
        <v>116</v>
      </c>
      <c r="AB52" s="44"/>
      <c r="AC52" s="44">
        <f>AA52+1</f>
        <v>117</v>
      </c>
      <c r="AD52" s="44"/>
      <c r="AE52" s="44">
        <f>AC52+1</f>
        <v>118</v>
      </c>
      <c r="AF52" s="44"/>
      <c r="AG52" s="44">
        <f>AE52+1</f>
        <v>119</v>
      </c>
      <c r="AH52" s="44"/>
      <c r="AI52" s="44">
        <f>AG52+1</f>
        <v>120</v>
      </c>
      <c r="AJ52" s="44"/>
      <c r="AK52" s="44">
        <f>AI52+1</f>
        <v>121</v>
      </c>
      <c r="AL52" s="44"/>
      <c r="AM52" s="44">
        <f>AK52+1</f>
        <v>122</v>
      </c>
      <c r="AO52" s="44">
        <f>AM52+1</f>
        <v>123</v>
      </c>
      <c r="AP52" s="44"/>
      <c r="AQ52" s="44">
        <f>AO52+1</f>
        <v>124</v>
      </c>
      <c r="AR52" s="44"/>
      <c r="AS52" s="44">
        <f>AQ52+1</f>
        <v>125</v>
      </c>
      <c r="AT52" s="27"/>
    </row>
    <row r="53" spans="2:48" s="49" customFormat="1" ht="15" customHeight="1" x14ac:dyDescent="0.2">
      <c r="B53" s="63"/>
      <c r="C53" s="57" t="s">
        <v>184</v>
      </c>
      <c r="D53" s="57"/>
      <c r="E53" s="57" t="s">
        <v>185</v>
      </c>
      <c r="F53" s="57"/>
      <c r="G53" s="57" t="s">
        <v>186</v>
      </c>
      <c r="H53" s="57"/>
      <c r="I53" s="57" t="s">
        <v>187</v>
      </c>
      <c r="J53" s="57"/>
      <c r="K53" s="57" t="s">
        <v>188</v>
      </c>
      <c r="L53" s="57"/>
      <c r="M53" s="57" t="s">
        <v>189</v>
      </c>
      <c r="N53" s="57"/>
      <c r="O53" s="57" t="s">
        <v>190</v>
      </c>
      <c r="P53" s="57"/>
      <c r="Q53" s="57" t="s">
        <v>191</v>
      </c>
      <c r="R53" s="57"/>
      <c r="S53" s="57" t="s">
        <v>192</v>
      </c>
      <c r="T53" s="57"/>
      <c r="U53" s="57" t="s">
        <v>12</v>
      </c>
      <c r="V53" s="11"/>
      <c r="W53" s="57" t="s">
        <v>13</v>
      </c>
      <c r="X53" s="57"/>
      <c r="Y53" s="57" t="s">
        <v>20</v>
      </c>
      <c r="Z53" s="57"/>
      <c r="AA53" s="57" t="s">
        <v>93</v>
      </c>
      <c r="AB53" s="57"/>
      <c r="AC53" s="57" t="s">
        <v>94</v>
      </c>
      <c r="AD53" s="57"/>
      <c r="AE53" s="57" t="s">
        <v>125</v>
      </c>
      <c r="AF53" s="57"/>
      <c r="AG53" s="57" t="s">
        <v>124</v>
      </c>
      <c r="AH53" s="57"/>
      <c r="AI53" s="57" t="s">
        <v>123</v>
      </c>
      <c r="AJ53" s="57"/>
      <c r="AK53" s="57" t="s">
        <v>122</v>
      </c>
      <c r="AL53" s="57"/>
      <c r="AM53" s="57" t="s">
        <v>193</v>
      </c>
      <c r="AN53" s="57"/>
      <c r="AO53" s="57" t="s">
        <v>21</v>
      </c>
      <c r="AP53" s="57"/>
      <c r="AQ53" s="57" t="s">
        <v>22</v>
      </c>
      <c r="AR53" s="57"/>
      <c r="AS53" s="57" t="s">
        <v>75</v>
      </c>
      <c r="AT53" s="58"/>
    </row>
    <row r="54" spans="2:48" ht="15" customHeight="1" x14ac:dyDescent="0.2">
      <c r="B54" s="53"/>
      <c r="T54" s="15"/>
      <c r="V54" s="15"/>
      <c r="X54" s="15"/>
      <c r="Z54" s="15"/>
      <c r="AB54" s="15"/>
      <c r="AD54" s="15"/>
      <c r="AF54" s="15"/>
      <c r="AH54" s="15"/>
      <c r="AJ54" s="15"/>
      <c r="AL54" s="15"/>
      <c r="AN54" s="15"/>
      <c r="AP54" s="15"/>
      <c r="AR54" s="15"/>
      <c r="AT54" s="27"/>
    </row>
    <row r="55" spans="2:48" ht="15" customHeight="1" x14ac:dyDescent="0.2">
      <c r="B55" s="59"/>
      <c r="AT55" s="27"/>
    </row>
    <row r="56" spans="2:48" s="68" customFormat="1" ht="20.25" customHeight="1" x14ac:dyDescent="0.2">
      <c r="B56" s="65"/>
      <c r="C56" s="37">
        <v>3</v>
      </c>
      <c r="D56" s="66">
        <f>VLOOKUP(C53,'Location Summary'!$G$2:$H$604,2,FALSE)</f>
        <v>410</v>
      </c>
      <c r="E56" s="37">
        <v>3</v>
      </c>
      <c r="F56" s="66">
        <f>VLOOKUP(E53,'Location Summary'!$G$2:$H$604,2,FALSE)</f>
        <v>285</v>
      </c>
      <c r="G56" s="37">
        <v>3</v>
      </c>
      <c r="H56" s="66">
        <f>VLOOKUP(G53,'Location Summary'!$G$2:$H$604,2,FALSE)</f>
        <v>355</v>
      </c>
      <c r="I56" s="37">
        <v>3</v>
      </c>
      <c r="J56" s="66">
        <f>VLOOKUP(I53,'Location Summary'!$G$2:$H$604,2,FALSE)</f>
        <v>355</v>
      </c>
      <c r="K56" s="37">
        <v>3</v>
      </c>
      <c r="L56" s="66">
        <f>VLOOKUP(K53,'Location Summary'!$G$2:$H$604,2,FALSE)</f>
        <v>410</v>
      </c>
      <c r="M56" s="37">
        <v>3</v>
      </c>
      <c r="N56" s="66">
        <f>VLOOKUP(M53,'Location Summary'!$G$2:$H$604,2,FALSE)</f>
        <v>430</v>
      </c>
      <c r="O56" s="37">
        <v>3</v>
      </c>
      <c r="P56" s="66">
        <f>VLOOKUP(O53,'Location Summary'!$G$2:$H$604,2,FALSE)</f>
        <v>385</v>
      </c>
      <c r="Q56" s="37">
        <v>3</v>
      </c>
      <c r="R56" s="66">
        <f>VLOOKUP(Q53,'Location Summary'!$G$2:$H$604,2,FALSE)</f>
        <v>455</v>
      </c>
      <c r="S56" s="37">
        <v>3</v>
      </c>
      <c r="T56" s="66">
        <f>VLOOKUP(S53,'Location Summary'!$G$2:$H$604,2,FALSE)</f>
        <v>288.42500000000001</v>
      </c>
      <c r="U56" s="37">
        <v>3</v>
      </c>
      <c r="V56" s="66">
        <f>VLOOKUP(U53,'Location Summary'!$G$2:$H$604,2,FALSE)</f>
        <v>392.69400000000002</v>
      </c>
      <c r="W56" s="37">
        <v>3</v>
      </c>
      <c r="X56" s="66">
        <f>VLOOKUP(W53,'Location Summary'!$G$2:$H$604,2,FALSE)</f>
        <v>398.404</v>
      </c>
      <c r="Y56" s="37">
        <v>3</v>
      </c>
      <c r="Z56" s="66">
        <f>VLOOKUP(Y53,'Location Summary'!$G$2:$H$604,2,FALSE)</f>
        <v>307.59500000000003</v>
      </c>
      <c r="AA56" s="37">
        <v>3</v>
      </c>
      <c r="AB56" s="66">
        <f>VLOOKUP(AA53,'Location Summary'!$G$2:$H$604,2,FALSE)</f>
        <v>390</v>
      </c>
      <c r="AC56" s="37">
        <v>3</v>
      </c>
      <c r="AD56" s="66">
        <f>VLOOKUP(AC53,'Location Summary'!$G$2:$H$604,2,FALSE)</f>
        <v>380</v>
      </c>
      <c r="AE56" s="37">
        <v>3</v>
      </c>
      <c r="AF56" s="66">
        <f>VLOOKUP(AE53,'Location Summary'!$G$2:$H$604,2,FALSE)</f>
        <v>405</v>
      </c>
      <c r="AG56" s="37">
        <v>3</v>
      </c>
      <c r="AH56" s="66">
        <f>VLOOKUP(AG53,'Location Summary'!$G$2:$H$604,2,FALSE)</f>
        <v>335</v>
      </c>
      <c r="AI56" s="37">
        <v>3</v>
      </c>
      <c r="AJ56" s="66">
        <f>VLOOKUP(AI53,'Location Summary'!$G$2:$H$604,2,FALSE)</f>
        <v>425</v>
      </c>
      <c r="AK56" s="37">
        <v>3</v>
      </c>
      <c r="AL56" s="66">
        <f>VLOOKUP(AK53,'Location Summary'!$G$2:$H$604,2,FALSE)</f>
        <v>402</v>
      </c>
      <c r="AM56" s="78">
        <v>3</v>
      </c>
      <c r="AN56" s="66">
        <f>VLOOKUP(AM53,'Location Summary'!$G$2:$H$604,2,FALSE)</f>
        <v>385.43400000000003</v>
      </c>
      <c r="AO56" s="37">
        <v>3</v>
      </c>
      <c r="AP56" s="66">
        <f>VLOOKUP(AO53,'Location Summary'!$G$2:$H$604,2,FALSE)</f>
        <v>279.36</v>
      </c>
      <c r="AQ56" s="37">
        <v>3</v>
      </c>
      <c r="AR56" s="66">
        <f>VLOOKUP(AQ53,'Location Summary'!$G$2:$H$604,2,FALSE)</f>
        <v>388.51499999999999</v>
      </c>
      <c r="AS56" s="37">
        <v>3</v>
      </c>
      <c r="AT56" s="67">
        <f>VLOOKUP(AS53,'Location Summary'!$G$2:$H$604,2,FALSE)</f>
        <v>330</v>
      </c>
    </row>
    <row r="57" spans="2:48" ht="15" customHeight="1" x14ac:dyDescent="0.2">
      <c r="B57" s="59"/>
      <c r="C57" s="20"/>
      <c r="E57" s="20"/>
      <c r="G57" s="76">
        <v>2</v>
      </c>
      <c r="I57" s="42">
        <v>2</v>
      </c>
      <c r="K57" s="42">
        <v>2</v>
      </c>
      <c r="M57" s="42">
        <v>2</v>
      </c>
      <c r="O57" s="42">
        <v>2</v>
      </c>
      <c r="Q57" s="42">
        <v>2</v>
      </c>
      <c r="S57" s="42">
        <v>2</v>
      </c>
      <c r="U57" s="42">
        <v>2</v>
      </c>
      <c r="W57" s="42">
        <v>2</v>
      </c>
      <c r="Y57" s="42">
        <v>2</v>
      </c>
      <c r="AA57" s="42">
        <v>2</v>
      </c>
      <c r="AC57" s="42">
        <v>2</v>
      </c>
      <c r="AE57" s="42">
        <v>2</v>
      </c>
      <c r="AG57" s="42">
        <v>2</v>
      </c>
      <c r="AI57" s="42">
        <v>2</v>
      </c>
      <c r="AK57" s="42">
        <v>2</v>
      </c>
      <c r="AM57" s="42">
        <v>2</v>
      </c>
      <c r="AO57" s="42">
        <v>2</v>
      </c>
      <c r="AQ57" s="42">
        <v>2</v>
      </c>
      <c r="AS57" s="42">
        <v>2</v>
      </c>
      <c r="AT57" s="27"/>
    </row>
    <row r="58" spans="2:48" ht="15" customHeight="1" x14ac:dyDescent="0.2">
      <c r="B58" s="53"/>
      <c r="C58" s="15" t="str">
        <f>VLOOKUP(C53,'Location Summary'!$C$2:$J$604,2,FALSE)</f>
        <v>DA+6</v>
      </c>
      <c r="D58" s="29"/>
      <c r="E58" s="15" t="str">
        <f>VLOOKUP(E53,'Location Summary'!$C$2:$J$604,2,FALSE)</f>
        <v>DA+3</v>
      </c>
      <c r="F58" s="29"/>
      <c r="G58" s="15" t="str">
        <f>VLOOKUP(G53,'Location Summary'!$C$2:$J$604,2,FALSE)</f>
        <v>DA+9</v>
      </c>
      <c r="H58" s="29"/>
      <c r="I58" s="15" t="str">
        <f>VLOOKUP(I53,'Location Summary'!$C$2:$J$604,2,FALSE)</f>
        <v>DA+0</v>
      </c>
      <c r="J58" s="29"/>
      <c r="K58" s="15" t="str">
        <f>VLOOKUP(K53,'Location Summary'!$C$2:$J$604,2,FALSE)</f>
        <v>DA+1.5</v>
      </c>
      <c r="L58" s="29"/>
      <c r="M58" s="15" t="str">
        <f>VLOOKUP(M53,'Location Summary'!$C$2:$J$604,2,FALSE)</f>
        <v>DA+0</v>
      </c>
      <c r="N58" s="29"/>
      <c r="O58" s="15" t="str">
        <f>VLOOKUP(O53,'Location Summary'!$C$2:$J$604,2,FALSE)</f>
        <v>DA-1.5</v>
      </c>
      <c r="P58" s="29"/>
      <c r="Q58" s="15" t="str">
        <f>VLOOKUP(Q53,'Location Summary'!$C$2:$J$604,2,FALSE)</f>
        <v>DA+0</v>
      </c>
      <c r="R58" s="29"/>
      <c r="S58" s="15" t="str">
        <f>VLOOKUP(S53,'Location Summary'!$C$2:$J$604,2,FALSE)</f>
        <v>DA+6</v>
      </c>
      <c r="T58" s="43"/>
      <c r="U58" s="15" t="str">
        <f>VLOOKUP(U53,'Location Summary'!$C$2:$J$604,2,FALSE)</f>
        <v>DC2+0</v>
      </c>
      <c r="V58" s="43"/>
      <c r="W58" s="15" t="str">
        <f>VLOOKUP(W53,'Location Summary'!$C$2:$J$604,2,FALSE)</f>
        <v>DC1+3</v>
      </c>
      <c r="X58" s="43"/>
      <c r="Y58" s="15" t="str">
        <f>VLOOKUP(Y53,'Location Summary'!$C$2:$J$604,2,FALSE)</f>
        <v>DB2+6</v>
      </c>
      <c r="Z58" s="43"/>
      <c r="AA58" s="15" t="str">
        <f>VLOOKUP(AA53,'Location Summary'!$C$2:$J$604,2,FALSE)</f>
        <v>DA+3</v>
      </c>
      <c r="AB58" s="43"/>
      <c r="AC58" s="15" t="str">
        <f>VLOOKUP(AC53,'Location Summary'!$C$2:$J$604,2,FALSE)</f>
        <v>DA+1.5</v>
      </c>
      <c r="AD58" s="43"/>
      <c r="AE58" s="15" t="str">
        <f>VLOOKUP(AE53,'Location Summary'!$C$2:$J$604,2,FALSE)</f>
        <v>DA+6</v>
      </c>
      <c r="AF58" s="43"/>
      <c r="AG58" s="15" t="str">
        <f>VLOOKUP(AG53,'Location Summary'!$C$2:$J$604,2,FALSE)</f>
        <v>DA-3</v>
      </c>
      <c r="AH58" s="43"/>
      <c r="AI58" s="15" t="str">
        <f>VLOOKUP(AI53,'Location Summary'!$C$2:$J$604,2,FALSE)</f>
        <v>DA+0</v>
      </c>
      <c r="AJ58" s="43"/>
      <c r="AK58" s="15" t="str">
        <f>VLOOKUP(AK53,'Location Summary'!$C$2:$J$604,2,FALSE)</f>
        <v>DA+9</v>
      </c>
      <c r="AL58" s="43"/>
      <c r="AM58" s="15" t="str">
        <f>VLOOKUP(AM53,'Location Summary'!$C$2:$J$604,2,FALSE)</f>
        <v>DA+1.5</v>
      </c>
      <c r="AN58" s="43"/>
      <c r="AO58" s="70" t="str">
        <f>VLOOKUP(AO53,'Location Summary'!$C$2:$J$604,2,FALSE)</f>
        <v>DD60+3</v>
      </c>
      <c r="AP58" s="43"/>
      <c r="AQ58" s="77" t="str">
        <f>VLOOKUP(AQ53,'Location Summary'!$C$2:$J$604,2,FALSE)</f>
        <v>DD60+3</v>
      </c>
      <c r="AS58" s="15" t="str">
        <f>VLOOKUP(AS53,'Location Summary'!$C$2:$J$604,2,FALSE)</f>
        <v>DA-3</v>
      </c>
      <c r="AT58" s="27"/>
    </row>
    <row r="59" spans="2:48" ht="15" customHeight="1" x14ac:dyDescent="0.2">
      <c r="B59" s="53"/>
      <c r="C59" s="15"/>
      <c r="D59" s="15"/>
      <c r="E59" s="15"/>
      <c r="F59" s="15"/>
      <c r="G59" s="15"/>
      <c r="H59" s="15"/>
      <c r="I59" s="15"/>
      <c r="J59" s="15"/>
      <c r="K59" s="467" t="s">
        <v>259</v>
      </c>
      <c r="L59" s="467"/>
      <c r="M59" s="467"/>
      <c r="N59" s="475" t="s">
        <v>540</v>
      </c>
      <c r="O59" s="475"/>
      <c r="P59" s="475"/>
      <c r="Q59" s="475"/>
      <c r="R59" s="475"/>
      <c r="S59" s="475"/>
      <c r="T59" s="475"/>
      <c r="U59" s="475"/>
      <c r="V59" s="475"/>
      <c r="W59" s="47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43"/>
      <c r="AI59" s="15"/>
      <c r="AJ59" s="15"/>
      <c r="AK59" s="15"/>
      <c r="AL59" s="15"/>
      <c r="AM59" s="15"/>
      <c r="AN59" s="467" t="s">
        <v>149</v>
      </c>
      <c r="AO59" s="467"/>
      <c r="AP59" s="467"/>
      <c r="AQ59" s="467"/>
      <c r="AR59" s="15"/>
      <c r="AS59" s="15"/>
      <c r="AT59" s="27"/>
      <c r="AV59" s="52"/>
    </row>
    <row r="60" spans="2:48" ht="15" customHeight="1" x14ac:dyDescent="0.2">
      <c r="B60" s="46"/>
      <c r="C60" s="44">
        <f>AS52+1</f>
        <v>126</v>
      </c>
      <c r="D60" s="25"/>
      <c r="E60" s="44">
        <f>C60+1</f>
        <v>127</v>
      </c>
      <c r="F60" s="44"/>
      <c r="G60" s="44">
        <f>E60+1</f>
        <v>128</v>
      </c>
      <c r="H60" s="44"/>
      <c r="I60" s="44">
        <f>G60+1</f>
        <v>129</v>
      </c>
      <c r="J60" s="44"/>
      <c r="K60" s="44">
        <f>I60+1</f>
        <v>130</v>
      </c>
      <c r="L60" s="44"/>
      <c r="M60" s="44">
        <f>K60+1</f>
        <v>131</v>
      </c>
      <c r="N60" s="44"/>
      <c r="O60" s="44">
        <f>M60+1</f>
        <v>132</v>
      </c>
      <c r="P60" s="44"/>
      <c r="Q60" s="44">
        <f>O60+1</f>
        <v>133</v>
      </c>
      <c r="R60" s="44"/>
      <c r="S60" s="44">
        <f>Q60+1</f>
        <v>134</v>
      </c>
      <c r="T60" s="44"/>
      <c r="U60" s="44">
        <f>S60+1</f>
        <v>135</v>
      </c>
      <c r="V60" s="44"/>
      <c r="W60" s="44">
        <f>U60+1</f>
        <v>136</v>
      </c>
      <c r="X60" s="44"/>
      <c r="Y60" s="44">
        <f>W60+1</f>
        <v>137</v>
      </c>
      <c r="Z60" s="44"/>
      <c r="AA60" s="44">
        <f>Y60+1</f>
        <v>138</v>
      </c>
      <c r="AB60" s="44"/>
      <c r="AC60" s="44">
        <f>AA60+1</f>
        <v>139</v>
      </c>
      <c r="AD60" s="44"/>
      <c r="AE60" s="44">
        <f>AC60+1</f>
        <v>140</v>
      </c>
      <c r="AF60" s="44"/>
      <c r="AG60" s="44">
        <f>AE60+1</f>
        <v>141</v>
      </c>
      <c r="AH60" s="44"/>
      <c r="AI60" s="44">
        <f>AG60+1</f>
        <v>142</v>
      </c>
      <c r="AJ60" s="44"/>
      <c r="AK60" s="44">
        <f>AI60+1</f>
        <v>143</v>
      </c>
      <c r="AL60" s="44"/>
      <c r="AM60" s="44">
        <f>AK60+1</f>
        <v>144</v>
      </c>
      <c r="AO60" s="44">
        <f>AM60+1</f>
        <v>145</v>
      </c>
      <c r="AP60" s="44"/>
      <c r="AQ60" s="44">
        <f>AO60+1</f>
        <v>146</v>
      </c>
      <c r="AR60" s="44"/>
      <c r="AS60" s="44">
        <f>AQ60+1</f>
        <v>147</v>
      </c>
      <c r="AT60" s="27"/>
    </row>
    <row r="61" spans="2:48" s="57" customFormat="1" ht="15" customHeight="1" x14ac:dyDescent="0.2">
      <c r="B61" s="47"/>
      <c r="C61" s="57" t="s">
        <v>76</v>
      </c>
      <c r="E61" s="57" t="s">
        <v>77</v>
      </c>
      <c r="G61" s="57" t="s">
        <v>78</v>
      </c>
      <c r="I61" s="57" t="s">
        <v>194</v>
      </c>
      <c r="K61" s="57" t="s">
        <v>195</v>
      </c>
      <c r="M61" s="57" t="s">
        <v>23</v>
      </c>
      <c r="O61" s="57" t="s">
        <v>80</v>
      </c>
      <c r="Q61" s="57" t="s">
        <v>81</v>
      </c>
      <c r="S61" s="57" t="s">
        <v>82</v>
      </c>
      <c r="U61" s="57" t="s">
        <v>83</v>
      </c>
      <c r="W61" s="57" t="s">
        <v>196</v>
      </c>
      <c r="Y61" s="57" t="s">
        <v>24</v>
      </c>
      <c r="AA61" s="57" t="s">
        <v>25</v>
      </c>
      <c r="AC61" s="57" t="s">
        <v>395</v>
      </c>
      <c r="AE61" s="57" t="s">
        <v>26</v>
      </c>
      <c r="AG61" s="57" t="s">
        <v>27</v>
      </c>
      <c r="AI61" s="57" t="s">
        <v>28</v>
      </c>
      <c r="AK61" s="57" t="s">
        <v>29</v>
      </c>
      <c r="AM61" s="57" t="s">
        <v>30</v>
      </c>
      <c r="AO61" s="57" t="s">
        <v>31</v>
      </c>
      <c r="AQ61" s="57" t="s">
        <v>57</v>
      </c>
      <c r="AS61" s="57" t="s">
        <v>59</v>
      </c>
      <c r="AT61" s="58"/>
    </row>
    <row r="62" spans="2:48" ht="15" customHeight="1" x14ac:dyDescent="0.2">
      <c r="B62" s="79"/>
      <c r="T62" s="15"/>
      <c r="V62" s="15"/>
      <c r="X62" s="15"/>
      <c r="Z62" s="64" t="s">
        <v>118</v>
      </c>
      <c r="AB62" s="15"/>
      <c r="AD62" s="15"/>
      <c r="AF62" s="64" t="s">
        <v>117</v>
      </c>
      <c r="AH62" s="15"/>
      <c r="AJ62" s="64" t="s">
        <v>396</v>
      </c>
      <c r="AL62" s="15"/>
      <c r="AN62" s="15"/>
      <c r="AP62" s="15"/>
      <c r="AR62" s="15"/>
      <c r="AT62" s="27"/>
    </row>
    <row r="63" spans="2:48" ht="15" customHeight="1" x14ac:dyDescent="0.2">
      <c r="B63" s="59"/>
      <c r="AT63" s="27"/>
    </row>
    <row r="64" spans="2:48" s="68" customFormat="1" ht="20.25" customHeight="1" x14ac:dyDescent="0.2">
      <c r="B64" s="59"/>
      <c r="C64" s="151">
        <v>3</v>
      </c>
      <c r="D64" s="38">
        <f>VLOOKUP(C61,'Location Summary'!$G$2:$H$604,2,FALSE)</f>
        <v>340</v>
      </c>
      <c r="E64" s="151">
        <v>3</v>
      </c>
      <c r="F64" s="38">
        <f>VLOOKUP(E61,'Location Summary'!$G$2:$H$604,2,FALSE)</f>
        <v>420</v>
      </c>
      <c r="G64" s="151">
        <v>3</v>
      </c>
      <c r="H64" s="38">
        <f>VLOOKUP(G61,'Location Summary'!$G$2:$H$604,2,FALSE)</f>
        <v>375</v>
      </c>
      <c r="I64" s="151">
        <v>3</v>
      </c>
      <c r="J64" s="38">
        <f>VLOOKUP(I61,'Location Summary'!$G$2:$H$604,2,FALSE)</f>
        <v>355</v>
      </c>
      <c r="K64" s="151">
        <v>3</v>
      </c>
      <c r="L64" s="38">
        <f>VLOOKUP(K61,'Location Summary'!$G$2:$H$604,2,FALSE)</f>
        <v>341.65199999999999</v>
      </c>
      <c r="M64" s="151">
        <v>3</v>
      </c>
      <c r="N64" s="38">
        <f>VLOOKUP(M61,'Location Summary'!$G$2:$H$604,2,FALSE)</f>
        <v>326.34800000000001</v>
      </c>
      <c r="O64" s="151">
        <v>3</v>
      </c>
      <c r="P64" s="38">
        <f>VLOOKUP(O61,'Location Summary'!$G$2:$H$604,2,FALSE)</f>
        <v>427</v>
      </c>
      <c r="Q64" s="151">
        <v>3</v>
      </c>
      <c r="R64" s="38">
        <f>VLOOKUP(Q61,'Location Summary'!$G$2:$H$604,2,FALSE)</f>
        <v>410</v>
      </c>
      <c r="S64" s="151">
        <v>3</v>
      </c>
      <c r="T64" s="38">
        <f>VLOOKUP(S61,'Location Summary'!$G$2:$H$604,2,FALSE)</f>
        <v>405</v>
      </c>
      <c r="U64" s="151">
        <v>3</v>
      </c>
      <c r="V64" s="38">
        <f>VLOOKUP(U61,'Location Summary'!$G$2:$H$604,2,FALSE)</f>
        <v>300</v>
      </c>
      <c r="W64" s="151">
        <v>3</v>
      </c>
      <c r="X64" s="38">
        <f>VLOOKUP(W61,'Location Summary'!$G$2:$H$604,2,FALSE)</f>
        <v>415.18700000000001</v>
      </c>
      <c r="Y64" s="37">
        <v>3</v>
      </c>
      <c r="Z64" s="38">
        <f>VLOOKUP(Y61,'Location Summary'!$G$2:$H$604,2,FALSE)</f>
        <v>259.048</v>
      </c>
      <c r="AA64" s="37">
        <v>3</v>
      </c>
      <c r="AB64" s="38">
        <f>VLOOKUP(AA61,'Location Summary'!$G$2:$H$604,2,FALSE)</f>
        <v>440.45499999999998</v>
      </c>
      <c r="AC64" s="37">
        <v>3</v>
      </c>
      <c r="AD64" s="38">
        <f>VLOOKUP(AC61,'Location Summary'!$G$2:$H$604,2,FALSE)</f>
        <v>496.685</v>
      </c>
      <c r="AE64" s="37">
        <v>3</v>
      </c>
      <c r="AF64" s="38">
        <f>VLOOKUP(AE61,'Location Summary'!$G$2:$H$604,2,FALSE)</f>
        <v>244.029</v>
      </c>
      <c r="AG64" s="37">
        <v>3</v>
      </c>
      <c r="AH64" s="38">
        <f>VLOOKUP(AG61,'Location Summary'!$G$2:$H$604,2,FALSE)</f>
        <v>237.428</v>
      </c>
      <c r="AI64" s="37">
        <v>3</v>
      </c>
      <c r="AJ64" s="38">
        <f>VLOOKUP(AI61,'Location Summary'!$G$2:$H$604,2,FALSE)</f>
        <v>203.47900000000001</v>
      </c>
      <c r="AK64" s="37">
        <v>3</v>
      </c>
      <c r="AL64" s="38">
        <f>VLOOKUP(AK61,'Location Summary'!$G$2:$H$604,2,FALSE)</f>
        <v>453.68799999999999</v>
      </c>
      <c r="AM64" s="37">
        <v>3</v>
      </c>
      <c r="AN64" s="38">
        <f>VLOOKUP(AM61,'Location Summary'!$G$2:$H$604,2,FALSE)</f>
        <v>345</v>
      </c>
      <c r="AO64" s="37">
        <v>3</v>
      </c>
      <c r="AP64" s="38">
        <f>VLOOKUP(AO61,'Location Summary'!$G$2:$H$604,2,FALSE)</f>
        <v>360</v>
      </c>
      <c r="AQ64" s="37">
        <v>3</v>
      </c>
      <c r="AR64" s="38">
        <f>VLOOKUP(AQ61,'Location Summary'!$G$2:$H$604,2,FALSE)</f>
        <v>410</v>
      </c>
      <c r="AS64" s="37">
        <v>3</v>
      </c>
      <c r="AT64" s="39">
        <f>VLOOKUP(AS61,'Location Summary'!$G$2:$H$604,2,FALSE)</f>
        <v>350</v>
      </c>
    </row>
    <row r="65" spans="2:48" s="68" customFormat="1" ht="15" customHeight="1" x14ac:dyDescent="0.2">
      <c r="B65" s="65"/>
      <c r="C65" s="42">
        <v>2</v>
      </c>
      <c r="D65" s="11"/>
      <c r="E65" s="42">
        <v>2</v>
      </c>
      <c r="F65" s="11"/>
      <c r="G65" s="42">
        <v>2</v>
      </c>
      <c r="H65" s="11"/>
      <c r="I65" s="42">
        <v>2</v>
      </c>
      <c r="J65" s="11"/>
      <c r="K65" s="42">
        <v>2</v>
      </c>
      <c r="L65" s="11"/>
      <c r="M65" s="42">
        <v>2</v>
      </c>
      <c r="N65" s="11"/>
      <c r="O65" s="42">
        <v>2</v>
      </c>
      <c r="P65" s="11"/>
      <c r="Q65" s="42">
        <v>2</v>
      </c>
      <c r="R65" s="11"/>
      <c r="S65" s="42">
        <v>2</v>
      </c>
      <c r="T65" s="11"/>
      <c r="U65" s="42">
        <v>2</v>
      </c>
      <c r="V65" s="11"/>
      <c r="W65" s="42">
        <v>2</v>
      </c>
      <c r="X65" s="11"/>
      <c r="Y65" s="42">
        <v>2</v>
      </c>
      <c r="Z65" s="11"/>
      <c r="AA65" s="42">
        <v>2</v>
      </c>
      <c r="AB65" s="11"/>
      <c r="AC65" s="42">
        <v>2</v>
      </c>
      <c r="AD65" s="11"/>
      <c r="AE65" s="42">
        <v>2</v>
      </c>
      <c r="AF65" s="11"/>
      <c r="AG65" s="42">
        <v>2</v>
      </c>
      <c r="AH65" s="11"/>
      <c r="AI65" s="42">
        <v>2</v>
      </c>
      <c r="AJ65" s="11"/>
      <c r="AK65" s="42">
        <v>2</v>
      </c>
      <c r="AL65" s="11"/>
      <c r="AM65" s="42">
        <v>2</v>
      </c>
      <c r="AN65" s="11"/>
      <c r="AO65" s="42">
        <v>2</v>
      </c>
      <c r="AP65" s="11"/>
      <c r="AQ65" s="42">
        <v>2</v>
      </c>
      <c r="AR65" s="11"/>
      <c r="AS65" s="42">
        <v>2</v>
      </c>
      <c r="AT65" s="27"/>
    </row>
    <row r="66" spans="2:48" ht="15" customHeight="1" x14ac:dyDescent="0.2">
      <c r="B66" s="53"/>
      <c r="C66" s="15" t="str">
        <f>VLOOKUP(C61,'Location Summary'!$C$2:$J$604,2,FALSE)</f>
        <v>DA-3</v>
      </c>
      <c r="D66" s="29"/>
      <c r="E66" s="15" t="str">
        <f>VLOOKUP(E61,'Location Summary'!$C$2:$J$604,2,FALSE)</f>
        <v>DA+1.5</v>
      </c>
      <c r="F66" s="29"/>
      <c r="G66" s="15" t="str">
        <f>VLOOKUP(G61,'Location Summary'!$C$2:$J$604,2,FALSE)</f>
        <v>DA+3</v>
      </c>
      <c r="H66" s="29"/>
      <c r="I66" s="15" t="str">
        <f>VLOOKUP(I61,'Location Summary'!$C$2:$J$604,2,FALSE)</f>
        <v>DA+0</v>
      </c>
      <c r="J66" s="29"/>
      <c r="K66" s="15" t="str">
        <f>VLOOKUP(K61,'Location Summary'!$C$2:$J$604,2,FALSE)</f>
        <v>DA-3</v>
      </c>
      <c r="L66" s="29"/>
      <c r="M66" s="15" t="str">
        <f>VLOOKUP(M61,'Location Summary'!$C$2:$J$604,2,FALSE)</f>
        <v>DB1+0</v>
      </c>
      <c r="N66" s="29"/>
      <c r="O66" s="15" t="str">
        <f>VLOOKUP(O61,'Location Summary'!$C$2:$J$604,2,FALSE)</f>
        <v>DA+0</v>
      </c>
      <c r="P66" s="29"/>
      <c r="Q66" s="15" t="str">
        <f>VLOOKUP(Q61,'Location Summary'!$C$2:$J$604,2,FALSE)</f>
        <v>DA+6</v>
      </c>
      <c r="R66" s="29"/>
      <c r="S66" s="15" t="str">
        <f>VLOOKUP(S61,'Location Summary'!$C$2:$J$604,2,FALSE)</f>
        <v>DA+6</v>
      </c>
      <c r="T66" s="43"/>
      <c r="U66" s="15" t="str">
        <f>VLOOKUP(U61,'Location Summary'!$C$2:$J$604,2,FALSE)</f>
        <v>DA+0</v>
      </c>
      <c r="V66" s="43"/>
      <c r="W66" s="15" t="str">
        <f>VLOOKUP(W61,'Location Summary'!$C$2:$J$604,2,FALSE)</f>
        <v>DA+0</v>
      </c>
      <c r="X66" s="43"/>
      <c r="Y66" s="15" t="str">
        <f>VLOOKUP(Y61,'Location Summary'!$C$2:$J$604,2,FALSE)</f>
        <v>DC2+15</v>
      </c>
      <c r="Z66" s="43"/>
      <c r="AA66" s="15" t="str">
        <f>VLOOKUP(AA61,'Location Summary'!$C$2:$J$604,2,FALSE)</f>
        <v>DB2+9</v>
      </c>
      <c r="AB66" s="43"/>
      <c r="AC66" s="15" t="str">
        <f>VLOOKUP(AC61,'Location Summary'!$C$2:$J$604,2,FALSE)</f>
        <v>DB1+9</v>
      </c>
      <c r="AD66" s="43"/>
      <c r="AE66" s="15" t="str">
        <f>VLOOKUP(AE61,'Location Summary'!$C$2:$J$604,2,FALSE)</f>
        <v>DD60+18</v>
      </c>
      <c r="AF66" s="43"/>
      <c r="AG66" s="15" t="str">
        <f>VLOOKUP(AG61,'Location Summary'!$C$2:$J$604,2,FALSE)</f>
        <v>DD60+18</v>
      </c>
      <c r="AH66" s="43"/>
      <c r="AI66" s="15" t="str">
        <f>VLOOKUP(AI61,'Location Summary'!$C$2:$J$604,2,FALSE)</f>
        <v>DD60+35</v>
      </c>
      <c r="AJ66" s="43"/>
      <c r="AK66" s="15" t="str">
        <f>VLOOKUP(AK61,'Location Summary'!$C$2:$J$604,2,FALSE)</f>
        <v>DD60+35</v>
      </c>
      <c r="AL66" s="43"/>
      <c r="AM66" s="15" t="str">
        <f>VLOOKUP(AM61,'Location Summary'!$C$2:$J$604,2,FALSE)</f>
        <v>DA+9</v>
      </c>
      <c r="AN66" s="43"/>
      <c r="AO66" s="15" t="str">
        <f>VLOOKUP(AO61,'Location Summary'!$C$2:$J$604,2,FALSE)</f>
        <v>DA-1.5</v>
      </c>
      <c r="AP66" s="43"/>
      <c r="AQ66" s="15" t="str">
        <f>VLOOKUP(AQ61,'Location Summary'!$C$2:$J$604,2,FALSE)</f>
        <v>DA+1.5</v>
      </c>
      <c r="AS66" s="15" t="str">
        <f>VLOOKUP(AS61,'Location Summary'!$C$2:$J$604,2,FALSE)</f>
        <v>DA+1.5</v>
      </c>
      <c r="AT66" s="27"/>
    </row>
    <row r="67" spans="2:48" ht="15" customHeight="1" x14ac:dyDescent="0.2">
      <c r="B67" s="80"/>
      <c r="C67" s="15"/>
      <c r="D67" s="15"/>
      <c r="E67" s="190"/>
      <c r="F67" s="190"/>
      <c r="G67" s="189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5"/>
      <c r="S67" s="64" t="s">
        <v>540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27"/>
      <c r="AV67" s="52"/>
    </row>
    <row r="68" spans="2:48" ht="15" customHeight="1" x14ac:dyDescent="0.2">
      <c r="B68" s="46"/>
      <c r="C68" s="44">
        <f>AS60+1</f>
        <v>148</v>
      </c>
      <c r="D68" s="25"/>
      <c r="E68" s="44">
        <f>C68+1</f>
        <v>149</v>
      </c>
      <c r="F68" s="44"/>
      <c r="G68" s="44">
        <f>E68+1</f>
        <v>150</v>
      </c>
      <c r="H68" s="44"/>
      <c r="I68" s="44">
        <f>G68+1</f>
        <v>151</v>
      </c>
      <c r="J68" s="44"/>
      <c r="K68" s="44">
        <f>I68+1</f>
        <v>152</v>
      </c>
      <c r="L68" s="44"/>
      <c r="M68" s="44">
        <f>K68+1</f>
        <v>153</v>
      </c>
      <c r="N68" s="44"/>
      <c r="O68" s="44">
        <f>M68+1</f>
        <v>154</v>
      </c>
      <c r="P68" s="44"/>
      <c r="Q68" s="44">
        <f>O68+1</f>
        <v>155</v>
      </c>
      <c r="R68" s="44"/>
      <c r="S68" s="44">
        <f>Q68+1</f>
        <v>156</v>
      </c>
      <c r="T68" s="44"/>
      <c r="U68" s="44">
        <f>S68+1</f>
        <v>157</v>
      </c>
      <c r="V68" s="44"/>
      <c r="W68" s="44">
        <f>U68+1</f>
        <v>158</v>
      </c>
      <c r="X68" s="44"/>
      <c r="Y68" s="44">
        <f>W68+1</f>
        <v>159</v>
      </c>
      <c r="Z68" s="44"/>
      <c r="AA68" s="44">
        <f>Y68+1</f>
        <v>160</v>
      </c>
      <c r="AB68" s="44"/>
      <c r="AC68" s="44">
        <f>AA68+1</f>
        <v>161</v>
      </c>
      <c r="AD68" s="44"/>
      <c r="AE68" s="44">
        <f>AC68+1</f>
        <v>162</v>
      </c>
      <c r="AF68" s="44"/>
      <c r="AG68" s="44">
        <f>AE68+1</f>
        <v>163</v>
      </c>
      <c r="AH68" s="44"/>
      <c r="AI68" s="44">
        <f>AG68+1</f>
        <v>164</v>
      </c>
      <c r="AJ68" s="44"/>
      <c r="AK68" s="44">
        <f>AI68+1</f>
        <v>165</v>
      </c>
      <c r="AL68" s="44"/>
      <c r="AM68" s="44">
        <f>AK68+1</f>
        <v>166</v>
      </c>
      <c r="AN68" s="15"/>
      <c r="AO68" s="44">
        <f>AM68+1</f>
        <v>167</v>
      </c>
      <c r="AP68" s="44"/>
      <c r="AQ68" s="44">
        <f>AO68+1</f>
        <v>168</v>
      </c>
      <c r="AR68" s="44"/>
      <c r="AS68" s="44">
        <f>AQ68+1</f>
        <v>169</v>
      </c>
      <c r="AT68" s="27"/>
    </row>
    <row r="69" spans="2:48" s="57" customFormat="1" ht="15" customHeight="1" x14ac:dyDescent="0.2">
      <c r="B69" s="47"/>
      <c r="C69" s="57" t="s">
        <v>60</v>
      </c>
      <c r="E69" s="57" t="s">
        <v>63</v>
      </c>
      <c r="G69" s="57" t="s">
        <v>32</v>
      </c>
      <c r="I69" s="57" t="s">
        <v>33</v>
      </c>
      <c r="K69" s="57" t="s">
        <v>199</v>
      </c>
      <c r="M69" s="57" t="s">
        <v>200</v>
      </c>
      <c r="O69" s="57" t="s">
        <v>201</v>
      </c>
      <c r="Q69" s="57" t="s">
        <v>202</v>
      </c>
      <c r="S69" s="57" t="s">
        <v>203</v>
      </c>
      <c r="U69" s="57" t="s">
        <v>426</v>
      </c>
      <c r="W69" s="57" t="s">
        <v>427</v>
      </c>
      <c r="Y69" s="57" t="s">
        <v>428</v>
      </c>
      <c r="AA69" s="57" t="s">
        <v>429</v>
      </c>
      <c r="AC69" s="57" t="s">
        <v>430</v>
      </c>
      <c r="AE69" s="57" t="s">
        <v>431</v>
      </c>
      <c r="AG69" s="57" t="s">
        <v>432</v>
      </c>
      <c r="AI69" s="57" t="s">
        <v>34</v>
      </c>
      <c r="AK69" s="57" t="s">
        <v>15</v>
      </c>
      <c r="AM69" s="57" t="s">
        <v>204</v>
      </c>
      <c r="AN69" s="15"/>
      <c r="AO69" s="57" t="s">
        <v>205</v>
      </c>
      <c r="AQ69" s="57" t="s">
        <v>206</v>
      </c>
      <c r="AS69" s="57" t="s">
        <v>207</v>
      </c>
      <c r="AT69" s="58"/>
    </row>
    <row r="70" spans="2:48" ht="15" customHeight="1" x14ac:dyDescent="0.2">
      <c r="B70" s="53"/>
      <c r="D70" s="57"/>
      <c r="T70" s="15"/>
      <c r="V70" s="15"/>
      <c r="X70" s="15"/>
      <c r="Z70" s="15"/>
      <c r="AB70" s="15"/>
      <c r="AD70" s="15"/>
      <c r="AF70" s="15"/>
      <c r="AH70" s="15"/>
      <c r="AJ70" s="15"/>
      <c r="AL70" s="15"/>
      <c r="AN70" s="15"/>
      <c r="AP70" s="15"/>
      <c r="AR70" s="15"/>
      <c r="AT70" s="27"/>
    </row>
    <row r="71" spans="2:48" ht="15" customHeight="1" x14ac:dyDescent="0.2">
      <c r="B71" s="59"/>
      <c r="AT71" s="27"/>
    </row>
    <row r="72" spans="2:48" s="68" customFormat="1" ht="20.25" customHeight="1" x14ac:dyDescent="0.2">
      <c r="B72" s="59"/>
      <c r="C72" s="37">
        <v>3</v>
      </c>
      <c r="D72" s="38">
        <f>VLOOKUP(C69,'Location Summary'!$G$2:$H$604,2,FALSE)</f>
        <v>355</v>
      </c>
      <c r="E72" s="37">
        <v>3</v>
      </c>
      <c r="F72" s="38">
        <f>VLOOKUP(E69,'Location Summary'!$G$2:$H$604,2,FALSE)</f>
        <v>274.58699999999999</v>
      </c>
      <c r="G72" s="37">
        <v>3</v>
      </c>
      <c r="H72" s="38">
        <f>VLOOKUP(G69,'Location Summary'!$G$2:$H$604,2,FALSE)</f>
        <v>211.209</v>
      </c>
      <c r="I72" s="37">
        <v>3</v>
      </c>
      <c r="J72" s="38">
        <f>VLOOKUP(I69,'Location Summary'!$G$2:$H$604,2,FALSE)</f>
        <v>384.20400000000001</v>
      </c>
      <c r="K72" s="37">
        <v>3</v>
      </c>
      <c r="L72" s="38">
        <f>VLOOKUP(K69,'Location Summary'!$G$2:$H$604,2,FALSE)</f>
        <v>430</v>
      </c>
      <c r="M72" s="37">
        <v>3</v>
      </c>
      <c r="N72" s="38">
        <f>VLOOKUP(M69,'Location Summary'!$G$2:$H$604,2,FALSE)</f>
        <v>370</v>
      </c>
      <c r="O72" s="37">
        <v>3</v>
      </c>
      <c r="P72" s="38">
        <f>VLOOKUP(O69,'Location Summary'!$G$2:$H$604,2,FALSE)</f>
        <v>390</v>
      </c>
      <c r="Q72" s="37">
        <v>3</v>
      </c>
      <c r="R72" s="38">
        <f>VLOOKUP(Q69,'Location Summary'!$G$2:$H$604,2,FALSE)</f>
        <v>435</v>
      </c>
      <c r="S72" s="37">
        <v>3</v>
      </c>
      <c r="T72" s="38">
        <f>VLOOKUP(S69,'Location Summary'!$G$2:$H$604,2,FALSE)</f>
        <v>370</v>
      </c>
      <c r="U72" s="37">
        <v>3</v>
      </c>
      <c r="V72" s="38">
        <f>VLOOKUP(U69,'Location Summary'!$G$2:$H$604,2,FALSE)</f>
        <v>455</v>
      </c>
      <c r="W72" s="37">
        <v>3</v>
      </c>
      <c r="X72" s="38">
        <f>VLOOKUP(W69,'Location Summary'!$G$2:$H$604,2,FALSE)</f>
        <v>325</v>
      </c>
      <c r="Y72" s="37">
        <v>3</v>
      </c>
      <c r="Z72" s="38">
        <f>VLOOKUP(Y69,'Location Summary'!$G$2:$H$604,2,FALSE)</f>
        <v>395</v>
      </c>
      <c r="AA72" s="37">
        <v>3</v>
      </c>
      <c r="AB72" s="38">
        <f>VLOOKUP(AA69,'Location Summary'!$G$2:$H$604,2,FALSE)</f>
        <v>345</v>
      </c>
      <c r="AC72" s="37">
        <v>3</v>
      </c>
      <c r="AD72" s="38">
        <f>VLOOKUP(AC69,'Location Summary'!$G$2:$H$604,2,FALSE)</f>
        <v>365</v>
      </c>
      <c r="AE72" s="37">
        <v>3</v>
      </c>
      <c r="AF72" s="38">
        <f>VLOOKUP(AE69,'Location Summary'!$G$2:$H$604,2,FALSE)</f>
        <v>420</v>
      </c>
      <c r="AG72" s="37">
        <v>3</v>
      </c>
      <c r="AH72" s="38">
        <f>VLOOKUP(AG69,'Location Summary'!$G$2:$H$604,2,FALSE)</f>
        <v>364.00700000000001</v>
      </c>
      <c r="AI72" s="37">
        <v>3</v>
      </c>
      <c r="AJ72" s="38">
        <f>VLOOKUP(AI69,'Location Summary'!$G$2:$H$604,2,FALSE)</f>
        <v>295.99299999999999</v>
      </c>
      <c r="AK72" s="37">
        <v>3</v>
      </c>
      <c r="AL72" s="38">
        <f>VLOOKUP(AK69,'Location Summary'!$G$2:$H$604,2,FALSE)</f>
        <v>425</v>
      </c>
      <c r="AM72" s="37">
        <v>3</v>
      </c>
      <c r="AN72" s="38">
        <f>VLOOKUP(AM69,'Location Summary'!$G$2:$H$604,2,FALSE)</f>
        <v>315</v>
      </c>
      <c r="AO72" s="37">
        <v>3</v>
      </c>
      <c r="AP72" s="38">
        <f>VLOOKUP(AO69,'Location Summary'!$G$2:$H$604,2,FALSE)</f>
        <v>380</v>
      </c>
      <c r="AQ72" s="37">
        <v>3</v>
      </c>
      <c r="AR72" s="38">
        <f>VLOOKUP(AQ69,'Location Summary'!$G$2:$H$604,2,FALSE)</f>
        <v>430</v>
      </c>
      <c r="AS72" s="37">
        <v>3</v>
      </c>
      <c r="AT72" s="39">
        <f>VLOOKUP(AS69,'Location Summary'!$G$2:$H$604,2,FALSE)</f>
        <v>380</v>
      </c>
    </row>
    <row r="73" spans="2:48" s="68" customFormat="1" ht="15" customHeight="1" x14ac:dyDescent="0.2">
      <c r="B73" s="65"/>
      <c r="C73" s="42">
        <v>2</v>
      </c>
      <c r="D73" s="11"/>
      <c r="E73" s="42">
        <v>2</v>
      </c>
      <c r="F73" s="11"/>
      <c r="G73" s="42">
        <v>2</v>
      </c>
      <c r="H73" s="11"/>
      <c r="I73" s="42">
        <v>2</v>
      </c>
      <c r="J73" s="11"/>
      <c r="K73" s="42">
        <v>2</v>
      </c>
      <c r="L73" s="11"/>
      <c r="M73" s="42">
        <v>2</v>
      </c>
      <c r="N73" s="11"/>
      <c r="O73" s="42">
        <v>2</v>
      </c>
      <c r="P73" s="11"/>
      <c r="Q73" s="42">
        <v>2</v>
      </c>
      <c r="R73" s="11"/>
      <c r="S73" s="42">
        <v>2</v>
      </c>
      <c r="T73" s="11"/>
      <c r="U73" s="42">
        <v>2</v>
      </c>
      <c r="V73" s="11"/>
      <c r="W73" s="42">
        <v>2</v>
      </c>
      <c r="X73" s="11"/>
      <c r="Y73" s="42">
        <v>2</v>
      </c>
      <c r="Z73" s="11"/>
      <c r="AA73" s="42">
        <v>2</v>
      </c>
      <c r="AB73" s="11"/>
      <c r="AC73" s="42">
        <v>2</v>
      </c>
      <c r="AD73" s="11"/>
      <c r="AE73" s="42">
        <v>2</v>
      </c>
      <c r="AF73" s="11"/>
      <c r="AG73" s="42">
        <v>2</v>
      </c>
      <c r="AH73" s="11"/>
      <c r="AI73" s="42">
        <v>2</v>
      </c>
      <c r="AJ73" s="11"/>
      <c r="AK73" s="42">
        <v>2</v>
      </c>
      <c r="AL73" s="11"/>
      <c r="AM73" s="42">
        <v>2</v>
      </c>
      <c r="AN73" s="11"/>
      <c r="AO73" s="42">
        <v>2</v>
      </c>
      <c r="AP73" s="11"/>
      <c r="AQ73" s="42">
        <v>2</v>
      </c>
      <c r="AR73" s="11"/>
      <c r="AS73" s="42">
        <v>2</v>
      </c>
      <c r="AT73" s="27"/>
    </row>
    <row r="74" spans="2:48" s="82" customFormat="1" ht="15" customHeight="1" x14ac:dyDescent="0.2">
      <c r="B74" s="81"/>
      <c r="C74" s="15" t="str">
        <f>VLOOKUP(C69,'Location Summary'!$C$2:$J$604,2,FALSE)</f>
        <v>DA-1.5</v>
      </c>
      <c r="D74" s="29"/>
      <c r="E74" s="15" t="str">
        <f>VLOOKUP(E69,'Location Summary'!$C$2:$J$604,2,FALSE)</f>
        <v>DA-3</v>
      </c>
      <c r="F74" s="29"/>
      <c r="G74" s="70" t="str">
        <f>VLOOKUP(G69,'Location Summary'!$C$2:$J$604,2,FALSE)</f>
        <v>DC2-3</v>
      </c>
      <c r="H74" s="29"/>
      <c r="I74" s="15" t="str">
        <f>VLOOKUP(I69,'Location Summary'!$C$2:$J$604,2,FALSE)</f>
        <v>DC1+0</v>
      </c>
      <c r="J74" s="29"/>
      <c r="K74" s="15" t="str">
        <f>VLOOKUP(K69,'Location Summary'!$C$2:$J$604,2,FALSE)</f>
        <v>DA+6</v>
      </c>
      <c r="L74" s="29"/>
      <c r="M74" s="15" t="str">
        <f>VLOOKUP(M69,'Location Summary'!$C$2:$J$604,2,FALSE)</f>
        <v>DA+0</v>
      </c>
      <c r="N74" s="29"/>
      <c r="O74" s="15" t="str">
        <f>VLOOKUP(O69,'Location Summary'!$C$2:$J$604,2,FALSE)</f>
        <v>DA+0</v>
      </c>
      <c r="P74" s="29"/>
      <c r="Q74" s="15" t="str">
        <f>VLOOKUP(Q69,'Location Summary'!$C$2:$J$604,2,FALSE)</f>
        <v>DA+3</v>
      </c>
      <c r="R74" s="29"/>
      <c r="S74" s="15" t="str">
        <f>VLOOKUP(S69,'Location Summary'!$C$2:$J$604,2,FALSE)</f>
        <v>DA+0</v>
      </c>
      <c r="T74" s="43"/>
      <c r="U74" s="15" t="str">
        <f>VLOOKUP(U69,'Location Summary'!$C$2:$J$604,2,FALSE)</f>
        <v>DB1+0</v>
      </c>
      <c r="V74" s="43"/>
      <c r="W74" s="15" t="str">
        <f>VLOOKUP(W69,'Location Summary'!$C$2:$J$604,2,FALSE)</f>
        <v>DA+6</v>
      </c>
      <c r="X74" s="43"/>
      <c r="Y74" s="15" t="str">
        <f>VLOOKUP(Y69,'Location Summary'!$C$2:$J$604,2,FALSE)</f>
        <v>DA+6</v>
      </c>
      <c r="Z74" s="43"/>
      <c r="AA74" s="15" t="str">
        <f>VLOOKUP(AA69,'Location Summary'!$C$2:$J$604,2,FALSE)</f>
        <v>DA+6</v>
      </c>
      <c r="AB74" s="43"/>
      <c r="AC74" s="15" t="str">
        <f>VLOOKUP(AC69,'Location Summary'!$C$2:$J$604,2,FALSE)</f>
        <v>DA+3</v>
      </c>
      <c r="AD74" s="43"/>
      <c r="AE74" s="15" t="str">
        <f>VLOOKUP(AE69,'Location Summary'!$C$2:$J$604,2,FALSE)</f>
        <v>DA+6</v>
      </c>
      <c r="AF74" s="43"/>
      <c r="AG74" s="15" t="str">
        <f>VLOOKUP(AG69,'Location Summary'!$C$2:$J$604,2,FALSE)</f>
        <v>DA+9</v>
      </c>
      <c r="AH74" s="43"/>
      <c r="AI74" s="15" t="str">
        <f>VLOOKUP(AI69,'Location Summary'!$C$2:$J$604,2,FALSE)</f>
        <v>DB1+0</v>
      </c>
      <c r="AJ74" s="43"/>
      <c r="AK74" s="15" t="str">
        <f>VLOOKUP(AK69,'Location Summary'!$C$2:$J$604,2,FALSE)</f>
        <v>DA+0</v>
      </c>
      <c r="AL74" s="43"/>
      <c r="AM74" s="15" t="str">
        <f>VLOOKUP(AM69,'Location Summary'!$C$2:$J$604,2,FALSE)</f>
        <v>DA+9</v>
      </c>
      <c r="AN74" s="43"/>
      <c r="AO74" s="15" t="str">
        <f>VLOOKUP(AO69,'Location Summary'!$C$2:$J$604,2,FALSE)</f>
        <v>DA+3</v>
      </c>
      <c r="AP74" s="43"/>
      <c r="AQ74" s="15" t="str">
        <f>VLOOKUP(AQ69,'Location Summary'!$C$2:$J$604,2,FALSE)</f>
        <v>DA+9</v>
      </c>
      <c r="AR74" s="11"/>
      <c r="AS74" s="15" t="str">
        <f>VLOOKUP(AS69,'Location Summary'!$C$2:$J$604,2,FALSE)</f>
        <v>DA+0</v>
      </c>
      <c r="AT74" s="27"/>
    </row>
    <row r="75" spans="2:48" ht="15" customHeight="1" x14ac:dyDescent="0.2">
      <c r="B75" s="83"/>
      <c r="C75" s="15"/>
      <c r="D75" s="15"/>
      <c r="E75" s="15"/>
      <c r="F75" s="15"/>
      <c r="G75" s="469" t="s">
        <v>398</v>
      </c>
      <c r="H75" s="469"/>
      <c r="I75" s="469"/>
      <c r="J75" s="15"/>
      <c r="K75" s="15"/>
      <c r="L75" s="15"/>
      <c r="M75" s="64" t="s">
        <v>509</v>
      </c>
      <c r="N75" s="15"/>
      <c r="O75" s="15"/>
      <c r="P75" s="15"/>
      <c r="Q75" s="15"/>
      <c r="R75" s="15"/>
      <c r="S75" s="15"/>
      <c r="T75" s="15"/>
      <c r="U75" s="15"/>
      <c r="W75" s="15"/>
      <c r="X75" s="15"/>
      <c r="Y75" s="15"/>
      <c r="Z75" s="15"/>
      <c r="AA75" s="64" t="s">
        <v>509</v>
      </c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84"/>
      <c r="AN75" s="15"/>
      <c r="AO75" s="84"/>
      <c r="AP75" s="15"/>
      <c r="AQ75" s="15"/>
      <c r="AR75" s="15"/>
      <c r="AS75" s="15"/>
      <c r="AT75" s="27"/>
      <c r="AV75" s="52"/>
    </row>
    <row r="76" spans="2:48" ht="15" customHeight="1" x14ac:dyDescent="0.2">
      <c r="B76" s="46"/>
      <c r="C76" s="44">
        <f>AS68+1</f>
        <v>170</v>
      </c>
      <c r="D76" s="25"/>
      <c r="E76" s="44">
        <f>C76+1</f>
        <v>171</v>
      </c>
      <c r="F76" s="44"/>
      <c r="G76" s="44">
        <f>E76+1</f>
        <v>172</v>
      </c>
      <c r="H76" s="44"/>
      <c r="I76" s="44">
        <f>G76+1</f>
        <v>173</v>
      </c>
      <c r="J76" s="44"/>
      <c r="K76" s="44">
        <f>I76+1</f>
        <v>174</v>
      </c>
      <c r="L76" s="44"/>
      <c r="M76" s="44">
        <f>K76+1</f>
        <v>175</v>
      </c>
      <c r="N76" s="44"/>
      <c r="O76" s="44">
        <f>M76+1</f>
        <v>176</v>
      </c>
      <c r="P76" s="44"/>
      <c r="Q76" s="44">
        <f>O76+1</f>
        <v>177</v>
      </c>
      <c r="R76" s="44"/>
      <c r="S76" s="44">
        <f>Q76+1</f>
        <v>178</v>
      </c>
      <c r="T76" s="44"/>
      <c r="U76" s="44">
        <f>S76+1</f>
        <v>179</v>
      </c>
      <c r="V76" s="44"/>
      <c r="W76" s="44">
        <f>U76+1</f>
        <v>180</v>
      </c>
      <c r="X76" s="44"/>
      <c r="Y76" s="44">
        <f>W76+1</f>
        <v>181</v>
      </c>
      <c r="Z76" s="44"/>
      <c r="AA76" s="44">
        <f>Y76+1</f>
        <v>182</v>
      </c>
      <c r="AB76" s="44"/>
      <c r="AC76" s="44">
        <f>AA76+1</f>
        <v>183</v>
      </c>
      <c r="AD76" s="44"/>
      <c r="AE76" s="44">
        <f>AC76+1</f>
        <v>184</v>
      </c>
      <c r="AF76" s="44"/>
      <c r="AG76" s="44">
        <f>AE76+1</f>
        <v>185</v>
      </c>
      <c r="AH76" s="44"/>
      <c r="AI76" s="44">
        <f>AG76+1</f>
        <v>186</v>
      </c>
      <c r="AJ76" s="44"/>
      <c r="AK76" s="44">
        <f>AI76+1</f>
        <v>187</v>
      </c>
      <c r="AL76" s="44"/>
      <c r="AM76" s="44">
        <f>AK76+1</f>
        <v>188</v>
      </c>
      <c r="AO76" s="44">
        <f>AM76+1</f>
        <v>189</v>
      </c>
      <c r="AP76" s="44"/>
      <c r="AQ76" s="44">
        <f>AO76+1</f>
        <v>190</v>
      </c>
      <c r="AR76" s="44"/>
      <c r="AS76" s="44">
        <f>AQ76+1</f>
        <v>191</v>
      </c>
      <c r="AT76" s="27"/>
    </row>
    <row r="77" spans="2:48" s="49" customFormat="1" ht="15" customHeight="1" x14ac:dyDescent="0.2">
      <c r="B77" s="63"/>
      <c r="C77" s="57" t="s">
        <v>208</v>
      </c>
      <c r="D77" s="57"/>
      <c r="E77" s="57" t="s">
        <v>209</v>
      </c>
      <c r="F77" s="57"/>
      <c r="G77" s="57" t="s">
        <v>210</v>
      </c>
      <c r="H77" s="57"/>
      <c r="I77" s="57" t="s">
        <v>211</v>
      </c>
      <c r="J77" s="57"/>
      <c r="K77" s="57" t="s">
        <v>212</v>
      </c>
      <c r="L77" s="57"/>
      <c r="M77" s="57" t="s">
        <v>9</v>
      </c>
      <c r="N77" s="57"/>
      <c r="O77" s="57" t="s">
        <v>50</v>
      </c>
      <c r="P77" s="57"/>
      <c r="Q77" s="57" t="s">
        <v>64</v>
      </c>
      <c r="R77" s="57"/>
      <c r="S77" s="57" t="s">
        <v>65</v>
      </c>
      <c r="T77" s="57"/>
      <c r="U77" s="57" t="s">
        <v>213</v>
      </c>
      <c r="V77" s="57"/>
      <c r="W77" s="57" t="s">
        <v>214</v>
      </c>
      <c r="X77" s="57"/>
      <c r="Y77" s="57" t="s">
        <v>215</v>
      </c>
      <c r="Z77" s="57"/>
      <c r="AA77" s="57" t="s">
        <v>216</v>
      </c>
      <c r="AB77" s="57"/>
      <c r="AC77" s="57" t="s">
        <v>217</v>
      </c>
      <c r="AD77" s="57"/>
      <c r="AE77" s="57" t="s">
        <v>218</v>
      </c>
      <c r="AF77" s="57"/>
      <c r="AG77" s="57" t="s">
        <v>219</v>
      </c>
      <c r="AH77" s="57"/>
      <c r="AI77" s="57" t="s">
        <v>10</v>
      </c>
      <c r="AK77" s="55" t="s">
        <v>35</v>
      </c>
      <c r="AM77" s="30" t="s">
        <v>66</v>
      </c>
      <c r="AO77" s="49" t="s">
        <v>412</v>
      </c>
      <c r="AQ77" s="49" t="s">
        <v>413</v>
      </c>
      <c r="AS77" s="49" t="s">
        <v>414</v>
      </c>
      <c r="AT77" s="85"/>
    </row>
    <row r="78" spans="2:48" ht="15" customHeight="1" x14ac:dyDescent="0.2">
      <c r="B78" s="53"/>
      <c r="T78" s="15"/>
      <c r="V78" s="15"/>
      <c r="X78" s="15"/>
      <c r="Z78" s="15"/>
      <c r="AB78" s="15"/>
      <c r="AD78" s="15"/>
      <c r="AF78" s="15"/>
      <c r="AH78" s="15"/>
      <c r="AJ78" s="15"/>
      <c r="AL78" s="15"/>
      <c r="AN78" s="49"/>
      <c r="AP78" s="15"/>
      <c r="AR78" s="15"/>
      <c r="AT78" s="27"/>
    </row>
    <row r="79" spans="2:48" ht="15" customHeight="1" x14ac:dyDescent="0.2">
      <c r="B79" s="59"/>
      <c r="AT79" s="27"/>
    </row>
    <row r="80" spans="2:48" s="68" customFormat="1" ht="20.25" customHeight="1" x14ac:dyDescent="0.2">
      <c r="B80" s="59"/>
      <c r="C80" s="37">
        <v>3</v>
      </c>
      <c r="D80" s="38">
        <f>VLOOKUP(C77,'Location Summary'!$G$2:$H$604,2,FALSE)</f>
        <v>335</v>
      </c>
      <c r="E80" s="37">
        <v>3</v>
      </c>
      <c r="F80" s="38">
        <f>VLOOKUP(E77,'Location Summary'!$G$2:$H$604,2,FALSE)</f>
        <v>395</v>
      </c>
      <c r="G80" s="37">
        <v>3</v>
      </c>
      <c r="H80" s="38">
        <f>VLOOKUP(G77,'Location Summary'!$G$2:$H$604,2,FALSE)</f>
        <v>390</v>
      </c>
      <c r="I80" s="37">
        <v>3</v>
      </c>
      <c r="J80" s="38">
        <f>VLOOKUP(I77,'Location Summary'!$G$2:$H$604,2,FALSE)</f>
        <v>350</v>
      </c>
      <c r="K80" s="37">
        <v>3</v>
      </c>
      <c r="L80" s="38">
        <f>VLOOKUP(K77,'Location Summary'!$G$2:$H$604,2,FALSE)</f>
        <v>428.23899999999998</v>
      </c>
      <c r="M80" s="37">
        <v>3</v>
      </c>
      <c r="N80" s="38">
        <f>VLOOKUP(M77,'Location Summary'!$G$2:$H$604,2,FALSE)</f>
        <v>376.76100000000002</v>
      </c>
      <c r="O80" s="37">
        <v>3</v>
      </c>
      <c r="P80" s="38">
        <f>VLOOKUP(O77,'Location Summary'!$G$2:$H$604,2,FALSE)</f>
        <v>410</v>
      </c>
      <c r="Q80" s="37">
        <v>3</v>
      </c>
      <c r="R80" s="38">
        <f>VLOOKUP(Q77,'Location Summary'!$G$2:$H$604,2,FALSE)</f>
        <v>430</v>
      </c>
      <c r="S80" s="37">
        <v>3</v>
      </c>
      <c r="T80" s="38">
        <f>VLOOKUP(S77,'Location Summary'!$G$2:$H$604,2,FALSE)</f>
        <v>380</v>
      </c>
      <c r="U80" s="37">
        <v>3</v>
      </c>
      <c r="V80" s="38">
        <f>VLOOKUP(U77,'Location Summary'!$G$2:$H$604,2,FALSE)</f>
        <v>445</v>
      </c>
      <c r="W80" s="37">
        <v>3</v>
      </c>
      <c r="X80" s="38">
        <f>VLOOKUP(W77,'Location Summary'!$G$2:$H$604,2,FALSE)</f>
        <v>385</v>
      </c>
      <c r="Y80" s="37">
        <v>3</v>
      </c>
      <c r="Z80" s="38">
        <f>VLOOKUP(Y77,'Location Summary'!$G$2:$H$604,2,FALSE)</f>
        <v>420</v>
      </c>
      <c r="AA80" s="37">
        <v>3</v>
      </c>
      <c r="AB80" s="38">
        <f>VLOOKUP(AA77,'Location Summary'!$G$2:$H$604,2,FALSE)</f>
        <v>415</v>
      </c>
      <c r="AC80" s="37">
        <v>3</v>
      </c>
      <c r="AD80" s="38">
        <f>VLOOKUP(AC77,'Location Summary'!$G$2:$H$604,2,FALSE)</f>
        <v>310</v>
      </c>
      <c r="AE80" s="37">
        <v>3</v>
      </c>
      <c r="AF80" s="38">
        <f>VLOOKUP(AE77,'Location Summary'!$G$2:$H$604,2,FALSE)</f>
        <v>445</v>
      </c>
      <c r="AG80" s="37">
        <v>3</v>
      </c>
      <c r="AH80" s="38">
        <f>VLOOKUP(AG77,'Location Summary'!$G$2:$H$604,2,FALSE)</f>
        <v>316.608</v>
      </c>
      <c r="AI80" s="37">
        <v>3</v>
      </c>
      <c r="AJ80" s="38">
        <f>VLOOKUP(AI77,'Location Summary'!$G$2:$H$604,2,FALSE)</f>
        <v>385.51</v>
      </c>
      <c r="AK80" s="37">
        <v>3</v>
      </c>
      <c r="AL80" s="38">
        <f>VLOOKUP(AK77,'Location Summary'!$G$2:$H$604,2,FALSE)</f>
        <v>390</v>
      </c>
      <c r="AM80" s="37">
        <v>3</v>
      </c>
      <c r="AN80" s="38">
        <f>VLOOKUP(AM77,'Location Summary'!$G$2:$H$604,2,FALSE)</f>
        <v>410</v>
      </c>
      <c r="AO80" s="37">
        <v>3</v>
      </c>
      <c r="AP80" s="38">
        <f>VLOOKUP(AO77,'Location Summary'!$G$2:$H$604,2,FALSE)</f>
        <v>430</v>
      </c>
      <c r="AQ80" s="37">
        <v>3</v>
      </c>
      <c r="AR80" s="38">
        <f>VLOOKUP(AQ77,'Location Summary'!$G$2:$H$604,2,FALSE)</f>
        <v>390</v>
      </c>
      <c r="AS80" s="37">
        <v>3</v>
      </c>
      <c r="AT80" s="39">
        <f>VLOOKUP(AS77,'Location Summary'!$G$2:$H$604,2,FALSE)</f>
        <v>439</v>
      </c>
    </row>
    <row r="81" spans="2:48" s="68" customFormat="1" ht="15" customHeight="1" x14ac:dyDescent="0.2">
      <c r="B81" s="65"/>
      <c r="C81" s="42">
        <v>2</v>
      </c>
      <c r="D81" s="11"/>
      <c r="E81" s="42">
        <v>2</v>
      </c>
      <c r="F81" s="11"/>
      <c r="G81" s="42">
        <v>2</v>
      </c>
      <c r="H81" s="11"/>
      <c r="I81" s="42">
        <v>2</v>
      </c>
      <c r="J81" s="11"/>
      <c r="K81" s="42">
        <v>2</v>
      </c>
      <c r="L81" s="11"/>
      <c r="M81" s="42">
        <v>2</v>
      </c>
      <c r="N81" s="11"/>
      <c r="O81" s="42">
        <v>2</v>
      </c>
      <c r="P81" s="11"/>
      <c r="Q81" s="42">
        <v>2</v>
      </c>
      <c r="R81" s="11"/>
      <c r="S81" s="42">
        <v>2</v>
      </c>
      <c r="T81" s="11"/>
      <c r="U81" s="62">
        <v>2</v>
      </c>
      <c r="V81" s="11"/>
      <c r="W81" s="42">
        <v>2</v>
      </c>
      <c r="X81" s="11"/>
      <c r="Y81" s="42">
        <v>2</v>
      </c>
      <c r="Z81" s="11"/>
      <c r="AA81" s="42">
        <v>2</v>
      </c>
      <c r="AB81" s="11"/>
      <c r="AC81" s="42">
        <v>2</v>
      </c>
      <c r="AD81" s="11"/>
      <c r="AE81" s="42">
        <v>2</v>
      </c>
      <c r="AF81" s="11"/>
      <c r="AG81" s="42">
        <v>2</v>
      </c>
      <c r="AH81" s="11"/>
      <c r="AI81" s="42">
        <v>2</v>
      </c>
      <c r="AJ81" s="11"/>
      <c r="AK81" s="42">
        <v>2</v>
      </c>
      <c r="AL81" s="11"/>
      <c r="AM81" s="42">
        <v>2</v>
      </c>
      <c r="AN81" s="11"/>
      <c r="AO81" s="42">
        <v>2</v>
      </c>
      <c r="AP81" s="11"/>
      <c r="AQ81" s="42">
        <v>2</v>
      </c>
      <c r="AR81" s="11"/>
      <c r="AS81" s="42">
        <v>2</v>
      </c>
      <c r="AT81" s="27"/>
    </row>
    <row r="82" spans="2:48" ht="15" customHeight="1" x14ac:dyDescent="0.2">
      <c r="B82" s="53"/>
      <c r="C82" s="15" t="str">
        <f>VLOOKUP(C77,'Location Summary'!$C$2:$J$604,2,FALSE)</f>
        <v>DA+6</v>
      </c>
      <c r="D82" s="29"/>
      <c r="E82" s="15" t="str">
        <f>VLOOKUP(E77,'Location Summary'!$C$2:$J$604,2,FALSE)</f>
        <v>DA-3</v>
      </c>
      <c r="F82" s="29"/>
      <c r="G82" s="15" t="str">
        <f>VLOOKUP(G77,'Location Summary'!$C$2:$J$604,2,FALSE)</f>
        <v>DA+3</v>
      </c>
      <c r="H82" s="29"/>
      <c r="I82" s="15" t="str">
        <f>VLOOKUP(I77,'Location Summary'!$C$2:$J$604,2,FALSE)</f>
        <v>DA-3</v>
      </c>
      <c r="J82" s="29"/>
      <c r="K82" s="15" t="str">
        <f>VLOOKUP(K77,'Location Summary'!$C$2:$J$604,2,FALSE)</f>
        <v>DA+3</v>
      </c>
      <c r="L82" s="29"/>
      <c r="M82" s="15" t="str">
        <f>VLOOKUP(M77,'Location Summary'!$C$2:$J$604,2,FALSE)</f>
        <v>DB1+0</v>
      </c>
      <c r="N82" s="29"/>
      <c r="O82" s="15" t="str">
        <f>VLOOKUP(O77,'Location Summary'!$C$2:$J$604,2,FALSE)</f>
        <v>DA+3</v>
      </c>
      <c r="P82" s="29"/>
      <c r="Q82" s="15" t="str">
        <f>VLOOKUP(Q77,'Location Summary'!$C$2:$J$604,2,FALSE)</f>
        <v>DA+1.5</v>
      </c>
      <c r="R82" s="29"/>
      <c r="S82" s="15" t="str">
        <f>VLOOKUP(S77,'Location Summary'!$C$2:$J$604,2,FALSE)</f>
        <v>DA+3</v>
      </c>
      <c r="T82" s="43"/>
      <c r="U82" s="15" t="str">
        <f>VLOOKUP(U77,'Location Summary'!$C$2:$J$604,2,FALSE)</f>
        <v>DA-1.5</v>
      </c>
      <c r="V82" s="43"/>
      <c r="W82" s="15" t="str">
        <f>VLOOKUP(W77,'Location Summary'!$C$2:$J$604,2,FALSE)</f>
        <v>DA+6</v>
      </c>
      <c r="X82" s="43"/>
      <c r="Y82" s="15" t="str">
        <f>VLOOKUP(Y77,'Location Summary'!$C$2:$J$604,2,FALSE)</f>
        <v>DA+9</v>
      </c>
      <c r="Z82" s="43"/>
      <c r="AA82" s="15" t="str">
        <f>VLOOKUP(AA77,'Location Summary'!$C$2:$J$604,2,FALSE)</f>
        <v>DA+0</v>
      </c>
      <c r="AB82" s="43"/>
      <c r="AC82" s="15" t="str">
        <f>VLOOKUP(AC77,'Location Summary'!$C$2:$J$604,2,FALSE)</f>
        <v>DA+0</v>
      </c>
      <c r="AD82" s="43"/>
      <c r="AE82" s="15" t="str">
        <f>VLOOKUP(AE77,'Location Summary'!$C$2:$J$604,2,FALSE)</f>
        <v>DA+1.5</v>
      </c>
      <c r="AF82" s="43"/>
      <c r="AG82" s="15" t="str">
        <f>VLOOKUP(AG77,'Location Summary'!$C$2:$J$604,2,FALSE)</f>
        <v>DA+4.5</v>
      </c>
      <c r="AH82" s="43"/>
      <c r="AI82" s="15" t="str">
        <f>VLOOKUP(AI77,'Location Summary'!$C$2:$J$604,2,FALSE)</f>
        <v>DB2+0</v>
      </c>
      <c r="AJ82" s="43"/>
      <c r="AK82" s="15" t="str">
        <f>VLOOKUP(AK77,'Location Summary'!$C$2:$J$604,2,FALSE)</f>
        <v>DA+6</v>
      </c>
      <c r="AL82" s="43"/>
      <c r="AM82" s="15" t="str">
        <f>VLOOKUP(AM77,'Location Summary'!$C$2:$J$604,2,FALSE)</f>
        <v>DA+9</v>
      </c>
      <c r="AN82" s="43"/>
      <c r="AO82" s="15" t="str">
        <f>VLOOKUP(AO77,'Location Summary'!$C$2:$J$604,2,FALSE)</f>
        <v>DA+6</v>
      </c>
      <c r="AP82" s="43"/>
      <c r="AQ82" s="15" t="str">
        <f>VLOOKUP(AQ77,'Location Summary'!$C$2:$J$604,2,FALSE)</f>
        <v>DA+9</v>
      </c>
      <c r="AS82" s="15" t="str">
        <f>VLOOKUP(AS77,'Location Summary'!$C$2:$J$604,2,FALSE)</f>
        <v>DA+9</v>
      </c>
      <c r="AT82" s="27"/>
    </row>
    <row r="83" spans="2:48" ht="15" customHeight="1" x14ac:dyDescent="0.2">
      <c r="B83" s="46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44"/>
      <c r="AN83" s="15"/>
      <c r="AO83" s="84"/>
      <c r="AP83" s="15"/>
      <c r="AQ83" s="15"/>
      <c r="AR83" s="137"/>
      <c r="AS83" s="138" t="s">
        <v>464</v>
      </c>
      <c r="AT83" s="144"/>
      <c r="AV83" s="52"/>
    </row>
    <row r="84" spans="2:48" ht="15" customHeight="1" x14ac:dyDescent="0.2">
      <c r="B84" s="46"/>
      <c r="C84" s="44">
        <f>AS76+1</f>
        <v>192</v>
      </c>
      <c r="D84" s="25"/>
      <c r="E84" s="44">
        <f>C84+1</f>
        <v>193</v>
      </c>
      <c r="F84" s="44"/>
      <c r="G84" s="44">
        <f>E84+1</f>
        <v>194</v>
      </c>
      <c r="H84" s="44"/>
      <c r="I84" s="44">
        <f>G84+1</f>
        <v>195</v>
      </c>
      <c r="J84" s="44"/>
      <c r="K84" s="44">
        <f>I84+1</f>
        <v>196</v>
      </c>
      <c r="L84" s="44"/>
      <c r="M84" s="44">
        <f>K84+1</f>
        <v>197</v>
      </c>
      <c r="N84" s="44"/>
      <c r="O84" s="44">
        <f>M84+1</f>
        <v>198</v>
      </c>
      <c r="P84" s="44"/>
      <c r="Q84" s="44">
        <f>O84+1</f>
        <v>199</v>
      </c>
      <c r="R84" s="44"/>
      <c r="S84" s="44">
        <f>Q84+1</f>
        <v>200</v>
      </c>
      <c r="T84" s="44"/>
      <c r="U84" s="44">
        <f>S84+1</f>
        <v>201</v>
      </c>
      <c r="V84" s="44"/>
      <c r="W84" s="44">
        <f>U84+1</f>
        <v>202</v>
      </c>
      <c r="X84" s="44"/>
      <c r="Y84" s="44">
        <f>W84+1</f>
        <v>203</v>
      </c>
      <c r="Z84" s="44"/>
      <c r="AA84" s="44">
        <f>Y84+1</f>
        <v>204</v>
      </c>
      <c r="AB84" s="44"/>
      <c r="AC84" s="44">
        <f>AA84+1</f>
        <v>205</v>
      </c>
      <c r="AD84" s="44"/>
      <c r="AE84" s="44">
        <f>AC84+1</f>
        <v>206</v>
      </c>
      <c r="AF84" s="44"/>
      <c r="AG84" s="44">
        <f>AE84+1</f>
        <v>207</v>
      </c>
      <c r="AH84" s="44"/>
      <c r="AI84" s="44">
        <f>AG84+1</f>
        <v>208</v>
      </c>
      <c r="AJ84" s="44"/>
      <c r="AK84" s="44">
        <f>AI84+1</f>
        <v>209</v>
      </c>
      <c r="AL84" s="44"/>
      <c r="AM84" s="44">
        <f>AK84+1</f>
        <v>210</v>
      </c>
      <c r="AO84" s="44">
        <f>AM84+1</f>
        <v>211</v>
      </c>
      <c r="AP84" s="44"/>
      <c r="AQ84" s="44">
        <f>AO84+1</f>
        <v>212</v>
      </c>
      <c r="AR84" s="44"/>
      <c r="AS84" s="44">
        <f>AQ84+1</f>
        <v>213</v>
      </c>
      <c r="AT84" s="27"/>
    </row>
    <row r="85" spans="2:48" s="49" customFormat="1" ht="15" customHeight="1" x14ac:dyDescent="0.2">
      <c r="B85" s="63"/>
      <c r="C85" s="49" t="s">
        <v>415</v>
      </c>
      <c r="E85" s="49" t="s">
        <v>416</v>
      </c>
      <c r="G85" s="49" t="s">
        <v>401</v>
      </c>
      <c r="I85" s="49" t="s">
        <v>402</v>
      </c>
      <c r="K85" s="49" t="s">
        <v>36</v>
      </c>
      <c r="M85" s="49" t="s">
        <v>37</v>
      </c>
      <c r="O85" s="49" t="s">
        <v>38</v>
      </c>
      <c r="Q85" s="49" t="s">
        <v>39</v>
      </c>
      <c r="S85" s="49" t="s">
        <v>88</v>
      </c>
      <c r="U85" s="49" t="s">
        <v>305</v>
      </c>
      <c r="W85" s="49" t="s">
        <v>306</v>
      </c>
      <c r="Y85" s="49" t="s">
        <v>307</v>
      </c>
      <c r="AA85" s="49" t="s">
        <v>308</v>
      </c>
      <c r="AC85" s="49" t="s">
        <v>309</v>
      </c>
      <c r="AE85" s="49" t="s">
        <v>67</v>
      </c>
      <c r="AG85" s="49" t="s">
        <v>311</v>
      </c>
      <c r="AI85" s="49" t="s">
        <v>312</v>
      </c>
      <c r="AK85" s="49" t="s">
        <v>313</v>
      </c>
      <c r="AM85" s="49" t="s">
        <v>314</v>
      </c>
      <c r="AO85" s="49" t="s">
        <v>315</v>
      </c>
      <c r="AQ85" s="49" t="s">
        <v>316</v>
      </c>
      <c r="AS85" s="49" t="s">
        <v>317</v>
      </c>
      <c r="AT85" s="27"/>
    </row>
    <row r="86" spans="2:48" ht="15" customHeight="1" x14ac:dyDescent="0.2">
      <c r="B86" s="53"/>
      <c r="T86" s="15"/>
      <c r="V86" s="15"/>
      <c r="X86" s="15"/>
      <c r="Z86" s="15"/>
      <c r="AB86" s="15"/>
      <c r="AD86" s="15"/>
      <c r="AF86" s="15">
        <v>5</v>
      </c>
      <c r="AH86" s="15">
        <v>5</v>
      </c>
      <c r="AJ86" s="15">
        <v>5</v>
      </c>
      <c r="AL86" s="15">
        <v>5</v>
      </c>
      <c r="AN86" s="15">
        <v>5</v>
      </c>
      <c r="AP86" s="15">
        <v>5</v>
      </c>
      <c r="AR86" s="15">
        <v>5</v>
      </c>
      <c r="AT86" s="27">
        <v>5</v>
      </c>
    </row>
    <row r="87" spans="2:48" ht="15" customHeight="1" x14ac:dyDescent="0.2">
      <c r="B87" s="59"/>
      <c r="AT87" s="27"/>
    </row>
    <row r="88" spans="2:48" s="68" customFormat="1" ht="20.25" customHeight="1" x14ac:dyDescent="0.2">
      <c r="B88" s="59"/>
      <c r="C88" s="37">
        <v>3</v>
      </c>
      <c r="D88" s="38">
        <f>VLOOKUP(C85,'Location Summary'!$G$2:$H$604,2,FALSE)</f>
        <v>360</v>
      </c>
      <c r="E88" s="37">
        <v>3</v>
      </c>
      <c r="F88" s="38">
        <f>VLOOKUP(E85,'Location Summary'!$G$2:$H$604,2,FALSE)</f>
        <v>479</v>
      </c>
      <c r="G88" s="37">
        <v>3</v>
      </c>
      <c r="H88" s="38">
        <f>VLOOKUP(G85,'Location Summary'!$G$2:$H$604,2,FALSE)</f>
        <v>402</v>
      </c>
      <c r="I88" s="154">
        <v>3</v>
      </c>
      <c r="J88" s="38">
        <f>VLOOKUP(I85,'Location Summary'!$G$2:$H$604,2,FALSE)</f>
        <v>438.43900000000002</v>
      </c>
      <c r="K88" s="37">
        <v>3</v>
      </c>
      <c r="L88" s="86">
        <f>VLOOKUP(K85,'Location Summary'!$G$2:$H$604,2,FALSE)</f>
        <v>441.56099999999998</v>
      </c>
      <c r="M88" s="37">
        <v>3</v>
      </c>
      <c r="N88" s="86">
        <f>VLOOKUP(M85,'Location Summary'!$G$2:$H$604,2,FALSE)</f>
        <v>395</v>
      </c>
      <c r="O88" s="37">
        <v>3</v>
      </c>
      <c r="P88" s="38">
        <f>VLOOKUP(O85,'Location Summary'!$G$2:$H$604,2,FALSE)</f>
        <v>435</v>
      </c>
      <c r="Q88" s="37">
        <v>3</v>
      </c>
      <c r="R88" s="38">
        <f>VLOOKUP(Q85,'Location Summary'!$G$2:$H$604,2,FALSE)</f>
        <v>405</v>
      </c>
      <c r="S88" s="37">
        <v>3</v>
      </c>
      <c r="T88" s="38">
        <f>VLOOKUP(S85,'Location Summary'!$G$2:$H$604,2,FALSE)</f>
        <v>420</v>
      </c>
      <c r="U88" s="37">
        <v>3</v>
      </c>
      <c r="V88" s="38">
        <f>VLOOKUP(U85,'Location Summary'!$G$2:$H$604,2,FALSE)</f>
        <v>405</v>
      </c>
      <c r="W88" s="37">
        <v>3</v>
      </c>
      <c r="X88" s="38">
        <f>VLOOKUP(W85,'Location Summary'!$G$2:$H$604,2,FALSE)</f>
        <v>415</v>
      </c>
      <c r="Y88" s="37">
        <v>3</v>
      </c>
      <c r="Z88" s="38">
        <f>VLOOKUP(Y85,'Location Summary'!$G$2:$H$604,2,FALSE)</f>
        <v>355</v>
      </c>
      <c r="AA88" s="37">
        <v>3</v>
      </c>
      <c r="AB88" s="38">
        <f>VLOOKUP(AA85,'Location Summary'!$G$2:$H$604,2,FALSE)</f>
        <v>380</v>
      </c>
      <c r="AC88" s="37">
        <v>3</v>
      </c>
      <c r="AD88" s="38">
        <f>VLOOKUP(AC85,'Location Summary'!$G$2:$H$604,2,FALSE)</f>
        <v>398.20299999999997</v>
      </c>
      <c r="AE88" s="37">
        <v>3</v>
      </c>
      <c r="AF88" s="38">
        <f>VLOOKUP(AE85,'Location Summary'!$G$2:$H$604,2,FALSE)</f>
        <v>441.798</v>
      </c>
      <c r="AG88" s="37">
        <v>3</v>
      </c>
      <c r="AH88" s="38">
        <f>VLOOKUP(AG85,'Location Summary'!$G$2:$H$604,2,FALSE)</f>
        <v>395</v>
      </c>
      <c r="AI88" s="37">
        <v>3</v>
      </c>
      <c r="AJ88" s="38">
        <f>VLOOKUP(AI85,'Location Summary'!$G$2:$H$604,2,FALSE)</f>
        <v>375</v>
      </c>
      <c r="AK88" s="37">
        <v>3</v>
      </c>
      <c r="AL88" s="38">
        <f>VLOOKUP(AK85,'Location Summary'!$G$2:$H$604,2,FALSE)</f>
        <v>445</v>
      </c>
      <c r="AM88" s="37">
        <v>3</v>
      </c>
      <c r="AN88" s="38">
        <f>VLOOKUP(AM85,'Location Summary'!$G$2:$H$604,2,FALSE)</f>
        <v>395</v>
      </c>
      <c r="AO88" s="37">
        <v>3</v>
      </c>
      <c r="AP88" s="38">
        <f>VLOOKUP(AO85,'Location Summary'!$G$2:$H$604,2,FALSE)</f>
        <v>435</v>
      </c>
      <c r="AQ88" s="37">
        <v>3</v>
      </c>
      <c r="AR88" s="38">
        <f>VLOOKUP(AQ85,'Location Summary'!$G$2:$H$604,2,FALSE)</f>
        <v>330</v>
      </c>
      <c r="AS88" s="37">
        <v>3</v>
      </c>
      <c r="AT88" s="39">
        <f>VLOOKUP(AS85,'Location Summary'!$G$2:$H$604,2,FALSE)</f>
        <v>330</v>
      </c>
    </row>
    <row r="89" spans="2:48" s="68" customFormat="1" ht="15" customHeight="1" x14ac:dyDescent="0.2">
      <c r="B89" s="65"/>
      <c r="C89" s="42">
        <v>2</v>
      </c>
      <c r="D89" s="11"/>
      <c r="E89" s="42">
        <v>2</v>
      </c>
      <c r="F89" s="11"/>
      <c r="G89" s="42">
        <v>2</v>
      </c>
      <c r="H89" s="11"/>
      <c r="I89" s="62">
        <v>2</v>
      </c>
      <c r="J89" s="11"/>
      <c r="K89" s="42">
        <v>2</v>
      </c>
      <c r="L89" s="11"/>
      <c r="M89" s="42">
        <v>2</v>
      </c>
      <c r="N89" s="11"/>
      <c r="O89" s="42">
        <v>2</v>
      </c>
      <c r="P89" s="11"/>
      <c r="Q89" s="42">
        <v>2</v>
      </c>
      <c r="R89" s="11"/>
      <c r="S89" s="42">
        <v>2</v>
      </c>
      <c r="T89" s="11"/>
      <c r="U89" s="42">
        <v>2</v>
      </c>
      <c r="V89" s="11"/>
      <c r="W89" s="42">
        <v>2</v>
      </c>
      <c r="X89" s="11"/>
      <c r="Y89" s="42">
        <v>2</v>
      </c>
      <c r="Z89" s="11"/>
      <c r="AA89" s="42">
        <v>2</v>
      </c>
      <c r="AB89" s="11"/>
      <c r="AC89" s="42">
        <v>2</v>
      </c>
      <c r="AD89" s="11"/>
      <c r="AE89" s="42">
        <v>2</v>
      </c>
      <c r="AF89" s="11"/>
      <c r="AG89" s="42">
        <v>2</v>
      </c>
      <c r="AH89" s="11"/>
      <c r="AI89" s="42">
        <v>2</v>
      </c>
      <c r="AJ89" s="11"/>
      <c r="AK89" s="42">
        <v>2</v>
      </c>
      <c r="AL89" s="11"/>
      <c r="AM89" s="42">
        <v>2</v>
      </c>
      <c r="AN89" s="11"/>
      <c r="AO89" s="42">
        <v>2</v>
      </c>
      <c r="AP89" s="11"/>
      <c r="AQ89" s="42">
        <v>2</v>
      </c>
      <c r="AR89" s="11"/>
      <c r="AS89" s="42">
        <v>2</v>
      </c>
      <c r="AT89" s="27"/>
    </row>
    <row r="90" spans="2:48" ht="15" customHeight="1" x14ac:dyDescent="0.2">
      <c r="B90" s="53"/>
      <c r="C90" s="15" t="str">
        <f>VLOOKUP(C85,'Location Summary'!$C$2:$J$604,2,FALSE)</f>
        <v>DA+9</v>
      </c>
      <c r="D90" s="29"/>
      <c r="E90" s="15" t="str">
        <f>VLOOKUP(E85,'Location Summary'!$C$2:$J$604,2,FALSE)</f>
        <v>DA+3</v>
      </c>
      <c r="F90" s="29"/>
      <c r="G90" s="15" t="str">
        <f>VLOOKUP(G85,'Location Summary'!$C$2:$J$604,2,FALSE)</f>
        <v>DB1+9</v>
      </c>
      <c r="H90" s="29"/>
      <c r="I90" s="15" t="str">
        <f>VLOOKUP(I85,'Location Summary'!$C$2:$J$604,2,FALSE)</f>
        <v>DA+6</v>
      </c>
      <c r="J90" s="29"/>
      <c r="K90" s="15" t="str">
        <f>VLOOKUP(K85,'Location Summary'!$C$2:$J$604,2,FALSE)</f>
        <v>DB1+9</v>
      </c>
      <c r="L90" s="29"/>
      <c r="M90" s="15" t="str">
        <f>VLOOKUP(M85,'Location Summary'!$C$2:$J$604,2,FALSE)</f>
        <v>DA+9</v>
      </c>
      <c r="N90" s="29"/>
      <c r="O90" s="15" t="str">
        <f>VLOOKUP(O85,'Location Summary'!$C$2:$J$604,2,FALSE)</f>
        <v>DA+9</v>
      </c>
      <c r="P90" s="29"/>
      <c r="Q90" s="15" t="str">
        <f>VLOOKUP(Q85,'Location Summary'!$C$2:$J$604,2,FALSE)</f>
        <v>DA+3</v>
      </c>
      <c r="R90" s="29"/>
      <c r="S90" s="15" t="str">
        <f>VLOOKUP(S85,'Location Summary'!$C$2:$J$604,2,FALSE)</f>
        <v>DA+3</v>
      </c>
      <c r="T90" s="43"/>
      <c r="U90" s="15" t="str">
        <f>VLOOKUP(U85,'Location Summary'!$C$2:$J$604,2,FALSE)</f>
        <v>DA+0</v>
      </c>
      <c r="V90" s="43"/>
      <c r="W90" s="15" t="str">
        <f>VLOOKUP(W85,'Location Summary'!$C$2:$J$604,2,FALSE)</f>
        <v>DA+6</v>
      </c>
      <c r="X90" s="43"/>
      <c r="Y90" s="15" t="str">
        <f>VLOOKUP(Y85,'Location Summary'!$C$2:$J$604,2,FALSE)</f>
        <v>DA+6</v>
      </c>
      <c r="Z90" s="43"/>
      <c r="AA90" s="15" t="str">
        <f>VLOOKUP(AA85,'Location Summary'!$C$2:$J$604,2,FALSE)</f>
        <v>DA+3</v>
      </c>
      <c r="AB90" s="43"/>
      <c r="AC90" s="15" t="str">
        <f>VLOOKUP(AC85,'Location Summary'!$C$2:$J$604,2,FALSE)</f>
        <v>DA+1.5</v>
      </c>
      <c r="AD90" s="43"/>
      <c r="AE90" s="15" t="str">
        <f>VLOOKUP(AE85,'Location Summary'!$C$2:$J$604,2,FALSE)</f>
        <v>DB1+6</v>
      </c>
      <c r="AF90" s="43"/>
      <c r="AG90" s="15" t="str">
        <f>VLOOKUP(AG85,'Location Summary'!$C$2:$J$604,2,FALSE)</f>
        <v>DA+9</v>
      </c>
      <c r="AH90" s="43"/>
      <c r="AI90" s="15" t="str">
        <f>VLOOKUP(AI85,'Location Summary'!$C$2:$J$604,2,FALSE)</f>
        <v>DA+9</v>
      </c>
      <c r="AJ90" s="43"/>
      <c r="AK90" s="15" t="str">
        <f>VLOOKUP(AK85,'Location Summary'!$C$2:$J$604,2,FALSE)</f>
        <v>DA+1.5</v>
      </c>
      <c r="AL90" s="43"/>
      <c r="AM90" s="15" t="str">
        <f>VLOOKUP(AM85,'Location Summary'!$C$2:$J$604,2,FALSE)</f>
        <v>DA+6</v>
      </c>
      <c r="AN90" s="43"/>
      <c r="AO90" s="15" t="str">
        <f>VLOOKUP(AO85,'Location Summary'!$C$2:$J$604,2,FALSE)</f>
        <v>DA+9</v>
      </c>
      <c r="AP90" s="43"/>
      <c r="AQ90" s="15" t="str">
        <f>VLOOKUP(AQ85,'Location Summary'!$C$2:$J$604,2,FALSE)</f>
        <v>DA+3</v>
      </c>
      <c r="AS90" s="15" t="str">
        <f>VLOOKUP(AS85,'Location Summary'!$C$2:$J$604,2,FALSE)</f>
        <v>DA+0</v>
      </c>
      <c r="AT90" s="27"/>
    </row>
    <row r="91" spans="2:48" ht="15" customHeight="1" x14ac:dyDescent="0.2">
      <c r="B91" s="145"/>
      <c r="C91" s="138" t="s">
        <v>464</v>
      </c>
      <c r="D91" s="137"/>
      <c r="E91" s="44"/>
      <c r="F91" s="15"/>
      <c r="G91" s="15"/>
      <c r="H91" s="15"/>
      <c r="I91" s="15"/>
      <c r="J91" s="138"/>
      <c r="K91" s="138" t="s">
        <v>464</v>
      </c>
      <c r="L91" s="138"/>
      <c r="M91" s="138" t="s">
        <v>464</v>
      </c>
      <c r="N91" s="138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27"/>
      <c r="AV91" s="52"/>
    </row>
    <row r="92" spans="2:48" ht="15" customHeight="1" x14ac:dyDescent="0.2">
      <c r="B92" s="46"/>
      <c r="C92" s="44">
        <f>AS84+1</f>
        <v>214</v>
      </c>
      <c r="D92" s="25"/>
      <c r="E92" s="44">
        <f>C92+1</f>
        <v>215</v>
      </c>
      <c r="F92" s="44"/>
      <c r="G92" s="44">
        <f>E92+1</f>
        <v>216</v>
      </c>
      <c r="H92" s="44"/>
      <c r="I92" s="44">
        <f>G92+1</f>
        <v>217</v>
      </c>
      <c r="J92" s="44"/>
      <c r="K92" s="44">
        <f>I92+1</f>
        <v>218</v>
      </c>
      <c r="L92" s="44"/>
      <c r="M92" s="44">
        <f>K92+1</f>
        <v>219</v>
      </c>
      <c r="N92" s="44"/>
      <c r="O92" s="44">
        <f>M92+1</f>
        <v>220</v>
      </c>
      <c r="P92" s="44"/>
      <c r="Q92" s="44">
        <f>O92+1</f>
        <v>221</v>
      </c>
      <c r="R92" s="44"/>
      <c r="S92" s="44">
        <f>Q92+1</f>
        <v>222</v>
      </c>
      <c r="T92" s="44"/>
      <c r="U92" s="44">
        <f>S92+1</f>
        <v>223</v>
      </c>
      <c r="V92" s="44"/>
      <c r="W92" s="44">
        <f>U92+1</f>
        <v>224</v>
      </c>
      <c r="X92" s="44"/>
      <c r="Y92" s="44">
        <f>W92+1</f>
        <v>225</v>
      </c>
      <c r="Z92" s="44"/>
      <c r="AA92" s="44">
        <f>Y92+1</f>
        <v>226</v>
      </c>
      <c r="AB92" s="44"/>
      <c r="AC92" s="44">
        <f>AA92+1</f>
        <v>227</v>
      </c>
      <c r="AD92" s="44"/>
      <c r="AE92" s="44">
        <f>AC92+1</f>
        <v>228</v>
      </c>
      <c r="AF92" s="44"/>
      <c r="AG92" s="44">
        <f>AE92+1</f>
        <v>229</v>
      </c>
      <c r="AH92" s="44"/>
      <c r="AI92" s="44">
        <f>AG92+1</f>
        <v>230</v>
      </c>
      <c r="AJ92" s="44"/>
      <c r="AK92" s="44">
        <f>AI92+1</f>
        <v>231</v>
      </c>
      <c r="AL92" s="44"/>
      <c r="AM92" s="44">
        <f>AK92+1</f>
        <v>232</v>
      </c>
      <c r="AO92" s="44">
        <f>AM92+1</f>
        <v>233</v>
      </c>
      <c r="AP92" s="44"/>
      <c r="AQ92" s="44">
        <f>AO92+1</f>
        <v>234</v>
      </c>
      <c r="AR92" s="44"/>
      <c r="AS92" s="44">
        <f>AQ92+1</f>
        <v>235</v>
      </c>
      <c r="AT92" s="27"/>
    </row>
    <row r="93" spans="2:48" s="49" customFormat="1" ht="15" customHeight="1" x14ac:dyDescent="0.2">
      <c r="B93" s="63"/>
      <c r="C93" s="49" t="s">
        <v>318</v>
      </c>
      <c r="E93" s="49" t="s">
        <v>319</v>
      </c>
      <c r="G93" s="49" t="s">
        <v>320</v>
      </c>
      <c r="I93" s="49" t="s">
        <v>321</v>
      </c>
      <c r="K93" s="49" t="s">
        <v>322</v>
      </c>
      <c r="M93" s="49" t="s">
        <v>40</v>
      </c>
      <c r="O93" s="49" t="s">
        <v>324</v>
      </c>
      <c r="Q93" s="49" t="s">
        <v>325</v>
      </c>
      <c r="S93" s="49" t="s">
        <v>326</v>
      </c>
      <c r="U93" s="49" t="s">
        <v>327</v>
      </c>
      <c r="W93" s="49" t="s">
        <v>328</v>
      </c>
      <c r="Y93" s="49" t="s">
        <v>329</v>
      </c>
      <c r="AA93" s="49" t="s">
        <v>330</v>
      </c>
      <c r="AC93" s="49" t="s">
        <v>331</v>
      </c>
      <c r="AE93" s="49" t="s">
        <v>332</v>
      </c>
      <c r="AG93" s="49" t="s">
        <v>333</v>
      </c>
      <c r="AI93" s="49" t="s">
        <v>334</v>
      </c>
      <c r="AK93" s="49" t="s">
        <v>8</v>
      </c>
      <c r="AM93" s="49" t="s">
        <v>457</v>
      </c>
      <c r="AO93" s="49" t="s">
        <v>458</v>
      </c>
      <c r="AQ93" s="49" t="s">
        <v>459</v>
      </c>
      <c r="AS93" s="49" t="s">
        <v>69</v>
      </c>
      <c r="AT93" s="27"/>
    </row>
    <row r="94" spans="2:48" ht="15" customHeight="1" x14ac:dyDescent="0.2">
      <c r="B94" s="53"/>
      <c r="D94" s="11">
        <v>5</v>
      </c>
      <c r="F94" s="11">
        <v>5</v>
      </c>
      <c r="H94" s="11">
        <v>5</v>
      </c>
      <c r="J94" s="11">
        <v>5</v>
      </c>
      <c r="T94" s="15"/>
      <c r="V94" s="15"/>
      <c r="X94" s="15"/>
      <c r="Z94" s="15"/>
      <c r="AB94" s="15"/>
      <c r="AD94" s="15"/>
      <c r="AF94" s="15"/>
      <c r="AH94" s="15"/>
      <c r="AJ94" s="15"/>
      <c r="AL94" s="15"/>
      <c r="AN94" s="15"/>
      <c r="AP94" s="15"/>
      <c r="AR94" s="15"/>
      <c r="AT94" s="27"/>
    </row>
    <row r="95" spans="2:48" ht="15" customHeight="1" x14ac:dyDescent="0.2">
      <c r="B95" s="59"/>
      <c r="AT95" s="27"/>
    </row>
    <row r="96" spans="2:48" s="68" customFormat="1" ht="20.25" customHeight="1" x14ac:dyDescent="0.2">
      <c r="B96" s="59"/>
      <c r="C96" s="37">
        <v>3</v>
      </c>
      <c r="D96" s="38">
        <f>VLOOKUP(C93,'Location Summary'!$G$2:$H$604,2,FALSE)</f>
        <v>400</v>
      </c>
      <c r="E96" s="37">
        <v>3</v>
      </c>
      <c r="F96" s="38">
        <f>VLOOKUP(E93,'Location Summary'!$G$2:$H$604,2,FALSE)</f>
        <v>310</v>
      </c>
      <c r="G96" s="37">
        <v>3</v>
      </c>
      <c r="H96" s="38">
        <f>VLOOKUP(G93,'Location Summary'!$G$2:$H$604,2,FALSE)</f>
        <v>315</v>
      </c>
      <c r="I96" s="37">
        <v>3</v>
      </c>
      <c r="J96" s="38">
        <f>VLOOKUP(I93,'Location Summary'!$G$2:$H$604,2,FALSE)</f>
        <v>375</v>
      </c>
      <c r="K96" s="37">
        <v>3</v>
      </c>
      <c r="L96" s="38">
        <f>VLOOKUP(K93,'Location Summary'!$G$2:$H$604,2,FALSE)</f>
        <v>351.79</v>
      </c>
      <c r="M96" s="37">
        <v>3</v>
      </c>
      <c r="N96" s="38">
        <f>VLOOKUP(M93,'Location Summary'!$G$2:$H$604,2,FALSE)</f>
        <v>393.209</v>
      </c>
      <c r="O96" s="37">
        <v>3</v>
      </c>
      <c r="P96" s="38">
        <f>VLOOKUP(O93,'Location Summary'!$G$2:$H$604,2,FALSE)</f>
        <v>435</v>
      </c>
      <c r="Q96" s="151">
        <v>3</v>
      </c>
      <c r="R96" s="38">
        <f>VLOOKUP(Q93,'Location Summary'!$G$2:$H$604,2,FALSE)</f>
        <v>390</v>
      </c>
      <c r="S96" s="151">
        <v>3</v>
      </c>
      <c r="T96" s="38">
        <f>VLOOKUP(S93,'Location Summary'!$G$2:$H$604,2,FALSE)</f>
        <v>405</v>
      </c>
      <c r="U96" s="37">
        <v>3</v>
      </c>
      <c r="V96" s="38">
        <f>VLOOKUP(U93,'Location Summary'!$G$2:$H$604,2,FALSE)</f>
        <v>435</v>
      </c>
      <c r="W96" s="37">
        <v>3</v>
      </c>
      <c r="X96" s="38">
        <f>VLOOKUP(W93,'Location Summary'!$G$2:$H$604,2,FALSE)</f>
        <v>360</v>
      </c>
      <c r="Y96" s="37">
        <v>3</v>
      </c>
      <c r="Z96" s="38">
        <f>VLOOKUP(Y93,'Location Summary'!$G$2:$H$604,2,FALSE)</f>
        <v>395</v>
      </c>
      <c r="AA96" s="37">
        <v>3</v>
      </c>
      <c r="AB96" s="38">
        <f>VLOOKUP(AA93,'Location Summary'!$G$2:$H$604,2,FALSE)</f>
        <v>440</v>
      </c>
      <c r="AC96" s="37">
        <v>3</v>
      </c>
      <c r="AD96" s="38">
        <f>VLOOKUP(AC93,'Location Summary'!$G$2:$H$604,2,FALSE)</f>
        <v>400</v>
      </c>
      <c r="AE96" s="37">
        <v>3</v>
      </c>
      <c r="AF96" s="38">
        <f>VLOOKUP(AE93,'Location Summary'!$G$2:$H$604,2,FALSE)</f>
        <v>440</v>
      </c>
      <c r="AG96" s="151">
        <v>3</v>
      </c>
      <c r="AH96" s="38">
        <f>VLOOKUP(AG93,'Location Summary'!$G$2:$H$604,2,FALSE)</f>
        <v>330</v>
      </c>
      <c r="AI96" s="37">
        <v>3</v>
      </c>
      <c r="AJ96" s="38">
        <f>VLOOKUP(AI93,'Location Summary'!$G$2:$H$604,2,FALSE)</f>
        <v>493.084</v>
      </c>
      <c r="AK96" s="37">
        <v>3</v>
      </c>
      <c r="AL96" s="38">
        <f>VLOOKUP(AK93,'Location Summary'!$G$2:$H$604,2,FALSE)</f>
        <v>453.99900000000002</v>
      </c>
      <c r="AM96" s="37">
        <v>3</v>
      </c>
      <c r="AN96" s="38">
        <f>VLOOKUP(AM93,'Location Summary'!$G$2:$H$604,2,FALSE)</f>
        <v>451</v>
      </c>
      <c r="AO96" s="37">
        <v>3</v>
      </c>
      <c r="AP96" s="38">
        <f>VLOOKUP(AO93,'Location Summary'!$G$2:$H$604,2,FALSE)</f>
        <v>389</v>
      </c>
      <c r="AQ96" s="37">
        <v>3</v>
      </c>
      <c r="AR96" s="38">
        <f>VLOOKUP(AQ93,'Location Summary'!$G$2:$H$604,2,FALSE)</f>
        <v>451.52300000000002</v>
      </c>
      <c r="AS96" s="37">
        <v>3</v>
      </c>
      <c r="AT96" s="39">
        <f>VLOOKUP(AS93,'Location Summary'!$G$2:$H$604,2,FALSE)</f>
        <v>401.39400000000001</v>
      </c>
    </row>
    <row r="97" spans="2:51" s="68" customFormat="1" ht="15" customHeight="1" x14ac:dyDescent="0.2">
      <c r="B97" s="65"/>
      <c r="C97" s="42">
        <v>2</v>
      </c>
      <c r="D97" s="11"/>
      <c r="E97" s="42">
        <v>2</v>
      </c>
      <c r="F97" s="11"/>
      <c r="G97" s="42">
        <v>2</v>
      </c>
      <c r="H97" s="11"/>
      <c r="I97" s="42">
        <v>2</v>
      </c>
      <c r="J97" s="11"/>
      <c r="K97" s="42">
        <v>2</v>
      </c>
      <c r="L97" s="11"/>
      <c r="M97" s="42">
        <v>2</v>
      </c>
      <c r="N97" s="11"/>
      <c r="O97" s="42">
        <v>2</v>
      </c>
      <c r="P97" s="11"/>
      <c r="Q97" s="42">
        <v>2</v>
      </c>
      <c r="R97" s="11"/>
      <c r="S97" s="42">
        <v>2</v>
      </c>
      <c r="T97" s="11"/>
      <c r="U97" s="42">
        <v>2</v>
      </c>
      <c r="V97" s="11"/>
      <c r="W97" s="42">
        <v>2</v>
      </c>
      <c r="X97" s="11"/>
      <c r="Y97" s="42">
        <v>2</v>
      </c>
      <c r="Z97" s="11"/>
      <c r="AA97" s="42">
        <v>2</v>
      </c>
      <c r="AB97" s="11"/>
      <c r="AC97" s="42">
        <v>2</v>
      </c>
      <c r="AD97" s="11"/>
      <c r="AE97" s="42">
        <v>2</v>
      </c>
      <c r="AF97" s="11"/>
      <c r="AG97" s="42">
        <v>2</v>
      </c>
      <c r="AH97" s="11"/>
      <c r="AI97" s="42">
        <v>2</v>
      </c>
      <c r="AJ97" s="11"/>
      <c r="AK97" s="42">
        <v>2</v>
      </c>
      <c r="AL97" s="11"/>
      <c r="AM97" s="42">
        <v>2</v>
      </c>
      <c r="AN97" s="11"/>
      <c r="AO97" s="42">
        <v>2</v>
      </c>
      <c r="AP97" s="11"/>
      <c r="AQ97" s="42">
        <v>2</v>
      </c>
      <c r="AR97" s="11"/>
      <c r="AS97" s="42">
        <v>2</v>
      </c>
      <c r="AT97" s="27"/>
    </row>
    <row r="98" spans="2:51" ht="15" customHeight="1" x14ac:dyDescent="0.2">
      <c r="B98" s="53"/>
      <c r="C98" s="15" t="str">
        <f>VLOOKUP(C93,'Location Summary'!$C$2:$J$604,2,FALSE)</f>
        <v>DA+0</v>
      </c>
      <c r="D98" s="29"/>
      <c r="E98" s="15" t="str">
        <f>VLOOKUP(E93,'Location Summary'!$C$2:$J$604,2,FALSE)</f>
        <v>DA+1.5</v>
      </c>
      <c r="F98" s="29"/>
      <c r="G98" s="15" t="str">
        <f>VLOOKUP(G93,'Location Summary'!$C$2:$J$604,2,FALSE)</f>
        <v>DA-3</v>
      </c>
      <c r="H98" s="29"/>
      <c r="I98" s="15" t="str">
        <f>VLOOKUP(I93,'Location Summary'!$C$2:$J$604,2,FALSE)</f>
        <v>DA+1.5</v>
      </c>
      <c r="J98" s="29"/>
      <c r="K98" s="15" t="str">
        <f>VLOOKUP(K93,'Location Summary'!$C$2:$J$604,2,FALSE)</f>
        <v>DA+3</v>
      </c>
      <c r="L98" s="29"/>
      <c r="M98" s="15" t="str">
        <f>VLOOKUP(M93,'Location Summary'!$C$2:$J$604,2,FALSE)</f>
        <v>DB2+0</v>
      </c>
      <c r="N98" s="29"/>
      <c r="O98" s="15" t="str">
        <f>VLOOKUP(O93,'Location Summary'!$C$2:$J$604,2,FALSE)</f>
        <v>DA+6</v>
      </c>
      <c r="P98" s="29"/>
      <c r="Q98" s="15" t="str">
        <f>VLOOKUP(Q93,'Location Summary'!$C$2:$J$604,2,FALSE)</f>
        <v>DA+6</v>
      </c>
      <c r="R98" s="29"/>
      <c r="S98" s="15" t="str">
        <f>VLOOKUP(S93,'Location Summary'!$C$2:$J$604,2,FALSE)</f>
        <v>DA-3</v>
      </c>
      <c r="T98" s="43"/>
      <c r="U98" s="15" t="str">
        <f>VLOOKUP(U93,'Location Summary'!$C$2:$J$604,2,FALSE)</f>
        <v>DA+9</v>
      </c>
      <c r="V98" s="43"/>
      <c r="W98" s="15" t="str">
        <f>VLOOKUP(W93,'Location Summary'!$C$2:$J$604,2,FALSE)</f>
        <v>DA+9</v>
      </c>
      <c r="X98" s="43"/>
      <c r="Y98" s="15" t="str">
        <f>VLOOKUP(Y93,'Location Summary'!$C$2:$J$604,2,FALSE)</f>
        <v>DA+6</v>
      </c>
      <c r="Z98" s="43"/>
      <c r="AA98" s="15" t="str">
        <f>VLOOKUP(AA93,'Location Summary'!$C$2:$J$604,2,FALSE)</f>
        <v>DA+3</v>
      </c>
      <c r="AB98" s="43"/>
      <c r="AC98" s="15" t="str">
        <f>VLOOKUP(AC93,'Location Summary'!$C$2:$J$604,2,FALSE)</f>
        <v>DA+6</v>
      </c>
      <c r="AD98" s="43"/>
      <c r="AE98" s="15" t="str">
        <f>VLOOKUP(AE93,'Location Summary'!$C$2:$J$604,2,FALSE)</f>
        <v>DA+1.5</v>
      </c>
      <c r="AF98" s="43"/>
      <c r="AG98" s="15" t="str">
        <f>VLOOKUP(AG93,'Location Summary'!$C$2:$J$604,2,FALSE)</f>
        <v>DA+3</v>
      </c>
      <c r="AH98" s="43"/>
      <c r="AI98" s="15" t="str">
        <f>VLOOKUP(AI93,'Location Summary'!$C$2:$J$604,2,FALSE)</f>
        <v>DA+3</v>
      </c>
      <c r="AJ98" s="43"/>
      <c r="AK98" s="15" t="str">
        <f>VLOOKUP(AK93,'Location Summary'!$C$2:$J$604,2,FALSE)</f>
        <v>DB2+3</v>
      </c>
      <c r="AL98" s="43"/>
      <c r="AM98" s="15" t="str">
        <f>VLOOKUP(AM93,'Location Summary'!$C$2:$J$604,2,FALSE)</f>
        <v>DB1+9</v>
      </c>
      <c r="AN98" s="43"/>
      <c r="AO98" s="15" t="str">
        <f>VLOOKUP(AO93,'Location Summary'!$C$2:$J$604,2,FALSE)</f>
        <v>DA+3</v>
      </c>
      <c r="AP98" s="43"/>
      <c r="AQ98" s="15" t="str">
        <f>VLOOKUP(AQ93,'Location Summary'!$C$2:$J$604,2,FALSE)</f>
        <v>DA+9</v>
      </c>
      <c r="AS98" s="15" t="str">
        <f>VLOOKUP(AS93,'Location Summary'!$C$2:$J$604,2,FALSE)</f>
        <v>DB2+3</v>
      </c>
      <c r="AT98" s="27"/>
    </row>
    <row r="99" spans="2:51" ht="15" customHeight="1" thickBot="1" x14ac:dyDescent="0.25">
      <c r="B99" s="72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139"/>
      <c r="N99" s="139"/>
      <c r="O99" s="139"/>
      <c r="P99" s="403"/>
      <c r="Q99" s="403"/>
      <c r="R99" s="403"/>
      <c r="S99" s="368" t="s">
        <v>509</v>
      </c>
      <c r="U99" s="153"/>
      <c r="V99" s="139"/>
      <c r="W99" s="139"/>
      <c r="X99" s="139"/>
      <c r="Y99" s="139"/>
      <c r="Z99" s="139"/>
      <c r="AA99" s="139"/>
      <c r="AB99" s="139"/>
      <c r="AC99" s="139"/>
      <c r="AD99" s="139"/>
      <c r="AE99" s="139"/>
      <c r="AF99" s="466" t="s">
        <v>509</v>
      </c>
      <c r="AG99" s="466"/>
      <c r="AH99" s="466"/>
      <c r="AI99" s="73"/>
      <c r="AK99" s="368" t="s">
        <v>509</v>
      </c>
      <c r="AL99" s="73"/>
      <c r="AM99" s="73"/>
      <c r="AN99" s="73"/>
      <c r="AO99" s="73"/>
      <c r="AP99" s="73"/>
      <c r="AQ99" s="464" t="s">
        <v>507</v>
      </c>
      <c r="AR99" s="464"/>
      <c r="AS99" s="464"/>
      <c r="AT99" s="75"/>
      <c r="AV99" s="52"/>
    </row>
    <row r="100" spans="2:51" ht="15" customHeight="1" x14ac:dyDescent="0.2">
      <c r="B100" s="46"/>
      <c r="C100" s="44">
        <f>AS92+1</f>
        <v>236</v>
      </c>
      <c r="D100" s="25"/>
      <c r="E100" s="44">
        <f>C100+1</f>
        <v>237</v>
      </c>
      <c r="F100" s="44"/>
      <c r="G100" s="44">
        <f>E100+1</f>
        <v>238</v>
      </c>
      <c r="H100" s="44"/>
      <c r="I100" s="44">
        <f>G100+1</f>
        <v>239</v>
      </c>
      <c r="J100" s="44"/>
      <c r="K100" s="44">
        <f>I100+1</f>
        <v>240</v>
      </c>
      <c r="L100" s="44"/>
      <c r="M100" s="44">
        <f>K100+1</f>
        <v>241</v>
      </c>
      <c r="N100" s="44"/>
      <c r="O100" s="44">
        <f>M100+1</f>
        <v>242</v>
      </c>
      <c r="P100" s="44"/>
      <c r="Q100" s="44">
        <f>O100+1</f>
        <v>243</v>
      </c>
      <c r="R100" s="44"/>
      <c r="S100" s="44">
        <f>Q100+1</f>
        <v>244</v>
      </c>
      <c r="T100" s="44"/>
      <c r="U100" s="44">
        <f>S100+1</f>
        <v>245</v>
      </c>
      <c r="V100" s="44"/>
      <c r="W100" s="44">
        <f>U100+1</f>
        <v>246</v>
      </c>
      <c r="X100" s="44"/>
      <c r="Y100" s="44">
        <f>W100+1</f>
        <v>247</v>
      </c>
      <c r="Z100" s="44"/>
      <c r="AA100" s="44">
        <f>Y100+1</f>
        <v>248</v>
      </c>
      <c r="AB100" s="44"/>
      <c r="AC100" s="44">
        <f>AA100+1</f>
        <v>249</v>
      </c>
      <c r="AD100" s="44" t="s">
        <v>16</v>
      </c>
      <c r="AE100" s="44">
        <f>AC100+1</f>
        <v>250</v>
      </c>
      <c r="AF100" s="44"/>
      <c r="AG100" s="44">
        <f>AE100+1</f>
        <v>251</v>
      </c>
      <c r="AH100" s="44"/>
      <c r="AI100" s="44">
        <f>AG100+1</f>
        <v>252</v>
      </c>
      <c r="AJ100" s="44"/>
      <c r="AK100" s="44">
        <f>AI100+1</f>
        <v>253</v>
      </c>
      <c r="AL100" s="44"/>
      <c r="AM100" s="44">
        <f>AK100+1</f>
        <v>254</v>
      </c>
      <c r="AO100" s="44">
        <f>AM100+1</f>
        <v>255</v>
      </c>
      <c r="AP100" s="44"/>
      <c r="AQ100" s="44">
        <f>AO100+1</f>
        <v>256</v>
      </c>
      <c r="AR100" s="44"/>
      <c r="AS100" s="44">
        <f>AQ100+1</f>
        <v>257</v>
      </c>
      <c r="AT100" s="27"/>
    </row>
    <row r="101" spans="2:51" s="49" customFormat="1" ht="15" customHeight="1" x14ac:dyDescent="0.2">
      <c r="B101" s="63"/>
      <c r="C101" s="49" t="s">
        <v>337</v>
      </c>
      <c r="E101" s="49" t="s">
        <v>338</v>
      </c>
      <c r="G101" s="49" t="s">
        <v>339</v>
      </c>
      <c r="I101" s="49" t="s">
        <v>340</v>
      </c>
      <c r="K101" s="49" t="s">
        <v>341</v>
      </c>
      <c r="M101" s="49" t="s">
        <v>403</v>
      </c>
      <c r="O101" s="49" t="s">
        <v>404</v>
      </c>
      <c r="Q101" s="49" t="s">
        <v>405</v>
      </c>
      <c r="S101" s="49" t="s">
        <v>406</v>
      </c>
      <c r="U101" s="49" t="s">
        <v>407</v>
      </c>
      <c r="W101" s="49" t="s">
        <v>408</v>
      </c>
      <c r="Y101" s="49" t="s">
        <v>409</v>
      </c>
      <c r="AA101" s="49" t="s">
        <v>41</v>
      </c>
      <c r="AC101" s="49" t="s">
        <v>343</v>
      </c>
      <c r="AE101" s="49" t="s">
        <v>344</v>
      </c>
      <c r="AG101" s="49" t="s">
        <v>345</v>
      </c>
      <c r="AI101" s="49" t="s">
        <v>346</v>
      </c>
      <c r="AK101" s="49" t="s">
        <v>347</v>
      </c>
      <c r="AM101" s="49" t="s">
        <v>348</v>
      </c>
      <c r="AO101" s="49" t="s">
        <v>349</v>
      </c>
      <c r="AQ101" s="49" t="s">
        <v>350</v>
      </c>
      <c r="AS101" s="49" t="s">
        <v>351</v>
      </c>
      <c r="AT101" s="27"/>
    </row>
    <row r="102" spans="2:51" ht="15" customHeight="1" x14ac:dyDescent="0.2">
      <c r="B102" s="53"/>
      <c r="N102" s="11">
        <v>5</v>
      </c>
      <c r="P102" s="11">
        <v>5</v>
      </c>
      <c r="R102" s="11">
        <v>5</v>
      </c>
      <c r="T102" s="15">
        <v>5</v>
      </c>
      <c r="V102" s="15">
        <v>5</v>
      </c>
      <c r="X102" s="15">
        <v>5</v>
      </c>
      <c r="Z102" s="15">
        <v>5</v>
      </c>
      <c r="AB102" s="15">
        <v>5</v>
      </c>
      <c r="AD102" s="15">
        <v>5</v>
      </c>
      <c r="AF102" s="15">
        <v>5</v>
      </c>
      <c r="AH102" s="15">
        <v>5</v>
      </c>
      <c r="AJ102" s="15">
        <v>5</v>
      </c>
      <c r="AL102" s="15">
        <v>5</v>
      </c>
      <c r="AN102" s="15">
        <v>5</v>
      </c>
      <c r="AP102" s="15">
        <v>5</v>
      </c>
      <c r="AR102" s="15">
        <v>5</v>
      </c>
      <c r="AT102" s="27">
        <v>5</v>
      </c>
    </row>
    <row r="103" spans="2:51" ht="15" customHeight="1" x14ac:dyDescent="0.2">
      <c r="B103" s="59"/>
      <c r="AT103" s="27"/>
    </row>
    <row r="104" spans="2:51" s="68" customFormat="1" ht="20.25" customHeight="1" x14ac:dyDescent="0.2">
      <c r="B104" s="59"/>
      <c r="C104" s="37">
        <v>3</v>
      </c>
      <c r="D104" s="38">
        <f>VLOOKUP(C101,'Location Summary'!$G$2:$H$604,2,FALSE)</f>
        <v>430</v>
      </c>
      <c r="E104" s="37">
        <v>3</v>
      </c>
      <c r="F104" s="38">
        <f>VLOOKUP(E101,'Location Summary'!$G$2:$H$604,2,FALSE)</f>
        <v>405</v>
      </c>
      <c r="G104" s="37">
        <v>3</v>
      </c>
      <c r="H104" s="38">
        <f>VLOOKUP(G101,'Location Summary'!$G$2:$H$604,2,FALSE)</f>
        <v>430</v>
      </c>
      <c r="I104" s="37">
        <v>3</v>
      </c>
      <c r="J104" s="38">
        <f>VLOOKUP(I101,'Location Summary'!$G$2:$H$604,2,FALSE)</f>
        <v>410</v>
      </c>
      <c r="K104" s="37">
        <v>3</v>
      </c>
      <c r="L104" s="38">
        <f>VLOOKUP(K101,'Location Summary'!$G$2:$H$604,2,FALSE)</f>
        <v>420</v>
      </c>
      <c r="M104" s="37">
        <v>3</v>
      </c>
      <c r="N104" s="38">
        <f>VLOOKUP(M101,'Location Summary'!$G$2:$H$604,2,FALSE)</f>
        <v>280</v>
      </c>
      <c r="O104" s="37">
        <v>3</v>
      </c>
      <c r="P104" s="38">
        <f>VLOOKUP(O101,'Location Summary'!$G$2:$H$604,2,FALSE)</f>
        <v>345</v>
      </c>
      <c r="Q104" s="37">
        <v>3</v>
      </c>
      <c r="R104" s="38">
        <f>VLOOKUP(Q101,'Location Summary'!$G$2:$H$604,2,FALSE)</f>
        <v>330</v>
      </c>
      <c r="S104" s="37">
        <v>3</v>
      </c>
      <c r="T104" s="38">
        <f>VLOOKUP(S101,'Location Summary'!$G$2:$H$604,2,FALSE)</f>
        <v>455</v>
      </c>
      <c r="U104" s="37">
        <v>3</v>
      </c>
      <c r="V104" s="38">
        <f>VLOOKUP(U101,'Location Summary'!$G$2:$H$604,2,FALSE)</f>
        <v>340</v>
      </c>
      <c r="W104" s="37">
        <v>3</v>
      </c>
      <c r="X104" s="38">
        <f>VLOOKUP(W101,'Location Summary'!$G$2:$H$604,2,FALSE)</f>
        <v>435</v>
      </c>
      <c r="Y104" s="37">
        <v>3</v>
      </c>
      <c r="Z104" s="38">
        <f>VLOOKUP(Y101,'Location Summary'!$G$2:$H$604,2,FALSE)</f>
        <v>398.589</v>
      </c>
      <c r="AA104" s="37">
        <v>3</v>
      </c>
      <c r="AB104" s="38">
        <f>VLOOKUP(AA101,'Location Summary'!$G$2:$H$604,2,FALSE)</f>
        <v>426.411</v>
      </c>
      <c r="AC104" s="37">
        <v>3</v>
      </c>
      <c r="AD104" s="38">
        <f>VLOOKUP(AC101,'Location Summary'!$G$2:$H$604,2,FALSE)</f>
        <v>390</v>
      </c>
      <c r="AE104" s="37">
        <v>3</v>
      </c>
      <c r="AF104" s="38">
        <f>VLOOKUP(AE101,'Location Summary'!$G$2:$H$604,2,FALSE)</f>
        <v>335</v>
      </c>
      <c r="AG104" s="37">
        <v>3</v>
      </c>
      <c r="AH104" s="38">
        <f>VLOOKUP(AG101,'Location Summary'!$G$2:$H$604,2,FALSE)</f>
        <v>440</v>
      </c>
      <c r="AI104" s="37">
        <v>3</v>
      </c>
      <c r="AJ104" s="38">
        <f>VLOOKUP(AI101,'Location Summary'!$G$2:$H$604,2,FALSE)</f>
        <v>280</v>
      </c>
      <c r="AK104" s="37">
        <v>3</v>
      </c>
      <c r="AL104" s="38">
        <f>VLOOKUP(AK101,'Location Summary'!$G$2:$H$604,2,FALSE)</f>
        <v>450</v>
      </c>
      <c r="AM104" s="37">
        <v>3</v>
      </c>
      <c r="AN104" s="38">
        <f>VLOOKUP(AM101,'Location Summary'!$G$2:$H$604,2,FALSE)</f>
        <v>285</v>
      </c>
      <c r="AO104" s="37">
        <v>3</v>
      </c>
      <c r="AP104" s="38">
        <f>VLOOKUP(AO101,'Location Summary'!$G$2:$H$604,2,FALSE)</f>
        <v>445</v>
      </c>
      <c r="AQ104" s="37">
        <v>3</v>
      </c>
      <c r="AR104" s="38">
        <f>VLOOKUP(AQ101,'Location Summary'!$G$2:$H$604,2,FALSE)</f>
        <v>360</v>
      </c>
      <c r="AS104" s="37">
        <v>3</v>
      </c>
      <c r="AT104" s="39">
        <f>VLOOKUP(AS101,'Location Summary'!$G$2:$H$604,2,FALSE)</f>
        <v>430</v>
      </c>
    </row>
    <row r="105" spans="2:51" s="68" customFormat="1" ht="15" customHeight="1" x14ac:dyDescent="0.2">
      <c r="B105" s="65"/>
      <c r="C105" s="42">
        <v>2</v>
      </c>
      <c r="D105" s="11"/>
      <c r="E105" s="42">
        <v>2</v>
      </c>
      <c r="F105" s="11"/>
      <c r="G105" s="42">
        <v>2</v>
      </c>
      <c r="H105" s="11"/>
      <c r="I105" s="42">
        <v>2</v>
      </c>
      <c r="J105" s="11"/>
      <c r="K105" s="42">
        <v>2</v>
      </c>
      <c r="L105" s="11"/>
      <c r="M105" s="42">
        <v>2</v>
      </c>
      <c r="N105" s="11"/>
      <c r="O105" s="42">
        <v>2</v>
      </c>
      <c r="P105" s="11"/>
      <c r="Q105" s="42">
        <v>2</v>
      </c>
      <c r="R105" s="11"/>
      <c r="S105" s="42">
        <v>2</v>
      </c>
      <c r="T105" s="11"/>
      <c r="U105" s="42">
        <v>2</v>
      </c>
      <c r="V105" s="11"/>
      <c r="W105" s="42">
        <v>2</v>
      </c>
      <c r="X105" s="11"/>
      <c r="Y105" s="42">
        <v>2</v>
      </c>
      <c r="Z105" s="11"/>
      <c r="AA105" s="42">
        <v>2</v>
      </c>
      <c r="AB105" s="11"/>
      <c r="AC105" s="42">
        <v>2</v>
      </c>
      <c r="AD105" s="11"/>
      <c r="AE105" s="42">
        <v>2</v>
      </c>
      <c r="AF105" s="11"/>
      <c r="AG105" s="42">
        <v>2</v>
      </c>
      <c r="AH105" s="11"/>
      <c r="AI105" s="42">
        <v>2</v>
      </c>
      <c r="AJ105" s="11"/>
      <c r="AK105" s="42">
        <v>2</v>
      </c>
      <c r="AL105" s="11"/>
      <c r="AM105" s="42">
        <v>2</v>
      </c>
      <c r="AN105" s="11"/>
      <c r="AO105" s="42">
        <v>2</v>
      </c>
      <c r="AP105" s="11"/>
      <c r="AQ105" s="42">
        <v>2</v>
      </c>
      <c r="AR105" s="11"/>
      <c r="AS105" s="42">
        <v>2</v>
      </c>
      <c r="AT105" s="27"/>
    </row>
    <row r="106" spans="2:51" ht="15" customHeight="1" x14ac:dyDescent="0.2">
      <c r="B106" s="53"/>
      <c r="C106" s="15" t="str">
        <f>VLOOKUP(C101,'Location Summary'!$C$2:$J$604,2,FALSE)</f>
        <v>DA+3</v>
      </c>
      <c r="D106" s="29"/>
      <c r="E106" s="15" t="str">
        <f>VLOOKUP(E101,'Location Summary'!$C$2:$J$604,2,FALSE)</f>
        <v>DA+3</v>
      </c>
      <c r="F106" s="29"/>
      <c r="G106" s="15" t="str">
        <f>VLOOKUP(G101,'Location Summary'!$C$2:$J$604,2,FALSE)</f>
        <v>DA-1.5</v>
      </c>
      <c r="H106" s="29"/>
      <c r="I106" s="15" t="str">
        <f>VLOOKUP(I101,'Location Summary'!$C$2:$J$604,2,FALSE)</f>
        <v>DA+9</v>
      </c>
      <c r="J106" s="29"/>
      <c r="K106" s="15" t="str">
        <f>VLOOKUP(K101,'Location Summary'!$C$2:$J$604,2,FALSE)</f>
        <v>DA+3</v>
      </c>
      <c r="L106" s="29"/>
      <c r="M106" s="15" t="str">
        <f>VLOOKUP(M101,'Location Summary'!$C$2:$J$604,2,FALSE)</f>
        <v>DB1+0</v>
      </c>
      <c r="N106" s="29"/>
      <c r="O106" s="15" t="str">
        <f>VLOOKUP(O101,'Location Summary'!$C$2:$J$604,2,FALSE)</f>
        <v>DA+3</v>
      </c>
      <c r="P106" s="29"/>
      <c r="Q106" s="15" t="str">
        <f>VLOOKUP(Q101,'Location Summary'!$C$2:$J$604,2,FALSE)</f>
        <v>DA+1.5</v>
      </c>
      <c r="R106" s="29"/>
      <c r="S106" s="15" t="str">
        <f>VLOOKUP(S101,'Location Summary'!$C$2:$J$604,2,FALSE)</f>
        <v>DA+3</v>
      </c>
      <c r="T106" s="43"/>
      <c r="U106" s="15" t="str">
        <f>VLOOKUP(U101,'Location Summary'!$C$2:$J$604,2,FALSE)</f>
        <v>DA+9</v>
      </c>
      <c r="V106" s="43"/>
      <c r="W106" s="15" t="str">
        <f>VLOOKUP(W101,'Location Summary'!$C$2:$J$604,2,FALSE)</f>
        <v>DA+3</v>
      </c>
      <c r="X106" s="43"/>
      <c r="Y106" s="15" t="str">
        <f>VLOOKUP(Y101,'Location Summary'!$C$2:$J$604,2,FALSE)</f>
        <v>DA+3</v>
      </c>
      <c r="Z106" s="43"/>
      <c r="AA106" s="15" t="str">
        <f>VLOOKUP(AA101,'Location Summary'!$C$2:$J$604,2,FALSE)</f>
        <v>DB1+3</v>
      </c>
      <c r="AB106" s="43"/>
      <c r="AC106" s="15" t="str">
        <f>VLOOKUP(AC101,'Location Summary'!$C$2:$J$604,2,FALSE)</f>
        <v>DA+0</v>
      </c>
      <c r="AD106" s="43"/>
      <c r="AE106" s="15" t="str">
        <f>VLOOKUP(AE101,'Location Summary'!$C$2:$J$604,2,FALSE)</f>
        <v>DA+0</v>
      </c>
      <c r="AF106" s="43"/>
      <c r="AG106" s="15" t="str">
        <f>VLOOKUP(AG101,'Location Summary'!$C$2:$J$604,2,FALSE)</f>
        <v>DA+3</v>
      </c>
      <c r="AH106" s="43"/>
      <c r="AI106" s="15" t="str">
        <f>VLOOKUP(AI101,'Location Summary'!$C$2:$J$604,2,FALSE)</f>
        <v>DA+1.5</v>
      </c>
      <c r="AJ106" s="43"/>
      <c r="AK106" s="15" t="str">
        <f>VLOOKUP(AK101,'Location Summary'!$C$2:$J$604,2,FALSE)</f>
        <v>DA+3</v>
      </c>
      <c r="AL106" s="43"/>
      <c r="AM106" s="15" t="str">
        <f>VLOOKUP(AM101,'Location Summary'!$C$2:$J$604,2,FALSE)</f>
        <v>DA+6</v>
      </c>
      <c r="AN106" s="43"/>
      <c r="AO106" s="15" t="str">
        <f>VLOOKUP(AO101,'Location Summary'!$C$2:$J$604,2,FALSE)</f>
        <v>DA+9</v>
      </c>
      <c r="AP106" s="43"/>
      <c r="AQ106" s="15" t="str">
        <f>VLOOKUP(AQ101,'Location Summary'!$C$2:$J$604,2,FALSE)</f>
        <v>DA+1.5</v>
      </c>
      <c r="AS106" s="15" t="str">
        <f>VLOOKUP(AS101,'Location Summary'!$C$2:$J$604,2,FALSE)</f>
        <v>DA+0</v>
      </c>
      <c r="AT106" s="27"/>
    </row>
    <row r="107" spans="2:51" ht="15" customHeight="1" x14ac:dyDescent="0.2">
      <c r="B107" s="46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44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27"/>
      <c r="AV107" s="52"/>
    </row>
    <row r="108" spans="2:51" ht="15" customHeight="1" x14ac:dyDescent="0.2">
      <c r="B108" s="46"/>
      <c r="C108" s="44">
        <f>AS100+1</f>
        <v>258</v>
      </c>
      <c r="D108" s="25"/>
      <c r="E108" s="44">
        <f>C108+1</f>
        <v>259</v>
      </c>
      <c r="F108" s="44"/>
      <c r="G108" s="44">
        <f>E108+1</f>
        <v>260</v>
      </c>
      <c r="H108" s="44"/>
      <c r="I108" s="44">
        <f>G108+1</f>
        <v>261</v>
      </c>
      <c r="J108" s="44"/>
      <c r="K108" s="44">
        <f>I108+1</f>
        <v>262</v>
      </c>
      <c r="L108" s="44"/>
      <c r="M108" s="44">
        <f>K108+1</f>
        <v>263</v>
      </c>
      <c r="N108" s="44"/>
      <c r="O108" s="44">
        <f>M108+1</f>
        <v>264</v>
      </c>
      <c r="P108" s="44"/>
      <c r="Q108" s="44">
        <f>O108+1</f>
        <v>265</v>
      </c>
      <c r="R108" s="44"/>
      <c r="S108" s="44">
        <f>Q108+1</f>
        <v>266</v>
      </c>
      <c r="T108" s="44"/>
      <c r="U108" s="44">
        <f>S108+1</f>
        <v>267</v>
      </c>
      <c r="V108" s="44"/>
      <c r="W108" s="44">
        <f>U108+1</f>
        <v>268</v>
      </c>
      <c r="X108" s="44"/>
      <c r="Y108" s="44">
        <f>W108+1</f>
        <v>269</v>
      </c>
      <c r="Z108" s="44"/>
      <c r="AA108" s="44">
        <f>Y108+1</f>
        <v>270</v>
      </c>
      <c r="AB108" s="44"/>
      <c r="AC108" s="44">
        <f>AA108+1</f>
        <v>271</v>
      </c>
      <c r="AD108" s="44"/>
      <c r="AE108" s="44">
        <f>AC108+1</f>
        <v>272</v>
      </c>
      <c r="AF108" s="44"/>
      <c r="AG108" s="44">
        <f>AE108+1</f>
        <v>273</v>
      </c>
      <c r="AH108" s="44"/>
      <c r="AI108" s="44">
        <f>AG108+1</f>
        <v>274</v>
      </c>
      <c r="AJ108" s="44"/>
      <c r="AK108" s="44">
        <f>AI108+1</f>
        <v>275</v>
      </c>
      <c r="AL108" s="44"/>
      <c r="AM108" s="44">
        <f>AK108+1</f>
        <v>276</v>
      </c>
      <c r="AO108" s="44">
        <f>AM108+1</f>
        <v>277</v>
      </c>
      <c r="AP108" s="44"/>
      <c r="AQ108" s="44">
        <f>AO108+1</f>
        <v>278</v>
      </c>
      <c r="AR108" s="44"/>
      <c r="AS108" s="44">
        <f>AQ108+1</f>
        <v>279</v>
      </c>
      <c r="AT108" s="27"/>
    </row>
    <row r="109" spans="2:51" s="57" customFormat="1" ht="15" customHeight="1" x14ac:dyDescent="0.2">
      <c r="B109" s="47"/>
      <c r="C109" s="49" t="s">
        <v>352</v>
      </c>
      <c r="D109" s="49"/>
      <c r="E109" s="49" t="s">
        <v>42</v>
      </c>
      <c r="F109" s="49"/>
      <c r="G109" s="49" t="s">
        <v>354</v>
      </c>
      <c r="H109" s="49"/>
      <c r="I109" s="49" t="s">
        <v>355</v>
      </c>
      <c r="J109" s="49"/>
      <c r="K109" s="49" t="s">
        <v>356</v>
      </c>
      <c r="L109" s="49"/>
      <c r="M109" s="49" t="s">
        <v>357</v>
      </c>
      <c r="N109" s="49"/>
      <c r="O109" s="49" t="s">
        <v>358</v>
      </c>
      <c r="P109" s="49"/>
      <c r="Q109" s="49" t="s">
        <v>359</v>
      </c>
      <c r="R109" s="49"/>
      <c r="S109" s="49" t="s">
        <v>360</v>
      </c>
      <c r="T109" s="49"/>
      <c r="U109" s="49" t="s">
        <v>361</v>
      </c>
      <c r="V109" s="49"/>
      <c r="W109" s="49" t="s">
        <v>362</v>
      </c>
      <c r="X109" s="49"/>
      <c r="Y109" s="49" t="s">
        <v>363</v>
      </c>
      <c r="Z109" s="49"/>
      <c r="AA109" s="49" t="s">
        <v>364</v>
      </c>
      <c r="AB109" s="49"/>
      <c r="AC109" s="49" t="s">
        <v>43</v>
      </c>
      <c r="AD109" s="49"/>
      <c r="AE109" s="49" t="s">
        <v>105</v>
      </c>
      <c r="AF109" s="49"/>
      <c r="AG109" s="49" t="s">
        <v>106</v>
      </c>
      <c r="AH109" s="49"/>
      <c r="AI109" s="49" t="s">
        <v>5</v>
      </c>
      <c r="AJ109" s="49"/>
      <c r="AK109" s="49" t="s">
        <v>6</v>
      </c>
      <c r="AL109" s="49"/>
      <c r="AM109" s="49" t="s">
        <v>366</v>
      </c>
      <c r="AN109" s="49"/>
      <c r="AO109" s="49" t="s">
        <v>367</v>
      </c>
      <c r="AP109" s="49"/>
      <c r="AQ109" s="49" t="s">
        <v>368</v>
      </c>
      <c r="AR109" s="49"/>
      <c r="AS109" s="49" t="s">
        <v>369</v>
      </c>
      <c r="AT109" s="58"/>
      <c r="AY109" s="57" t="s">
        <v>16</v>
      </c>
    </row>
    <row r="110" spans="2:51" ht="15" customHeight="1" x14ac:dyDescent="0.2">
      <c r="B110" s="53">
        <v>5</v>
      </c>
      <c r="D110" s="11">
        <v>5</v>
      </c>
      <c r="F110" s="11">
        <v>5</v>
      </c>
      <c r="H110" s="11">
        <v>5</v>
      </c>
      <c r="J110" s="11">
        <v>5</v>
      </c>
      <c r="L110" s="11">
        <v>5</v>
      </c>
      <c r="N110" s="11">
        <v>5</v>
      </c>
      <c r="P110" s="11">
        <v>5</v>
      </c>
      <c r="T110" s="15"/>
      <c r="V110" s="15"/>
      <c r="X110" s="15"/>
      <c r="Z110" s="15"/>
      <c r="AB110" s="15"/>
      <c r="AD110" s="15"/>
      <c r="AF110" s="15"/>
      <c r="AH110" s="15"/>
      <c r="AJ110" s="15"/>
      <c r="AL110" s="15"/>
      <c r="AN110" s="15"/>
      <c r="AP110" s="15"/>
      <c r="AR110" s="15"/>
      <c r="AT110" s="27"/>
    </row>
    <row r="111" spans="2:51" ht="15" customHeight="1" x14ac:dyDescent="0.2">
      <c r="B111" s="59"/>
      <c r="AT111" s="27"/>
    </row>
    <row r="112" spans="2:51" s="68" customFormat="1" ht="20.25" customHeight="1" x14ac:dyDescent="0.2">
      <c r="B112" s="59"/>
      <c r="C112" s="37">
        <v>3</v>
      </c>
      <c r="D112" s="38">
        <f>VLOOKUP(C109,'Location Summary'!$G$2:$H$604,2,FALSE)</f>
        <v>322.26600000000002</v>
      </c>
      <c r="E112" s="37">
        <v>3</v>
      </c>
      <c r="F112" s="38">
        <f>VLOOKUP(E109,'Location Summary'!$G$2:$H$604,2,FALSE)</f>
        <v>392.73</v>
      </c>
      <c r="G112" s="37">
        <v>3</v>
      </c>
      <c r="H112" s="38">
        <f>VLOOKUP(G109,'Location Summary'!$G$2:$H$604,2,FALSE)</f>
        <v>395</v>
      </c>
      <c r="I112" s="37">
        <v>3</v>
      </c>
      <c r="J112" s="38">
        <f>VLOOKUP(I109,'Location Summary'!$G$2:$H$604,2,FALSE)</f>
        <v>385</v>
      </c>
      <c r="K112" s="37">
        <v>3</v>
      </c>
      <c r="L112" s="38">
        <f>VLOOKUP(K109,'Location Summary'!$G$2:$H$604,2,FALSE)</f>
        <v>340</v>
      </c>
      <c r="M112" s="37">
        <v>3</v>
      </c>
      <c r="N112" s="38">
        <f>VLOOKUP(M109,'Location Summary'!$G$2:$H$604,2,FALSE)</f>
        <v>395</v>
      </c>
      <c r="O112" s="37">
        <v>3</v>
      </c>
      <c r="P112" s="38">
        <f>VLOOKUP(O109,'Location Summary'!$G$2:$H$604,2,FALSE)</f>
        <v>410</v>
      </c>
      <c r="Q112" s="37">
        <v>3</v>
      </c>
      <c r="R112" s="38">
        <f>VLOOKUP(Q109,'Location Summary'!$G$2:$H$604,2,FALSE)</f>
        <v>415</v>
      </c>
      <c r="S112" s="37">
        <v>3</v>
      </c>
      <c r="T112" s="38">
        <f>VLOOKUP(S109,'Location Summary'!$G$2:$H$604,2,FALSE)</f>
        <v>415</v>
      </c>
      <c r="U112" s="37">
        <v>3</v>
      </c>
      <c r="V112" s="38">
        <f>VLOOKUP(U109,'Location Summary'!$G$2:$H$604,2,FALSE)</f>
        <v>350</v>
      </c>
      <c r="W112" s="37">
        <v>3</v>
      </c>
      <c r="X112" s="38">
        <f>VLOOKUP(W109,'Location Summary'!$G$2:$H$604,2,FALSE)</f>
        <v>425</v>
      </c>
      <c r="Y112" s="37">
        <v>3</v>
      </c>
      <c r="Z112" s="38">
        <f>VLOOKUP(Y109,'Location Summary'!$G$2:$H$604,2,FALSE)</f>
        <v>350</v>
      </c>
      <c r="AA112" s="37">
        <v>3</v>
      </c>
      <c r="AB112" s="38">
        <f>VLOOKUP(AA109,'Location Summary'!$G$2:$H$604,2,FALSE)</f>
        <v>444.08100000000002</v>
      </c>
      <c r="AC112" s="37">
        <v>3</v>
      </c>
      <c r="AD112" s="38">
        <f>VLOOKUP(AC109,'Location Summary'!$G$2:$H$604,2,FALSE)</f>
        <v>260.91800000000001</v>
      </c>
      <c r="AE112" s="37">
        <v>3</v>
      </c>
      <c r="AF112" s="38">
        <f>VLOOKUP(AE109,'Location Summary'!$G$2:$H$604,2,FALSE)</f>
        <v>385</v>
      </c>
      <c r="AG112" s="37">
        <v>3</v>
      </c>
      <c r="AH112" s="38">
        <f>VLOOKUP(AG109,'Location Summary'!$G$2:$H$604,2,FALSE)</f>
        <v>435</v>
      </c>
      <c r="AI112" s="37">
        <v>3</v>
      </c>
      <c r="AJ112" s="38">
        <f>VLOOKUP(AI109,'Location Summary'!$G$2:$H$604,2,FALSE)</f>
        <v>385</v>
      </c>
      <c r="AK112" s="37">
        <v>3</v>
      </c>
      <c r="AL112" s="38">
        <f>VLOOKUP(AK109,'Location Summary'!$G$2:$H$604,2,FALSE)</f>
        <v>455</v>
      </c>
      <c r="AM112" s="37">
        <v>3</v>
      </c>
      <c r="AN112" s="38">
        <f>VLOOKUP(AM109,'Location Summary'!$G$2:$H$604,2,FALSE)</f>
        <v>370</v>
      </c>
      <c r="AO112" s="37">
        <v>3</v>
      </c>
      <c r="AP112" s="38">
        <f>VLOOKUP(AO109,'Location Summary'!$G$2:$H$604,2,FALSE)</f>
        <v>400</v>
      </c>
      <c r="AQ112" s="37">
        <v>3</v>
      </c>
      <c r="AR112" s="38">
        <f>VLOOKUP(AQ109,'Location Summary'!$G$2:$H$604,2,FALSE)</f>
        <v>350</v>
      </c>
      <c r="AS112" s="37">
        <v>3</v>
      </c>
      <c r="AT112" s="39">
        <f>VLOOKUP(AS109,'Location Summary'!$G$2:$H$604,2,FALSE)</f>
        <v>470</v>
      </c>
    </row>
    <row r="113" spans="2:48" s="68" customFormat="1" ht="15" customHeight="1" x14ac:dyDescent="0.2">
      <c r="B113" s="65"/>
      <c r="C113" s="42">
        <v>2</v>
      </c>
      <c r="D113" s="11"/>
      <c r="E113" s="42">
        <v>2</v>
      </c>
      <c r="F113" s="11"/>
      <c r="G113" s="42">
        <v>2</v>
      </c>
      <c r="H113" s="11"/>
      <c r="I113" s="42">
        <v>2</v>
      </c>
      <c r="J113" s="11"/>
      <c r="K113" s="42">
        <v>2</v>
      </c>
      <c r="L113" s="11"/>
      <c r="M113" s="42">
        <v>2</v>
      </c>
      <c r="N113" s="11"/>
      <c r="O113" s="42">
        <v>2</v>
      </c>
      <c r="P113" s="11"/>
      <c r="Q113" s="42">
        <v>2</v>
      </c>
      <c r="R113" s="11"/>
      <c r="S113" s="42">
        <v>2</v>
      </c>
      <c r="T113" s="11"/>
      <c r="U113" s="42">
        <v>2</v>
      </c>
      <c r="V113" s="11"/>
      <c r="W113" s="42">
        <v>2</v>
      </c>
      <c r="X113" s="11"/>
      <c r="Y113" s="42">
        <v>2</v>
      </c>
      <c r="Z113" s="11"/>
      <c r="AA113" s="42">
        <v>2</v>
      </c>
      <c r="AB113" s="11"/>
      <c r="AC113" s="42">
        <v>2</v>
      </c>
      <c r="AD113" s="11"/>
      <c r="AE113" s="42">
        <v>2</v>
      </c>
      <c r="AF113" s="11"/>
      <c r="AG113" s="42">
        <v>2</v>
      </c>
      <c r="AH113" s="11"/>
      <c r="AI113" s="42">
        <v>2</v>
      </c>
      <c r="AJ113" s="11"/>
      <c r="AK113" s="42">
        <v>2</v>
      </c>
      <c r="AL113" s="11"/>
      <c r="AM113" s="42">
        <v>2</v>
      </c>
      <c r="AN113" s="11"/>
      <c r="AO113" s="42">
        <v>2</v>
      </c>
      <c r="AP113" s="11"/>
      <c r="AQ113" s="42">
        <v>2</v>
      </c>
      <c r="AR113" s="11"/>
      <c r="AS113" s="42">
        <v>2</v>
      </c>
      <c r="AT113" s="27"/>
    </row>
    <row r="114" spans="2:48" ht="15" customHeight="1" x14ac:dyDescent="0.2">
      <c r="B114" s="53"/>
      <c r="C114" s="15" t="str">
        <f>VLOOKUP(C109,'Location Summary'!$C$2:$J$604,2,FALSE)</f>
        <v>DA+3</v>
      </c>
      <c r="D114" s="29"/>
      <c r="E114" s="15" t="str">
        <f>VLOOKUP(E109,'Location Summary'!$C$2:$J$604,2,FALSE)</f>
        <v>DB2+0</v>
      </c>
      <c r="F114" s="29"/>
      <c r="G114" s="15" t="str">
        <f>VLOOKUP(G109,'Location Summary'!$C$2:$J$604,2,FALSE)</f>
        <v>DA-1.5</v>
      </c>
      <c r="H114" s="29"/>
      <c r="I114" s="15" t="str">
        <f>VLOOKUP(I109,'Location Summary'!$C$2:$J$604,2,FALSE)</f>
        <v>DA+3</v>
      </c>
      <c r="J114" s="29"/>
      <c r="K114" s="15" t="str">
        <f>VLOOKUP(K109,'Location Summary'!$C$2:$J$604,2,FALSE)</f>
        <v>DA+1.5</v>
      </c>
      <c r="L114" s="29"/>
      <c r="M114" s="15" t="str">
        <f>VLOOKUP(M109,'Location Summary'!$C$2:$J$604,2,FALSE)</f>
        <v>DA+3</v>
      </c>
      <c r="N114" s="29"/>
      <c r="O114" s="15" t="str">
        <f>VLOOKUP(O109,'Location Summary'!$C$2:$J$604,2,FALSE)</f>
        <v>DA+1.5</v>
      </c>
      <c r="P114" s="29"/>
      <c r="Q114" s="15" t="str">
        <f>VLOOKUP(Q109,'Location Summary'!$C$2:$J$604,2,FALSE)</f>
        <v>DA+1.5</v>
      </c>
      <c r="R114" s="29"/>
      <c r="S114" s="15" t="str">
        <f>VLOOKUP(S109,'Location Summary'!$C$2:$J$604,2,FALSE)</f>
        <v>DA+3</v>
      </c>
      <c r="T114" s="43"/>
      <c r="U114" s="15" t="str">
        <f>VLOOKUP(U109,'Location Summary'!$C$2:$J$604,2,FALSE)</f>
        <v>DA+1.5</v>
      </c>
      <c r="V114" s="43"/>
      <c r="W114" s="15" t="str">
        <f>VLOOKUP(W109,'Location Summary'!$C$2:$J$604,2,FALSE)</f>
        <v>DA+6</v>
      </c>
      <c r="X114" s="43"/>
      <c r="Y114" s="15" t="str">
        <f>VLOOKUP(Y109,'Location Summary'!$C$2:$J$604,2,FALSE)</f>
        <v>DA+3</v>
      </c>
      <c r="Z114" s="43"/>
      <c r="AA114" s="15" t="str">
        <f>VLOOKUP(AA109,'Location Summary'!$C$2:$J$604,2,FALSE)</f>
        <v>DA+6</v>
      </c>
      <c r="AB114" s="43"/>
      <c r="AC114" s="15" t="str">
        <f>VLOOKUP(AC109,'Location Summary'!$C$2:$J$604,2,FALSE)</f>
        <v>DB1+6</v>
      </c>
      <c r="AD114" s="43"/>
      <c r="AE114" s="15" t="str">
        <f>VLOOKUP(AE109,'Location Summary'!$C$2:$J$604,2,FALSE)</f>
        <v>DA+9</v>
      </c>
      <c r="AF114" s="43"/>
      <c r="AG114" s="15" t="str">
        <f>VLOOKUP(AG109,'Location Summary'!$C$2:$J$604,2,FALSE)</f>
        <v>DA+6</v>
      </c>
      <c r="AH114" s="43"/>
      <c r="AI114" s="15" t="str">
        <f>VLOOKUP(AI109,'Location Summary'!$C$2:$J$604,2,FALSE)</f>
        <v>DA+3</v>
      </c>
      <c r="AJ114" s="43"/>
      <c r="AK114" s="15" t="str">
        <f>VLOOKUP(AK109,'Location Summary'!$C$2:$J$604,2,FALSE)</f>
        <v>DA+6</v>
      </c>
      <c r="AL114" s="43"/>
      <c r="AM114" s="15" t="str">
        <f>VLOOKUP(AM109,'Location Summary'!$C$2:$J$604,2,FALSE)</f>
        <v>DA+9</v>
      </c>
      <c r="AN114" s="43"/>
      <c r="AO114" s="15" t="str">
        <f>VLOOKUP(AO109,'Location Summary'!$C$2:$J$604,2,FALSE)</f>
        <v>DA+9</v>
      </c>
      <c r="AP114" s="43"/>
      <c r="AQ114" s="15" t="str">
        <f>VLOOKUP(AQ109,'Location Summary'!$C$2:$J$604,2,FALSE)</f>
        <v>DA+3</v>
      </c>
      <c r="AS114" s="15" t="str">
        <f>VLOOKUP(AS109,'Location Summary'!$C$2:$J$604,2,FALSE)</f>
        <v>DA-1.5</v>
      </c>
      <c r="AT114" s="27"/>
    </row>
    <row r="115" spans="2:48" ht="15" customHeight="1" x14ac:dyDescent="0.2">
      <c r="B115" s="46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37"/>
      <c r="AE115" s="138" t="s">
        <v>464</v>
      </c>
      <c r="AF115" s="137"/>
      <c r="AG115" s="15"/>
      <c r="AH115" s="15"/>
      <c r="AI115" s="15"/>
      <c r="AJ115" s="15"/>
      <c r="AK115" s="44"/>
      <c r="AL115" s="15"/>
      <c r="AM115" s="44"/>
      <c r="AN115" s="15"/>
      <c r="AO115" s="44"/>
      <c r="AP115" s="15"/>
      <c r="AQ115" s="15"/>
      <c r="AR115" s="15"/>
      <c r="AS115" s="15"/>
      <c r="AT115" s="27"/>
      <c r="AV115" s="52"/>
    </row>
    <row r="116" spans="2:48" ht="15" customHeight="1" x14ac:dyDescent="0.2">
      <c r="B116" s="46"/>
      <c r="C116" s="44">
        <f>AS108+1</f>
        <v>280</v>
      </c>
      <c r="D116" s="25"/>
      <c r="E116" s="44">
        <f>C116+1</f>
        <v>281</v>
      </c>
      <c r="F116" s="44"/>
      <c r="G116" s="44">
        <f>E116+1</f>
        <v>282</v>
      </c>
      <c r="H116" s="44"/>
      <c r="I116" s="44">
        <f>G116+1</f>
        <v>283</v>
      </c>
      <c r="J116" s="44"/>
      <c r="K116" s="44">
        <f>I116+1</f>
        <v>284</v>
      </c>
      <c r="L116" s="44"/>
      <c r="M116" s="44">
        <f>K116+1</f>
        <v>285</v>
      </c>
      <c r="N116" s="44"/>
      <c r="O116" s="44">
        <f>M116+1</f>
        <v>286</v>
      </c>
      <c r="P116" s="25"/>
      <c r="Q116" s="26">
        <f>O116+1</f>
        <v>287</v>
      </c>
      <c r="R116" s="25"/>
      <c r="S116" s="26">
        <f>Q116+1</f>
        <v>288</v>
      </c>
      <c r="T116" s="25"/>
      <c r="U116" s="26">
        <f>S116+1</f>
        <v>289</v>
      </c>
      <c r="V116" s="25"/>
      <c r="W116" s="26">
        <f>U116+1</f>
        <v>290</v>
      </c>
      <c r="X116" s="25"/>
      <c r="Y116" s="26">
        <f>W116+1</f>
        <v>291</v>
      </c>
      <c r="Z116" s="25"/>
      <c r="AA116" s="26">
        <f>Y116+1</f>
        <v>292</v>
      </c>
      <c r="AB116" s="25"/>
      <c r="AC116" s="26">
        <f>AA116+1</f>
        <v>293</v>
      </c>
      <c r="AD116" s="25"/>
      <c r="AE116" s="26">
        <f>AC116+1</f>
        <v>294</v>
      </c>
      <c r="AF116" s="25"/>
      <c r="AG116" s="26">
        <f>AE116+1</f>
        <v>295</v>
      </c>
      <c r="AH116" s="25"/>
      <c r="AI116" s="26">
        <f>AG116+1</f>
        <v>296</v>
      </c>
      <c r="AJ116" s="25"/>
      <c r="AK116" s="26">
        <f>AI116+1</f>
        <v>297</v>
      </c>
      <c r="AL116" s="25"/>
      <c r="AM116" s="44">
        <f>AK116+1</f>
        <v>298</v>
      </c>
      <c r="AO116" s="44">
        <f>AM116+1</f>
        <v>299</v>
      </c>
      <c r="AP116" s="44"/>
      <c r="AQ116" s="44">
        <v>300</v>
      </c>
      <c r="AR116" s="44"/>
      <c r="AS116" s="44">
        <v>301</v>
      </c>
      <c r="AT116" s="27"/>
    </row>
    <row r="117" spans="2:48" s="57" customFormat="1" ht="15" customHeight="1" x14ac:dyDescent="0.2">
      <c r="B117" s="47"/>
      <c r="C117" s="49" t="s">
        <v>370</v>
      </c>
      <c r="D117" s="49"/>
      <c r="E117" s="49" t="s">
        <v>371</v>
      </c>
      <c r="F117" s="49"/>
      <c r="G117" s="49" t="s">
        <v>372</v>
      </c>
      <c r="H117" s="49"/>
      <c r="I117" s="49" t="s">
        <v>374</v>
      </c>
      <c r="J117" s="49"/>
      <c r="K117" s="49" t="s">
        <v>44</v>
      </c>
      <c r="L117" s="49"/>
      <c r="M117" s="49" t="s">
        <v>45</v>
      </c>
      <c r="N117" s="49"/>
      <c r="O117" s="49" t="s">
        <v>46</v>
      </c>
      <c r="P117" s="49"/>
      <c r="Q117" s="49" t="s">
        <v>72</v>
      </c>
      <c r="R117" s="49"/>
      <c r="S117" s="49" t="s">
        <v>73</v>
      </c>
      <c r="T117" s="49"/>
      <c r="U117" s="49" t="s">
        <v>70</v>
      </c>
      <c r="V117" s="49"/>
      <c r="W117" s="49" t="s">
        <v>47</v>
      </c>
      <c r="X117" s="49"/>
      <c r="Y117" s="49" t="s">
        <v>378</v>
      </c>
      <c r="Z117" s="49"/>
      <c r="AA117" s="49" t="s">
        <v>379</v>
      </c>
      <c r="AB117" s="49"/>
      <c r="AC117" s="49" t="s">
        <v>380</v>
      </c>
      <c r="AD117" s="49"/>
      <c r="AE117" s="49" t="s">
        <v>381</v>
      </c>
      <c r="AF117" s="49"/>
      <c r="AG117" s="49" t="s">
        <v>382</v>
      </c>
      <c r="AH117" s="49"/>
      <c r="AI117" s="49" t="s">
        <v>383</v>
      </c>
      <c r="AJ117" s="49"/>
      <c r="AK117" s="49" t="s">
        <v>384</v>
      </c>
      <c r="AL117" s="49"/>
      <c r="AM117" s="49" t="s">
        <v>385</v>
      </c>
      <c r="AN117" s="49"/>
      <c r="AO117" s="49" t="s">
        <v>7</v>
      </c>
      <c r="AP117" s="49"/>
      <c r="AQ117" s="49" t="s">
        <v>469</v>
      </c>
      <c r="AR117" s="49"/>
      <c r="AS117" s="49" t="s">
        <v>470</v>
      </c>
      <c r="AT117" s="58"/>
    </row>
    <row r="118" spans="2:48" ht="15" customHeight="1" x14ac:dyDescent="0.2">
      <c r="B118" s="53"/>
      <c r="T118" s="15"/>
      <c r="V118" s="15"/>
      <c r="X118" s="15"/>
      <c r="Z118" s="15"/>
      <c r="AB118" s="15"/>
      <c r="AD118" s="15"/>
      <c r="AF118" s="15"/>
      <c r="AH118" s="15"/>
      <c r="AJ118" s="15"/>
      <c r="AL118" s="15"/>
      <c r="AN118" s="15"/>
      <c r="AP118" s="15"/>
      <c r="AR118" s="15"/>
      <c r="AT118" s="27"/>
    </row>
    <row r="119" spans="2:48" ht="15" customHeight="1" x14ac:dyDescent="0.2">
      <c r="B119" s="59"/>
      <c r="AT119" s="27"/>
    </row>
    <row r="120" spans="2:48" s="68" customFormat="1" ht="20.25" customHeight="1" x14ac:dyDescent="0.2">
      <c r="B120" s="59"/>
      <c r="C120" s="37">
        <v>3</v>
      </c>
      <c r="D120" s="38">
        <f>VLOOKUP(C117,'Location Summary'!$G$2:$H$604,2,FALSE)</f>
        <v>355</v>
      </c>
      <c r="E120" s="37">
        <v>3</v>
      </c>
      <c r="F120" s="38">
        <f>VLOOKUP(E117,'Location Summary'!$G$2:$H$604,2,FALSE)</f>
        <v>485</v>
      </c>
      <c r="G120" s="37">
        <v>3</v>
      </c>
      <c r="H120" s="38">
        <f>VLOOKUP(G117,'Location Summary'!$G$2:$H$604,2,FALSE)</f>
        <v>315</v>
      </c>
      <c r="I120" s="37">
        <v>3</v>
      </c>
      <c r="J120" s="38">
        <f>VLOOKUP(I117,'Location Summary'!$G$2:$H$604,2,FALSE)</f>
        <v>410.60700000000003</v>
      </c>
      <c r="K120" s="37">
        <v>3</v>
      </c>
      <c r="L120" s="38">
        <f>VLOOKUP(K117,'Location Summary'!$G$2:$H$604,2,FALSE)</f>
        <v>358</v>
      </c>
      <c r="M120" s="37">
        <v>3</v>
      </c>
      <c r="N120" s="38">
        <f>VLOOKUP(M117,'Location Summary'!$G$2:$H$604,2,FALSE)</f>
        <v>465.78199999999998</v>
      </c>
      <c r="O120" s="37">
        <v>3</v>
      </c>
      <c r="P120" s="38">
        <f>VLOOKUP(O117,'Location Summary'!$G$2:$H$604,2,FALSE)</f>
        <v>419.99799999999999</v>
      </c>
      <c r="Q120" s="151">
        <v>3</v>
      </c>
      <c r="R120" s="38">
        <f>VLOOKUP(Q117,'Location Summary'!$G$2:$H$604,2,FALSE)</f>
        <v>375</v>
      </c>
      <c r="S120" s="37">
        <v>3</v>
      </c>
      <c r="T120" s="38">
        <f>VLOOKUP(S117,'Location Summary'!$G$2:$H$604,2,FALSE)</f>
        <v>464</v>
      </c>
      <c r="U120" s="37">
        <v>3</v>
      </c>
      <c r="V120" s="38">
        <f>VLOOKUP(U117,'Location Summary'!$G$2:$H$604,2,FALSE)</f>
        <v>424.89100000000002</v>
      </c>
      <c r="W120" s="37">
        <v>3</v>
      </c>
      <c r="X120" s="38">
        <f>VLOOKUP(W117,'Location Summary'!$G$2:$H$604,2,FALSE)</f>
        <v>341.86599999999999</v>
      </c>
      <c r="Y120" s="61">
        <v>3</v>
      </c>
      <c r="Z120" s="38">
        <f>VLOOKUP(Y117,'Location Summary'!$G$2:$H$604,2,FALSE)</f>
        <v>375</v>
      </c>
      <c r="AA120" s="61">
        <v>3</v>
      </c>
      <c r="AB120" s="38">
        <f>VLOOKUP(AA117,'Location Summary'!$G$2:$H$604,2,FALSE)</f>
        <v>375</v>
      </c>
      <c r="AC120" s="37">
        <v>3</v>
      </c>
      <c r="AD120" s="38">
        <f>VLOOKUP(AC117,'Location Summary'!$G$2:$H$604,2,FALSE)</f>
        <v>355</v>
      </c>
      <c r="AE120" s="37">
        <v>3</v>
      </c>
      <c r="AF120" s="38">
        <f>VLOOKUP(AE117,'Location Summary'!$G$2:$H$604,2,FALSE)</f>
        <v>405</v>
      </c>
      <c r="AG120" s="37">
        <v>3</v>
      </c>
      <c r="AH120" s="38">
        <f>VLOOKUP(AG117,'Location Summary'!$G$2:$H$604,2,FALSE)</f>
        <v>375</v>
      </c>
      <c r="AI120" s="37">
        <v>3</v>
      </c>
      <c r="AJ120" s="38">
        <f>VLOOKUP(AI117,'Location Summary'!$G$2:$H$604,2,FALSE)</f>
        <v>385</v>
      </c>
      <c r="AK120" s="37">
        <v>3</v>
      </c>
      <c r="AL120" s="38">
        <f>VLOOKUP(AK117,'Location Summary'!$G$2:$H$604,2,FALSE)</f>
        <v>415</v>
      </c>
      <c r="AM120" s="37">
        <v>3</v>
      </c>
      <c r="AN120" s="38">
        <f>VLOOKUP(AM117,'Location Summary'!$G$2:$H$604,2,FALSE)</f>
        <v>409.54599999999999</v>
      </c>
      <c r="AO120" s="37">
        <v>3</v>
      </c>
      <c r="AP120" s="38">
        <f>VLOOKUP(AO117,'Location Summary'!$G$2:$H$604,2,FALSE)</f>
        <v>400</v>
      </c>
      <c r="AQ120" s="154">
        <v>3</v>
      </c>
      <c r="AR120" s="38">
        <f>VLOOKUP(AQ117,'Location Summary'!$G$2:$H$678,2,FALSE)</f>
        <v>427</v>
      </c>
      <c r="AS120" s="154">
        <v>3</v>
      </c>
      <c r="AT120" s="38">
        <f>VLOOKUP(AS117,'Location Summary'!$G$2:$H$678,2,FALSE)</f>
        <v>366</v>
      </c>
    </row>
    <row r="121" spans="2:48" s="68" customFormat="1" ht="15" customHeight="1" x14ac:dyDescent="0.2">
      <c r="B121" s="65"/>
      <c r="C121" s="42">
        <v>2</v>
      </c>
      <c r="D121" s="11"/>
      <c r="E121" s="42">
        <v>2</v>
      </c>
      <c r="F121" s="11"/>
      <c r="G121" s="42">
        <v>2</v>
      </c>
      <c r="H121" s="11"/>
      <c r="I121" s="42">
        <v>2</v>
      </c>
      <c r="J121" s="11"/>
      <c r="K121" s="42">
        <v>2</v>
      </c>
      <c r="L121" s="11"/>
      <c r="M121" s="42">
        <v>2</v>
      </c>
      <c r="N121" s="11"/>
      <c r="O121" s="42">
        <v>2</v>
      </c>
      <c r="P121" s="11"/>
      <c r="Q121" s="42">
        <v>2</v>
      </c>
      <c r="R121" s="11"/>
      <c r="S121" s="42">
        <v>2</v>
      </c>
      <c r="T121" s="11"/>
      <c r="U121" s="42">
        <v>2</v>
      </c>
      <c r="V121" s="11"/>
      <c r="W121" s="42">
        <v>2</v>
      </c>
      <c r="X121" s="11"/>
      <c r="Y121" s="42">
        <v>2</v>
      </c>
      <c r="Z121" s="11"/>
      <c r="AA121" s="42">
        <v>2</v>
      </c>
      <c r="AB121" s="11"/>
      <c r="AC121" s="42">
        <v>2</v>
      </c>
      <c r="AD121" s="11"/>
      <c r="AE121" s="42">
        <v>2</v>
      </c>
      <c r="AF121" s="11"/>
      <c r="AG121" s="42">
        <v>2</v>
      </c>
      <c r="AH121" s="11"/>
      <c r="AI121" s="42">
        <v>2</v>
      </c>
      <c r="AJ121" s="11"/>
      <c r="AK121" s="42">
        <v>2</v>
      </c>
      <c r="AL121" s="11"/>
      <c r="AM121" s="42">
        <v>2</v>
      </c>
      <c r="AN121" s="11"/>
      <c r="AO121" s="42">
        <v>2</v>
      </c>
      <c r="AP121" s="11"/>
      <c r="AQ121" s="62">
        <v>2</v>
      </c>
      <c r="AR121" s="11"/>
      <c r="AS121" s="62">
        <v>2</v>
      </c>
      <c r="AT121" s="27"/>
    </row>
    <row r="122" spans="2:48" ht="15" customHeight="1" x14ac:dyDescent="0.2">
      <c r="B122" s="53"/>
      <c r="C122" s="15" t="str">
        <f>VLOOKUP(C117,'Location Summary'!$C$2:$J$604,2,FALSE)</f>
        <v>DA+9</v>
      </c>
      <c r="D122" s="29"/>
      <c r="E122" s="15" t="str">
        <f>VLOOKUP(E117,'Location Summary'!$C$2:$J$604,2,FALSE)</f>
        <v>DA+3</v>
      </c>
      <c r="F122" s="29"/>
      <c r="G122" s="15" t="str">
        <f>VLOOKUP(G117,'Location Summary'!$C$2:$J$604,2,FALSE)</f>
        <v>DA+9</v>
      </c>
      <c r="H122" s="29"/>
      <c r="I122" s="15" t="str">
        <f>VLOOKUP(I117,'Location Summary'!$C$2:$J$604,2,FALSE)</f>
        <v>DB1+9</v>
      </c>
      <c r="J122" s="29"/>
      <c r="K122" s="15" t="str">
        <f>VLOOKUP(K117,'Location Summary'!$C$2:$J$604,2,FALSE)</f>
        <v>DB1+9</v>
      </c>
      <c r="L122" s="29"/>
      <c r="M122" s="15" t="str">
        <f>VLOOKUP(M117,'Location Summary'!$C$2:$J$604,2,FALSE)</f>
        <v>DA+9</v>
      </c>
      <c r="N122" s="29"/>
      <c r="O122" s="15" t="str">
        <f>VLOOKUP(O117,'Location Summary'!$C$2:$J$604,2,FALSE)</f>
        <v>DB2+0</v>
      </c>
      <c r="P122" s="29"/>
      <c r="Q122" s="15" t="str">
        <f>VLOOKUP(Q117,'Location Summary'!$C$2:$J$604,2,FALSE)</f>
        <v>DA+3</v>
      </c>
      <c r="R122" s="29"/>
      <c r="S122" s="15" t="str">
        <f>VLOOKUP(S117,'Location Summary'!$C$2:$J$604,2,FALSE)</f>
        <v>DA+9</v>
      </c>
      <c r="T122" s="43"/>
      <c r="U122" s="15" t="str">
        <f>VLOOKUP(U117,'Location Summary'!$C$2:$J$604,2,FALSE)</f>
        <v>DB1+9</v>
      </c>
      <c r="V122" s="43"/>
      <c r="W122" s="15" t="str">
        <f>VLOOKUP(W117,'Location Summary'!$C$2:$J$604,2,FALSE)</f>
        <v>DB1+0</v>
      </c>
      <c r="X122" s="43"/>
      <c r="Y122" s="15" t="str">
        <f>VLOOKUP(Y117,'Location Summary'!$C$2:$J$604,2,FALSE)</f>
        <v>DA-1.5</v>
      </c>
      <c r="Z122" s="43"/>
      <c r="AA122" s="15" t="str">
        <f>VLOOKUP(AA117,'Location Summary'!$C$2:$J$604,2,FALSE)</f>
        <v>DA+6</v>
      </c>
      <c r="AB122" s="43"/>
      <c r="AC122" s="15" t="str">
        <f>VLOOKUP(AC117,'Location Summary'!$C$2:$J$604,2,FALSE)</f>
        <v>DA-1.5</v>
      </c>
      <c r="AD122" s="43"/>
      <c r="AE122" s="15" t="str">
        <f>VLOOKUP(AE117,'Location Summary'!$C$2:$J$604,2,FALSE)</f>
        <v>DA+0</v>
      </c>
      <c r="AF122" s="43"/>
      <c r="AG122" s="15" t="str">
        <f>VLOOKUP(AG117,'Location Summary'!$C$2:$J$604,2,FALSE)</f>
        <v>DC2+0</v>
      </c>
      <c r="AH122" s="43"/>
      <c r="AI122" s="15" t="str">
        <f>VLOOKUP(AI117,'Location Summary'!$C$2:$J$604,2,FALSE)</f>
        <v>DA+3</v>
      </c>
      <c r="AJ122" s="43"/>
      <c r="AK122" s="15" t="str">
        <f>VLOOKUP(AK117,'Location Summary'!$C$2:$J$604,2,FALSE)</f>
        <v>DA+0</v>
      </c>
      <c r="AL122" s="43"/>
      <c r="AM122" s="15" t="str">
        <f>VLOOKUP(AM117,'Location Summary'!$C$2:$J$604,2,FALSE)</f>
        <v>DA+9</v>
      </c>
      <c r="AN122" s="43"/>
      <c r="AO122" s="15" t="str">
        <f>VLOOKUP(AO117,'Location Summary'!$C$2:$J$604,2,FALSE)</f>
        <v>DB1+6</v>
      </c>
      <c r="AP122" s="43"/>
      <c r="AQ122" s="15" t="str">
        <f>VLOOKUP(AQ117,'Location Summary'!$C$2:$J$604,2,FALSE)</f>
        <v>DA+3</v>
      </c>
      <c r="AS122" s="15" t="str">
        <f>VLOOKUP(AS117,'Location Summary'!$C$2:$J$678,2,FALSE)</f>
        <v>DA+3</v>
      </c>
      <c r="AT122" s="27"/>
    </row>
    <row r="123" spans="2:48" ht="15" customHeight="1" x14ac:dyDescent="0.2">
      <c r="B123" s="53"/>
      <c r="C123" s="15"/>
      <c r="D123" s="29"/>
      <c r="E123" s="15"/>
      <c r="F123" s="29"/>
      <c r="G123" s="15"/>
      <c r="H123" s="29"/>
      <c r="I123" s="15"/>
      <c r="J123" s="29"/>
      <c r="K123" s="15"/>
      <c r="L123" s="29"/>
      <c r="M123" s="15"/>
      <c r="N123" s="29"/>
      <c r="O123" s="15"/>
      <c r="P123" s="29"/>
      <c r="Q123" s="15"/>
      <c r="R123" s="29"/>
      <c r="S123" s="15"/>
      <c r="T123" s="43"/>
      <c r="U123" s="15"/>
      <c r="V123" s="43"/>
      <c r="W123" s="476" t="s">
        <v>540</v>
      </c>
      <c r="X123" s="476"/>
      <c r="Y123" s="476"/>
      <c r="Z123" s="43"/>
      <c r="AA123" s="15"/>
      <c r="AB123" s="43"/>
      <c r="AC123" s="15"/>
      <c r="AD123" s="43"/>
      <c r="AE123" s="15"/>
      <c r="AF123" s="468" t="s">
        <v>503</v>
      </c>
      <c r="AG123" s="468"/>
      <c r="AH123" s="468"/>
      <c r="AI123" s="15"/>
      <c r="AJ123" s="43"/>
      <c r="AK123" s="44"/>
      <c r="AL123" s="43"/>
      <c r="AM123" s="15"/>
      <c r="AN123" s="43"/>
      <c r="AO123" s="185"/>
      <c r="AP123" s="43"/>
      <c r="AQ123" s="43"/>
      <c r="AR123" s="43"/>
      <c r="AS123" s="43"/>
      <c r="AT123" s="27"/>
      <c r="AV123" s="52"/>
    </row>
    <row r="124" spans="2:48" ht="15" customHeight="1" x14ac:dyDescent="0.2">
      <c r="B124" s="46"/>
      <c r="C124" s="44">
        <v>302</v>
      </c>
      <c r="D124" s="44"/>
      <c r="E124" s="44">
        <v>303</v>
      </c>
      <c r="F124" s="44"/>
      <c r="G124" s="44">
        <v>304</v>
      </c>
      <c r="H124" s="44"/>
      <c r="I124" s="44">
        <v>305</v>
      </c>
      <c r="J124" s="44"/>
      <c r="K124" s="44">
        <v>306</v>
      </c>
      <c r="L124" s="44"/>
      <c r="M124" s="44" t="s">
        <v>399</v>
      </c>
      <c r="P124" s="25"/>
      <c r="Q124" s="26"/>
      <c r="R124" s="25"/>
      <c r="S124" s="26"/>
      <c r="T124" s="25"/>
      <c r="U124" s="26"/>
      <c r="V124" s="25"/>
      <c r="W124" s="26"/>
      <c r="X124" s="25"/>
      <c r="Y124" s="26"/>
      <c r="Z124" s="25"/>
      <c r="AA124" s="26"/>
      <c r="AB124" s="25"/>
      <c r="AC124" s="26"/>
      <c r="AD124" s="25"/>
      <c r="AE124" s="26"/>
      <c r="AF124" s="25"/>
      <c r="AG124" s="26"/>
      <c r="AH124" s="25"/>
      <c r="AI124" s="26"/>
      <c r="AJ124" s="25"/>
      <c r="AK124" s="26"/>
      <c r="AL124" s="25"/>
      <c r="AM124" s="44"/>
      <c r="AO124" s="44"/>
      <c r="AP124" s="44"/>
      <c r="AR124" s="44"/>
      <c r="AS124" s="44"/>
      <c r="AT124" s="27"/>
    </row>
    <row r="125" spans="2:48" s="57" customFormat="1" ht="15" customHeight="1" x14ac:dyDescent="0.2">
      <c r="B125" s="47"/>
      <c r="C125" s="49" t="s">
        <v>471</v>
      </c>
      <c r="D125" s="49"/>
      <c r="E125" s="49" t="s">
        <v>472</v>
      </c>
      <c r="F125" s="49"/>
      <c r="G125" s="49" t="s">
        <v>473</v>
      </c>
      <c r="H125" s="49"/>
      <c r="I125" s="49" t="s">
        <v>474</v>
      </c>
      <c r="J125" s="49"/>
      <c r="K125" s="49" t="s">
        <v>475</v>
      </c>
      <c r="L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58"/>
    </row>
    <row r="126" spans="2:48" ht="15" customHeight="1" x14ac:dyDescent="0.2">
      <c r="B126" s="53"/>
      <c r="J126" s="166" t="s">
        <v>477</v>
      </c>
      <c r="T126" s="15"/>
      <c r="V126" s="15"/>
      <c r="X126" s="15"/>
      <c r="Z126" s="15"/>
      <c r="AB126" s="15"/>
      <c r="AD126" s="15"/>
      <c r="AF126" s="15"/>
      <c r="AH126" s="15"/>
      <c r="AJ126" s="15"/>
      <c r="AL126" s="15"/>
      <c r="AN126" s="15"/>
      <c r="AP126" s="15"/>
      <c r="AR126" s="15"/>
      <c r="AT126" s="27"/>
    </row>
    <row r="127" spans="2:48" ht="15" customHeight="1" x14ac:dyDescent="0.2">
      <c r="B127" s="59"/>
      <c r="AT127" s="27"/>
    </row>
    <row r="128" spans="2:48" s="68" customFormat="1" ht="20.25" customHeight="1" x14ac:dyDescent="0.2">
      <c r="B128" s="59"/>
      <c r="C128" s="37">
        <v>3</v>
      </c>
      <c r="D128" s="38">
        <f>VLOOKUP(C125,'Location Summary'!$G$2:$H$678,2,FALSE)</f>
        <v>350</v>
      </c>
      <c r="E128" s="37">
        <v>3</v>
      </c>
      <c r="F128" s="38">
        <f>VLOOKUP(E125,'Location Summary'!$G$2:$H$678,2,FALSE)</f>
        <v>383</v>
      </c>
      <c r="G128" s="37">
        <v>3</v>
      </c>
      <c r="H128" s="38">
        <f>VLOOKUP(G125,'Location Summary'!$G$2:$H$678,2,FALSE)</f>
        <v>457.15499999999997</v>
      </c>
      <c r="I128" s="37">
        <v>3</v>
      </c>
      <c r="J128" s="38">
        <f>VLOOKUP(I125,'Location Summary'!$G$2:$H$678,2,FALSE)</f>
        <v>208.53</v>
      </c>
      <c r="K128" s="37">
        <v>3</v>
      </c>
      <c r="L128" s="38"/>
      <c r="M128" s="176"/>
      <c r="P128" s="38"/>
      <c r="Q128" s="163"/>
      <c r="R128" s="38"/>
      <c r="S128" s="87"/>
      <c r="T128" s="38"/>
      <c r="U128" s="87"/>
      <c r="V128" s="38"/>
      <c r="W128" s="87"/>
      <c r="X128" s="38"/>
      <c r="Y128" s="164"/>
      <c r="Z128" s="38"/>
      <c r="AA128" s="164"/>
      <c r="AB128" s="38"/>
      <c r="AC128" s="87"/>
      <c r="AD128" s="38"/>
      <c r="AE128" s="87"/>
      <c r="AF128" s="38"/>
      <c r="AG128" s="87"/>
      <c r="AH128" s="38"/>
      <c r="AI128" s="87"/>
      <c r="AJ128" s="38"/>
      <c r="AK128" s="87"/>
      <c r="AL128" s="38"/>
      <c r="AM128" s="87"/>
      <c r="AN128" s="38"/>
      <c r="AO128" s="87"/>
      <c r="AP128" s="38"/>
      <c r="AQ128" s="165"/>
      <c r="AR128" s="38"/>
      <c r="AS128" s="87"/>
      <c r="AT128" s="39"/>
    </row>
    <row r="129" spans="2:48" s="68" customFormat="1" ht="15" customHeight="1" x14ac:dyDescent="0.2">
      <c r="B129" s="65"/>
      <c r="C129" s="42">
        <v>2</v>
      </c>
      <c r="D129" s="11"/>
      <c r="E129" s="42">
        <v>2</v>
      </c>
      <c r="F129" s="11"/>
      <c r="G129" s="42">
        <v>2</v>
      </c>
      <c r="H129" s="11"/>
      <c r="I129" s="42">
        <v>2</v>
      </c>
      <c r="J129" s="11"/>
      <c r="K129" s="42">
        <v>2</v>
      </c>
      <c r="L129" s="11"/>
      <c r="M129" s="177"/>
      <c r="P129" s="11"/>
      <c r="Q129" s="87"/>
      <c r="R129" s="11"/>
      <c r="S129" s="87"/>
      <c r="T129" s="11"/>
      <c r="U129" s="87"/>
      <c r="V129" s="11"/>
      <c r="W129" s="87"/>
      <c r="X129" s="11"/>
      <c r="Y129" s="87"/>
      <c r="Z129" s="11"/>
      <c r="AA129" s="87"/>
      <c r="AB129" s="11"/>
      <c r="AC129" s="87"/>
      <c r="AD129" s="11"/>
      <c r="AE129" s="87"/>
      <c r="AF129" s="11"/>
      <c r="AG129" s="87"/>
      <c r="AH129" s="11"/>
      <c r="AI129" s="87"/>
      <c r="AJ129" s="11"/>
      <c r="AK129" s="87"/>
      <c r="AL129" s="11"/>
      <c r="AM129" s="87"/>
      <c r="AN129" s="11"/>
      <c r="AO129" s="87"/>
      <c r="AP129" s="11"/>
      <c r="AQ129" s="165"/>
      <c r="AR129" s="11"/>
      <c r="AS129" s="87"/>
      <c r="AT129" s="27"/>
    </row>
    <row r="130" spans="2:48" ht="15" customHeight="1" x14ac:dyDescent="0.2">
      <c r="B130" s="53"/>
      <c r="C130" s="15" t="str">
        <f>VLOOKUP(C125,'Location Summary'!$C$2:$J$678,2,FALSE)</f>
        <v>DA+3</v>
      </c>
      <c r="D130" s="29"/>
      <c r="E130" s="15" t="str">
        <f>VLOOKUP(E125,'Location Summary'!$C$2:$J$678,2,FALSE)</f>
        <v>DA+0</v>
      </c>
      <c r="F130" s="29"/>
      <c r="G130" s="15" t="str">
        <f>VLOOKUP(G125,'Location Summary'!$C$2:$J$678,2,FALSE)</f>
        <v>DA+0</v>
      </c>
      <c r="H130" s="29"/>
      <c r="I130" s="15" t="str">
        <f>VLOOKUP(I125,'Location Summary'!$C$2:$J$678,2,FALSE)</f>
        <v>DB1+9</v>
      </c>
      <c r="J130" s="29"/>
      <c r="K130" s="15" t="str">
        <f>VLOOKUP(K125,'Location Summary'!$C$2:$J$678,2,FALSE)</f>
        <v>DB1+12</v>
      </c>
      <c r="L130" s="29"/>
      <c r="M130" s="15"/>
      <c r="P130" s="29"/>
      <c r="Q130" s="15"/>
      <c r="R130" s="29"/>
      <c r="S130" s="15"/>
      <c r="T130" s="43"/>
      <c r="U130" s="15"/>
      <c r="V130" s="43"/>
      <c r="W130" s="15"/>
      <c r="X130" s="43"/>
      <c r="Y130" s="15"/>
      <c r="Z130" s="43"/>
      <c r="AA130" s="15"/>
      <c r="AB130" s="43"/>
      <c r="AC130" s="15"/>
      <c r="AD130" s="43"/>
      <c r="AE130" s="15"/>
      <c r="AF130" s="43"/>
      <c r="AG130" s="15"/>
      <c r="AH130" s="43"/>
      <c r="AI130" s="15"/>
      <c r="AJ130" s="43"/>
      <c r="AK130" s="15"/>
      <c r="AL130" s="43"/>
      <c r="AM130" s="15"/>
      <c r="AN130" s="43"/>
      <c r="AO130" s="15"/>
      <c r="AP130" s="43"/>
      <c r="AQ130" s="15"/>
      <c r="AS130" s="15"/>
      <c r="AT130" s="27"/>
    </row>
    <row r="131" spans="2:48" ht="16.5" customHeight="1" thickBot="1" x14ac:dyDescent="0.25">
      <c r="B131" s="152"/>
      <c r="C131" s="44"/>
      <c r="D131" s="73"/>
      <c r="E131" s="73"/>
      <c r="F131" s="73"/>
      <c r="G131" s="73"/>
      <c r="H131" s="73"/>
      <c r="I131" s="44"/>
      <c r="J131" s="73"/>
      <c r="K131" s="188" t="s">
        <v>506</v>
      </c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88"/>
      <c r="AC131" s="73"/>
      <c r="AD131" s="89"/>
      <c r="AE131" s="73"/>
      <c r="AF131" s="88"/>
      <c r="AH131" s="73"/>
      <c r="AI131" s="73"/>
      <c r="AJ131" s="73"/>
      <c r="AK131" s="73"/>
      <c r="AL131" s="90"/>
      <c r="AM131" s="73"/>
      <c r="AN131" s="90"/>
      <c r="AO131" s="73"/>
      <c r="AP131" s="90"/>
      <c r="AQ131" s="73"/>
      <c r="AR131" s="90"/>
      <c r="AS131" s="88"/>
      <c r="AT131" s="75"/>
      <c r="AV131" s="52"/>
    </row>
    <row r="132" spans="2:48" ht="16.5" customHeight="1" x14ac:dyDescent="0.25">
      <c r="C132" s="422" t="s">
        <v>434</v>
      </c>
      <c r="D132" s="422"/>
      <c r="E132" s="422"/>
      <c r="F132" s="422"/>
      <c r="G132" s="422"/>
      <c r="H132" s="422"/>
      <c r="I132" s="422"/>
      <c r="J132" s="422"/>
      <c r="K132" s="422"/>
      <c r="L132" s="422"/>
      <c r="M132" s="422"/>
      <c r="N132" s="93"/>
      <c r="O132" s="93"/>
      <c r="P132" s="93"/>
      <c r="Q132" s="93"/>
      <c r="R132" s="93"/>
      <c r="S132" s="93"/>
      <c r="T132" s="93"/>
      <c r="U132" s="93"/>
      <c r="V132" s="93"/>
      <c r="W132" s="91"/>
      <c r="X132" s="91"/>
      <c r="Y132" s="92"/>
      <c r="Z132" s="92"/>
      <c r="AA132" s="92"/>
      <c r="AB132" s="92"/>
      <c r="AC132" s="92"/>
      <c r="AD132" s="92"/>
      <c r="AE132" s="92"/>
      <c r="AF132" s="92"/>
      <c r="AG132" s="92"/>
      <c r="AH132" s="94"/>
    </row>
    <row r="133" spans="2:48" x14ac:dyDescent="0.2">
      <c r="C133" s="423" t="s">
        <v>435</v>
      </c>
      <c r="D133" s="424"/>
      <c r="E133" s="427" t="s">
        <v>436</v>
      </c>
      <c r="F133" s="428"/>
      <c r="G133" s="417" t="s">
        <v>437</v>
      </c>
      <c r="H133" s="418"/>
      <c r="I133" s="419"/>
      <c r="J133" s="417" t="s">
        <v>147</v>
      </c>
      <c r="K133" s="418"/>
      <c r="L133" s="418"/>
      <c r="M133" s="419"/>
      <c r="O133" s="147"/>
    </row>
    <row r="134" spans="2:48" ht="15.75" customHeight="1" x14ac:dyDescent="0.3">
      <c r="C134" s="425"/>
      <c r="D134" s="426"/>
      <c r="E134" s="429"/>
      <c r="F134" s="430"/>
      <c r="G134" s="435" t="s">
        <v>438</v>
      </c>
      <c r="H134" s="436"/>
      <c r="I134" s="95" t="s">
        <v>454</v>
      </c>
      <c r="J134" s="435" t="s">
        <v>438</v>
      </c>
      <c r="K134" s="436"/>
      <c r="L134" s="435" t="s">
        <v>0</v>
      </c>
      <c r="M134" s="436"/>
      <c r="P134" s="410" t="s">
        <v>500</v>
      </c>
      <c r="Q134" s="410"/>
      <c r="R134" s="410"/>
      <c r="S134" s="410"/>
      <c r="T134" s="410"/>
      <c r="U134" s="410"/>
      <c r="V134" s="410"/>
      <c r="W134" s="410"/>
      <c r="X134" s="410"/>
      <c r="Y134" s="410"/>
      <c r="Z134" s="410"/>
      <c r="AA134" s="410"/>
      <c r="AB134" s="410"/>
      <c r="AC134" s="410"/>
      <c r="AD134" s="410"/>
      <c r="AE134" s="410"/>
    </row>
    <row r="135" spans="2:48" x14ac:dyDescent="0.2">
      <c r="C135" s="420" t="s">
        <v>4</v>
      </c>
      <c r="D135" s="421"/>
      <c r="E135" s="433">
        <f>+COUNTIF('Location Summary'!$D$4:$D$616,'Visual Chart'!C135)</f>
        <v>12</v>
      </c>
      <c r="F135" s="434"/>
      <c r="G135" s="461">
        <f>+COUNTIFS('Location Summary'!$D$4:$D$616,'Visual Chart'!C135,'Location Summary'!$K$4:$K$616,"Completed")</f>
        <v>12</v>
      </c>
      <c r="H135" s="462"/>
      <c r="I135" s="180">
        <f>E135-G135</f>
        <v>0</v>
      </c>
      <c r="J135" s="463">
        <f>+COUNTIFS('Location Summary'!$D$4:$D$616,'Visual Chart'!C135,'Location Summary'!$M$4:$M$616,"Completed")</f>
        <v>10</v>
      </c>
      <c r="K135" s="462"/>
      <c r="L135" s="463">
        <f>G135-J135</f>
        <v>2</v>
      </c>
      <c r="M135" s="462"/>
    </row>
    <row r="136" spans="2:48" ht="15.75" x14ac:dyDescent="0.25">
      <c r="C136" s="413" t="s">
        <v>58</v>
      </c>
      <c r="D136" s="414"/>
      <c r="E136" s="415">
        <f>+COUNTIF('Location Summary'!$D$4:$D$616,'Visual Chart'!C136)</f>
        <v>12</v>
      </c>
      <c r="F136" s="416"/>
      <c r="G136" s="431">
        <f>+COUNTIFS('Location Summary'!$D$4:$D$616,'Visual Chart'!C136,'Location Summary'!$K$4:$K$616,"Completed")</f>
        <v>12</v>
      </c>
      <c r="H136" s="432"/>
      <c r="I136" s="96">
        <f t="shared" ref="I136:I164" si="8">E136-G136</f>
        <v>0</v>
      </c>
      <c r="J136" s="379">
        <f>+COUNTIFS('Location Summary'!$D$4:$D$616,'Visual Chart'!C136,'Location Summary'!$M$4:$M$616,"Completed")</f>
        <v>8</v>
      </c>
      <c r="K136" s="380"/>
      <c r="L136" s="379">
        <f t="shared" ref="L136:L164" si="9">G136-J136</f>
        <v>4</v>
      </c>
      <c r="M136" s="380"/>
      <c r="P136" s="407" t="s">
        <v>467</v>
      </c>
      <c r="Q136" s="408"/>
      <c r="R136" s="408"/>
      <c r="S136" s="408"/>
      <c r="T136" s="408"/>
      <c r="U136" s="408"/>
      <c r="V136" s="409"/>
      <c r="W136" s="160"/>
      <c r="X136" s="411" t="s">
        <v>468</v>
      </c>
      <c r="Y136" s="411"/>
      <c r="Z136" s="411"/>
      <c r="AA136" s="411"/>
      <c r="AB136" s="411"/>
      <c r="AC136" s="411"/>
      <c r="AD136" s="411"/>
      <c r="AE136" s="411"/>
    </row>
    <row r="137" spans="2:48" ht="14.25" customHeight="1" x14ac:dyDescent="0.25">
      <c r="C137" s="413" t="s">
        <v>3</v>
      </c>
      <c r="D137" s="414"/>
      <c r="E137" s="415">
        <f>+COUNTIF('Location Summary'!$D$4:$D$616,'Visual Chart'!C137)</f>
        <v>33</v>
      </c>
      <c r="F137" s="416"/>
      <c r="G137" s="381">
        <f>+COUNTIFS('Location Summary'!$D$4:$D$616,'Visual Chart'!C137,'Location Summary'!$K$4:$K$616,"Completed")</f>
        <v>33</v>
      </c>
      <c r="H137" s="380"/>
      <c r="I137" s="96">
        <f t="shared" si="8"/>
        <v>0</v>
      </c>
      <c r="J137" s="379">
        <f>+COUNTIFS('Location Summary'!$D$4:$D$616,'Visual Chart'!C137,'Location Summary'!$M$4:$M$616,"Completed")</f>
        <v>27</v>
      </c>
      <c r="K137" s="380"/>
      <c r="L137" s="379">
        <f t="shared" si="9"/>
        <v>6</v>
      </c>
      <c r="M137" s="380"/>
      <c r="P137" s="412" t="s">
        <v>465</v>
      </c>
      <c r="Q137" s="405"/>
      <c r="R137" s="405"/>
      <c r="S137" s="405"/>
      <c r="T137" s="405"/>
      <c r="U137" s="405">
        <v>15</v>
      </c>
      <c r="V137" s="406"/>
      <c r="W137" s="160"/>
      <c r="X137" s="404" t="s">
        <v>465</v>
      </c>
      <c r="Y137" s="404"/>
      <c r="Z137" s="404"/>
      <c r="AA137" s="404"/>
      <c r="AB137" s="404"/>
      <c r="AC137" s="404"/>
      <c r="AD137" s="404">
        <v>15</v>
      </c>
      <c r="AE137" s="404"/>
    </row>
    <row r="138" spans="2:48" ht="14.25" customHeight="1" x14ac:dyDescent="0.25">
      <c r="C138" s="413" t="s">
        <v>71</v>
      </c>
      <c r="D138" s="414"/>
      <c r="E138" s="415">
        <f>+COUNTIF('Location Summary'!$D$4:$D$616,'Visual Chart'!C138)</f>
        <v>24</v>
      </c>
      <c r="F138" s="416"/>
      <c r="G138" s="381">
        <f>+COUNTIFS('Location Summary'!$D$4:$D$616,'Visual Chart'!C138,'Location Summary'!$K$4:$K$616,"Completed")</f>
        <v>24</v>
      </c>
      <c r="H138" s="380"/>
      <c r="I138" s="96">
        <f t="shared" si="8"/>
        <v>0</v>
      </c>
      <c r="J138" s="379">
        <f>+COUNTIFS('Location Summary'!$D$4:$D$616,'Visual Chart'!C138,'Location Summary'!$M$4:$M$616,"Completed")</f>
        <v>23</v>
      </c>
      <c r="K138" s="380"/>
      <c r="L138" s="379">
        <f t="shared" si="9"/>
        <v>1</v>
      </c>
      <c r="M138" s="380"/>
      <c r="P138" s="412" t="s">
        <v>159</v>
      </c>
      <c r="Q138" s="405"/>
      <c r="R138" s="405"/>
      <c r="S138" s="405"/>
      <c r="T138" s="405"/>
      <c r="U138" s="405">
        <v>1</v>
      </c>
      <c r="V138" s="406"/>
      <c r="W138" s="160"/>
      <c r="X138" s="404" t="s">
        <v>159</v>
      </c>
      <c r="Y138" s="404"/>
      <c r="Z138" s="404"/>
      <c r="AA138" s="404"/>
      <c r="AB138" s="404"/>
      <c r="AC138" s="404"/>
      <c r="AD138" s="404">
        <v>1</v>
      </c>
      <c r="AE138" s="404"/>
    </row>
    <row r="139" spans="2:48" ht="14.25" customHeight="1" x14ac:dyDescent="0.25">
      <c r="C139" s="413" t="s">
        <v>2</v>
      </c>
      <c r="D139" s="414"/>
      <c r="E139" s="415">
        <f>+COUNTIF('Location Summary'!$D$4:$D$616,'Visual Chart'!C139)</f>
        <v>70</v>
      </c>
      <c r="F139" s="416"/>
      <c r="G139" s="381">
        <f>+COUNTIFS('Location Summary'!$D$4:$D$616,'Visual Chart'!C139,'Location Summary'!$K$4:$K$616,"Completed")</f>
        <v>70</v>
      </c>
      <c r="H139" s="380"/>
      <c r="I139" s="96">
        <f t="shared" si="8"/>
        <v>0</v>
      </c>
      <c r="J139" s="379">
        <f>+COUNTIFS('Location Summary'!$D$4:$D$616,'Visual Chart'!C139,'Location Summary'!$M$4:$M$616,"Completed")</f>
        <v>67</v>
      </c>
      <c r="K139" s="380"/>
      <c r="L139" s="379">
        <f t="shared" si="9"/>
        <v>3</v>
      </c>
      <c r="M139" s="380"/>
      <c r="P139" s="412" t="s">
        <v>158</v>
      </c>
      <c r="Q139" s="405"/>
      <c r="R139" s="405"/>
      <c r="S139" s="405"/>
      <c r="T139" s="405"/>
      <c r="U139" s="405">
        <v>1</v>
      </c>
      <c r="V139" s="406"/>
      <c r="W139" s="160"/>
      <c r="X139" s="404" t="s">
        <v>158</v>
      </c>
      <c r="Y139" s="404"/>
      <c r="Z139" s="404"/>
      <c r="AA139" s="404"/>
      <c r="AB139" s="404"/>
      <c r="AC139" s="404"/>
      <c r="AD139" s="404">
        <v>1</v>
      </c>
      <c r="AE139" s="404"/>
    </row>
    <row r="140" spans="2:48" ht="14.25" customHeight="1" x14ac:dyDescent="0.25">
      <c r="C140" s="413" t="s">
        <v>455</v>
      </c>
      <c r="D140" s="414"/>
      <c r="E140" s="415">
        <f>+COUNTIF('Location Summary'!$D$4:$D$616,'Visual Chart'!C140)</f>
        <v>1</v>
      </c>
      <c r="F140" s="416"/>
      <c r="G140" s="381">
        <f>+COUNTIFS('Location Summary'!$D$4:$D$616,'Visual Chart'!C140,'Location Summary'!$K$4:$K$616,"Completed")</f>
        <v>1</v>
      </c>
      <c r="H140" s="380"/>
      <c r="I140" s="96">
        <f t="shared" si="8"/>
        <v>0</v>
      </c>
      <c r="J140" s="379">
        <f>+COUNTIFS('Location Summary'!$D$4:$D$616,'Visual Chart'!C140,'Location Summary'!$M$4:$M$616,"Completed")</f>
        <v>1</v>
      </c>
      <c r="K140" s="380"/>
      <c r="L140" s="379">
        <f t="shared" si="9"/>
        <v>0</v>
      </c>
      <c r="M140" s="380"/>
      <c r="P140" s="412" t="s">
        <v>466</v>
      </c>
      <c r="Q140" s="405"/>
      <c r="R140" s="405"/>
      <c r="S140" s="405"/>
      <c r="T140" s="405"/>
      <c r="U140" s="405">
        <v>0</v>
      </c>
      <c r="V140" s="406"/>
      <c r="W140" s="160"/>
      <c r="X140" s="404" t="s">
        <v>466</v>
      </c>
      <c r="Y140" s="404"/>
      <c r="Z140" s="404"/>
      <c r="AA140" s="404"/>
      <c r="AB140" s="404"/>
      <c r="AC140" s="404"/>
      <c r="AD140" s="404">
        <v>0</v>
      </c>
      <c r="AE140" s="404"/>
    </row>
    <row r="141" spans="2:48" ht="14.25" customHeight="1" x14ac:dyDescent="0.25">
      <c r="C141" s="413" t="s">
        <v>48</v>
      </c>
      <c r="D141" s="414"/>
      <c r="E141" s="415">
        <f>+COUNTIF('Location Summary'!$D$4:$D$616,'Visual Chart'!C141)</f>
        <v>47</v>
      </c>
      <c r="F141" s="416"/>
      <c r="G141" s="381">
        <f>+COUNTIFS('Location Summary'!$D$4:$D$616,'Visual Chart'!C141,'Location Summary'!$K$4:$K$616,"Completed")</f>
        <v>47</v>
      </c>
      <c r="H141" s="380"/>
      <c r="I141" s="96">
        <f t="shared" si="8"/>
        <v>0</v>
      </c>
      <c r="J141" s="379">
        <f>+COUNTIFS('Location Summary'!$D$4:$D$616,'Visual Chart'!C141,'Location Summary'!$M$4:$M$616,"Completed")</f>
        <v>43</v>
      </c>
      <c r="K141" s="380"/>
      <c r="L141" s="379">
        <f t="shared" si="9"/>
        <v>4</v>
      </c>
      <c r="M141" s="380"/>
      <c r="P141" s="412" t="s">
        <v>257</v>
      </c>
      <c r="Q141" s="405"/>
      <c r="R141" s="405"/>
      <c r="S141" s="405"/>
      <c r="T141" s="405"/>
      <c r="U141" s="405">
        <v>0</v>
      </c>
      <c r="V141" s="406"/>
      <c r="W141" s="160"/>
      <c r="X141" s="404" t="s">
        <v>257</v>
      </c>
      <c r="Y141" s="404"/>
      <c r="Z141" s="404"/>
      <c r="AA141" s="404"/>
      <c r="AB141" s="404"/>
      <c r="AC141" s="404"/>
      <c r="AD141" s="404">
        <v>0</v>
      </c>
      <c r="AE141" s="404"/>
    </row>
    <row r="142" spans="2:48" ht="14.25" customHeight="1" x14ac:dyDescent="0.25">
      <c r="C142" s="413" t="s">
        <v>18</v>
      </c>
      <c r="D142" s="414"/>
      <c r="E142" s="415">
        <f>+COUNTIF('Location Summary'!$D$4:$D$616,'Visual Chart'!C142)</f>
        <v>47</v>
      </c>
      <c r="F142" s="416"/>
      <c r="G142" s="381">
        <f>+COUNTIFS('Location Summary'!$D$4:$D$616,'Visual Chart'!C142,'Location Summary'!$K$4:$K$616,"Completed")</f>
        <v>47</v>
      </c>
      <c r="H142" s="380"/>
      <c r="I142" s="96">
        <f t="shared" si="8"/>
        <v>0</v>
      </c>
      <c r="J142" s="379">
        <f>+COUNTIFS('Location Summary'!$D$4:$D$616,'Visual Chart'!C142,'Location Summary'!$M$4:$M$616,"Completed")</f>
        <v>46</v>
      </c>
      <c r="K142" s="380"/>
      <c r="L142" s="379">
        <f t="shared" si="9"/>
        <v>1</v>
      </c>
      <c r="M142" s="380"/>
      <c r="P142" s="412" t="s">
        <v>258</v>
      </c>
      <c r="Q142" s="405"/>
      <c r="R142" s="405"/>
      <c r="S142" s="405"/>
      <c r="T142" s="405"/>
      <c r="U142" s="405">
        <v>1</v>
      </c>
      <c r="V142" s="406"/>
      <c r="W142" s="160"/>
      <c r="X142" s="404" t="s">
        <v>258</v>
      </c>
      <c r="Y142" s="404"/>
      <c r="Z142" s="404"/>
      <c r="AA142" s="404"/>
      <c r="AB142" s="404"/>
      <c r="AC142" s="404"/>
      <c r="AD142" s="404">
        <v>2</v>
      </c>
      <c r="AE142" s="404"/>
    </row>
    <row r="143" spans="2:48" ht="14.25" customHeight="1" x14ac:dyDescent="0.25">
      <c r="C143" s="413" t="s">
        <v>98</v>
      </c>
      <c r="D143" s="414"/>
      <c r="E143" s="415">
        <f>+COUNTIF('Location Summary'!$D$4:$D$616,'Visual Chart'!C143)</f>
        <v>7</v>
      </c>
      <c r="F143" s="416"/>
      <c r="G143" s="381">
        <f>+COUNTIFS('Location Summary'!$D$4:$D$616,'Visual Chart'!C143,'Location Summary'!$K$4:$K$616,"Completed")</f>
        <v>7</v>
      </c>
      <c r="H143" s="380"/>
      <c r="I143" s="96">
        <f t="shared" si="8"/>
        <v>0</v>
      </c>
      <c r="J143" s="379">
        <f>+COUNTIFS('Location Summary'!$D$4:$D$616,'Visual Chart'!C143,'Location Summary'!$M$4:$M$616,"Completed")</f>
        <v>6</v>
      </c>
      <c r="K143" s="380"/>
      <c r="L143" s="379">
        <f t="shared" si="9"/>
        <v>1</v>
      </c>
      <c r="M143" s="380"/>
      <c r="P143" s="412" t="s">
        <v>157</v>
      </c>
      <c r="Q143" s="405"/>
      <c r="R143" s="405"/>
      <c r="S143" s="405"/>
      <c r="T143" s="405"/>
      <c r="U143" s="405">
        <v>1</v>
      </c>
      <c r="V143" s="406"/>
      <c r="W143" s="160"/>
      <c r="X143" s="404" t="s">
        <v>157</v>
      </c>
      <c r="Y143" s="404"/>
      <c r="Z143" s="404"/>
      <c r="AA143" s="404"/>
      <c r="AB143" s="404"/>
      <c r="AC143" s="404"/>
      <c r="AD143" s="404">
        <v>1</v>
      </c>
      <c r="AE143" s="404"/>
    </row>
    <row r="144" spans="2:48" ht="17.25" customHeight="1" x14ac:dyDescent="0.3">
      <c r="C144" s="413" t="s">
        <v>113</v>
      </c>
      <c r="D144" s="414"/>
      <c r="E144" s="415">
        <f>+COUNTIF('Location Summary'!$D$4:$D$616,'Visual Chart'!C144)</f>
        <v>2</v>
      </c>
      <c r="F144" s="416"/>
      <c r="G144" s="381">
        <f>+COUNTIFS('Location Summary'!$D$4:$D$616,'Visual Chart'!C144,'Location Summary'!$K$4:$K$616,"Completed")</f>
        <v>2</v>
      </c>
      <c r="H144" s="380"/>
      <c r="I144" s="96">
        <f t="shared" si="8"/>
        <v>0</v>
      </c>
      <c r="J144" s="379">
        <f>+COUNTIFS('Location Summary'!$D$4:$D$616,'Visual Chart'!C144,'Location Summary'!$M$4:$M$616,"Completed")</f>
        <v>2</v>
      </c>
      <c r="K144" s="380"/>
      <c r="L144" s="379">
        <f t="shared" si="9"/>
        <v>0</v>
      </c>
      <c r="M144" s="380"/>
      <c r="P144" s="472" t="s">
        <v>49</v>
      </c>
      <c r="Q144" s="473"/>
      <c r="R144" s="473"/>
      <c r="S144" s="473"/>
      <c r="T144" s="473"/>
      <c r="U144" s="473">
        <f>SUM(U137:V143)</f>
        <v>19</v>
      </c>
      <c r="V144" s="474"/>
      <c r="W144" s="161"/>
      <c r="X144" s="470" t="s">
        <v>49</v>
      </c>
      <c r="Y144" s="470"/>
      <c r="Z144" s="470"/>
      <c r="AA144" s="470"/>
      <c r="AB144" s="470"/>
      <c r="AC144" s="470"/>
      <c r="AD144" s="470">
        <f>SUM(AD137:AE143)</f>
        <v>20</v>
      </c>
      <c r="AE144" s="470"/>
    </row>
    <row r="145" spans="3:28" x14ac:dyDescent="0.2">
      <c r="C145" s="413" t="s">
        <v>114</v>
      </c>
      <c r="D145" s="414"/>
      <c r="E145" s="415">
        <f>+COUNTIF('Location Summary'!$D$4:$D$616,'Visual Chart'!C145)</f>
        <v>6</v>
      </c>
      <c r="F145" s="416"/>
      <c r="G145" s="381">
        <f>+COUNTIFS('Location Summary'!$D$4:$D$616,'Visual Chart'!C145,'Location Summary'!$K$4:$K$616,"Completed")</f>
        <v>6</v>
      </c>
      <c r="H145" s="380"/>
      <c r="I145" s="96">
        <f t="shared" si="8"/>
        <v>0</v>
      </c>
      <c r="J145" s="379">
        <f>+COUNTIFS('Location Summary'!$D$4:$D$616,'Visual Chart'!C145,'Location Summary'!$M$4:$M$616,"Completed")</f>
        <v>6</v>
      </c>
      <c r="K145" s="380"/>
      <c r="L145" s="379">
        <f t="shared" si="9"/>
        <v>0</v>
      </c>
      <c r="M145" s="380"/>
    </row>
    <row r="146" spans="3:28" ht="15.75" x14ac:dyDescent="0.25">
      <c r="C146" s="413" t="s">
        <v>108</v>
      </c>
      <c r="D146" s="414"/>
      <c r="E146" s="415">
        <f>+COUNTIF('Location Summary'!$D$4:$D$616,'Visual Chart'!C146)</f>
        <v>12</v>
      </c>
      <c r="F146" s="416"/>
      <c r="G146" s="381">
        <f>+COUNTIFS('Location Summary'!$D$4:$D$616,'Visual Chart'!C146,'Location Summary'!$K$4:$K$616,"Completed")</f>
        <v>12</v>
      </c>
      <c r="H146" s="380"/>
      <c r="I146" s="96">
        <f t="shared" si="8"/>
        <v>0</v>
      </c>
      <c r="J146" s="379">
        <f>+COUNTIFS('Location Summary'!$D$4:$D$616,'Visual Chart'!C146,'Location Summary'!$M$4:$M$616,"Completed")</f>
        <v>10</v>
      </c>
      <c r="K146" s="380"/>
      <c r="L146" s="379">
        <f>G146-J146</f>
        <v>2</v>
      </c>
      <c r="M146" s="380"/>
      <c r="Q146" s="172" t="s">
        <v>501</v>
      </c>
      <c r="R146" s="160"/>
      <c r="S146" s="160"/>
      <c r="T146" s="160"/>
      <c r="U146" s="160"/>
      <c r="V146" s="160"/>
      <c r="W146" s="160"/>
      <c r="X146" s="160"/>
    </row>
    <row r="147" spans="3:28" x14ac:dyDescent="0.2">
      <c r="C147" s="413" t="s">
        <v>171</v>
      </c>
      <c r="D147" s="414"/>
      <c r="E147" s="415">
        <f>+COUNTIF('Location Summary'!$D$4:$D$616,'Visual Chart'!C147)</f>
        <v>4</v>
      </c>
      <c r="F147" s="416"/>
      <c r="G147" s="381">
        <f>+COUNTIFS('Location Summary'!$D$4:$D$616,'Visual Chart'!C147,'Location Summary'!$K$4:$K$616,"Completed")</f>
        <v>4</v>
      </c>
      <c r="H147" s="380"/>
      <c r="I147" s="96">
        <f t="shared" si="8"/>
        <v>0</v>
      </c>
      <c r="J147" s="379">
        <f>+COUNTIFS('Location Summary'!$D$4:$D$616,'Visual Chart'!C147,'Location Summary'!$M$4:$M$616,"Completed")</f>
        <v>4</v>
      </c>
      <c r="K147" s="380"/>
      <c r="L147" s="379">
        <f t="shared" si="9"/>
        <v>0</v>
      </c>
      <c r="M147" s="380"/>
      <c r="R147" s="173"/>
      <c r="S147" s="173"/>
      <c r="T147" s="173"/>
      <c r="U147" s="173"/>
      <c r="V147" s="173"/>
    </row>
    <row r="148" spans="3:28" x14ac:dyDescent="0.2">
      <c r="C148" s="413" t="s">
        <v>85</v>
      </c>
      <c r="D148" s="414"/>
      <c r="E148" s="415">
        <f>+COUNTIF('Location Summary'!$D$4:$D$616,'Visual Chart'!C148)</f>
        <v>5</v>
      </c>
      <c r="F148" s="416"/>
      <c r="G148" s="381">
        <f>+COUNTIFS('Location Summary'!$D$4:$D$616,'Visual Chart'!C148,'Location Summary'!$K$4:$K$616,"Completed")</f>
        <v>5</v>
      </c>
      <c r="H148" s="380"/>
      <c r="I148" s="96">
        <f t="shared" si="8"/>
        <v>0</v>
      </c>
      <c r="J148" s="379">
        <f>+COUNTIFS('Location Summary'!$D$4:$D$616,'Visual Chart'!C148,'Location Summary'!$M$4:$M$616,"Completed")</f>
        <v>5</v>
      </c>
      <c r="K148" s="380"/>
      <c r="L148" s="379">
        <f t="shared" si="9"/>
        <v>0</v>
      </c>
      <c r="M148" s="380"/>
      <c r="Q148" s="25"/>
      <c r="R148" s="25">
        <v>1</v>
      </c>
      <c r="S148" s="174" t="s">
        <v>267</v>
      </c>
      <c r="T148" s="25" t="s">
        <v>48</v>
      </c>
      <c r="V148" s="173" t="s">
        <v>502</v>
      </c>
      <c r="W148" s="173"/>
      <c r="X148" s="173"/>
      <c r="Y148" s="173"/>
      <c r="Z148" s="173"/>
      <c r="AA148" s="173"/>
      <c r="AB148" s="173"/>
    </row>
    <row r="149" spans="3:28" x14ac:dyDescent="0.2">
      <c r="C149" s="413" t="s">
        <v>115</v>
      </c>
      <c r="D149" s="414"/>
      <c r="E149" s="415">
        <f>+COUNTIF('Location Summary'!$D$4:$D$616,'Visual Chart'!C149)</f>
        <v>2</v>
      </c>
      <c r="F149" s="416"/>
      <c r="G149" s="381">
        <f>+COUNTIFS('Location Summary'!$D$4:$D$616,'Visual Chart'!C149,'Location Summary'!$K$4:$K$616,"Completed")</f>
        <v>2</v>
      </c>
      <c r="H149" s="380"/>
      <c r="I149" s="96">
        <f t="shared" si="8"/>
        <v>0</v>
      </c>
      <c r="J149" s="379">
        <f>+COUNTIFS('Location Summary'!$D$4:$D$616,'Visual Chart'!C149,'Location Summary'!$M$4:$M$616,"Completed")</f>
        <v>0</v>
      </c>
      <c r="K149" s="380"/>
      <c r="L149" s="379">
        <f t="shared" si="9"/>
        <v>2</v>
      </c>
      <c r="M149" s="380"/>
      <c r="Q149" s="25"/>
      <c r="R149" s="25">
        <v>2</v>
      </c>
      <c r="S149" s="175" t="s">
        <v>268</v>
      </c>
      <c r="T149" s="25" t="s">
        <v>2</v>
      </c>
      <c r="V149" s="173" t="s">
        <v>502</v>
      </c>
    </row>
    <row r="150" spans="3:28" x14ac:dyDescent="0.2">
      <c r="C150" s="413" t="s">
        <v>116</v>
      </c>
      <c r="D150" s="414"/>
      <c r="E150" s="415">
        <f>+COUNTIF('Location Summary'!$D$4:$D$616,'Visual Chart'!C150)</f>
        <v>1</v>
      </c>
      <c r="F150" s="416"/>
      <c r="G150" s="381">
        <f>+COUNTIFS('Location Summary'!$D$4:$D$616,'Visual Chart'!C150,'Location Summary'!$K$4:$K$616,"Completed")</f>
        <v>1</v>
      </c>
      <c r="H150" s="380"/>
      <c r="I150" s="96">
        <f t="shared" si="8"/>
        <v>0</v>
      </c>
      <c r="J150" s="379">
        <f>+COUNTIFS('Location Summary'!$D$4:$D$616,'Visual Chart'!C150,'Location Summary'!$M$4:$M$616,"Completed")</f>
        <v>1</v>
      </c>
      <c r="K150" s="380"/>
      <c r="L150" s="379">
        <f t="shared" si="9"/>
        <v>0</v>
      </c>
      <c r="M150" s="380"/>
      <c r="Q150" s="25"/>
      <c r="R150" s="25">
        <v>3</v>
      </c>
      <c r="S150" s="175" t="s">
        <v>269</v>
      </c>
      <c r="T150" s="25" t="s">
        <v>2</v>
      </c>
      <c r="V150" s="173" t="s">
        <v>502</v>
      </c>
    </row>
    <row r="151" spans="3:28" x14ac:dyDescent="0.2">
      <c r="C151" s="413" t="s">
        <v>110</v>
      </c>
      <c r="D151" s="414"/>
      <c r="E151" s="415">
        <f>+COUNTIF('Location Summary'!$D$4:$D$616,'Visual Chart'!C151)</f>
        <v>2</v>
      </c>
      <c r="F151" s="416"/>
      <c r="G151" s="381">
        <f>+COUNTIFS('Location Summary'!$D$4:$D$616,'Visual Chart'!C151,'Location Summary'!$K$4:$K$616,"Completed")</f>
        <v>2</v>
      </c>
      <c r="H151" s="380"/>
      <c r="I151" s="96">
        <f t="shared" si="8"/>
        <v>0</v>
      </c>
      <c r="J151" s="379">
        <f>+COUNTIFS('Location Summary'!$D$4:$D$616,'Visual Chart'!C151,'Location Summary'!$M$4:$M$616,"Completed")</f>
        <v>2</v>
      </c>
      <c r="K151" s="380"/>
      <c r="L151" s="379">
        <f t="shared" si="9"/>
        <v>0</v>
      </c>
      <c r="M151" s="380"/>
      <c r="Q151" s="25"/>
      <c r="R151" s="25">
        <v>4</v>
      </c>
      <c r="S151" s="175" t="s">
        <v>270</v>
      </c>
      <c r="T151" s="25" t="s">
        <v>3</v>
      </c>
      <c r="V151" s="173" t="s">
        <v>502</v>
      </c>
    </row>
    <row r="152" spans="3:28" x14ac:dyDescent="0.2">
      <c r="C152" s="413" t="s">
        <v>86</v>
      </c>
      <c r="D152" s="414"/>
      <c r="E152" s="415">
        <f>+COUNTIF('Location Summary'!$D$4:$D$616,'Visual Chart'!C152)</f>
        <v>1</v>
      </c>
      <c r="F152" s="416"/>
      <c r="G152" s="381">
        <f>+COUNTIFS('Location Summary'!$D$4:$D$616,'Visual Chart'!C152,'Location Summary'!$K$4:$K$616,"Completed")</f>
        <v>1</v>
      </c>
      <c r="H152" s="380"/>
      <c r="I152" s="96">
        <f t="shared" si="8"/>
        <v>0</v>
      </c>
      <c r="J152" s="379">
        <f>+COUNTIFS('Location Summary'!$D$4:$D$616,'Visual Chart'!C152,'Location Summary'!$M$4:$M$616,"Completed")</f>
        <v>1</v>
      </c>
      <c r="K152" s="380"/>
      <c r="L152" s="379">
        <f t="shared" si="9"/>
        <v>0</v>
      </c>
      <c r="M152" s="380"/>
      <c r="Q152" s="25"/>
      <c r="R152" s="25">
        <v>5</v>
      </c>
      <c r="S152" s="175" t="s">
        <v>271</v>
      </c>
      <c r="T152" s="25" t="s">
        <v>3</v>
      </c>
      <c r="V152" s="173" t="s">
        <v>502</v>
      </c>
    </row>
    <row r="153" spans="3:28" x14ac:dyDescent="0.2">
      <c r="C153" s="413" t="s">
        <v>111</v>
      </c>
      <c r="D153" s="414"/>
      <c r="E153" s="415">
        <f>+COUNTIF('Location Summary'!$D$4:$D$616,'Visual Chart'!C153)</f>
        <v>1</v>
      </c>
      <c r="F153" s="416"/>
      <c r="G153" s="381">
        <f>+COUNTIFS('Location Summary'!$D$4:$D$616,'Visual Chart'!C153,'Location Summary'!$K$4:$K$616,"Completed")</f>
        <v>1</v>
      </c>
      <c r="H153" s="380"/>
      <c r="I153" s="96">
        <f t="shared" si="8"/>
        <v>0</v>
      </c>
      <c r="J153" s="379">
        <f>+COUNTIFS('Location Summary'!$D$4:$D$616,'Visual Chart'!C153,'Location Summary'!$M$4:$M$616,"Completed")</f>
        <v>0</v>
      </c>
      <c r="K153" s="380"/>
      <c r="L153" s="379">
        <f t="shared" si="9"/>
        <v>1</v>
      </c>
      <c r="M153" s="380"/>
      <c r="Q153" s="25"/>
      <c r="R153" s="25">
        <v>6</v>
      </c>
      <c r="S153" s="175" t="s">
        <v>272</v>
      </c>
      <c r="T153" s="25" t="s">
        <v>18</v>
      </c>
      <c r="V153" s="173" t="s">
        <v>502</v>
      </c>
    </row>
    <row r="154" spans="3:28" x14ac:dyDescent="0.2">
      <c r="C154" s="413" t="s">
        <v>74</v>
      </c>
      <c r="D154" s="414"/>
      <c r="E154" s="415">
        <f>+COUNTIF('Location Summary'!$D$4:$D$616,'Visual Chart'!C154)</f>
        <v>2</v>
      </c>
      <c r="F154" s="416"/>
      <c r="G154" s="381">
        <f>+COUNTIFS('Location Summary'!$D$4:$D$616,'Visual Chart'!C154,'Location Summary'!$K$4:$K$616,"Completed")</f>
        <v>2</v>
      </c>
      <c r="H154" s="380"/>
      <c r="I154" s="96">
        <f t="shared" si="8"/>
        <v>0</v>
      </c>
      <c r="J154" s="379">
        <f>+COUNTIFS('Location Summary'!$D$4:$D$616,'Visual Chart'!C154,'Location Summary'!$M$4:$M$616,"Completed")</f>
        <v>0</v>
      </c>
      <c r="K154" s="380"/>
      <c r="L154" s="379">
        <f t="shared" si="9"/>
        <v>2</v>
      </c>
      <c r="M154" s="380"/>
      <c r="Q154" s="25"/>
      <c r="R154" s="25">
        <v>7</v>
      </c>
      <c r="S154" s="175" t="s">
        <v>273</v>
      </c>
      <c r="T154" s="25" t="s">
        <v>3</v>
      </c>
      <c r="V154" s="173" t="s">
        <v>502</v>
      </c>
    </row>
    <row r="155" spans="3:28" x14ac:dyDescent="0.2">
      <c r="C155" s="136" t="s">
        <v>121</v>
      </c>
      <c r="D155" s="179"/>
      <c r="E155" s="415">
        <f>+COUNTIF('Location Summary'!$D$4:$D$616,'Visual Chart'!C155)</f>
        <v>1</v>
      </c>
      <c r="F155" s="416"/>
      <c r="G155" s="381">
        <f>+COUNTIFS('Location Summary'!$D$4:$D$616,'Visual Chart'!C155,'Location Summary'!$K$4:$K$616,"Completed")</f>
        <v>1</v>
      </c>
      <c r="H155" s="380"/>
      <c r="I155" s="96">
        <f t="shared" si="8"/>
        <v>0</v>
      </c>
      <c r="J155" s="379">
        <f>+COUNTIFS('Location Summary'!$D$4:$D$616,'Visual Chart'!C155,'Location Summary'!$M$4:$M$616,"Completed")</f>
        <v>1</v>
      </c>
      <c r="K155" s="380"/>
      <c r="L155" s="379">
        <f t="shared" si="9"/>
        <v>0</v>
      </c>
      <c r="M155" s="380"/>
    </row>
    <row r="156" spans="3:28" x14ac:dyDescent="0.2">
      <c r="C156" s="413" t="s">
        <v>197</v>
      </c>
      <c r="D156" s="414"/>
      <c r="E156" s="415">
        <f>+COUNTIF('Location Summary'!$D$4:$D$616,'Visual Chart'!C156)</f>
        <v>1</v>
      </c>
      <c r="F156" s="416"/>
      <c r="G156" s="381">
        <f>+COUNTIFS('Location Summary'!$D$4:$D$616,'Visual Chart'!C156,'Location Summary'!$K$4:$K$616,"Completed")</f>
        <v>1</v>
      </c>
      <c r="H156" s="380"/>
      <c r="I156" s="96">
        <f t="shared" si="8"/>
        <v>0</v>
      </c>
      <c r="J156" s="379">
        <f>+COUNTIFS('Location Summary'!$D$4:$D$616,'Visual Chart'!C156,'Location Summary'!$M$4:$M$616,"Completed")</f>
        <v>1</v>
      </c>
      <c r="K156" s="380"/>
      <c r="L156" s="379">
        <f t="shared" si="9"/>
        <v>0</v>
      </c>
      <c r="M156" s="380"/>
    </row>
    <row r="157" spans="3:28" x14ac:dyDescent="0.2">
      <c r="C157" s="413" t="s">
        <v>79</v>
      </c>
      <c r="D157" s="414"/>
      <c r="E157" s="415">
        <f>+COUNTIF('Location Summary'!$D$4:$D$616,'Visual Chart'!C157)</f>
        <v>2</v>
      </c>
      <c r="F157" s="416"/>
      <c r="G157" s="381">
        <f>+COUNTIFS('Location Summary'!$D$4:$D$616,'Visual Chart'!C157,'Location Summary'!$K$4:$K$616,"Completed")</f>
        <v>2</v>
      </c>
      <c r="H157" s="380"/>
      <c r="I157" s="96">
        <f t="shared" si="8"/>
        <v>0</v>
      </c>
      <c r="J157" s="379">
        <f>+COUNTIFS('Location Summary'!$D$4:$D$616,'Visual Chart'!C157,'Location Summary'!$M$4:$M$616,"Completed")</f>
        <v>0</v>
      </c>
      <c r="K157" s="380"/>
      <c r="L157" s="379">
        <f t="shared" si="9"/>
        <v>2</v>
      </c>
      <c r="M157" s="380"/>
    </row>
    <row r="158" spans="3:28" ht="15" customHeight="1" x14ac:dyDescent="0.2">
      <c r="C158" s="136" t="s">
        <v>84</v>
      </c>
      <c r="D158" s="179"/>
      <c r="E158" s="415">
        <f>+COUNTIF('Location Summary'!$D$4:$D$616,'Visual Chart'!C158)</f>
        <v>1</v>
      </c>
      <c r="F158" s="416"/>
      <c r="G158" s="381">
        <f>+COUNTIFS('Location Summary'!$D$4:$D$616,'Visual Chart'!C158,'Location Summary'!$K$4:$K$616,"Completed")</f>
        <v>1</v>
      </c>
      <c r="H158" s="380"/>
      <c r="I158" s="96">
        <f t="shared" si="8"/>
        <v>0</v>
      </c>
      <c r="J158" s="379">
        <f>+COUNTIFS('Location Summary'!$D$4:$D$616,'Visual Chart'!C158,'Location Summary'!$M$4:$M$616,"Completed")</f>
        <v>1</v>
      </c>
      <c r="K158" s="380"/>
      <c r="L158" s="379">
        <f t="shared" ref="L158" si="10">G158-J158</f>
        <v>0</v>
      </c>
      <c r="M158" s="380"/>
    </row>
    <row r="159" spans="3:28" x14ac:dyDescent="0.2">
      <c r="C159" s="413" t="s">
        <v>89</v>
      </c>
      <c r="D159" s="414"/>
      <c r="E159" s="415">
        <f>+COUNTIF('Location Summary'!$D$4:$D$616,'Visual Chart'!C159)</f>
        <v>1</v>
      </c>
      <c r="F159" s="416"/>
      <c r="G159" s="381">
        <f>+COUNTIFS('Location Summary'!$D$4:$D$616,'Visual Chart'!C159,'Location Summary'!$K$4:$K$616,"Completed")</f>
        <v>1</v>
      </c>
      <c r="H159" s="380"/>
      <c r="I159" s="96">
        <f t="shared" si="8"/>
        <v>0</v>
      </c>
      <c r="J159" s="379">
        <f>+COUNTIFS('Location Summary'!$D$4:$D$616,'Visual Chart'!C159,'Location Summary'!$M$4:$M$616,"Completed")</f>
        <v>1</v>
      </c>
      <c r="K159" s="380"/>
      <c r="L159" s="379">
        <f t="shared" si="9"/>
        <v>0</v>
      </c>
      <c r="M159" s="380"/>
    </row>
    <row r="160" spans="3:28" x14ac:dyDescent="0.2">
      <c r="C160" s="413" t="s">
        <v>109</v>
      </c>
      <c r="D160" s="414"/>
      <c r="E160" s="415">
        <f>+COUNTIF('Location Summary'!$D$4:$D$616,'Visual Chart'!C160)</f>
        <v>2</v>
      </c>
      <c r="F160" s="416"/>
      <c r="G160" s="381">
        <f>+COUNTIFS('Location Summary'!$D$4:$D$616,'Visual Chart'!C160,'Location Summary'!$K$4:$K$616,"Completed")</f>
        <v>2</v>
      </c>
      <c r="H160" s="380"/>
      <c r="I160" s="96">
        <f t="shared" si="8"/>
        <v>0</v>
      </c>
      <c r="J160" s="379">
        <f>+COUNTIFS('Location Summary'!$D$4:$D$616,'Visual Chart'!C160,'Location Summary'!$M$4:$M$616,"Completed")</f>
        <v>2</v>
      </c>
      <c r="K160" s="380"/>
      <c r="L160" s="379">
        <f t="shared" si="9"/>
        <v>0</v>
      </c>
      <c r="M160" s="380"/>
    </row>
    <row r="161" spans="3:41" x14ac:dyDescent="0.2">
      <c r="C161" s="413" t="s">
        <v>107</v>
      </c>
      <c r="D161" s="414"/>
      <c r="E161" s="415">
        <f>+COUNTIF('Location Summary'!$D$4:$D$616,'Visual Chart'!C161)</f>
        <v>1</v>
      </c>
      <c r="F161" s="416"/>
      <c r="G161" s="381">
        <f>+COUNTIFS('Location Summary'!$D$4:$D$616,'Visual Chart'!C161,'Location Summary'!$K$4:$K$616,"Completed")</f>
        <v>1</v>
      </c>
      <c r="H161" s="380"/>
      <c r="I161" s="96">
        <f t="shared" si="8"/>
        <v>0</v>
      </c>
      <c r="J161" s="379">
        <f>+COUNTIFS('Location Summary'!$D$4:$D$616,'Visual Chart'!C161,'Location Summary'!$M$4:$M$616,"Completed")</f>
        <v>0</v>
      </c>
      <c r="K161" s="380"/>
      <c r="L161" s="379">
        <f t="shared" si="9"/>
        <v>1</v>
      </c>
      <c r="M161" s="380"/>
    </row>
    <row r="162" spans="3:41" x14ac:dyDescent="0.2">
      <c r="C162" s="413" t="s">
        <v>87</v>
      </c>
      <c r="D162" s="414"/>
      <c r="E162" s="415">
        <f>+COUNTIF('Location Summary'!$D$4:$D$616,'Visual Chart'!C162)</f>
        <v>3</v>
      </c>
      <c r="F162" s="416"/>
      <c r="G162" s="381">
        <f>+COUNTIFS('Location Summary'!$D$4:$D$616,'Visual Chart'!C162,'Location Summary'!$K$4:$K$616,"Completed")</f>
        <v>3</v>
      </c>
      <c r="H162" s="380"/>
      <c r="I162" s="96">
        <f t="shared" si="8"/>
        <v>0</v>
      </c>
      <c r="J162" s="379">
        <f>+COUNTIFS('Location Summary'!$D$4:$D$616,'Visual Chart'!C162,'Location Summary'!$M$4:$M$616,"Completed")</f>
        <v>0</v>
      </c>
      <c r="K162" s="380"/>
      <c r="L162" s="379">
        <f t="shared" si="9"/>
        <v>3</v>
      </c>
      <c r="M162" s="380"/>
    </row>
    <row r="163" spans="3:41" x14ac:dyDescent="0.2">
      <c r="C163" s="413" t="s">
        <v>112</v>
      </c>
      <c r="D163" s="414"/>
      <c r="E163" s="415">
        <f>+COUNTIF('Location Summary'!$D$4:$D$616,'Visual Chart'!C163)</f>
        <v>1</v>
      </c>
      <c r="F163" s="416"/>
      <c r="G163" s="381">
        <f>+COUNTIFS('Location Summary'!$D$4:$D$616,'Visual Chart'!C163,'Location Summary'!$K$4:$K$616,"Completed")</f>
        <v>1</v>
      </c>
      <c r="H163" s="380"/>
      <c r="I163" s="96">
        <f t="shared" si="8"/>
        <v>0</v>
      </c>
      <c r="J163" s="379">
        <f>+COUNTIFS('Location Summary'!$D$4:$D$616,'Visual Chart'!C163,'Location Summary'!$M$4:$M$616,"Completed")</f>
        <v>1</v>
      </c>
      <c r="K163" s="380"/>
      <c r="L163" s="379">
        <f t="shared" si="9"/>
        <v>0</v>
      </c>
      <c r="M163" s="380"/>
    </row>
    <row r="164" spans="3:41" x14ac:dyDescent="0.2">
      <c r="C164" s="459" t="s">
        <v>198</v>
      </c>
      <c r="D164" s="460"/>
      <c r="E164" s="452">
        <f>+COUNTIF('Location Summary'!$D$4:$D$616,'Visual Chart'!C164)</f>
        <v>2</v>
      </c>
      <c r="F164" s="453"/>
      <c r="G164" s="454">
        <f>+COUNTIFS('Location Summary'!$D$4:$D$616,'Visual Chart'!C164,'Location Summary'!$K$4:$K$616,"Completed")</f>
        <v>2</v>
      </c>
      <c r="H164" s="455"/>
      <c r="I164" s="181">
        <f t="shared" si="8"/>
        <v>0</v>
      </c>
      <c r="J164" s="456">
        <f>+COUNTIFS('Location Summary'!$D$4:$D$616,'Visual Chart'!C164,'Location Summary'!$M$4:$M$616,"Completed")</f>
        <v>1</v>
      </c>
      <c r="K164" s="455"/>
      <c r="L164" s="457">
        <f t="shared" si="9"/>
        <v>1</v>
      </c>
      <c r="M164" s="458"/>
      <c r="AO164" s="114"/>
    </row>
    <row r="165" spans="3:41" s="52" customFormat="1" x14ac:dyDescent="0.2">
      <c r="C165" s="448" t="s">
        <v>49</v>
      </c>
      <c r="D165" s="449"/>
      <c r="E165" s="448">
        <f>SUM(E135:E164)</f>
        <v>306</v>
      </c>
      <c r="F165" s="449"/>
      <c r="G165" s="450">
        <f>SUM(G135:G164)</f>
        <v>306</v>
      </c>
      <c r="H165" s="451"/>
      <c r="I165" s="97">
        <f>SUM(I135:I164)</f>
        <v>0</v>
      </c>
      <c r="J165" s="450">
        <f>SUM(J135:J164)</f>
        <v>270</v>
      </c>
      <c r="K165" s="451"/>
      <c r="L165" s="450">
        <f>SUM(L135:L164)</f>
        <v>36</v>
      </c>
      <c r="M165" s="451"/>
    </row>
  </sheetData>
  <mergeCells count="265"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N59:W59"/>
    <mergeCell ref="W123:Y123"/>
    <mergeCell ref="AQ99:AS99"/>
    <mergeCell ref="AJ51:AL51"/>
    <mergeCell ref="AF99:AH99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</mergeCells>
  <conditionalFormatting sqref="A14:XFD18 A19:Q19 V19:XFD19 A20:XFD20 A21:W21 Y21:XFD21 A22:XFD35 A36:S36 U36:XFD36 A37:XFD42 A43:H43 P43:XFD43 A44:AG44 AI44:XFD44 A45:XFD50 A51:AC51 AF51:AJ51 AM51:XFD51 A52:XFD53 A54:T54 V54:XFD54 A55:XFD58 A59:K59 N59 X59:AN59 AR59:XFD59 A60:XFD66 A67:E67 R67:XFD67 A68:XFD74 A75:G75 J75:XFD75 A76:XFD98 A99:P99 S99 U99:AF99 AI99 AK99:AQ99 AT99:XFD99 A100:XFD122 A123:W123 Z123:AF123 AI123:AQ123 AT123:XFD123 A124:M124 P124:AP124 AR124:XFD124 A125:L125 P125:XFD130 A126:M126 A127:I127 K127:M127 A128:M130">
    <cfRule type="cellIs" dxfId="67" priority="21" operator="equal">
      <formula>5</formula>
    </cfRule>
    <cfRule type="cellIs" dxfId="66" priority="22" operator="equal">
      <formula>3</formula>
    </cfRule>
    <cfRule type="cellIs" dxfId="65" priority="23" operator="equal">
      <formula>2</formula>
    </cfRule>
    <cfRule type="cellIs" dxfId="64" priority="24" operator="equal">
      <formula>1</formula>
    </cfRule>
  </conditionalFormatting>
  <conditionalFormatting sqref="C131">
    <cfRule type="cellIs" dxfId="63" priority="17" operator="equal">
      <formula>5</formula>
    </cfRule>
    <cfRule type="cellIs" dxfId="62" priority="18" operator="equal">
      <formula>3</formula>
    </cfRule>
    <cfRule type="cellIs" dxfId="61" priority="19" operator="equal">
      <formula>2</formula>
    </cfRule>
    <cfRule type="cellIs" dxfId="60" priority="20" operator="equal">
      <formula>1</formula>
    </cfRule>
  </conditionalFormatting>
  <conditionalFormatting sqref="I131">
    <cfRule type="cellIs" dxfId="59" priority="13" operator="equal">
      <formula>5</formula>
    </cfRule>
    <cfRule type="cellIs" dxfId="58" priority="14" operator="equal">
      <formula>3</formula>
    </cfRule>
    <cfRule type="cellIs" dxfId="57" priority="15" operator="equal">
      <formula>2</formula>
    </cfRule>
    <cfRule type="cellIs" dxfId="56" priority="16" operator="equal">
      <formula>1</formula>
    </cfRule>
  </conditionalFormatting>
  <conditionalFormatting sqref="S19">
    <cfRule type="cellIs" dxfId="55" priority="1" operator="equal">
      <formula>5</formula>
    </cfRule>
    <cfRule type="cellIs" dxfId="54" priority="2" operator="equal">
      <formula>3</formula>
    </cfRule>
    <cfRule type="cellIs" dxfId="53" priority="3" operator="equal">
      <formula>2</formula>
    </cfRule>
    <cfRule type="cellIs" dxfId="52" priority="4" operator="equal">
      <formula>1</formula>
    </cfRule>
  </conditionalFormatting>
  <conditionalFormatting sqref="AV131">
    <cfRule type="cellIs" dxfId="51" priority="5" operator="equal">
      <formula>5</formula>
    </cfRule>
    <cfRule type="cellIs" dxfId="50" priority="6" operator="equal">
      <formula>3</formula>
    </cfRule>
    <cfRule type="cellIs" dxfId="49" priority="7" operator="equal">
      <formula>2</formula>
    </cfRule>
    <cfRule type="cellIs" dxfId="48" priority="8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286"/>
  <sheetViews>
    <sheetView showGridLines="0" topLeftCell="A260" workbookViewId="0">
      <selection activeCell="F278" sqref="F278"/>
    </sheetView>
  </sheetViews>
  <sheetFormatPr defaultColWidth="9.140625" defaultRowHeight="15" x14ac:dyDescent="0.25"/>
  <cols>
    <col min="1" max="1" width="7.7109375" style="199" customWidth="1"/>
    <col min="2" max="2" width="9.140625" style="199"/>
    <col min="3" max="3" width="11.7109375" style="199" customWidth="1"/>
    <col min="4" max="4" width="14" style="199" customWidth="1"/>
    <col min="5" max="5" width="13.5703125" style="199" customWidth="1"/>
    <col min="6" max="6" width="15.42578125" style="237" customWidth="1"/>
    <col min="7" max="7" width="21.42578125" style="237" bestFit="1" customWidth="1"/>
    <col min="8" max="8" width="10.42578125" style="237" customWidth="1"/>
    <col min="9" max="9" width="11.42578125" style="199" customWidth="1"/>
    <col min="10" max="10" width="23.140625" style="199" bestFit="1" customWidth="1"/>
    <col min="11" max="11" width="18.5703125" style="199" customWidth="1"/>
    <col min="12" max="12" width="22" customWidth="1"/>
    <col min="13" max="16384" width="9.140625" style="199"/>
  </cols>
  <sheetData>
    <row r="1" spans="1:12" ht="15.75" x14ac:dyDescent="0.25">
      <c r="A1" s="477" t="str">
        <f>[79]Earthing!A1</f>
        <v>KEC International Limited</v>
      </c>
      <c r="B1" s="477"/>
      <c r="C1" s="477"/>
      <c r="D1" s="477"/>
      <c r="E1" s="477"/>
      <c r="F1" s="477"/>
      <c r="G1" s="477"/>
      <c r="H1" s="477"/>
      <c r="I1" s="477"/>
      <c r="J1" s="477"/>
      <c r="K1" s="477"/>
      <c r="L1" s="477"/>
    </row>
    <row r="2" spans="1:12" ht="15.75" x14ac:dyDescent="0.25">
      <c r="A2" s="477" t="str">
        <f>[79]Earthing!A2</f>
        <v xml:space="preserve"> TA413 : 765 KV D/C Bikaner III - Neemrana II TL02</v>
      </c>
      <c r="B2" s="477"/>
      <c r="C2" s="477"/>
      <c r="D2" s="477"/>
      <c r="E2" s="477"/>
      <c r="F2" s="477"/>
      <c r="G2" s="477"/>
      <c r="H2" s="477"/>
      <c r="I2" s="477"/>
      <c r="J2" s="477"/>
      <c r="K2" s="477"/>
      <c r="L2" s="477"/>
    </row>
    <row r="3" spans="1:12" ht="15.75" x14ac:dyDescent="0.25">
      <c r="A3" s="200" t="s">
        <v>541</v>
      </c>
      <c r="B3" s="200"/>
      <c r="C3" s="200"/>
      <c r="D3" s="200"/>
      <c r="E3" s="200"/>
      <c r="F3" s="200"/>
      <c r="G3" s="200"/>
      <c r="H3" s="309">
        <f>SUBTOTAL(9,H5:H261)</f>
        <v>11483.700358999988</v>
      </c>
      <c r="I3" s="309">
        <f>SUBTOTAL(9,I5:I261)</f>
        <v>1069.9179885274548</v>
      </c>
      <c r="J3" s="200"/>
      <c r="K3" s="201">
        <v>45965</v>
      </c>
      <c r="L3" s="202"/>
    </row>
    <row r="4" spans="1:12" ht="36" customHeight="1" x14ac:dyDescent="0.25">
      <c r="A4" s="203" t="s">
        <v>542</v>
      </c>
      <c r="B4" s="203" t="s">
        <v>543</v>
      </c>
      <c r="C4" s="204" t="s">
        <v>544</v>
      </c>
      <c r="D4" s="204" t="s">
        <v>545</v>
      </c>
      <c r="E4" s="205" t="s">
        <v>546</v>
      </c>
      <c r="F4" s="206" t="s">
        <v>547</v>
      </c>
      <c r="G4" s="207" t="s">
        <v>548</v>
      </c>
      <c r="H4" s="207" t="s">
        <v>549</v>
      </c>
      <c r="I4" s="208" t="s">
        <v>550</v>
      </c>
      <c r="J4" s="203" t="s">
        <v>551</v>
      </c>
      <c r="K4" s="203" t="s">
        <v>552</v>
      </c>
      <c r="L4" s="209" t="s">
        <v>553</v>
      </c>
    </row>
    <row r="5" spans="1:12" s="219" customFormat="1" ht="15.75" x14ac:dyDescent="0.25">
      <c r="A5" s="210">
        <v>1</v>
      </c>
      <c r="B5" s="210">
        <v>1</v>
      </c>
      <c r="C5" s="211" t="s">
        <v>428</v>
      </c>
      <c r="D5" s="210" t="s">
        <v>48</v>
      </c>
      <c r="E5" s="212">
        <v>45547</v>
      </c>
      <c r="F5" s="212">
        <v>45556</v>
      </c>
      <c r="G5" s="213" t="s">
        <v>554</v>
      </c>
      <c r="H5" s="214">
        <v>43.804423999999997</v>
      </c>
      <c r="I5" s="215">
        <v>4.0811880970015997</v>
      </c>
      <c r="J5" s="216" t="s">
        <v>555</v>
      </c>
      <c r="K5" s="217" t="s">
        <v>126</v>
      </c>
      <c r="L5" s="218"/>
    </row>
    <row r="6" spans="1:12" s="219" customFormat="1" ht="15.75" x14ac:dyDescent="0.25">
      <c r="A6" s="210">
        <f t="shared" ref="A6:A69" si="0">A5+1</f>
        <v>2</v>
      </c>
      <c r="B6" s="210">
        <v>2</v>
      </c>
      <c r="C6" s="220" t="s">
        <v>203</v>
      </c>
      <c r="D6" s="210" t="s">
        <v>3</v>
      </c>
      <c r="E6" s="212">
        <v>45556</v>
      </c>
      <c r="F6" s="212">
        <v>45562</v>
      </c>
      <c r="G6" s="213" t="s">
        <v>554</v>
      </c>
      <c r="H6" s="214">
        <v>36.159755999999994</v>
      </c>
      <c r="I6" s="215">
        <v>3.3689466109103994</v>
      </c>
      <c r="J6" s="216" t="s">
        <v>555</v>
      </c>
      <c r="K6" s="217" t="s">
        <v>126</v>
      </c>
      <c r="L6" s="218"/>
    </row>
    <row r="7" spans="1:12" s="219" customFormat="1" ht="15.75" x14ac:dyDescent="0.25">
      <c r="A7" s="210">
        <f t="shared" si="0"/>
        <v>3</v>
      </c>
      <c r="B7" s="210">
        <v>1</v>
      </c>
      <c r="C7" s="211" t="s">
        <v>201</v>
      </c>
      <c r="D7" s="210" t="s">
        <v>3</v>
      </c>
      <c r="E7" s="212">
        <v>45563</v>
      </c>
      <c r="F7" s="212">
        <v>45568</v>
      </c>
      <c r="G7" s="213" t="s">
        <v>554</v>
      </c>
      <c r="H7" s="214">
        <v>36.159755999999994</v>
      </c>
      <c r="I7" s="215">
        <v>3.3689466109103994</v>
      </c>
      <c r="J7" s="216" t="s">
        <v>555</v>
      </c>
      <c r="K7" s="217" t="s">
        <v>126</v>
      </c>
      <c r="L7" s="218"/>
    </row>
    <row r="8" spans="1:12" s="219" customFormat="1" ht="15.75" x14ac:dyDescent="0.25">
      <c r="A8" s="210">
        <f t="shared" si="0"/>
        <v>4</v>
      </c>
      <c r="B8" s="210">
        <v>2</v>
      </c>
      <c r="C8" s="220" t="s">
        <v>202</v>
      </c>
      <c r="D8" s="210" t="s">
        <v>2</v>
      </c>
      <c r="E8" s="212">
        <v>45568</v>
      </c>
      <c r="F8" s="212">
        <v>45573</v>
      </c>
      <c r="G8" s="213" t="s">
        <v>554</v>
      </c>
      <c r="H8" s="214">
        <v>37.931087999999995</v>
      </c>
      <c r="I8" s="215">
        <v>3.5339787792191997</v>
      </c>
      <c r="J8" s="216" t="s">
        <v>555</v>
      </c>
      <c r="K8" s="217" t="s">
        <v>126</v>
      </c>
      <c r="L8" s="218"/>
    </row>
    <row r="9" spans="1:12" s="219" customFormat="1" ht="15.75" x14ac:dyDescent="0.25">
      <c r="A9" s="210">
        <f t="shared" si="0"/>
        <v>5</v>
      </c>
      <c r="B9" s="210">
        <v>3</v>
      </c>
      <c r="C9" s="220" t="s">
        <v>432</v>
      </c>
      <c r="D9" s="210" t="s">
        <v>18</v>
      </c>
      <c r="E9" s="212">
        <v>45568</v>
      </c>
      <c r="F9" s="212">
        <v>45579</v>
      </c>
      <c r="G9" s="213" t="s">
        <v>554</v>
      </c>
      <c r="H9" s="214">
        <v>45.697022000000004</v>
      </c>
      <c r="I9" s="215">
        <v>4.2575184245048003</v>
      </c>
      <c r="J9" s="216" t="s">
        <v>555</v>
      </c>
      <c r="K9" s="217" t="s">
        <v>126</v>
      </c>
      <c r="L9" s="218"/>
    </row>
    <row r="10" spans="1:12" s="219" customFormat="1" ht="15.75" x14ac:dyDescent="0.25">
      <c r="A10" s="210">
        <f t="shared" si="0"/>
        <v>6</v>
      </c>
      <c r="B10" s="210">
        <v>4</v>
      </c>
      <c r="C10" s="220" t="s">
        <v>15</v>
      </c>
      <c r="D10" s="210" t="s">
        <v>3</v>
      </c>
      <c r="E10" s="212">
        <v>45574</v>
      </c>
      <c r="F10" s="212">
        <v>45582</v>
      </c>
      <c r="G10" s="213" t="s">
        <v>554</v>
      </c>
      <c r="H10" s="214">
        <v>36.159755999999994</v>
      </c>
      <c r="I10" s="215">
        <v>3.3689466109103994</v>
      </c>
      <c r="J10" s="216" t="s">
        <v>556</v>
      </c>
      <c r="K10" s="217" t="s">
        <v>126</v>
      </c>
      <c r="L10" s="218"/>
    </row>
    <row r="11" spans="1:12" s="219" customFormat="1" ht="15.75" x14ac:dyDescent="0.25">
      <c r="A11" s="210">
        <f t="shared" si="0"/>
        <v>7</v>
      </c>
      <c r="B11" s="210">
        <v>5</v>
      </c>
      <c r="C11" s="220" t="s">
        <v>427</v>
      </c>
      <c r="D11" s="210" t="s">
        <v>48</v>
      </c>
      <c r="E11" s="212">
        <v>45579</v>
      </c>
      <c r="F11" s="212">
        <v>45590</v>
      </c>
      <c r="G11" s="213" t="s">
        <v>554</v>
      </c>
      <c r="H11" s="214">
        <v>43.804423999999997</v>
      </c>
      <c r="I11" s="215">
        <v>4.0811880970015997</v>
      </c>
      <c r="J11" s="216" t="s">
        <v>555</v>
      </c>
      <c r="K11" s="217" t="s">
        <v>126</v>
      </c>
      <c r="L11" s="218"/>
    </row>
    <row r="12" spans="1:12" s="223" customFormat="1" ht="15.75" x14ac:dyDescent="0.25">
      <c r="A12" s="210">
        <f t="shared" si="0"/>
        <v>8</v>
      </c>
      <c r="B12" s="210">
        <v>1</v>
      </c>
      <c r="C12" s="220" t="s">
        <v>318</v>
      </c>
      <c r="D12" s="221" t="s">
        <v>3</v>
      </c>
      <c r="E12" s="212">
        <v>45608</v>
      </c>
      <c r="F12" s="212">
        <v>45620</v>
      </c>
      <c r="G12" s="213" t="s">
        <v>557</v>
      </c>
      <c r="H12" s="214">
        <v>36.159755999999994</v>
      </c>
      <c r="I12" s="215">
        <v>3.3689466109103994</v>
      </c>
      <c r="J12" s="213" t="s">
        <v>558</v>
      </c>
      <c r="K12" s="217" t="s">
        <v>126</v>
      </c>
      <c r="L12" s="222"/>
    </row>
    <row r="13" spans="1:12" s="219" customFormat="1" ht="15.75" x14ac:dyDescent="0.25">
      <c r="A13" s="210">
        <f t="shared" si="0"/>
        <v>9</v>
      </c>
      <c r="B13" s="210">
        <v>2</v>
      </c>
      <c r="C13" s="220" t="s">
        <v>322</v>
      </c>
      <c r="D13" s="221" t="s">
        <v>2</v>
      </c>
      <c r="E13" s="212">
        <v>45610</v>
      </c>
      <c r="F13" s="212">
        <v>45621</v>
      </c>
      <c r="G13" s="213" t="s">
        <v>559</v>
      </c>
      <c r="H13" s="214">
        <v>37.931087999999995</v>
      </c>
      <c r="I13" s="215">
        <v>3.5339787792191997</v>
      </c>
      <c r="J13" s="216" t="s">
        <v>560</v>
      </c>
      <c r="K13" s="217" t="s">
        <v>126</v>
      </c>
      <c r="L13" s="218"/>
    </row>
    <row r="14" spans="1:12" s="219" customFormat="1" ht="15.75" x14ac:dyDescent="0.25">
      <c r="A14" s="210">
        <f t="shared" si="0"/>
        <v>10</v>
      </c>
      <c r="B14" s="210">
        <v>1</v>
      </c>
      <c r="C14" s="220" t="s">
        <v>314</v>
      </c>
      <c r="D14" s="221" t="s">
        <v>48</v>
      </c>
      <c r="E14" s="212">
        <v>45621</v>
      </c>
      <c r="F14" s="212">
        <v>45630</v>
      </c>
      <c r="G14" s="213" t="s">
        <v>557</v>
      </c>
      <c r="H14" s="214">
        <v>43.804423999999997</v>
      </c>
      <c r="I14" s="215">
        <v>4.0811880970015997</v>
      </c>
      <c r="J14" s="216" t="s">
        <v>558</v>
      </c>
      <c r="K14" s="217" t="s">
        <v>126</v>
      </c>
      <c r="L14" s="218"/>
    </row>
    <row r="15" spans="1:12" s="219" customFormat="1" ht="15.75" x14ac:dyDescent="0.25">
      <c r="A15" s="210">
        <f t="shared" si="0"/>
        <v>11</v>
      </c>
      <c r="B15" s="210">
        <v>2</v>
      </c>
      <c r="C15" s="220" t="s">
        <v>317</v>
      </c>
      <c r="D15" s="221" t="s">
        <v>3</v>
      </c>
      <c r="E15" s="212">
        <v>45622</v>
      </c>
      <c r="F15" s="212">
        <v>45638</v>
      </c>
      <c r="G15" s="213" t="s">
        <v>559</v>
      </c>
      <c r="H15" s="214">
        <v>36.159755999999994</v>
      </c>
      <c r="I15" s="215">
        <v>3.3689466109103994</v>
      </c>
      <c r="J15" s="216" t="s">
        <v>558</v>
      </c>
      <c r="K15" s="217" t="s">
        <v>126</v>
      </c>
      <c r="L15" s="218"/>
    </row>
    <row r="16" spans="1:12" s="219" customFormat="1" ht="15.75" x14ac:dyDescent="0.25">
      <c r="A16" s="210">
        <f t="shared" si="0"/>
        <v>12</v>
      </c>
      <c r="B16" s="210">
        <v>3</v>
      </c>
      <c r="C16" s="220" t="s">
        <v>313</v>
      </c>
      <c r="D16" s="221" t="s">
        <v>71</v>
      </c>
      <c r="E16" s="212">
        <v>45631</v>
      </c>
      <c r="F16" s="212">
        <v>45642</v>
      </c>
      <c r="G16" s="213" t="s">
        <v>557</v>
      </c>
      <c r="H16" s="214">
        <v>37.138323999999997</v>
      </c>
      <c r="I16" s="215">
        <v>3.4601182257615997</v>
      </c>
      <c r="J16" s="216" t="s">
        <v>555</v>
      </c>
      <c r="K16" s="217" t="s">
        <v>126</v>
      </c>
      <c r="L16" s="218"/>
    </row>
    <row r="17" spans="1:12" s="219" customFormat="1" ht="15.75" x14ac:dyDescent="0.25">
      <c r="A17" s="210">
        <f t="shared" si="0"/>
        <v>13</v>
      </c>
      <c r="B17" s="210">
        <v>4</v>
      </c>
      <c r="C17" s="220" t="s">
        <v>160</v>
      </c>
      <c r="D17" s="221" t="s">
        <v>4</v>
      </c>
      <c r="E17" s="212">
        <v>45633</v>
      </c>
      <c r="F17" s="212">
        <v>45642</v>
      </c>
      <c r="G17" s="213" t="s">
        <v>561</v>
      </c>
      <c r="H17" s="214">
        <v>34.789810000000003</v>
      </c>
      <c r="I17" s="215">
        <v>3.2413109340040003</v>
      </c>
      <c r="J17" s="216" t="s">
        <v>562</v>
      </c>
      <c r="K17" s="217" t="s">
        <v>126</v>
      </c>
      <c r="L17" s="218"/>
    </row>
    <row r="18" spans="1:12" s="219" customFormat="1" ht="15.75" x14ac:dyDescent="0.25">
      <c r="A18" s="210">
        <f t="shared" si="0"/>
        <v>14</v>
      </c>
      <c r="B18" s="210">
        <v>5</v>
      </c>
      <c r="C18" s="220" t="s">
        <v>319</v>
      </c>
      <c r="D18" s="221" t="s">
        <v>71</v>
      </c>
      <c r="E18" s="212">
        <v>45639</v>
      </c>
      <c r="F18" s="212">
        <v>45647</v>
      </c>
      <c r="G18" s="213" t="s">
        <v>559</v>
      </c>
      <c r="H18" s="214">
        <v>37.138323999999997</v>
      </c>
      <c r="I18" s="215">
        <v>3.4601182257615997</v>
      </c>
      <c r="J18" s="216" t="s">
        <v>564</v>
      </c>
      <c r="K18" s="217" t="s">
        <v>126</v>
      </c>
      <c r="L18" s="218"/>
    </row>
    <row r="19" spans="1:12" s="219" customFormat="1" ht="15.75" x14ac:dyDescent="0.25">
      <c r="A19" s="210">
        <f t="shared" si="0"/>
        <v>15</v>
      </c>
      <c r="B19" s="210">
        <v>6</v>
      </c>
      <c r="C19" s="220" t="s">
        <v>330</v>
      </c>
      <c r="D19" s="221" t="s">
        <v>2</v>
      </c>
      <c r="E19" s="212">
        <v>45639</v>
      </c>
      <c r="F19" s="212">
        <v>45648</v>
      </c>
      <c r="G19" s="213" t="s">
        <v>561</v>
      </c>
      <c r="H19" s="214">
        <v>37.931087999999995</v>
      </c>
      <c r="I19" s="215">
        <v>3.5339787792191997</v>
      </c>
      <c r="J19" s="216" t="s">
        <v>556</v>
      </c>
      <c r="K19" s="217" t="s">
        <v>126</v>
      </c>
      <c r="L19" s="218"/>
    </row>
    <row r="20" spans="1:12" s="219" customFormat="1" ht="15.75" x14ac:dyDescent="0.25">
      <c r="A20" s="210">
        <f t="shared" si="0"/>
        <v>16</v>
      </c>
      <c r="B20" s="210">
        <v>7</v>
      </c>
      <c r="C20" s="220" t="s">
        <v>256</v>
      </c>
      <c r="D20" s="221" t="s">
        <v>2</v>
      </c>
      <c r="E20" s="212">
        <v>45643</v>
      </c>
      <c r="F20" s="212">
        <v>45650</v>
      </c>
      <c r="G20" s="213" t="s">
        <v>561</v>
      </c>
      <c r="H20" s="214">
        <v>37.931087999999995</v>
      </c>
      <c r="I20" s="215">
        <v>3.5339787792191997</v>
      </c>
      <c r="J20" s="216" t="s">
        <v>562</v>
      </c>
      <c r="K20" s="217" t="s">
        <v>126</v>
      </c>
      <c r="L20" s="218"/>
    </row>
    <row r="21" spans="1:12" s="219" customFormat="1" ht="15.75" x14ac:dyDescent="0.25">
      <c r="A21" s="210">
        <f t="shared" si="0"/>
        <v>17</v>
      </c>
      <c r="B21" s="210">
        <v>8</v>
      </c>
      <c r="C21" s="220" t="s">
        <v>458</v>
      </c>
      <c r="D21" s="221" t="s">
        <v>2</v>
      </c>
      <c r="E21" s="212">
        <v>45639</v>
      </c>
      <c r="F21" s="212">
        <v>45651</v>
      </c>
      <c r="G21" s="213" t="s">
        <v>565</v>
      </c>
      <c r="H21" s="214">
        <v>37.931087999999995</v>
      </c>
      <c r="I21" s="215">
        <v>3.5339787792191997</v>
      </c>
      <c r="J21" s="216" t="s">
        <v>566</v>
      </c>
      <c r="K21" s="217" t="s">
        <v>126</v>
      </c>
      <c r="L21" s="218" t="s">
        <v>567</v>
      </c>
    </row>
    <row r="22" spans="1:12" s="219" customFormat="1" ht="15.75" x14ac:dyDescent="0.25">
      <c r="A22" s="210">
        <f t="shared" si="0"/>
        <v>18</v>
      </c>
      <c r="B22" s="210">
        <v>9</v>
      </c>
      <c r="C22" s="220" t="s">
        <v>240</v>
      </c>
      <c r="D22" s="221" t="s">
        <v>4</v>
      </c>
      <c r="E22" s="212">
        <v>45641</v>
      </c>
      <c r="F22" s="212">
        <v>45652</v>
      </c>
      <c r="G22" s="213" t="s">
        <v>563</v>
      </c>
      <c r="H22" s="214">
        <v>34.789810000000003</v>
      </c>
      <c r="I22" s="215">
        <v>3.2413109340040003</v>
      </c>
      <c r="J22" s="216" t="s">
        <v>558</v>
      </c>
      <c r="K22" s="217" t="s">
        <v>126</v>
      </c>
      <c r="L22" s="218" t="s">
        <v>568</v>
      </c>
    </row>
    <row r="23" spans="1:12" s="219" customFormat="1" ht="15.75" x14ac:dyDescent="0.25">
      <c r="A23" s="210">
        <f t="shared" si="0"/>
        <v>19</v>
      </c>
      <c r="B23" s="210">
        <v>10</v>
      </c>
      <c r="C23" s="220" t="s">
        <v>331</v>
      </c>
      <c r="D23" s="221" t="s">
        <v>48</v>
      </c>
      <c r="E23" s="212">
        <v>45649</v>
      </c>
      <c r="F23" s="212">
        <v>45654</v>
      </c>
      <c r="G23" s="213" t="s">
        <v>561</v>
      </c>
      <c r="H23" s="214">
        <v>43.804423999999997</v>
      </c>
      <c r="I23" s="215">
        <v>4.0811880970015997</v>
      </c>
      <c r="J23" s="216" t="s">
        <v>556</v>
      </c>
      <c r="K23" s="217" t="s">
        <v>126</v>
      </c>
      <c r="L23" s="218" t="s">
        <v>569</v>
      </c>
    </row>
    <row r="24" spans="1:12" s="219" customFormat="1" ht="15.75" x14ac:dyDescent="0.25">
      <c r="A24" s="210">
        <f t="shared" si="0"/>
        <v>20</v>
      </c>
      <c r="B24" s="210">
        <v>11</v>
      </c>
      <c r="C24" s="220" t="s">
        <v>315</v>
      </c>
      <c r="D24" s="221" t="s">
        <v>18</v>
      </c>
      <c r="E24" s="212">
        <v>45643</v>
      </c>
      <c r="F24" s="212">
        <v>45655</v>
      </c>
      <c r="G24" s="213" t="s">
        <v>557</v>
      </c>
      <c r="H24" s="214">
        <v>45.697022000000004</v>
      </c>
      <c r="I24" s="215">
        <v>4.2575184245048003</v>
      </c>
      <c r="J24" s="216" t="s">
        <v>555</v>
      </c>
      <c r="K24" s="217" t="s">
        <v>126</v>
      </c>
      <c r="L24" s="218" t="s">
        <v>570</v>
      </c>
    </row>
    <row r="25" spans="1:12" s="219" customFormat="1" ht="15.75" x14ac:dyDescent="0.25">
      <c r="A25" s="210">
        <f t="shared" si="0"/>
        <v>21</v>
      </c>
      <c r="B25" s="210">
        <v>12</v>
      </c>
      <c r="C25" s="220" t="s">
        <v>320</v>
      </c>
      <c r="D25" s="221" t="s">
        <v>4</v>
      </c>
      <c r="E25" s="212">
        <v>45648</v>
      </c>
      <c r="F25" s="212">
        <v>45655</v>
      </c>
      <c r="G25" s="213" t="s">
        <v>559</v>
      </c>
      <c r="H25" s="214">
        <v>34.789810000000003</v>
      </c>
      <c r="I25" s="215">
        <v>3.2413109340040003</v>
      </c>
      <c r="J25" s="216" t="s">
        <v>564</v>
      </c>
      <c r="K25" s="217" t="s">
        <v>126</v>
      </c>
      <c r="L25" s="218" t="s">
        <v>571</v>
      </c>
    </row>
    <row r="26" spans="1:12" s="219" customFormat="1" ht="15.75" x14ac:dyDescent="0.25">
      <c r="A26" s="210">
        <f t="shared" si="0"/>
        <v>22</v>
      </c>
      <c r="B26" s="210">
        <v>13</v>
      </c>
      <c r="C26" s="220" t="s">
        <v>255</v>
      </c>
      <c r="D26" s="221" t="s">
        <v>2</v>
      </c>
      <c r="E26" s="212">
        <v>45650</v>
      </c>
      <c r="F26" s="212">
        <v>45657</v>
      </c>
      <c r="G26" s="213" t="s">
        <v>561</v>
      </c>
      <c r="H26" s="214">
        <v>37.931087999999995</v>
      </c>
      <c r="I26" s="215">
        <v>3.5339787792191997</v>
      </c>
      <c r="J26" s="216" t="s">
        <v>558</v>
      </c>
      <c r="K26" s="217" t="s">
        <v>126</v>
      </c>
      <c r="L26" s="218" t="s">
        <v>572</v>
      </c>
    </row>
    <row r="27" spans="1:12" s="219" customFormat="1" ht="15.75" x14ac:dyDescent="0.25">
      <c r="A27" s="210">
        <f t="shared" si="0"/>
        <v>23</v>
      </c>
      <c r="B27" s="210">
        <v>1</v>
      </c>
      <c r="C27" s="220" t="s">
        <v>241</v>
      </c>
      <c r="D27" s="221" t="s">
        <v>48</v>
      </c>
      <c r="E27" s="212">
        <v>45653</v>
      </c>
      <c r="F27" s="212">
        <v>45660</v>
      </c>
      <c r="G27" s="213" t="s">
        <v>563</v>
      </c>
      <c r="H27" s="214">
        <v>43.804423999999997</v>
      </c>
      <c r="I27" s="215">
        <v>4.0811880970015997</v>
      </c>
      <c r="J27" s="216" t="s">
        <v>573</v>
      </c>
      <c r="K27" s="217" t="s">
        <v>126</v>
      </c>
      <c r="L27" s="218" t="s">
        <v>568</v>
      </c>
    </row>
    <row r="28" spans="1:12" s="219" customFormat="1" ht="15.75" x14ac:dyDescent="0.25">
      <c r="A28" s="210">
        <f t="shared" si="0"/>
        <v>24</v>
      </c>
      <c r="B28" s="210">
        <v>2</v>
      </c>
      <c r="C28" s="220" t="s">
        <v>334</v>
      </c>
      <c r="D28" s="221" t="s">
        <v>2</v>
      </c>
      <c r="E28" s="212">
        <v>45650</v>
      </c>
      <c r="F28" s="212">
        <v>45660</v>
      </c>
      <c r="G28" s="213" t="s">
        <v>565</v>
      </c>
      <c r="H28" s="214">
        <v>37.931087999999995</v>
      </c>
      <c r="I28" s="215">
        <v>3.5339787792191997</v>
      </c>
      <c r="J28" s="216" t="s">
        <v>566</v>
      </c>
      <c r="K28" s="217" t="s">
        <v>126</v>
      </c>
      <c r="L28" s="218" t="s">
        <v>567</v>
      </c>
    </row>
    <row r="29" spans="1:12" s="219" customFormat="1" x14ac:dyDescent="0.25">
      <c r="A29" s="210">
        <f t="shared" si="0"/>
        <v>25</v>
      </c>
      <c r="B29" s="210">
        <v>3</v>
      </c>
      <c r="C29" s="224" t="s">
        <v>329</v>
      </c>
      <c r="D29" s="221" t="s">
        <v>48</v>
      </c>
      <c r="E29" s="212">
        <v>45655</v>
      </c>
      <c r="F29" s="212">
        <v>45662</v>
      </c>
      <c r="G29" s="225" t="s">
        <v>561</v>
      </c>
      <c r="H29" s="214">
        <v>43.804423999999997</v>
      </c>
      <c r="I29" s="215">
        <v>4.0811880970015997</v>
      </c>
      <c r="J29" s="225" t="s">
        <v>556</v>
      </c>
      <c r="K29" s="217" t="s">
        <v>126</v>
      </c>
      <c r="L29" s="226" t="s">
        <v>569</v>
      </c>
    </row>
    <row r="30" spans="1:12" s="219" customFormat="1" ht="15.75" x14ac:dyDescent="0.25">
      <c r="A30" s="210">
        <f t="shared" si="0"/>
        <v>26</v>
      </c>
      <c r="B30" s="210">
        <v>4</v>
      </c>
      <c r="C30" s="220" t="s">
        <v>321</v>
      </c>
      <c r="D30" s="221" t="s">
        <v>71</v>
      </c>
      <c r="E30" s="212">
        <v>45656</v>
      </c>
      <c r="F30" s="212">
        <v>45664</v>
      </c>
      <c r="G30" s="213" t="s">
        <v>559</v>
      </c>
      <c r="H30" s="214">
        <v>37.138323999999997</v>
      </c>
      <c r="I30" s="215">
        <v>3.4601182257615997</v>
      </c>
      <c r="J30" s="216" t="s">
        <v>564</v>
      </c>
      <c r="K30" s="217" t="s">
        <v>126</v>
      </c>
      <c r="L30" s="218" t="s">
        <v>571</v>
      </c>
    </row>
    <row r="31" spans="1:12" s="219" customFormat="1" x14ac:dyDescent="0.25">
      <c r="A31" s="210">
        <f t="shared" si="0"/>
        <v>27</v>
      </c>
      <c r="B31" s="210">
        <v>5</v>
      </c>
      <c r="C31" s="224" t="s">
        <v>254</v>
      </c>
      <c r="D31" s="221" t="s">
        <v>2</v>
      </c>
      <c r="E31" s="212">
        <v>45658</v>
      </c>
      <c r="F31" s="212">
        <v>45665</v>
      </c>
      <c r="G31" s="213" t="s">
        <v>561</v>
      </c>
      <c r="H31" s="214">
        <v>37.931087999999995</v>
      </c>
      <c r="I31" s="215">
        <v>3.5339787792191997</v>
      </c>
      <c r="J31" s="213" t="s">
        <v>558</v>
      </c>
      <c r="K31" s="217" t="s">
        <v>126</v>
      </c>
      <c r="L31" s="218" t="s">
        <v>572</v>
      </c>
    </row>
    <row r="32" spans="1:12" s="219" customFormat="1" ht="15.75" x14ac:dyDescent="0.25">
      <c r="A32" s="210">
        <f t="shared" si="0"/>
        <v>28</v>
      </c>
      <c r="B32" s="210">
        <v>6</v>
      </c>
      <c r="C32" s="220" t="s">
        <v>316</v>
      </c>
      <c r="D32" s="221" t="s">
        <v>2</v>
      </c>
      <c r="E32" s="212">
        <v>45656</v>
      </c>
      <c r="F32" s="212">
        <v>45666</v>
      </c>
      <c r="G32" s="213" t="s">
        <v>557</v>
      </c>
      <c r="H32" s="214">
        <v>37.931087999999995</v>
      </c>
      <c r="I32" s="215">
        <v>3.5339787792191997</v>
      </c>
      <c r="J32" s="216" t="s">
        <v>555</v>
      </c>
      <c r="K32" s="217" t="s">
        <v>126</v>
      </c>
      <c r="L32" s="218" t="s">
        <v>570</v>
      </c>
    </row>
    <row r="33" spans="1:12" s="219" customFormat="1" x14ac:dyDescent="0.25">
      <c r="A33" s="210">
        <f t="shared" si="0"/>
        <v>29</v>
      </c>
      <c r="B33" s="210">
        <v>7</v>
      </c>
      <c r="C33" s="224" t="s">
        <v>164</v>
      </c>
      <c r="D33" s="221" t="s">
        <v>18</v>
      </c>
      <c r="E33" s="212">
        <v>45661</v>
      </c>
      <c r="F33" s="212">
        <v>45666</v>
      </c>
      <c r="G33" s="213" t="s">
        <v>563</v>
      </c>
      <c r="H33" s="214">
        <v>45.697022000000004</v>
      </c>
      <c r="I33" s="215">
        <v>4.2575184245048003</v>
      </c>
      <c r="J33" s="216" t="s">
        <v>573</v>
      </c>
      <c r="K33" s="217" t="s">
        <v>126</v>
      </c>
      <c r="L33" s="218" t="s">
        <v>568</v>
      </c>
    </row>
    <row r="34" spans="1:12" s="219" customFormat="1" x14ac:dyDescent="0.25">
      <c r="A34" s="210">
        <f t="shared" si="0"/>
        <v>30</v>
      </c>
      <c r="B34" s="210">
        <v>8</v>
      </c>
      <c r="C34" s="224" t="s">
        <v>459</v>
      </c>
      <c r="D34" s="221" t="s">
        <v>18</v>
      </c>
      <c r="E34" s="212">
        <v>45661</v>
      </c>
      <c r="F34" s="212">
        <v>45668</v>
      </c>
      <c r="G34" s="213" t="s">
        <v>565</v>
      </c>
      <c r="H34" s="214">
        <v>45.697022000000004</v>
      </c>
      <c r="I34" s="215">
        <v>4.2575184245048003</v>
      </c>
      <c r="J34" s="216" t="s">
        <v>566</v>
      </c>
      <c r="K34" s="217" t="s">
        <v>126</v>
      </c>
      <c r="L34" s="218" t="s">
        <v>567</v>
      </c>
    </row>
    <row r="35" spans="1:12" s="219" customFormat="1" x14ac:dyDescent="0.25">
      <c r="A35" s="210">
        <f t="shared" si="0"/>
        <v>31</v>
      </c>
      <c r="B35" s="210">
        <v>9</v>
      </c>
      <c r="C35" s="227" t="s">
        <v>328</v>
      </c>
      <c r="D35" s="221" t="s">
        <v>18</v>
      </c>
      <c r="E35" s="212">
        <v>45663</v>
      </c>
      <c r="F35" s="212">
        <v>45670</v>
      </c>
      <c r="G35" s="225" t="s">
        <v>561</v>
      </c>
      <c r="H35" s="214">
        <v>45.697022000000004</v>
      </c>
      <c r="I35" s="215">
        <v>4.2575184245048003</v>
      </c>
      <c r="J35" s="225" t="s">
        <v>556</v>
      </c>
      <c r="K35" s="217" t="s">
        <v>126</v>
      </c>
      <c r="L35" s="226" t="s">
        <v>569</v>
      </c>
    </row>
    <row r="36" spans="1:12" s="219" customFormat="1" x14ac:dyDescent="0.25">
      <c r="A36" s="210">
        <f t="shared" si="0"/>
        <v>32</v>
      </c>
      <c r="B36" s="210">
        <v>10</v>
      </c>
      <c r="C36" s="227" t="s">
        <v>165</v>
      </c>
      <c r="D36" s="221" t="s">
        <v>2</v>
      </c>
      <c r="E36" s="212">
        <v>45667</v>
      </c>
      <c r="F36" s="212">
        <v>45672</v>
      </c>
      <c r="G36" s="213" t="s">
        <v>563</v>
      </c>
      <c r="H36" s="214">
        <v>37.931087999999995</v>
      </c>
      <c r="I36" s="215">
        <v>3.5339787792191997</v>
      </c>
      <c r="J36" s="213" t="s">
        <v>573</v>
      </c>
      <c r="K36" s="217" t="s">
        <v>126</v>
      </c>
      <c r="L36" s="218" t="s">
        <v>568</v>
      </c>
    </row>
    <row r="37" spans="1:12" s="219" customFormat="1" x14ac:dyDescent="0.25">
      <c r="A37" s="210">
        <f t="shared" si="0"/>
        <v>33</v>
      </c>
      <c r="B37" s="210">
        <v>11</v>
      </c>
      <c r="C37" s="227" t="s">
        <v>253</v>
      </c>
      <c r="D37" s="221" t="s">
        <v>2</v>
      </c>
      <c r="E37" s="212">
        <v>45665</v>
      </c>
      <c r="F37" s="212">
        <v>45673</v>
      </c>
      <c r="G37" s="213" t="s">
        <v>561</v>
      </c>
      <c r="H37" s="214">
        <v>37.931087999999995</v>
      </c>
      <c r="I37" s="215">
        <v>3.5339787792191997</v>
      </c>
      <c r="J37" s="213" t="s">
        <v>558</v>
      </c>
      <c r="K37" s="217" t="s">
        <v>126</v>
      </c>
      <c r="L37" s="218" t="s">
        <v>572</v>
      </c>
    </row>
    <row r="38" spans="1:12" s="219" customFormat="1" x14ac:dyDescent="0.25">
      <c r="A38" s="210">
        <f t="shared" si="0"/>
        <v>34</v>
      </c>
      <c r="B38" s="210">
        <v>12</v>
      </c>
      <c r="C38" s="227" t="s">
        <v>324</v>
      </c>
      <c r="D38" s="221" t="s">
        <v>48</v>
      </c>
      <c r="E38" s="212">
        <v>45664</v>
      </c>
      <c r="F38" s="212">
        <v>45676</v>
      </c>
      <c r="G38" s="213" t="s">
        <v>559</v>
      </c>
      <c r="H38" s="214">
        <v>43.804423999999997</v>
      </c>
      <c r="I38" s="215">
        <v>4.0811880970015997</v>
      </c>
      <c r="J38" s="213" t="s">
        <v>564</v>
      </c>
      <c r="K38" s="217" t="s">
        <v>126</v>
      </c>
      <c r="L38" s="218" t="s">
        <v>571</v>
      </c>
    </row>
    <row r="39" spans="1:12" s="219" customFormat="1" x14ac:dyDescent="0.25">
      <c r="A39" s="210">
        <f t="shared" si="0"/>
        <v>35</v>
      </c>
      <c r="B39" s="210">
        <v>13</v>
      </c>
      <c r="C39" s="227" t="s">
        <v>327</v>
      </c>
      <c r="D39" s="221" t="s">
        <v>18</v>
      </c>
      <c r="E39" s="212">
        <v>45671</v>
      </c>
      <c r="F39" s="212">
        <v>45676</v>
      </c>
      <c r="G39" s="213" t="s">
        <v>561</v>
      </c>
      <c r="H39" s="214">
        <v>45.697022000000004</v>
      </c>
      <c r="I39" s="215">
        <v>4.2575184245048003</v>
      </c>
      <c r="J39" s="213" t="s">
        <v>556</v>
      </c>
      <c r="K39" s="217" t="s">
        <v>126</v>
      </c>
      <c r="L39" s="218" t="s">
        <v>569</v>
      </c>
    </row>
    <row r="40" spans="1:12" s="219" customFormat="1" x14ac:dyDescent="0.25">
      <c r="A40" s="210">
        <f t="shared" si="0"/>
        <v>36</v>
      </c>
      <c r="B40" s="210">
        <v>14</v>
      </c>
      <c r="C40" s="227" t="s">
        <v>166</v>
      </c>
      <c r="D40" s="221" t="s">
        <v>2</v>
      </c>
      <c r="E40" s="212">
        <v>45673</v>
      </c>
      <c r="F40" s="212">
        <v>45677</v>
      </c>
      <c r="G40" s="213" t="s">
        <v>563</v>
      </c>
      <c r="H40" s="214">
        <v>37.931087999999995</v>
      </c>
      <c r="I40" s="215">
        <v>3.5339787792191997</v>
      </c>
      <c r="J40" s="213" t="s">
        <v>573</v>
      </c>
      <c r="K40" s="217" t="s">
        <v>126</v>
      </c>
      <c r="L40" s="218" t="s">
        <v>568</v>
      </c>
    </row>
    <row r="41" spans="1:12" s="219" customFormat="1" ht="15.75" x14ac:dyDescent="0.25">
      <c r="A41" s="210">
        <f t="shared" si="0"/>
        <v>37</v>
      </c>
      <c r="B41" s="210">
        <v>15</v>
      </c>
      <c r="C41" s="220" t="s">
        <v>312</v>
      </c>
      <c r="D41" s="221" t="s">
        <v>18</v>
      </c>
      <c r="E41" s="212">
        <v>45667</v>
      </c>
      <c r="F41" s="212">
        <v>45678</v>
      </c>
      <c r="G41" s="213" t="s">
        <v>557</v>
      </c>
      <c r="H41" s="214">
        <v>45.697022000000004</v>
      </c>
      <c r="I41" s="215">
        <v>4.2575184245048003</v>
      </c>
      <c r="J41" s="216" t="s">
        <v>555</v>
      </c>
      <c r="K41" s="217" t="s">
        <v>126</v>
      </c>
      <c r="L41" s="218" t="s">
        <v>570</v>
      </c>
    </row>
    <row r="42" spans="1:12" s="219" customFormat="1" x14ac:dyDescent="0.25">
      <c r="A42" s="210">
        <f t="shared" si="0"/>
        <v>38</v>
      </c>
      <c r="B42" s="210">
        <v>16</v>
      </c>
      <c r="C42" s="227" t="s">
        <v>340</v>
      </c>
      <c r="D42" s="221" t="s">
        <v>18</v>
      </c>
      <c r="E42" s="212">
        <v>45668</v>
      </c>
      <c r="F42" s="212">
        <v>45679</v>
      </c>
      <c r="G42" s="213" t="s">
        <v>565</v>
      </c>
      <c r="H42" s="214">
        <v>45.697022000000004</v>
      </c>
      <c r="I42" s="215">
        <v>4.2575184245048003</v>
      </c>
      <c r="J42" s="213" t="s">
        <v>566</v>
      </c>
      <c r="K42" s="217" t="s">
        <v>126</v>
      </c>
      <c r="L42" s="218" t="s">
        <v>567</v>
      </c>
    </row>
    <row r="43" spans="1:12" s="219" customFormat="1" x14ac:dyDescent="0.25">
      <c r="A43" s="210">
        <f t="shared" si="0"/>
        <v>39</v>
      </c>
      <c r="B43" s="210">
        <v>17</v>
      </c>
      <c r="C43" s="227" t="s">
        <v>252</v>
      </c>
      <c r="D43" s="221" t="s">
        <v>71</v>
      </c>
      <c r="E43" s="212">
        <v>45674</v>
      </c>
      <c r="F43" s="212">
        <v>45679</v>
      </c>
      <c r="G43" s="213" t="s">
        <v>561</v>
      </c>
      <c r="H43" s="214">
        <v>37.138323999999997</v>
      </c>
      <c r="I43" s="215">
        <v>3.4601182257615997</v>
      </c>
      <c r="J43" s="213" t="s">
        <v>558</v>
      </c>
      <c r="K43" s="217" t="s">
        <v>126</v>
      </c>
      <c r="L43" s="218" t="s">
        <v>572</v>
      </c>
    </row>
    <row r="44" spans="1:12" s="223" customFormat="1" x14ac:dyDescent="0.25">
      <c r="A44" s="221">
        <f t="shared" si="0"/>
        <v>40</v>
      </c>
      <c r="B44" s="221">
        <v>18</v>
      </c>
      <c r="C44" s="228" t="s">
        <v>332</v>
      </c>
      <c r="D44" s="221" t="s">
        <v>71</v>
      </c>
      <c r="E44" s="212">
        <v>45674</v>
      </c>
      <c r="F44" s="212">
        <v>45681</v>
      </c>
      <c r="G44" s="213" t="s">
        <v>561</v>
      </c>
      <c r="H44" s="214">
        <v>37.138323999999997</v>
      </c>
      <c r="I44" s="215">
        <v>3.4601182257615997</v>
      </c>
      <c r="J44" s="213" t="s">
        <v>556</v>
      </c>
      <c r="K44" s="217" t="s">
        <v>126</v>
      </c>
      <c r="L44" s="222" t="s">
        <v>569</v>
      </c>
    </row>
    <row r="45" spans="1:12" s="223" customFormat="1" x14ac:dyDescent="0.25">
      <c r="A45" s="221">
        <f t="shared" si="0"/>
        <v>41</v>
      </c>
      <c r="B45" s="221">
        <v>19</v>
      </c>
      <c r="C45" s="228" t="s">
        <v>167</v>
      </c>
      <c r="D45" s="221" t="s">
        <v>18</v>
      </c>
      <c r="E45" s="212">
        <v>45677</v>
      </c>
      <c r="F45" s="212">
        <v>45682</v>
      </c>
      <c r="G45" s="213" t="s">
        <v>563</v>
      </c>
      <c r="H45" s="214">
        <v>45.697022000000004</v>
      </c>
      <c r="I45" s="215">
        <v>4.2575184245048003</v>
      </c>
      <c r="J45" s="213" t="s">
        <v>573</v>
      </c>
      <c r="K45" s="217" t="s">
        <v>126</v>
      </c>
      <c r="L45" s="222" t="s">
        <v>568</v>
      </c>
    </row>
    <row r="46" spans="1:12" s="219" customFormat="1" ht="15.75" x14ac:dyDescent="0.25">
      <c r="A46" s="210">
        <f t="shared" si="0"/>
        <v>42</v>
      </c>
      <c r="B46" s="210">
        <v>20</v>
      </c>
      <c r="C46" s="220" t="s">
        <v>311</v>
      </c>
      <c r="D46" s="221" t="s">
        <v>18</v>
      </c>
      <c r="E46" s="212">
        <v>45678</v>
      </c>
      <c r="F46" s="212">
        <v>45686</v>
      </c>
      <c r="G46" s="213" t="s">
        <v>557</v>
      </c>
      <c r="H46" s="214">
        <v>45.697022000000004</v>
      </c>
      <c r="I46" s="215">
        <v>4.2575184245048003</v>
      </c>
      <c r="J46" s="216" t="s">
        <v>555</v>
      </c>
      <c r="K46" s="217" t="s">
        <v>126</v>
      </c>
      <c r="L46" s="218" t="s">
        <v>570</v>
      </c>
    </row>
    <row r="47" spans="1:12" s="219" customFormat="1" ht="15.75" x14ac:dyDescent="0.25">
      <c r="A47" s="210">
        <f t="shared" si="0"/>
        <v>43</v>
      </c>
      <c r="B47" s="210">
        <v>21</v>
      </c>
      <c r="C47" s="220" t="s">
        <v>345</v>
      </c>
      <c r="D47" s="221" t="s">
        <v>2</v>
      </c>
      <c r="E47" s="212">
        <v>45681</v>
      </c>
      <c r="F47" s="212">
        <v>45686</v>
      </c>
      <c r="G47" s="213" t="s">
        <v>561</v>
      </c>
      <c r="H47" s="214">
        <v>37.931087999999995</v>
      </c>
      <c r="I47" s="215">
        <v>3.5339787792191997</v>
      </c>
      <c r="J47" s="216" t="s">
        <v>556</v>
      </c>
      <c r="K47" s="217" t="s">
        <v>126</v>
      </c>
      <c r="L47" s="218" t="s">
        <v>569</v>
      </c>
    </row>
    <row r="48" spans="1:12" s="223" customFormat="1" x14ac:dyDescent="0.25">
      <c r="A48" s="221">
        <f t="shared" si="0"/>
        <v>44</v>
      </c>
      <c r="B48" s="221">
        <v>22</v>
      </c>
      <c r="C48" s="228" t="s">
        <v>168</v>
      </c>
      <c r="D48" s="221" t="s">
        <v>2</v>
      </c>
      <c r="E48" s="212">
        <v>45682</v>
      </c>
      <c r="F48" s="212">
        <v>45687</v>
      </c>
      <c r="G48" s="213" t="s">
        <v>574</v>
      </c>
      <c r="H48" s="214">
        <v>37.931087999999995</v>
      </c>
      <c r="I48" s="215">
        <v>3.5339787792191997</v>
      </c>
      <c r="J48" s="213" t="s">
        <v>573</v>
      </c>
      <c r="K48" s="217" t="s">
        <v>126</v>
      </c>
      <c r="L48" s="222" t="s">
        <v>568</v>
      </c>
    </row>
    <row r="49" spans="1:12" s="223" customFormat="1" x14ac:dyDescent="0.25">
      <c r="A49" s="221">
        <f t="shared" si="0"/>
        <v>45</v>
      </c>
      <c r="B49" s="221">
        <v>23</v>
      </c>
      <c r="C49" s="228" t="s">
        <v>341</v>
      </c>
      <c r="D49" s="221" t="s">
        <v>2</v>
      </c>
      <c r="E49" s="212">
        <v>45679</v>
      </c>
      <c r="F49" s="212">
        <v>45687</v>
      </c>
      <c r="G49" s="213" t="s">
        <v>565</v>
      </c>
      <c r="H49" s="214">
        <v>37.931087999999995</v>
      </c>
      <c r="I49" s="215">
        <v>3.5339787792191997</v>
      </c>
      <c r="J49" s="213" t="s">
        <v>566</v>
      </c>
      <c r="K49" s="217" t="s">
        <v>126</v>
      </c>
      <c r="L49" s="222" t="s">
        <v>567</v>
      </c>
    </row>
    <row r="50" spans="1:12" s="223" customFormat="1" x14ac:dyDescent="0.25">
      <c r="A50" s="221">
        <f t="shared" si="0"/>
        <v>46</v>
      </c>
      <c r="B50" s="221">
        <v>24</v>
      </c>
      <c r="C50" s="228" t="s">
        <v>251</v>
      </c>
      <c r="D50" s="221" t="s">
        <v>114</v>
      </c>
      <c r="E50" s="212">
        <v>45679</v>
      </c>
      <c r="F50" s="212">
        <v>45688</v>
      </c>
      <c r="G50" s="213" t="s">
        <v>561</v>
      </c>
      <c r="H50" s="214">
        <v>65.027778999999995</v>
      </c>
      <c r="I50" s="215">
        <v>6.0585341249835993</v>
      </c>
      <c r="J50" s="213" t="s">
        <v>558</v>
      </c>
      <c r="K50" s="217" t="s">
        <v>126</v>
      </c>
      <c r="L50" s="222" t="s">
        <v>575</v>
      </c>
    </row>
    <row r="51" spans="1:12" s="219" customFormat="1" ht="15.75" x14ac:dyDescent="0.25">
      <c r="A51" s="210">
        <f t="shared" si="0"/>
        <v>47</v>
      </c>
      <c r="B51" s="210">
        <v>25</v>
      </c>
      <c r="C51" s="220" t="s">
        <v>67</v>
      </c>
      <c r="D51" s="221" t="s">
        <v>114</v>
      </c>
      <c r="E51" s="212">
        <v>45674</v>
      </c>
      <c r="F51" s="212">
        <v>45688</v>
      </c>
      <c r="G51" s="213" t="s">
        <v>557</v>
      </c>
      <c r="H51" s="214">
        <v>65.027778999999995</v>
      </c>
      <c r="I51" s="215">
        <v>6.0585341249835993</v>
      </c>
      <c r="J51" s="216" t="s">
        <v>564</v>
      </c>
      <c r="K51" s="217" t="s">
        <v>126</v>
      </c>
      <c r="L51" s="218" t="s">
        <v>571</v>
      </c>
    </row>
    <row r="52" spans="1:12" s="223" customFormat="1" x14ac:dyDescent="0.25">
      <c r="A52" s="221">
        <f t="shared" si="0"/>
        <v>48</v>
      </c>
      <c r="B52" s="221">
        <v>1</v>
      </c>
      <c r="C52" s="228" t="s">
        <v>169</v>
      </c>
      <c r="D52" s="221" t="s">
        <v>3</v>
      </c>
      <c r="E52" s="212">
        <v>45687</v>
      </c>
      <c r="F52" s="212">
        <v>45691</v>
      </c>
      <c r="G52" s="213" t="s">
        <v>574</v>
      </c>
      <c r="H52" s="214">
        <v>36.159755999999994</v>
      </c>
      <c r="I52" s="229">
        <v>3.3689466109103994</v>
      </c>
      <c r="J52" s="213" t="s">
        <v>573</v>
      </c>
      <c r="K52" s="230" t="s">
        <v>126</v>
      </c>
      <c r="L52" s="222" t="s">
        <v>568</v>
      </c>
    </row>
    <row r="53" spans="1:12" s="219" customFormat="1" ht="15.75" x14ac:dyDescent="0.25">
      <c r="A53" s="210">
        <f t="shared" si="0"/>
        <v>49</v>
      </c>
      <c r="B53" s="210">
        <v>2</v>
      </c>
      <c r="C53" s="220" t="s">
        <v>348</v>
      </c>
      <c r="D53" s="221" t="s">
        <v>48</v>
      </c>
      <c r="E53" s="212">
        <v>45686</v>
      </c>
      <c r="F53" s="212">
        <v>45692</v>
      </c>
      <c r="G53" s="213" t="s">
        <v>563</v>
      </c>
      <c r="H53" s="214">
        <v>43.804423999999997</v>
      </c>
      <c r="I53" s="215">
        <v>4.0811880970015997</v>
      </c>
      <c r="J53" s="216" t="s">
        <v>556</v>
      </c>
      <c r="K53" s="217" t="s">
        <v>126</v>
      </c>
      <c r="L53" s="218" t="s">
        <v>576</v>
      </c>
    </row>
    <row r="54" spans="1:12" s="219" customFormat="1" ht="15.75" x14ac:dyDescent="0.25">
      <c r="A54" s="210">
        <f t="shared" si="0"/>
        <v>50</v>
      </c>
      <c r="B54" s="210">
        <v>3</v>
      </c>
      <c r="C54" s="220" t="s">
        <v>405</v>
      </c>
      <c r="D54" s="221" t="s">
        <v>71</v>
      </c>
      <c r="E54" s="212">
        <v>45686</v>
      </c>
      <c r="F54" s="212">
        <v>45695</v>
      </c>
      <c r="G54" s="213" t="s">
        <v>565</v>
      </c>
      <c r="H54" s="214">
        <v>37.138323999999997</v>
      </c>
      <c r="I54" s="215">
        <v>3.4601182257615997</v>
      </c>
      <c r="J54" s="216" t="s">
        <v>566</v>
      </c>
      <c r="K54" s="217" t="s">
        <v>126</v>
      </c>
      <c r="L54" s="218" t="s">
        <v>567</v>
      </c>
    </row>
    <row r="55" spans="1:12" s="223" customFormat="1" x14ac:dyDescent="0.25">
      <c r="A55" s="221">
        <f t="shared" si="0"/>
        <v>51</v>
      </c>
      <c r="B55" s="221">
        <v>4</v>
      </c>
      <c r="C55" s="228" t="s">
        <v>306</v>
      </c>
      <c r="D55" s="221" t="s">
        <v>48</v>
      </c>
      <c r="E55" s="212">
        <v>45686</v>
      </c>
      <c r="F55" s="212">
        <v>45696</v>
      </c>
      <c r="G55" s="213" t="s">
        <v>559</v>
      </c>
      <c r="H55" s="214">
        <v>43.804423999999997</v>
      </c>
      <c r="I55" s="229">
        <v>4.0811880970015997</v>
      </c>
      <c r="J55" s="213" t="s">
        <v>555</v>
      </c>
      <c r="K55" s="230" t="s">
        <v>126</v>
      </c>
      <c r="L55" s="222" t="s">
        <v>570</v>
      </c>
    </row>
    <row r="56" spans="1:12" s="223" customFormat="1" x14ac:dyDescent="0.25">
      <c r="A56" s="221">
        <f t="shared" si="0"/>
        <v>52</v>
      </c>
      <c r="B56" s="221">
        <v>5</v>
      </c>
      <c r="C56" s="228" t="s">
        <v>161</v>
      </c>
      <c r="D56" s="221" t="s">
        <v>48</v>
      </c>
      <c r="E56" s="212">
        <v>45691</v>
      </c>
      <c r="F56" s="212">
        <v>45696</v>
      </c>
      <c r="G56" s="213" t="s">
        <v>574</v>
      </c>
      <c r="H56" s="214">
        <v>43.804423999999997</v>
      </c>
      <c r="I56" s="229">
        <v>4.0811880970015997</v>
      </c>
      <c r="J56" s="213" t="s">
        <v>573</v>
      </c>
      <c r="K56" s="230" t="s">
        <v>126</v>
      </c>
      <c r="L56" s="222" t="s">
        <v>568</v>
      </c>
    </row>
    <row r="57" spans="1:12" s="223" customFormat="1" x14ac:dyDescent="0.25">
      <c r="A57" s="221">
        <f t="shared" si="0"/>
        <v>53</v>
      </c>
      <c r="B57" s="221">
        <v>6</v>
      </c>
      <c r="C57" s="228" t="s">
        <v>245</v>
      </c>
      <c r="D57" s="221" t="s">
        <v>58</v>
      </c>
      <c r="E57" s="212">
        <v>45688</v>
      </c>
      <c r="F57" s="212">
        <v>45698</v>
      </c>
      <c r="G57" s="213" t="s">
        <v>561</v>
      </c>
      <c r="H57" s="214">
        <v>35.601761999999994</v>
      </c>
      <c r="I57" s="229">
        <v>3.3169592027207995</v>
      </c>
      <c r="J57" s="213" t="s">
        <v>558</v>
      </c>
      <c r="K57" s="230" t="s">
        <v>126</v>
      </c>
      <c r="L57" s="222" t="s">
        <v>575</v>
      </c>
    </row>
    <row r="58" spans="1:12" s="219" customFormat="1" ht="15.75" x14ac:dyDescent="0.25">
      <c r="A58" s="210">
        <f t="shared" si="0"/>
        <v>54</v>
      </c>
      <c r="B58" s="210">
        <v>7</v>
      </c>
      <c r="C58" s="220" t="s">
        <v>346</v>
      </c>
      <c r="D58" s="221" t="s">
        <v>71</v>
      </c>
      <c r="E58" s="212">
        <v>45693</v>
      </c>
      <c r="F58" s="212">
        <v>45698</v>
      </c>
      <c r="G58" s="213" t="s">
        <v>563</v>
      </c>
      <c r="H58" s="214">
        <v>37.138323999999997</v>
      </c>
      <c r="I58" s="215">
        <v>3.4601182257615997</v>
      </c>
      <c r="J58" s="216" t="s">
        <v>556</v>
      </c>
      <c r="K58" s="217" t="s">
        <v>126</v>
      </c>
      <c r="L58" s="218" t="s">
        <v>576</v>
      </c>
    </row>
    <row r="59" spans="1:12" s="223" customFormat="1" x14ac:dyDescent="0.25">
      <c r="A59" s="221">
        <f t="shared" si="0"/>
        <v>55</v>
      </c>
      <c r="B59" s="221">
        <v>8</v>
      </c>
      <c r="C59" s="228" t="s">
        <v>133</v>
      </c>
      <c r="D59" s="221" t="s">
        <v>98</v>
      </c>
      <c r="E59" s="212">
        <v>45697</v>
      </c>
      <c r="F59" s="212">
        <v>45702</v>
      </c>
      <c r="G59" s="213" t="s">
        <v>574</v>
      </c>
      <c r="H59" s="214">
        <v>55.450851000000007</v>
      </c>
      <c r="I59" s="229">
        <v>5.1662670663084009</v>
      </c>
      <c r="J59" s="213" t="s">
        <v>573</v>
      </c>
      <c r="K59" s="230" t="s">
        <v>126</v>
      </c>
      <c r="L59" s="222" t="s">
        <v>568</v>
      </c>
    </row>
    <row r="60" spans="1:12" s="219" customFormat="1" ht="15.75" x14ac:dyDescent="0.25">
      <c r="A60" s="210">
        <f t="shared" si="0"/>
        <v>56</v>
      </c>
      <c r="B60" s="210">
        <v>9</v>
      </c>
      <c r="C60" s="220" t="s">
        <v>347</v>
      </c>
      <c r="D60" s="221" t="s">
        <v>2</v>
      </c>
      <c r="E60" s="212">
        <v>45699</v>
      </c>
      <c r="F60" s="212">
        <v>45703</v>
      </c>
      <c r="G60" s="213" t="s">
        <v>563</v>
      </c>
      <c r="H60" s="214">
        <v>37.931087999999995</v>
      </c>
      <c r="I60" s="215">
        <v>3.5339787792191997</v>
      </c>
      <c r="J60" s="216" t="s">
        <v>556</v>
      </c>
      <c r="K60" s="217" t="s">
        <v>126</v>
      </c>
      <c r="L60" s="218" t="s">
        <v>576</v>
      </c>
    </row>
    <row r="61" spans="1:12" s="219" customFormat="1" ht="15.75" x14ac:dyDescent="0.25">
      <c r="A61" s="210">
        <f t="shared" si="0"/>
        <v>57</v>
      </c>
      <c r="B61" s="210">
        <v>10</v>
      </c>
      <c r="C61" s="220" t="s">
        <v>404</v>
      </c>
      <c r="D61" s="221" t="s">
        <v>2</v>
      </c>
      <c r="E61" s="212">
        <v>45696</v>
      </c>
      <c r="F61" s="212">
        <v>45704</v>
      </c>
      <c r="G61" s="213" t="s">
        <v>565</v>
      </c>
      <c r="H61" s="214">
        <v>37.931087999999995</v>
      </c>
      <c r="I61" s="215">
        <v>3.5339787792191997</v>
      </c>
      <c r="J61" s="216" t="s">
        <v>566</v>
      </c>
      <c r="K61" s="217" t="s">
        <v>126</v>
      </c>
      <c r="L61" s="218" t="s">
        <v>567</v>
      </c>
    </row>
    <row r="62" spans="1:12" s="223" customFormat="1" x14ac:dyDescent="0.25">
      <c r="A62" s="221">
        <f t="shared" si="0"/>
        <v>58</v>
      </c>
      <c r="B62" s="221">
        <v>11</v>
      </c>
      <c r="C62" s="228" t="s">
        <v>305</v>
      </c>
      <c r="D62" s="221" t="s">
        <v>3</v>
      </c>
      <c r="E62" s="212">
        <v>45688</v>
      </c>
      <c r="F62" s="212">
        <v>45706</v>
      </c>
      <c r="G62" s="213" t="s">
        <v>557</v>
      </c>
      <c r="H62" s="214">
        <v>36.159755999999994</v>
      </c>
      <c r="I62" s="229">
        <v>3.3689466109103994</v>
      </c>
      <c r="J62" s="213" t="s">
        <v>564</v>
      </c>
      <c r="K62" s="230" t="s">
        <v>126</v>
      </c>
      <c r="L62" s="222" t="s">
        <v>571</v>
      </c>
    </row>
    <row r="63" spans="1:12" s="219" customFormat="1" ht="15.75" x14ac:dyDescent="0.25">
      <c r="A63" s="210">
        <f t="shared" si="0"/>
        <v>59</v>
      </c>
      <c r="B63" s="210">
        <v>12</v>
      </c>
      <c r="C63" s="220" t="s">
        <v>351</v>
      </c>
      <c r="D63" s="221" t="s">
        <v>3</v>
      </c>
      <c r="E63" s="212">
        <v>45703</v>
      </c>
      <c r="F63" s="212">
        <v>45706</v>
      </c>
      <c r="G63" s="213" t="s">
        <v>563</v>
      </c>
      <c r="H63" s="214">
        <v>36.159755999999994</v>
      </c>
      <c r="I63" s="215">
        <v>3.3689466109103994</v>
      </c>
      <c r="J63" s="216" t="s">
        <v>556</v>
      </c>
      <c r="K63" s="217" t="s">
        <v>126</v>
      </c>
      <c r="L63" s="218" t="s">
        <v>576</v>
      </c>
    </row>
    <row r="64" spans="1:12" s="223" customFormat="1" x14ac:dyDescent="0.25">
      <c r="A64" s="221">
        <f t="shared" si="0"/>
        <v>60</v>
      </c>
      <c r="B64" s="221">
        <v>13</v>
      </c>
      <c r="C64" s="228" t="s">
        <v>244</v>
      </c>
      <c r="D64" s="221" t="s">
        <v>48</v>
      </c>
      <c r="E64" s="212">
        <v>45699</v>
      </c>
      <c r="F64" s="212">
        <v>45707</v>
      </c>
      <c r="G64" s="213" t="s">
        <v>561</v>
      </c>
      <c r="H64" s="214">
        <v>43.804423999999997</v>
      </c>
      <c r="I64" s="229">
        <v>4.0811880970015997</v>
      </c>
      <c r="J64" s="213" t="s">
        <v>558</v>
      </c>
      <c r="K64" s="230" t="s">
        <v>126</v>
      </c>
      <c r="L64" s="222" t="s">
        <v>575</v>
      </c>
    </row>
    <row r="65" spans="1:12" s="223" customFormat="1" x14ac:dyDescent="0.25">
      <c r="A65" s="221">
        <f t="shared" si="0"/>
        <v>61</v>
      </c>
      <c r="B65" s="221">
        <v>14</v>
      </c>
      <c r="C65" s="228" t="s">
        <v>162</v>
      </c>
      <c r="D65" s="221" t="s">
        <v>18</v>
      </c>
      <c r="E65" s="212">
        <v>45702</v>
      </c>
      <c r="F65" s="212">
        <v>45707</v>
      </c>
      <c r="G65" s="213" t="s">
        <v>574</v>
      </c>
      <c r="H65" s="214">
        <v>45.697022000000004</v>
      </c>
      <c r="I65" s="229">
        <v>4.2575184245048003</v>
      </c>
      <c r="J65" s="213" t="s">
        <v>573</v>
      </c>
      <c r="K65" s="230" t="s">
        <v>126</v>
      </c>
      <c r="L65" s="222" t="s">
        <v>568</v>
      </c>
    </row>
    <row r="66" spans="1:12" s="219" customFormat="1" ht="15.75" x14ac:dyDescent="0.25">
      <c r="A66" s="210">
        <f t="shared" si="0"/>
        <v>62</v>
      </c>
      <c r="B66" s="210">
        <v>15</v>
      </c>
      <c r="C66" s="220" t="s">
        <v>40</v>
      </c>
      <c r="D66" s="221" t="s">
        <v>85</v>
      </c>
      <c r="E66" s="212">
        <v>45697</v>
      </c>
      <c r="F66" s="212">
        <v>45711</v>
      </c>
      <c r="G66" s="213" t="s">
        <v>559</v>
      </c>
      <c r="H66" s="214">
        <v>59.500627999999999</v>
      </c>
      <c r="I66" s="215">
        <v>5.5435783097551994</v>
      </c>
      <c r="J66" s="216" t="s">
        <v>555</v>
      </c>
      <c r="K66" s="217" t="s">
        <v>126</v>
      </c>
      <c r="L66" s="218" t="s">
        <v>570</v>
      </c>
    </row>
    <row r="67" spans="1:12" s="219" customFormat="1" ht="15.75" x14ac:dyDescent="0.25">
      <c r="A67" s="210">
        <f t="shared" si="0"/>
        <v>63</v>
      </c>
      <c r="B67" s="210">
        <v>16</v>
      </c>
      <c r="C67" s="220" t="s">
        <v>352</v>
      </c>
      <c r="D67" s="221" t="s">
        <v>2</v>
      </c>
      <c r="E67" s="212">
        <v>45706</v>
      </c>
      <c r="F67" s="212">
        <v>45712</v>
      </c>
      <c r="G67" s="213" t="s">
        <v>563</v>
      </c>
      <c r="H67" s="214">
        <v>37.931087999999995</v>
      </c>
      <c r="I67" s="215">
        <v>3.5339787792191997</v>
      </c>
      <c r="J67" s="216" t="s">
        <v>556</v>
      </c>
      <c r="K67" s="217" t="s">
        <v>126</v>
      </c>
      <c r="L67" s="218" t="s">
        <v>576</v>
      </c>
    </row>
    <row r="68" spans="1:12" s="223" customFormat="1" x14ac:dyDescent="0.25">
      <c r="A68" s="221">
        <f t="shared" si="0"/>
        <v>64</v>
      </c>
      <c r="B68" s="221">
        <v>17</v>
      </c>
      <c r="C68" s="228" t="s">
        <v>163</v>
      </c>
      <c r="D68" s="221" t="s">
        <v>48</v>
      </c>
      <c r="E68" s="212">
        <v>45708</v>
      </c>
      <c r="F68" s="212">
        <v>45712</v>
      </c>
      <c r="G68" s="213" t="s">
        <v>574</v>
      </c>
      <c r="H68" s="214">
        <v>43.804423999999997</v>
      </c>
      <c r="I68" s="229">
        <v>4.0811880970015997</v>
      </c>
      <c r="J68" s="213" t="s">
        <v>573</v>
      </c>
      <c r="K68" s="230" t="s">
        <v>126</v>
      </c>
      <c r="L68" s="222" t="s">
        <v>568</v>
      </c>
    </row>
    <row r="69" spans="1:12" s="219" customFormat="1" ht="15.75" x14ac:dyDescent="0.25">
      <c r="A69" s="210">
        <f t="shared" si="0"/>
        <v>65</v>
      </c>
      <c r="B69" s="210">
        <v>18</v>
      </c>
      <c r="C69" s="220" t="s">
        <v>406</v>
      </c>
      <c r="D69" s="221" t="s">
        <v>2</v>
      </c>
      <c r="E69" s="212">
        <v>45704</v>
      </c>
      <c r="F69" s="212">
        <v>45713</v>
      </c>
      <c r="G69" s="213" t="s">
        <v>565</v>
      </c>
      <c r="H69" s="214">
        <v>37.931087999999995</v>
      </c>
      <c r="I69" s="215">
        <v>3.5339787792191997</v>
      </c>
      <c r="J69" s="216" t="s">
        <v>566</v>
      </c>
      <c r="K69" s="217" t="s">
        <v>126</v>
      </c>
      <c r="L69" s="218" t="s">
        <v>567</v>
      </c>
    </row>
    <row r="70" spans="1:12" s="223" customFormat="1" ht="16.5" customHeight="1" x14ac:dyDescent="0.25">
      <c r="A70" s="221">
        <f t="shared" ref="A70:A105" si="1">A69+1</f>
        <v>66</v>
      </c>
      <c r="B70" s="221">
        <v>19</v>
      </c>
      <c r="C70" s="228" t="s">
        <v>243</v>
      </c>
      <c r="D70" s="221" t="s">
        <v>48</v>
      </c>
      <c r="E70" s="212">
        <v>45708</v>
      </c>
      <c r="F70" s="212">
        <v>45715</v>
      </c>
      <c r="G70" s="213" t="s">
        <v>561</v>
      </c>
      <c r="H70" s="214">
        <v>43.804423999999997</v>
      </c>
      <c r="I70" s="229">
        <v>4.0811880970015997</v>
      </c>
      <c r="J70" s="213" t="s">
        <v>558</v>
      </c>
      <c r="K70" s="230" t="s">
        <v>126</v>
      </c>
      <c r="L70" s="222" t="s">
        <v>575</v>
      </c>
    </row>
    <row r="71" spans="1:12" s="223" customFormat="1" x14ac:dyDescent="0.25">
      <c r="A71" s="221">
        <f t="shared" si="1"/>
        <v>67</v>
      </c>
      <c r="B71" s="221">
        <v>20</v>
      </c>
      <c r="C71" s="228" t="s">
        <v>172</v>
      </c>
      <c r="D71" s="221" t="s">
        <v>2</v>
      </c>
      <c r="E71" s="212">
        <v>45712</v>
      </c>
      <c r="F71" s="212">
        <v>45716</v>
      </c>
      <c r="G71" s="213" t="s">
        <v>574</v>
      </c>
      <c r="H71" s="214">
        <v>37.931087999999995</v>
      </c>
      <c r="I71" s="229">
        <v>3.5339787792191997</v>
      </c>
      <c r="J71" s="213" t="s">
        <v>558</v>
      </c>
      <c r="K71" s="230" t="s">
        <v>126</v>
      </c>
      <c r="L71" s="222" t="s">
        <v>568</v>
      </c>
    </row>
    <row r="72" spans="1:12" s="219" customFormat="1" ht="15.75" x14ac:dyDescent="0.25">
      <c r="A72" s="210">
        <f t="shared" si="1"/>
        <v>68</v>
      </c>
      <c r="B72" s="210">
        <v>21</v>
      </c>
      <c r="C72" s="220" t="s">
        <v>408</v>
      </c>
      <c r="D72" s="221" t="s">
        <v>2</v>
      </c>
      <c r="E72" s="212">
        <v>45712</v>
      </c>
      <c r="F72" s="212">
        <v>45716</v>
      </c>
      <c r="G72" s="213" t="s">
        <v>563</v>
      </c>
      <c r="H72" s="214">
        <v>37.931087999999995</v>
      </c>
      <c r="I72" s="215">
        <v>3.5339787792191997</v>
      </c>
      <c r="J72" s="216" t="s">
        <v>577</v>
      </c>
      <c r="K72" s="217" t="s">
        <v>126</v>
      </c>
      <c r="L72" s="218" t="s">
        <v>576</v>
      </c>
    </row>
    <row r="73" spans="1:12" s="223" customFormat="1" x14ac:dyDescent="0.25">
      <c r="A73" s="210">
        <f t="shared" si="1"/>
        <v>69</v>
      </c>
      <c r="B73" s="210">
        <v>1</v>
      </c>
      <c r="C73" s="227" t="s">
        <v>308</v>
      </c>
      <c r="D73" s="210" t="s">
        <v>2</v>
      </c>
      <c r="E73" s="212">
        <v>45706</v>
      </c>
      <c r="F73" s="212">
        <v>45720</v>
      </c>
      <c r="G73" s="213" t="s">
        <v>557</v>
      </c>
      <c r="H73" s="214">
        <v>37.931087999999995</v>
      </c>
      <c r="I73" s="215">
        <v>3.5339787792191997</v>
      </c>
      <c r="J73" s="216" t="s">
        <v>556</v>
      </c>
      <c r="K73" s="217" t="s">
        <v>126</v>
      </c>
      <c r="L73" s="218" t="s">
        <v>571</v>
      </c>
    </row>
    <row r="74" spans="1:12" s="223" customFormat="1" x14ac:dyDescent="0.25">
      <c r="A74" s="210">
        <f t="shared" si="1"/>
        <v>70</v>
      </c>
      <c r="B74" s="210">
        <v>2</v>
      </c>
      <c r="C74" s="227" t="s">
        <v>174</v>
      </c>
      <c r="D74" s="210" t="s">
        <v>3</v>
      </c>
      <c r="E74" s="212">
        <v>45717</v>
      </c>
      <c r="F74" s="212">
        <v>45720</v>
      </c>
      <c r="G74" s="213" t="s">
        <v>574</v>
      </c>
      <c r="H74" s="214">
        <v>36.159755999999994</v>
      </c>
      <c r="I74" s="215">
        <v>3.3689466109103994</v>
      </c>
      <c r="J74" s="216" t="s">
        <v>558</v>
      </c>
      <c r="K74" s="217" t="s">
        <v>126</v>
      </c>
      <c r="L74" s="218" t="s">
        <v>568</v>
      </c>
    </row>
    <row r="75" spans="1:12" s="219" customFormat="1" ht="15.75" x14ac:dyDescent="0.25">
      <c r="A75" s="210">
        <f t="shared" si="1"/>
        <v>71</v>
      </c>
      <c r="B75" s="210">
        <v>3</v>
      </c>
      <c r="C75" s="220" t="s">
        <v>343</v>
      </c>
      <c r="D75" s="221" t="s">
        <v>3</v>
      </c>
      <c r="E75" s="212">
        <v>45717</v>
      </c>
      <c r="F75" s="212">
        <v>45722</v>
      </c>
      <c r="G75" s="213" t="s">
        <v>563</v>
      </c>
      <c r="H75" s="214">
        <v>36.159755999999994</v>
      </c>
      <c r="I75" s="215">
        <v>3.3689466109103994</v>
      </c>
      <c r="J75" s="216" t="s">
        <v>577</v>
      </c>
      <c r="K75" s="217" t="s">
        <v>126</v>
      </c>
      <c r="L75" s="218" t="s">
        <v>576</v>
      </c>
    </row>
    <row r="76" spans="1:12" s="219" customFormat="1" ht="15.75" x14ac:dyDescent="0.25">
      <c r="A76" s="210">
        <f t="shared" si="1"/>
        <v>72</v>
      </c>
      <c r="B76" s="210">
        <v>4</v>
      </c>
      <c r="C76" s="220" t="s">
        <v>407</v>
      </c>
      <c r="D76" s="221" t="s">
        <v>18</v>
      </c>
      <c r="E76" s="212">
        <v>45713</v>
      </c>
      <c r="F76" s="212">
        <v>45722</v>
      </c>
      <c r="G76" s="213" t="s">
        <v>565</v>
      </c>
      <c r="H76" s="214">
        <v>45.697022000000004</v>
      </c>
      <c r="I76" s="215">
        <v>4.2575184245048003</v>
      </c>
      <c r="J76" s="216" t="s">
        <v>566</v>
      </c>
      <c r="K76" s="217" t="s">
        <v>126</v>
      </c>
      <c r="L76" s="218" t="s">
        <v>567</v>
      </c>
    </row>
    <row r="77" spans="1:12" s="219" customFormat="1" ht="15.75" x14ac:dyDescent="0.25">
      <c r="A77" s="210">
        <f t="shared" si="1"/>
        <v>73</v>
      </c>
      <c r="B77" s="210">
        <v>5</v>
      </c>
      <c r="C77" s="220" t="s">
        <v>409</v>
      </c>
      <c r="D77" s="221" t="s">
        <v>2</v>
      </c>
      <c r="E77" s="212">
        <v>45712</v>
      </c>
      <c r="F77" s="212">
        <v>45724</v>
      </c>
      <c r="G77" s="213" t="s">
        <v>559</v>
      </c>
      <c r="H77" s="214">
        <v>37.931087999999995</v>
      </c>
      <c r="I77" s="215">
        <v>3.5339787792191997</v>
      </c>
      <c r="J77" s="216" t="s">
        <v>577</v>
      </c>
      <c r="K77" s="217" t="s">
        <v>126</v>
      </c>
      <c r="L77" s="218" t="s">
        <v>570</v>
      </c>
    </row>
    <row r="78" spans="1:12" s="223" customFormat="1" x14ac:dyDescent="0.25">
      <c r="A78" s="210">
        <f t="shared" si="1"/>
        <v>74</v>
      </c>
      <c r="B78" s="210">
        <v>6</v>
      </c>
      <c r="C78" s="227" t="s">
        <v>153</v>
      </c>
      <c r="D78" s="210" t="s">
        <v>48</v>
      </c>
      <c r="E78" s="212">
        <v>45721</v>
      </c>
      <c r="F78" s="212">
        <v>45725</v>
      </c>
      <c r="G78" s="213" t="s">
        <v>574</v>
      </c>
      <c r="H78" s="214">
        <v>43.804423999999997</v>
      </c>
      <c r="I78" s="215">
        <v>4.0811880970015997</v>
      </c>
      <c r="J78" s="216" t="s">
        <v>573</v>
      </c>
      <c r="K78" s="217" t="s">
        <v>126</v>
      </c>
      <c r="L78" s="218" t="s">
        <v>568</v>
      </c>
    </row>
    <row r="79" spans="1:12" s="219" customFormat="1" ht="15.75" x14ac:dyDescent="0.25">
      <c r="A79" s="210">
        <f t="shared" si="1"/>
        <v>75</v>
      </c>
      <c r="B79" s="210">
        <v>7</v>
      </c>
      <c r="C79" s="220" t="s">
        <v>403</v>
      </c>
      <c r="D79" s="221" t="s">
        <v>98</v>
      </c>
      <c r="E79" s="212">
        <v>45716</v>
      </c>
      <c r="F79" s="212">
        <v>45727</v>
      </c>
      <c r="G79" s="213" t="s">
        <v>561</v>
      </c>
      <c r="H79" s="214">
        <v>55.450851000000007</v>
      </c>
      <c r="I79" s="215">
        <v>5.1662670663084009</v>
      </c>
      <c r="J79" s="216" t="s">
        <v>556</v>
      </c>
      <c r="K79" s="217" t="s">
        <v>126</v>
      </c>
      <c r="L79" s="218" t="s">
        <v>575</v>
      </c>
    </row>
    <row r="80" spans="1:12" s="219" customFormat="1" ht="15.75" x14ac:dyDescent="0.25">
      <c r="A80" s="210">
        <f t="shared" si="1"/>
        <v>76</v>
      </c>
      <c r="B80" s="210">
        <v>8</v>
      </c>
      <c r="C80" s="220" t="s">
        <v>344</v>
      </c>
      <c r="D80" s="221" t="s">
        <v>3</v>
      </c>
      <c r="E80" s="212">
        <v>45723</v>
      </c>
      <c r="F80" s="212">
        <v>45727</v>
      </c>
      <c r="G80" s="213" t="s">
        <v>563</v>
      </c>
      <c r="H80" s="214">
        <v>36.159755999999994</v>
      </c>
      <c r="I80" s="215">
        <v>3.3689466109103994</v>
      </c>
      <c r="J80" s="216" t="s">
        <v>555</v>
      </c>
      <c r="K80" s="217" t="s">
        <v>126</v>
      </c>
      <c r="L80" s="218" t="s">
        <v>576</v>
      </c>
    </row>
    <row r="81" spans="1:12" s="219" customFormat="1" ht="15.75" x14ac:dyDescent="0.25">
      <c r="A81" s="210">
        <f t="shared" si="1"/>
        <v>77</v>
      </c>
      <c r="B81" s="210">
        <v>9</v>
      </c>
      <c r="C81" s="220" t="s">
        <v>360</v>
      </c>
      <c r="D81" s="221" t="s">
        <v>2</v>
      </c>
      <c r="E81" s="212">
        <v>45723</v>
      </c>
      <c r="F81" s="212">
        <v>45729</v>
      </c>
      <c r="G81" s="213" t="s">
        <v>565</v>
      </c>
      <c r="H81" s="214">
        <v>37.931087999999995</v>
      </c>
      <c r="I81" s="215">
        <v>3.5339787792191997</v>
      </c>
      <c r="J81" s="216" t="s">
        <v>566</v>
      </c>
      <c r="K81" s="217" t="s">
        <v>126</v>
      </c>
      <c r="L81" s="218" t="s">
        <v>567</v>
      </c>
    </row>
    <row r="82" spans="1:12" s="223" customFormat="1" x14ac:dyDescent="0.25">
      <c r="A82" s="210">
        <f t="shared" si="1"/>
        <v>78</v>
      </c>
      <c r="B82" s="210">
        <v>10</v>
      </c>
      <c r="C82" s="227" t="s">
        <v>173</v>
      </c>
      <c r="D82" s="210" t="s">
        <v>2</v>
      </c>
      <c r="E82" s="212">
        <v>45726</v>
      </c>
      <c r="F82" s="212">
        <v>45729</v>
      </c>
      <c r="G82" s="213" t="s">
        <v>574</v>
      </c>
      <c r="H82" s="214">
        <v>37.931087999999995</v>
      </c>
      <c r="I82" s="215">
        <v>3.5339787792191997</v>
      </c>
      <c r="J82" s="216" t="s">
        <v>573</v>
      </c>
      <c r="K82" s="217" t="s">
        <v>126</v>
      </c>
      <c r="L82" s="218" t="s">
        <v>568</v>
      </c>
    </row>
    <row r="83" spans="1:12" s="223" customFormat="1" x14ac:dyDescent="0.25">
      <c r="A83" s="210">
        <f t="shared" si="1"/>
        <v>79</v>
      </c>
      <c r="B83" s="210">
        <v>11</v>
      </c>
      <c r="C83" s="227" t="s">
        <v>182</v>
      </c>
      <c r="D83" s="210" t="s">
        <v>2</v>
      </c>
      <c r="E83" s="212">
        <v>45730</v>
      </c>
      <c r="F83" s="212">
        <v>45734</v>
      </c>
      <c r="G83" s="213" t="s">
        <v>574</v>
      </c>
      <c r="H83" s="214">
        <v>37.931087999999995</v>
      </c>
      <c r="I83" s="215">
        <v>3.5339787792191997</v>
      </c>
      <c r="J83" s="216" t="s">
        <v>573</v>
      </c>
      <c r="K83" s="217" t="s">
        <v>126</v>
      </c>
      <c r="L83" s="218" t="s">
        <v>568</v>
      </c>
    </row>
    <row r="84" spans="1:12" s="219" customFormat="1" ht="15.75" x14ac:dyDescent="0.25">
      <c r="A84" s="210">
        <f t="shared" si="1"/>
        <v>80</v>
      </c>
      <c r="B84" s="210">
        <v>12</v>
      </c>
      <c r="C84" s="220" t="s">
        <v>349</v>
      </c>
      <c r="D84" s="221" t="s">
        <v>18</v>
      </c>
      <c r="E84" s="212">
        <v>45728</v>
      </c>
      <c r="F84" s="212">
        <v>45734</v>
      </c>
      <c r="G84" s="213" t="s">
        <v>563</v>
      </c>
      <c r="H84" s="214">
        <v>45.697022000000004</v>
      </c>
      <c r="I84" s="215">
        <v>4.2575184245048003</v>
      </c>
      <c r="J84" s="216" t="s">
        <v>555</v>
      </c>
      <c r="K84" s="217" t="s">
        <v>126</v>
      </c>
      <c r="L84" s="218" t="s">
        <v>576</v>
      </c>
    </row>
    <row r="85" spans="1:12" s="219" customFormat="1" ht="15.75" x14ac:dyDescent="0.25">
      <c r="A85" s="210">
        <f t="shared" si="1"/>
        <v>81</v>
      </c>
      <c r="B85" s="210">
        <v>13</v>
      </c>
      <c r="C85" s="220" t="s">
        <v>355</v>
      </c>
      <c r="D85" s="221" t="s">
        <v>2</v>
      </c>
      <c r="E85" s="212">
        <v>45728</v>
      </c>
      <c r="F85" s="212">
        <v>45735</v>
      </c>
      <c r="G85" s="213" t="s">
        <v>561</v>
      </c>
      <c r="H85" s="214">
        <v>37.931087999999995</v>
      </c>
      <c r="I85" s="215">
        <v>3.5339787792191997</v>
      </c>
      <c r="J85" s="216" t="s">
        <v>556</v>
      </c>
      <c r="K85" s="217" t="s">
        <v>126</v>
      </c>
      <c r="L85" s="218" t="s">
        <v>575</v>
      </c>
    </row>
    <row r="86" spans="1:12" s="219" customFormat="1" ht="15.75" x14ac:dyDescent="0.25">
      <c r="A86" s="210">
        <f t="shared" si="1"/>
        <v>82</v>
      </c>
      <c r="B86" s="210">
        <v>14</v>
      </c>
      <c r="C86" s="220" t="s">
        <v>358</v>
      </c>
      <c r="D86" s="221" t="s">
        <v>71</v>
      </c>
      <c r="E86" s="212">
        <v>45730</v>
      </c>
      <c r="F86" s="212">
        <v>45736</v>
      </c>
      <c r="G86" s="213" t="s">
        <v>565</v>
      </c>
      <c r="H86" s="214">
        <v>37.138323999999997</v>
      </c>
      <c r="I86" s="215">
        <v>3.4601182257615997</v>
      </c>
      <c r="J86" s="216" t="s">
        <v>566</v>
      </c>
      <c r="K86" s="217" t="s">
        <v>126</v>
      </c>
      <c r="L86" s="218" t="s">
        <v>569</v>
      </c>
    </row>
    <row r="87" spans="1:12" s="219" customFormat="1" ht="15.75" x14ac:dyDescent="0.25">
      <c r="A87" s="210">
        <f t="shared" si="1"/>
        <v>83</v>
      </c>
      <c r="B87" s="210">
        <v>15</v>
      </c>
      <c r="C87" s="220" t="s">
        <v>42</v>
      </c>
      <c r="D87" s="221" t="s">
        <v>85</v>
      </c>
      <c r="E87" s="212">
        <v>45725</v>
      </c>
      <c r="F87" s="212">
        <v>45737</v>
      </c>
      <c r="G87" s="213" t="s">
        <v>559</v>
      </c>
      <c r="H87" s="214">
        <v>59.500627999999999</v>
      </c>
      <c r="I87" s="215">
        <v>5.5435783097551994</v>
      </c>
      <c r="J87" s="216" t="s">
        <v>558</v>
      </c>
      <c r="K87" s="217" t="s">
        <v>126</v>
      </c>
      <c r="L87" s="218" t="s">
        <v>570</v>
      </c>
    </row>
    <row r="88" spans="1:12" s="223" customFormat="1" x14ac:dyDescent="0.25">
      <c r="A88" s="210">
        <f t="shared" si="1"/>
        <v>84</v>
      </c>
      <c r="B88" s="210">
        <v>16</v>
      </c>
      <c r="C88" s="227" t="s">
        <v>183</v>
      </c>
      <c r="D88" s="210" t="s">
        <v>2</v>
      </c>
      <c r="E88" s="212">
        <v>45735</v>
      </c>
      <c r="F88" s="212">
        <v>45738</v>
      </c>
      <c r="G88" s="213" t="s">
        <v>574</v>
      </c>
      <c r="H88" s="214">
        <v>37.931087999999995</v>
      </c>
      <c r="I88" s="215">
        <v>3.5339787792191997</v>
      </c>
      <c r="J88" s="216" t="s">
        <v>573</v>
      </c>
      <c r="K88" s="217" t="s">
        <v>126</v>
      </c>
      <c r="L88" s="218" t="s">
        <v>568</v>
      </c>
    </row>
    <row r="89" spans="1:12" s="219" customFormat="1" ht="15.75" x14ac:dyDescent="0.25">
      <c r="A89" s="210">
        <f t="shared" si="1"/>
        <v>85</v>
      </c>
      <c r="B89" s="210">
        <v>17</v>
      </c>
      <c r="C89" s="220" t="s">
        <v>350</v>
      </c>
      <c r="D89" s="221" t="s">
        <v>71</v>
      </c>
      <c r="E89" s="212">
        <v>45735</v>
      </c>
      <c r="F89" s="212">
        <v>45740</v>
      </c>
      <c r="G89" s="213" t="s">
        <v>563</v>
      </c>
      <c r="H89" s="214">
        <v>37.138323999999997</v>
      </c>
      <c r="I89" s="215">
        <v>3.4601182257615997</v>
      </c>
      <c r="J89" s="216" t="s">
        <v>555</v>
      </c>
      <c r="K89" s="217" t="s">
        <v>126</v>
      </c>
      <c r="L89" s="218" t="s">
        <v>576</v>
      </c>
    </row>
    <row r="90" spans="1:12" s="219" customFormat="1" ht="15.75" x14ac:dyDescent="0.25">
      <c r="A90" s="210">
        <f t="shared" si="1"/>
        <v>86</v>
      </c>
      <c r="B90" s="210">
        <v>18</v>
      </c>
      <c r="C90" s="220" t="s">
        <v>356</v>
      </c>
      <c r="D90" s="221" t="s">
        <v>71</v>
      </c>
      <c r="E90" s="212">
        <v>45736</v>
      </c>
      <c r="F90" s="212">
        <v>45741</v>
      </c>
      <c r="G90" s="213" t="s">
        <v>561</v>
      </c>
      <c r="H90" s="214">
        <v>37.138323999999997</v>
      </c>
      <c r="I90" s="215">
        <v>3.4601182257615997</v>
      </c>
      <c r="J90" s="216" t="s">
        <v>556</v>
      </c>
      <c r="K90" s="217" t="s">
        <v>126</v>
      </c>
      <c r="L90" s="218" t="s">
        <v>575</v>
      </c>
    </row>
    <row r="91" spans="1:12" s="219" customFormat="1" ht="15.75" x14ac:dyDescent="0.25">
      <c r="A91" s="210">
        <f t="shared" si="1"/>
        <v>87</v>
      </c>
      <c r="B91" s="210">
        <v>19</v>
      </c>
      <c r="C91" s="220" t="s">
        <v>357</v>
      </c>
      <c r="D91" s="221" t="s">
        <v>2</v>
      </c>
      <c r="E91" s="212">
        <v>45737</v>
      </c>
      <c r="F91" s="212">
        <v>45743</v>
      </c>
      <c r="G91" s="213" t="s">
        <v>565</v>
      </c>
      <c r="H91" s="214">
        <v>37.931087999999995</v>
      </c>
      <c r="I91" s="215">
        <v>3.5339787792191997</v>
      </c>
      <c r="J91" s="216" t="s">
        <v>566</v>
      </c>
      <c r="K91" s="217" t="s">
        <v>126</v>
      </c>
      <c r="L91" s="218" t="s">
        <v>569</v>
      </c>
    </row>
    <row r="92" spans="1:12" s="223" customFormat="1" x14ac:dyDescent="0.25">
      <c r="A92" s="210">
        <f t="shared" si="1"/>
        <v>88</v>
      </c>
      <c r="B92" s="210">
        <v>20</v>
      </c>
      <c r="C92" s="227" t="s">
        <v>184</v>
      </c>
      <c r="D92" s="210" t="s">
        <v>48</v>
      </c>
      <c r="E92" s="212">
        <v>45739</v>
      </c>
      <c r="F92" s="212">
        <v>45743</v>
      </c>
      <c r="G92" s="213" t="s">
        <v>574</v>
      </c>
      <c r="H92" s="214">
        <v>43.804423999999997</v>
      </c>
      <c r="I92" s="215">
        <v>4.0811880970015997</v>
      </c>
      <c r="J92" s="216" t="s">
        <v>573</v>
      </c>
      <c r="K92" s="217" t="s">
        <v>126</v>
      </c>
      <c r="L92" s="218" t="s">
        <v>568</v>
      </c>
    </row>
    <row r="93" spans="1:12" s="219" customFormat="1" ht="15.75" x14ac:dyDescent="0.25">
      <c r="A93" s="210">
        <f t="shared" si="1"/>
        <v>89</v>
      </c>
      <c r="B93" s="210">
        <v>21</v>
      </c>
      <c r="C93" s="220" t="s">
        <v>354</v>
      </c>
      <c r="D93" s="221" t="s">
        <v>58</v>
      </c>
      <c r="E93" s="212">
        <v>45738</v>
      </c>
      <c r="F93" s="212">
        <v>45745</v>
      </c>
      <c r="G93" s="213" t="s">
        <v>559</v>
      </c>
      <c r="H93" s="214">
        <v>35.601761999999994</v>
      </c>
      <c r="I93" s="215">
        <v>3.3169592027207995</v>
      </c>
      <c r="J93" s="216" t="s">
        <v>558</v>
      </c>
      <c r="K93" s="217" t="s">
        <v>126</v>
      </c>
      <c r="L93" s="218" t="s">
        <v>570</v>
      </c>
    </row>
    <row r="94" spans="1:12" s="219" customFormat="1" ht="15.75" x14ac:dyDescent="0.25">
      <c r="A94" s="210">
        <f t="shared" si="1"/>
        <v>90</v>
      </c>
      <c r="B94" s="210">
        <v>22</v>
      </c>
      <c r="C94" s="220" t="s">
        <v>362</v>
      </c>
      <c r="D94" s="221" t="s">
        <v>48</v>
      </c>
      <c r="E94" s="212">
        <v>45741</v>
      </c>
      <c r="F94" s="212">
        <v>45746</v>
      </c>
      <c r="G94" s="213" t="s">
        <v>563</v>
      </c>
      <c r="H94" s="214">
        <v>43.804423999999997</v>
      </c>
      <c r="I94" s="215">
        <v>4.0811880970015997</v>
      </c>
      <c r="J94" s="216" t="s">
        <v>555</v>
      </c>
      <c r="K94" s="217" t="s">
        <v>126</v>
      </c>
      <c r="L94" s="218" t="s">
        <v>569</v>
      </c>
    </row>
    <row r="95" spans="1:12" s="219" customFormat="1" x14ac:dyDescent="0.25">
      <c r="A95" s="210">
        <f t="shared" si="1"/>
        <v>91</v>
      </c>
      <c r="B95" s="210">
        <v>23</v>
      </c>
      <c r="C95" s="227" t="s">
        <v>106</v>
      </c>
      <c r="D95" s="210" t="s">
        <v>48</v>
      </c>
      <c r="E95" s="212">
        <v>45742</v>
      </c>
      <c r="F95" s="212">
        <v>45747</v>
      </c>
      <c r="G95" s="213" t="s">
        <v>561</v>
      </c>
      <c r="H95" s="214">
        <v>43.804423999999997</v>
      </c>
      <c r="I95" s="215">
        <v>4.0811880970015997</v>
      </c>
      <c r="J95" s="231" t="s">
        <v>556</v>
      </c>
      <c r="K95" s="217" t="s">
        <v>126</v>
      </c>
      <c r="L95" s="218" t="s">
        <v>575</v>
      </c>
    </row>
    <row r="96" spans="1:12" s="219" customFormat="1" x14ac:dyDescent="0.25">
      <c r="A96" s="210">
        <f t="shared" si="1"/>
        <v>92</v>
      </c>
      <c r="B96" s="210">
        <v>24</v>
      </c>
      <c r="C96" s="227" t="s">
        <v>185</v>
      </c>
      <c r="D96" s="210" t="s">
        <v>2</v>
      </c>
      <c r="E96" s="212">
        <v>45742</v>
      </c>
      <c r="F96" s="212">
        <v>45747</v>
      </c>
      <c r="G96" s="213" t="s">
        <v>574</v>
      </c>
      <c r="H96" s="214">
        <v>37.931087999999995</v>
      </c>
      <c r="I96" s="215">
        <v>3.5339787792191997</v>
      </c>
      <c r="J96" s="216" t="s">
        <v>573</v>
      </c>
      <c r="K96" s="217" t="s">
        <v>126</v>
      </c>
      <c r="L96" s="218" t="s">
        <v>568</v>
      </c>
    </row>
    <row r="97" spans="1:12" s="219" customFormat="1" ht="15.75" x14ac:dyDescent="0.25">
      <c r="A97" s="210">
        <f t="shared" si="1"/>
        <v>93</v>
      </c>
      <c r="B97" s="210">
        <v>25</v>
      </c>
      <c r="C97" s="220" t="s">
        <v>361</v>
      </c>
      <c r="D97" s="221" t="s">
        <v>71</v>
      </c>
      <c r="E97" s="212">
        <v>45377</v>
      </c>
      <c r="F97" s="212">
        <v>45747</v>
      </c>
      <c r="G97" s="213" t="s">
        <v>565</v>
      </c>
      <c r="H97" s="214">
        <v>37.138323999999997</v>
      </c>
      <c r="I97" s="215">
        <v>3.4601182257615997</v>
      </c>
      <c r="J97" s="216" t="s">
        <v>566</v>
      </c>
      <c r="K97" s="217" t="s">
        <v>126</v>
      </c>
      <c r="L97" s="218" t="s">
        <v>569</v>
      </c>
    </row>
    <row r="98" spans="1:12" s="219" customFormat="1" ht="15.75" x14ac:dyDescent="0.25">
      <c r="A98" s="210">
        <f t="shared" si="1"/>
        <v>94</v>
      </c>
      <c r="B98" s="210">
        <v>1</v>
      </c>
      <c r="C98" s="220" t="s">
        <v>363</v>
      </c>
      <c r="D98" s="221" t="s">
        <v>2</v>
      </c>
      <c r="E98" s="212">
        <v>45747</v>
      </c>
      <c r="F98" s="212">
        <v>45752</v>
      </c>
      <c r="G98" s="213" t="s">
        <v>565</v>
      </c>
      <c r="H98" s="214">
        <v>37.931087999999995</v>
      </c>
      <c r="I98" s="215">
        <v>3.5339787792191997</v>
      </c>
      <c r="J98" s="216" t="s">
        <v>566</v>
      </c>
      <c r="K98" s="217" t="s">
        <v>126</v>
      </c>
      <c r="L98" s="218" t="s">
        <v>576</v>
      </c>
    </row>
    <row r="99" spans="1:12" s="219" customFormat="1" x14ac:dyDescent="0.25">
      <c r="A99" s="221">
        <f t="shared" si="1"/>
        <v>95</v>
      </c>
      <c r="B99" s="210">
        <v>2</v>
      </c>
      <c r="C99" s="227" t="s">
        <v>186</v>
      </c>
      <c r="D99" s="210" t="s">
        <v>18</v>
      </c>
      <c r="E99" s="212">
        <v>45747</v>
      </c>
      <c r="F99" s="212">
        <v>45753</v>
      </c>
      <c r="G99" s="213" t="s">
        <v>574</v>
      </c>
      <c r="H99" s="214">
        <v>45.697022000000004</v>
      </c>
      <c r="I99" s="215">
        <v>4.2575184245048003</v>
      </c>
      <c r="J99" s="216" t="s">
        <v>573</v>
      </c>
      <c r="K99" s="217" t="s">
        <v>126</v>
      </c>
      <c r="L99" s="218" t="s">
        <v>568</v>
      </c>
    </row>
    <row r="100" spans="1:12" s="219" customFormat="1" ht="15.75" x14ac:dyDescent="0.25">
      <c r="A100" s="210">
        <f t="shared" si="1"/>
        <v>96</v>
      </c>
      <c r="B100" s="210">
        <v>3</v>
      </c>
      <c r="C100" s="220" t="s">
        <v>364</v>
      </c>
      <c r="D100" s="221" t="s">
        <v>48</v>
      </c>
      <c r="E100" s="212">
        <v>45746</v>
      </c>
      <c r="F100" s="212">
        <v>45756</v>
      </c>
      <c r="G100" s="213" t="s">
        <v>563</v>
      </c>
      <c r="H100" s="214">
        <v>43.804423999999997</v>
      </c>
      <c r="I100" s="215">
        <v>4.0811880970015997</v>
      </c>
      <c r="J100" s="216" t="s">
        <v>555</v>
      </c>
      <c r="K100" s="217" t="s">
        <v>126</v>
      </c>
      <c r="L100" s="218" t="s">
        <v>569</v>
      </c>
    </row>
    <row r="101" spans="1:12" s="219" customFormat="1" x14ac:dyDescent="0.25">
      <c r="A101" s="221">
        <f t="shared" si="1"/>
        <v>97</v>
      </c>
      <c r="B101" s="210">
        <v>4</v>
      </c>
      <c r="C101" s="227" t="s">
        <v>5</v>
      </c>
      <c r="D101" s="210" t="s">
        <v>2</v>
      </c>
      <c r="E101" s="212">
        <v>45747</v>
      </c>
      <c r="F101" s="212">
        <v>45756</v>
      </c>
      <c r="G101" s="213" t="s">
        <v>561</v>
      </c>
      <c r="H101" s="214">
        <v>37.931087999999995</v>
      </c>
      <c r="I101" s="215">
        <v>3.5339787792191997</v>
      </c>
      <c r="J101" s="216" t="s">
        <v>556</v>
      </c>
      <c r="K101" s="217" t="s">
        <v>126</v>
      </c>
      <c r="L101" s="218" t="s">
        <v>575</v>
      </c>
    </row>
    <row r="102" spans="1:12" s="219" customFormat="1" ht="15.75" x14ac:dyDescent="0.25">
      <c r="A102" s="210">
        <f t="shared" si="1"/>
        <v>98</v>
      </c>
      <c r="B102" s="210">
        <v>5</v>
      </c>
      <c r="C102" s="220" t="s">
        <v>41</v>
      </c>
      <c r="D102" s="221" t="s">
        <v>113</v>
      </c>
      <c r="E102" s="212">
        <v>45745</v>
      </c>
      <c r="F102" s="212">
        <v>45758</v>
      </c>
      <c r="G102" s="213" t="s">
        <v>559</v>
      </c>
      <c r="H102" s="214">
        <v>57.963171000000003</v>
      </c>
      <c r="I102" s="215">
        <v>5.4003359009964012</v>
      </c>
      <c r="J102" s="216" t="s">
        <v>578</v>
      </c>
      <c r="K102" s="217" t="s">
        <v>126</v>
      </c>
      <c r="L102" s="218" t="s">
        <v>570</v>
      </c>
    </row>
    <row r="103" spans="1:12" s="219" customFormat="1" x14ac:dyDescent="0.25">
      <c r="A103" s="221">
        <f t="shared" si="1"/>
        <v>99</v>
      </c>
      <c r="B103" s="210">
        <v>6</v>
      </c>
      <c r="C103" s="227" t="s">
        <v>366</v>
      </c>
      <c r="D103" s="210" t="s">
        <v>18</v>
      </c>
      <c r="E103" s="212">
        <v>45752</v>
      </c>
      <c r="F103" s="212">
        <v>45761</v>
      </c>
      <c r="G103" s="213" t="s">
        <v>565</v>
      </c>
      <c r="H103" s="214">
        <v>45.697022000000004</v>
      </c>
      <c r="I103" s="215">
        <v>4.2575184245048003</v>
      </c>
      <c r="J103" s="216" t="s">
        <v>566</v>
      </c>
      <c r="K103" s="217" t="s">
        <v>126</v>
      </c>
      <c r="L103" s="218" t="s">
        <v>576</v>
      </c>
    </row>
    <row r="104" spans="1:12" s="219" customFormat="1" x14ac:dyDescent="0.25">
      <c r="A104" s="221">
        <f t="shared" si="1"/>
        <v>100</v>
      </c>
      <c r="B104" s="210">
        <v>7</v>
      </c>
      <c r="C104" s="227" t="s">
        <v>6</v>
      </c>
      <c r="D104" s="210" t="s">
        <v>48</v>
      </c>
      <c r="E104" s="212">
        <v>45756</v>
      </c>
      <c r="F104" s="212">
        <v>45765</v>
      </c>
      <c r="G104" s="213" t="s">
        <v>561</v>
      </c>
      <c r="H104" s="214">
        <v>43.804423999999997</v>
      </c>
      <c r="I104" s="215">
        <v>4.0811880970015997</v>
      </c>
      <c r="J104" s="216" t="s">
        <v>558</v>
      </c>
      <c r="K104" s="217" t="s">
        <v>126</v>
      </c>
      <c r="L104" s="218" t="s">
        <v>575</v>
      </c>
    </row>
    <row r="105" spans="1:12" s="219" customFormat="1" ht="15.75" x14ac:dyDescent="0.25">
      <c r="A105" s="210">
        <f t="shared" si="1"/>
        <v>101</v>
      </c>
      <c r="B105" s="210">
        <v>8</v>
      </c>
      <c r="C105" s="220" t="s">
        <v>359</v>
      </c>
      <c r="D105" s="221" t="s">
        <v>71</v>
      </c>
      <c r="E105" s="212">
        <v>45756</v>
      </c>
      <c r="F105" s="212">
        <v>45765</v>
      </c>
      <c r="G105" s="213" t="s">
        <v>563</v>
      </c>
      <c r="H105" s="214">
        <v>37.138323999999997</v>
      </c>
      <c r="I105" s="215">
        <v>3.4601182257615997</v>
      </c>
      <c r="J105" s="216" t="s">
        <v>566</v>
      </c>
      <c r="K105" s="217" t="s">
        <v>126</v>
      </c>
      <c r="L105" s="218" t="s">
        <v>569</v>
      </c>
    </row>
    <row r="106" spans="1:12" s="219" customFormat="1" x14ac:dyDescent="0.25">
      <c r="A106" s="221">
        <v>102</v>
      </c>
      <c r="B106" s="210">
        <v>9</v>
      </c>
      <c r="C106" s="227" t="s">
        <v>367</v>
      </c>
      <c r="D106" s="210" t="s">
        <v>18</v>
      </c>
      <c r="E106" s="212">
        <v>45761</v>
      </c>
      <c r="F106" s="212">
        <v>45769</v>
      </c>
      <c r="G106" s="213" t="s">
        <v>565</v>
      </c>
      <c r="H106" s="214">
        <v>45.697022000000004</v>
      </c>
      <c r="I106" s="215">
        <v>4.2575184245048003</v>
      </c>
      <c r="J106" s="216" t="s">
        <v>566</v>
      </c>
      <c r="K106" s="217" t="s">
        <v>126</v>
      </c>
      <c r="L106" s="218" t="s">
        <v>576</v>
      </c>
    </row>
    <row r="107" spans="1:12" s="219" customFormat="1" x14ac:dyDescent="0.25">
      <c r="A107" s="221">
        <v>103</v>
      </c>
      <c r="B107" s="210">
        <v>10</v>
      </c>
      <c r="C107" s="227" t="s">
        <v>457</v>
      </c>
      <c r="D107" s="210" t="s">
        <v>108</v>
      </c>
      <c r="E107" s="212">
        <v>45765</v>
      </c>
      <c r="F107" s="212">
        <v>45777</v>
      </c>
      <c r="G107" s="213" t="s">
        <v>561</v>
      </c>
      <c r="H107" s="214">
        <v>66.780901</v>
      </c>
      <c r="I107" s="215">
        <v>6.2218696967283993</v>
      </c>
      <c r="J107" s="216" t="s">
        <v>558</v>
      </c>
      <c r="K107" s="217" t="s">
        <v>126</v>
      </c>
      <c r="L107" s="218" t="s">
        <v>575</v>
      </c>
    </row>
    <row r="108" spans="1:12" s="219" customFormat="1" ht="15.75" x14ac:dyDescent="0.25">
      <c r="A108" s="221">
        <v>104</v>
      </c>
      <c r="B108" s="210">
        <v>11</v>
      </c>
      <c r="C108" s="220" t="s">
        <v>43</v>
      </c>
      <c r="D108" s="221" t="s">
        <v>114</v>
      </c>
      <c r="E108" s="212">
        <v>45765</v>
      </c>
      <c r="F108" s="212">
        <v>45777</v>
      </c>
      <c r="G108" s="213" t="s">
        <v>563</v>
      </c>
      <c r="H108" s="214">
        <v>65.027778999999995</v>
      </c>
      <c r="I108" s="215">
        <v>6.0585341249835993</v>
      </c>
      <c r="J108" s="216" t="s">
        <v>566</v>
      </c>
      <c r="K108" s="217" t="s">
        <v>126</v>
      </c>
      <c r="L108" s="218" t="s">
        <v>569</v>
      </c>
    </row>
    <row r="109" spans="1:12" s="223" customFormat="1" x14ac:dyDescent="0.25">
      <c r="A109" s="221">
        <v>105</v>
      </c>
      <c r="B109" s="221">
        <v>1</v>
      </c>
      <c r="C109" s="228" t="s">
        <v>415</v>
      </c>
      <c r="D109" s="221" t="s">
        <v>18</v>
      </c>
      <c r="E109" s="212">
        <v>45844</v>
      </c>
      <c r="F109" s="212">
        <v>45853</v>
      </c>
      <c r="G109" s="213" t="s">
        <v>579</v>
      </c>
      <c r="H109" s="214">
        <v>45.697022000000004</v>
      </c>
      <c r="I109" s="215">
        <v>4.2575184245048003</v>
      </c>
      <c r="J109" s="213" t="s">
        <v>578</v>
      </c>
      <c r="K109" s="217" t="s">
        <v>126</v>
      </c>
      <c r="L109" s="222"/>
    </row>
    <row r="110" spans="1:12" s="223" customFormat="1" x14ac:dyDescent="0.25">
      <c r="A110" s="221">
        <v>106</v>
      </c>
      <c r="B110" s="221">
        <v>2</v>
      </c>
      <c r="C110" s="228" t="s">
        <v>35</v>
      </c>
      <c r="D110" s="221" t="s">
        <v>48</v>
      </c>
      <c r="E110" s="212">
        <v>45843</v>
      </c>
      <c r="F110" s="212">
        <v>45855</v>
      </c>
      <c r="G110" s="213" t="s">
        <v>580</v>
      </c>
      <c r="H110" s="214">
        <v>43.804423999999997</v>
      </c>
      <c r="I110" s="229">
        <v>4.0811880970015997</v>
      </c>
      <c r="J110" s="213" t="s">
        <v>558</v>
      </c>
      <c r="K110" s="217" t="s">
        <v>126</v>
      </c>
      <c r="L110" s="222"/>
    </row>
    <row r="111" spans="1:12" s="223" customFormat="1" x14ac:dyDescent="0.25">
      <c r="A111" s="221">
        <f t="shared" ref="A111:A128" si="2">A110+1</f>
        <v>107</v>
      </c>
      <c r="B111" s="221">
        <v>3</v>
      </c>
      <c r="C111" s="228" t="s">
        <v>242</v>
      </c>
      <c r="D111" s="221" t="s">
        <v>18</v>
      </c>
      <c r="E111" s="212">
        <v>45847</v>
      </c>
      <c r="F111" s="212">
        <v>45859</v>
      </c>
      <c r="G111" s="213" t="s">
        <v>581</v>
      </c>
      <c r="H111" s="214">
        <v>45.697022000000004</v>
      </c>
      <c r="I111" s="229">
        <v>4.2575184245048003</v>
      </c>
      <c r="J111" s="213" t="s">
        <v>562</v>
      </c>
      <c r="K111" s="217" t="s">
        <v>126</v>
      </c>
      <c r="L111" s="222"/>
    </row>
    <row r="112" spans="1:12" s="223" customFormat="1" x14ac:dyDescent="0.25">
      <c r="A112" s="221">
        <f t="shared" si="2"/>
        <v>108</v>
      </c>
      <c r="B112" s="221">
        <v>4</v>
      </c>
      <c r="C112" s="228" t="s">
        <v>414</v>
      </c>
      <c r="D112" s="221" t="s">
        <v>18</v>
      </c>
      <c r="E112" s="212">
        <v>45854</v>
      </c>
      <c r="F112" s="212">
        <v>45863</v>
      </c>
      <c r="G112" s="213" t="s">
        <v>579</v>
      </c>
      <c r="H112" s="214">
        <v>45.697022000000004</v>
      </c>
      <c r="I112" s="229">
        <v>4.2575184245048003</v>
      </c>
      <c r="J112" s="213" t="s">
        <v>578</v>
      </c>
      <c r="K112" s="217" t="s">
        <v>126</v>
      </c>
      <c r="L112" s="222"/>
    </row>
    <row r="113" spans="1:12" s="223" customFormat="1" x14ac:dyDescent="0.25">
      <c r="A113" s="221">
        <f t="shared" si="2"/>
        <v>109</v>
      </c>
      <c r="B113" s="221">
        <v>5</v>
      </c>
      <c r="C113" s="228" t="s">
        <v>130</v>
      </c>
      <c r="D113" s="221" t="s">
        <v>18</v>
      </c>
      <c r="E113" s="212">
        <v>45854</v>
      </c>
      <c r="F113" s="212">
        <v>45864</v>
      </c>
      <c r="G113" s="232" t="s">
        <v>582</v>
      </c>
      <c r="H113" s="214">
        <v>45.697022000000004</v>
      </c>
      <c r="I113" s="229">
        <v>4.2575184245048003</v>
      </c>
      <c r="J113" s="213" t="s">
        <v>583</v>
      </c>
      <c r="K113" s="230" t="s">
        <v>126</v>
      </c>
      <c r="L113" s="222"/>
    </row>
    <row r="114" spans="1:12" s="223" customFormat="1" x14ac:dyDescent="0.25">
      <c r="A114" s="221">
        <f t="shared" si="2"/>
        <v>110</v>
      </c>
      <c r="B114" s="221">
        <v>6</v>
      </c>
      <c r="C114" s="228" t="s">
        <v>66</v>
      </c>
      <c r="D114" s="221" t="s">
        <v>18</v>
      </c>
      <c r="E114" s="212">
        <v>45856</v>
      </c>
      <c r="F114" s="212">
        <v>45864</v>
      </c>
      <c r="G114" s="213" t="s">
        <v>580</v>
      </c>
      <c r="H114" s="214">
        <v>45.697022000000004</v>
      </c>
      <c r="I114" s="229">
        <v>4.2575184245048003</v>
      </c>
      <c r="J114" s="213" t="s">
        <v>584</v>
      </c>
      <c r="K114" s="230" t="s">
        <v>126</v>
      </c>
      <c r="L114" s="222"/>
    </row>
    <row r="115" spans="1:12" s="219" customFormat="1" x14ac:dyDescent="0.25">
      <c r="A115" s="221">
        <f t="shared" si="2"/>
        <v>111</v>
      </c>
      <c r="B115" s="221">
        <v>7</v>
      </c>
      <c r="C115" s="228" t="s">
        <v>132</v>
      </c>
      <c r="D115" s="221" t="s">
        <v>85</v>
      </c>
      <c r="E115" s="212">
        <v>45860</v>
      </c>
      <c r="F115" s="212">
        <v>45869</v>
      </c>
      <c r="G115" s="213" t="s">
        <v>581</v>
      </c>
      <c r="H115" s="214">
        <v>59.500627999999999</v>
      </c>
      <c r="I115" s="229">
        <v>5.5435783097551994</v>
      </c>
      <c r="J115" s="213" t="s">
        <v>562</v>
      </c>
      <c r="K115" s="230" t="s">
        <v>126</v>
      </c>
      <c r="L115" s="222"/>
    </row>
    <row r="116" spans="1:12" s="219" customFormat="1" x14ac:dyDescent="0.25">
      <c r="A116" s="221">
        <f t="shared" si="2"/>
        <v>112</v>
      </c>
      <c r="B116" s="221">
        <v>8</v>
      </c>
      <c r="C116" s="228" t="s">
        <v>416</v>
      </c>
      <c r="D116" s="221" t="s">
        <v>2</v>
      </c>
      <c r="E116" s="212">
        <v>45864</v>
      </c>
      <c r="F116" s="212">
        <v>45869</v>
      </c>
      <c r="G116" s="213" t="s">
        <v>579</v>
      </c>
      <c r="H116" s="214">
        <v>37.931087999999995</v>
      </c>
      <c r="I116" s="229">
        <v>3.5339787792191997</v>
      </c>
      <c r="J116" s="213" t="s">
        <v>578</v>
      </c>
      <c r="K116" s="230" t="s">
        <v>126</v>
      </c>
      <c r="L116" s="222"/>
    </row>
    <row r="117" spans="1:12" s="237" customFormat="1" x14ac:dyDescent="0.25">
      <c r="A117" s="221">
        <f t="shared" si="2"/>
        <v>113</v>
      </c>
      <c r="B117" s="233">
        <v>1</v>
      </c>
      <c r="C117" s="228" t="s">
        <v>9</v>
      </c>
      <c r="D117" s="221" t="s">
        <v>98</v>
      </c>
      <c r="E117" s="234">
        <v>45854</v>
      </c>
      <c r="F117" s="234">
        <v>45870</v>
      </c>
      <c r="G117" s="232" t="s">
        <v>585</v>
      </c>
      <c r="H117" s="214">
        <v>55.450851000000007</v>
      </c>
      <c r="I117" s="229">
        <v>5.1662670663084009</v>
      </c>
      <c r="J117" s="213" t="s">
        <v>566</v>
      </c>
      <c r="K117" s="235" t="s">
        <v>126</v>
      </c>
      <c r="L117" s="236"/>
    </row>
    <row r="118" spans="1:12" s="237" customFormat="1" x14ac:dyDescent="0.25">
      <c r="A118" s="221">
        <f t="shared" si="2"/>
        <v>114</v>
      </c>
      <c r="B118" s="233">
        <v>2</v>
      </c>
      <c r="C118" s="228" t="s">
        <v>46</v>
      </c>
      <c r="D118" s="221" t="s">
        <v>85</v>
      </c>
      <c r="E118" s="234">
        <v>45859</v>
      </c>
      <c r="F118" s="234">
        <v>45871</v>
      </c>
      <c r="G118" s="232" t="s">
        <v>586</v>
      </c>
      <c r="H118" s="214">
        <v>59.500627999999999</v>
      </c>
      <c r="I118" s="229">
        <v>5.5435783097551994</v>
      </c>
      <c r="J118" s="213" t="s">
        <v>587</v>
      </c>
      <c r="K118" s="235" t="s">
        <v>126</v>
      </c>
      <c r="L118" s="236"/>
    </row>
    <row r="119" spans="1:12" s="237" customFormat="1" x14ac:dyDescent="0.25">
      <c r="A119" s="221">
        <f t="shared" si="2"/>
        <v>115</v>
      </c>
      <c r="B119" s="233">
        <v>3</v>
      </c>
      <c r="C119" s="228" t="s">
        <v>170</v>
      </c>
      <c r="D119" s="221" t="s">
        <v>18</v>
      </c>
      <c r="E119" s="234">
        <v>45853</v>
      </c>
      <c r="F119" s="234">
        <v>45872</v>
      </c>
      <c r="G119" s="232" t="s">
        <v>582</v>
      </c>
      <c r="H119" s="214">
        <v>45.697022000000004</v>
      </c>
      <c r="I119" s="229">
        <v>4.2575184245048003</v>
      </c>
      <c r="J119" s="213" t="s">
        <v>588</v>
      </c>
      <c r="K119" s="235" t="s">
        <v>126</v>
      </c>
      <c r="L119" s="236"/>
    </row>
    <row r="120" spans="1:12" s="237" customFormat="1" x14ac:dyDescent="0.25">
      <c r="A120" s="221">
        <f t="shared" si="2"/>
        <v>116</v>
      </c>
      <c r="B120" s="233">
        <v>4</v>
      </c>
      <c r="C120" s="228" t="s">
        <v>212</v>
      </c>
      <c r="D120" s="221" t="s">
        <v>2</v>
      </c>
      <c r="E120" s="234">
        <v>45856</v>
      </c>
      <c r="F120" s="234">
        <v>45872</v>
      </c>
      <c r="G120" s="232" t="s">
        <v>589</v>
      </c>
      <c r="H120" s="214">
        <v>37.931087999999995</v>
      </c>
      <c r="I120" s="229">
        <v>3.5339787792191997</v>
      </c>
      <c r="J120" s="213" t="s">
        <v>566</v>
      </c>
      <c r="K120" s="235" t="s">
        <v>126</v>
      </c>
      <c r="L120" s="236"/>
    </row>
    <row r="121" spans="1:12" s="237" customFormat="1" x14ac:dyDescent="0.25">
      <c r="A121" s="221">
        <f t="shared" si="2"/>
        <v>117</v>
      </c>
      <c r="B121" s="233">
        <v>5</v>
      </c>
      <c r="C121" s="228" t="s">
        <v>412</v>
      </c>
      <c r="D121" s="221" t="s">
        <v>48</v>
      </c>
      <c r="E121" s="234">
        <v>45865</v>
      </c>
      <c r="F121" s="234">
        <v>45874</v>
      </c>
      <c r="G121" s="232" t="s">
        <v>580</v>
      </c>
      <c r="H121" s="214">
        <v>43.804423999999997</v>
      </c>
      <c r="I121" s="229">
        <v>4.0811880970015997</v>
      </c>
      <c r="J121" s="213" t="s">
        <v>584</v>
      </c>
      <c r="K121" s="235" t="s">
        <v>126</v>
      </c>
      <c r="L121" s="236"/>
    </row>
    <row r="122" spans="1:12" x14ac:dyDescent="0.25">
      <c r="A122" s="221">
        <f t="shared" si="2"/>
        <v>118</v>
      </c>
      <c r="B122" s="233">
        <v>6</v>
      </c>
      <c r="C122" s="228" t="s">
        <v>72</v>
      </c>
      <c r="D122" s="221" t="s">
        <v>2</v>
      </c>
      <c r="E122" s="234">
        <v>45871</v>
      </c>
      <c r="F122" s="234">
        <v>45875</v>
      </c>
      <c r="G122" s="232" t="s">
        <v>586</v>
      </c>
      <c r="H122" s="214">
        <v>37.931087999999995</v>
      </c>
      <c r="I122" s="229">
        <v>3.5339787792191997</v>
      </c>
      <c r="J122" s="213" t="s">
        <v>587</v>
      </c>
      <c r="K122" s="235" t="s">
        <v>126</v>
      </c>
      <c r="L122" s="236"/>
    </row>
    <row r="123" spans="1:12" s="237" customFormat="1" x14ac:dyDescent="0.25">
      <c r="A123" s="221">
        <f t="shared" si="2"/>
        <v>119</v>
      </c>
      <c r="B123" s="233">
        <v>7</v>
      </c>
      <c r="C123" s="228" t="s">
        <v>105</v>
      </c>
      <c r="D123" s="221" t="s">
        <v>18</v>
      </c>
      <c r="E123" s="234">
        <v>45844</v>
      </c>
      <c r="F123" s="234">
        <v>45876</v>
      </c>
      <c r="G123" s="232" t="s">
        <v>590</v>
      </c>
      <c r="H123" s="214">
        <v>45.697022000000004</v>
      </c>
      <c r="I123" s="229">
        <v>4.2575184245048003</v>
      </c>
      <c r="J123" s="213" t="s">
        <v>591</v>
      </c>
      <c r="K123" s="235" t="s">
        <v>126</v>
      </c>
      <c r="L123" s="236"/>
    </row>
    <row r="124" spans="1:12" x14ac:dyDescent="0.25">
      <c r="A124" s="221">
        <f t="shared" si="2"/>
        <v>120</v>
      </c>
      <c r="B124" s="233">
        <v>8</v>
      </c>
      <c r="C124" s="228" t="s">
        <v>131</v>
      </c>
      <c r="D124" s="221" t="s">
        <v>48</v>
      </c>
      <c r="E124" s="234">
        <v>45873</v>
      </c>
      <c r="F124" s="234">
        <v>45877</v>
      </c>
      <c r="G124" s="232" t="s">
        <v>582</v>
      </c>
      <c r="H124" s="214">
        <v>43.804423999999997</v>
      </c>
      <c r="I124" s="229">
        <v>4.0811880970015997</v>
      </c>
      <c r="J124" s="213" t="s">
        <v>562</v>
      </c>
      <c r="K124" s="235" t="s">
        <v>126</v>
      </c>
      <c r="L124" s="236"/>
    </row>
    <row r="125" spans="1:12" x14ac:dyDescent="0.25">
      <c r="A125" s="221">
        <f t="shared" si="2"/>
        <v>121</v>
      </c>
      <c r="B125" s="233">
        <v>9</v>
      </c>
      <c r="C125" s="228" t="s">
        <v>401</v>
      </c>
      <c r="D125" s="221" t="s">
        <v>108</v>
      </c>
      <c r="E125" s="234">
        <v>45870</v>
      </c>
      <c r="F125" s="234">
        <v>45878</v>
      </c>
      <c r="G125" s="232" t="s">
        <v>579</v>
      </c>
      <c r="H125" s="214">
        <v>66.780901</v>
      </c>
      <c r="I125" s="229">
        <v>6.2218696967283993</v>
      </c>
      <c r="J125" s="213" t="s">
        <v>555</v>
      </c>
      <c r="K125" s="235" t="s">
        <v>126</v>
      </c>
      <c r="L125" s="236"/>
    </row>
    <row r="126" spans="1:12" x14ac:dyDescent="0.25">
      <c r="A126" s="221">
        <f t="shared" si="2"/>
        <v>122</v>
      </c>
      <c r="B126" s="233">
        <v>10</v>
      </c>
      <c r="C126" s="228" t="s">
        <v>325</v>
      </c>
      <c r="D126" s="221" t="s">
        <v>48</v>
      </c>
      <c r="E126" s="234">
        <v>45870</v>
      </c>
      <c r="F126" s="234">
        <v>45878</v>
      </c>
      <c r="G126" s="232" t="s">
        <v>592</v>
      </c>
      <c r="H126" s="214">
        <v>43.804423999999997</v>
      </c>
      <c r="I126" s="229">
        <v>4.0811880970015997</v>
      </c>
      <c r="J126" s="213" t="s">
        <v>588</v>
      </c>
      <c r="K126" s="235" t="s">
        <v>126</v>
      </c>
      <c r="L126" s="236"/>
    </row>
    <row r="127" spans="1:12" x14ac:dyDescent="0.25">
      <c r="A127" s="221">
        <f t="shared" si="2"/>
        <v>123</v>
      </c>
      <c r="B127" s="233">
        <v>11</v>
      </c>
      <c r="C127" s="228" t="s">
        <v>250</v>
      </c>
      <c r="D127" s="221" t="s">
        <v>71</v>
      </c>
      <c r="E127" s="234">
        <v>45870</v>
      </c>
      <c r="F127" s="234">
        <v>45878</v>
      </c>
      <c r="G127" s="232" t="s">
        <v>593</v>
      </c>
      <c r="H127" s="214">
        <v>37.138323999999997</v>
      </c>
      <c r="I127" s="229">
        <v>3.4601182257615997</v>
      </c>
      <c r="J127" s="213" t="s">
        <v>562</v>
      </c>
      <c r="K127" s="235" t="s">
        <v>126</v>
      </c>
      <c r="L127" s="236"/>
    </row>
    <row r="128" spans="1:12" s="237" customFormat="1" x14ac:dyDescent="0.25">
      <c r="A128" s="221">
        <f t="shared" si="2"/>
        <v>124</v>
      </c>
      <c r="B128" s="233">
        <v>12</v>
      </c>
      <c r="C128" s="228" t="s">
        <v>50</v>
      </c>
      <c r="D128" s="221" t="s">
        <v>2</v>
      </c>
      <c r="E128" s="234">
        <v>45871</v>
      </c>
      <c r="F128" s="234">
        <v>45879</v>
      </c>
      <c r="G128" s="232" t="s">
        <v>585</v>
      </c>
      <c r="H128" s="214">
        <v>37.931087999999995</v>
      </c>
      <c r="I128" s="229">
        <v>3.5339787792191997</v>
      </c>
      <c r="J128" s="213" t="s">
        <v>566</v>
      </c>
      <c r="K128" s="235" t="s">
        <v>126</v>
      </c>
      <c r="L128" s="236"/>
    </row>
    <row r="129" spans="1:12" s="219" customFormat="1" x14ac:dyDescent="0.25">
      <c r="A129" s="221">
        <f>A128+1</f>
        <v>125</v>
      </c>
      <c r="B129" s="221">
        <v>13</v>
      </c>
      <c r="C129" s="228" t="s">
        <v>64</v>
      </c>
      <c r="D129" s="221" t="s">
        <v>71</v>
      </c>
      <c r="E129" s="212">
        <v>45873</v>
      </c>
      <c r="F129" s="212">
        <v>45880</v>
      </c>
      <c r="G129" s="213" t="s">
        <v>589</v>
      </c>
      <c r="H129" s="214">
        <v>37.138323999999997</v>
      </c>
      <c r="I129" s="229">
        <v>3.4601182257615997</v>
      </c>
      <c r="J129" s="213" t="s">
        <v>566</v>
      </c>
      <c r="K129" s="230" t="s">
        <v>126</v>
      </c>
      <c r="L129" s="222"/>
    </row>
    <row r="130" spans="1:12" x14ac:dyDescent="0.25">
      <c r="A130" s="221">
        <f>A129+1</f>
        <v>126</v>
      </c>
      <c r="B130" s="233">
        <v>14</v>
      </c>
      <c r="C130" s="228" t="s">
        <v>73</v>
      </c>
      <c r="D130" s="221" t="s">
        <v>18</v>
      </c>
      <c r="E130" s="234">
        <v>45876</v>
      </c>
      <c r="F130" s="234">
        <v>45880</v>
      </c>
      <c r="G130" s="232" t="s">
        <v>586</v>
      </c>
      <c r="H130" s="214">
        <v>45.697022000000004</v>
      </c>
      <c r="I130" s="229">
        <v>4.2575184245048003</v>
      </c>
      <c r="J130" s="213" t="s">
        <v>587</v>
      </c>
      <c r="K130" s="235" t="s">
        <v>126</v>
      </c>
      <c r="L130" s="236"/>
    </row>
    <row r="131" spans="1:12" s="237" customFormat="1" x14ac:dyDescent="0.25">
      <c r="A131" s="221">
        <f t="shared" ref="A131:A194" si="3">A130+1</f>
        <v>127</v>
      </c>
      <c r="B131" s="233">
        <v>15</v>
      </c>
      <c r="C131" s="228" t="s">
        <v>370</v>
      </c>
      <c r="D131" s="221" t="s">
        <v>18</v>
      </c>
      <c r="E131" s="234">
        <v>45870</v>
      </c>
      <c r="F131" s="234">
        <v>45882</v>
      </c>
      <c r="G131" s="232" t="s">
        <v>594</v>
      </c>
      <c r="H131" s="214">
        <v>45.697022000000004</v>
      </c>
      <c r="I131" s="229">
        <v>4.2575184245048003</v>
      </c>
      <c r="J131" s="213" t="s">
        <v>587</v>
      </c>
      <c r="K131" s="235" t="s">
        <v>126</v>
      </c>
      <c r="L131" s="236"/>
    </row>
    <row r="132" spans="1:12" s="237" customFormat="1" x14ac:dyDescent="0.25">
      <c r="A132" s="221">
        <f t="shared" si="3"/>
        <v>128</v>
      </c>
      <c r="B132" s="233">
        <v>16</v>
      </c>
      <c r="C132" s="228" t="s">
        <v>233</v>
      </c>
      <c r="D132" s="221" t="s">
        <v>18</v>
      </c>
      <c r="E132" s="234">
        <v>45871</v>
      </c>
      <c r="F132" s="234">
        <v>45882</v>
      </c>
      <c r="G132" s="232" t="s">
        <v>595</v>
      </c>
      <c r="H132" s="214">
        <v>45.697022000000004</v>
      </c>
      <c r="I132" s="229">
        <v>4.2575184245048003</v>
      </c>
      <c r="J132" s="213" t="s">
        <v>562</v>
      </c>
      <c r="K132" s="235" t="s">
        <v>126</v>
      </c>
      <c r="L132" s="236"/>
    </row>
    <row r="133" spans="1:12" s="237" customFormat="1" x14ac:dyDescent="0.25">
      <c r="A133" s="221">
        <f t="shared" si="3"/>
        <v>129</v>
      </c>
      <c r="B133" s="233">
        <v>17</v>
      </c>
      <c r="C133" s="228" t="s">
        <v>413</v>
      </c>
      <c r="D133" s="221" t="s">
        <v>18</v>
      </c>
      <c r="E133" s="234">
        <v>45876</v>
      </c>
      <c r="F133" s="234">
        <v>45883</v>
      </c>
      <c r="G133" s="232" t="s">
        <v>580</v>
      </c>
      <c r="H133" s="214">
        <v>45.697022000000004</v>
      </c>
      <c r="I133" s="229">
        <v>4.2575184245048003</v>
      </c>
      <c r="J133" s="213" t="s">
        <v>584</v>
      </c>
      <c r="K133" s="235" t="s">
        <v>126</v>
      </c>
      <c r="L133" s="236"/>
    </row>
    <row r="134" spans="1:12" s="237" customFormat="1" x14ac:dyDescent="0.25">
      <c r="A134" s="221">
        <f t="shared" si="3"/>
        <v>130</v>
      </c>
      <c r="B134" s="233">
        <v>18</v>
      </c>
      <c r="C134" s="228" t="s">
        <v>231</v>
      </c>
      <c r="D134" s="221" t="s">
        <v>2</v>
      </c>
      <c r="E134" s="234">
        <v>45877</v>
      </c>
      <c r="F134" s="234">
        <v>45883</v>
      </c>
      <c r="G134" s="232" t="s">
        <v>582</v>
      </c>
      <c r="H134" s="214">
        <v>37.931087999999995</v>
      </c>
      <c r="I134" s="229">
        <v>3.5339787792191997</v>
      </c>
      <c r="J134" s="213" t="s">
        <v>562</v>
      </c>
      <c r="K134" s="235" t="s">
        <v>126</v>
      </c>
      <c r="L134" s="236" t="s">
        <v>596</v>
      </c>
    </row>
    <row r="135" spans="1:12" s="237" customFormat="1" x14ac:dyDescent="0.25">
      <c r="A135" s="221">
        <f t="shared" si="3"/>
        <v>131</v>
      </c>
      <c r="B135" s="233">
        <v>19</v>
      </c>
      <c r="C135" s="228" t="s">
        <v>246</v>
      </c>
      <c r="D135" s="221" t="s">
        <v>171</v>
      </c>
      <c r="E135" s="234">
        <v>45876</v>
      </c>
      <c r="F135" s="234">
        <v>45883</v>
      </c>
      <c r="G135" s="232" t="s">
        <v>597</v>
      </c>
      <c r="H135" s="214">
        <v>70.788264999999996</v>
      </c>
      <c r="I135" s="229">
        <v>6.5952293888259996</v>
      </c>
      <c r="J135" s="213" t="s">
        <v>562</v>
      </c>
      <c r="K135" s="235" t="s">
        <v>126</v>
      </c>
      <c r="L135" s="236" t="s">
        <v>568</v>
      </c>
    </row>
    <row r="136" spans="1:12" s="223" customFormat="1" x14ac:dyDescent="0.25">
      <c r="A136" s="221">
        <f t="shared" si="3"/>
        <v>132</v>
      </c>
      <c r="B136" s="221">
        <v>20</v>
      </c>
      <c r="C136" s="228" t="s">
        <v>38</v>
      </c>
      <c r="D136" s="221" t="s">
        <v>18</v>
      </c>
      <c r="E136" s="212">
        <v>45878</v>
      </c>
      <c r="F136" s="212">
        <v>45886</v>
      </c>
      <c r="G136" s="213" t="s">
        <v>598</v>
      </c>
      <c r="H136" s="214">
        <v>45.697022000000004</v>
      </c>
      <c r="I136" s="229">
        <v>4.2575184245048003</v>
      </c>
      <c r="J136" s="213" t="s">
        <v>555</v>
      </c>
      <c r="K136" s="235" t="s">
        <v>126</v>
      </c>
      <c r="L136" s="222"/>
    </row>
    <row r="137" spans="1:12" s="223" customFormat="1" x14ac:dyDescent="0.25">
      <c r="A137" s="221">
        <f t="shared" si="3"/>
        <v>133</v>
      </c>
      <c r="B137" s="240">
        <v>21</v>
      </c>
      <c r="C137" s="241" t="s">
        <v>238</v>
      </c>
      <c r="D137" s="240" t="s">
        <v>71</v>
      </c>
      <c r="E137" s="242">
        <v>45878</v>
      </c>
      <c r="F137" s="242">
        <v>45887</v>
      </c>
      <c r="G137" s="225" t="s">
        <v>593</v>
      </c>
      <c r="H137" s="243">
        <v>37.138323999999997</v>
      </c>
      <c r="I137" s="244">
        <v>3.4601182257615997</v>
      </c>
      <c r="J137" s="225" t="s">
        <v>562</v>
      </c>
      <c r="K137" s="235" t="s">
        <v>126</v>
      </c>
      <c r="L137" s="245"/>
    </row>
    <row r="138" spans="1:12" s="237" customFormat="1" x14ac:dyDescent="0.25">
      <c r="A138" s="221">
        <f t="shared" si="3"/>
        <v>134</v>
      </c>
      <c r="B138" s="233">
        <v>22</v>
      </c>
      <c r="C138" s="228" t="s">
        <v>154</v>
      </c>
      <c r="D138" s="221" t="s">
        <v>2</v>
      </c>
      <c r="E138" s="234">
        <v>45884</v>
      </c>
      <c r="F138" s="234">
        <v>45888</v>
      </c>
      <c r="G138" s="232" t="s">
        <v>597</v>
      </c>
      <c r="H138" s="214">
        <v>37.931087999999995</v>
      </c>
      <c r="I138" s="229">
        <v>3.5339787792191997</v>
      </c>
      <c r="J138" s="213" t="s">
        <v>599</v>
      </c>
      <c r="K138" s="235" t="s">
        <v>126</v>
      </c>
      <c r="L138" s="236"/>
    </row>
    <row r="139" spans="1:12" s="223" customFormat="1" x14ac:dyDescent="0.25">
      <c r="A139" s="221">
        <f t="shared" si="3"/>
        <v>135</v>
      </c>
      <c r="B139" s="240">
        <v>23</v>
      </c>
      <c r="C139" s="241" t="s">
        <v>70</v>
      </c>
      <c r="D139" s="240" t="s">
        <v>108</v>
      </c>
      <c r="E139" s="242">
        <v>45881</v>
      </c>
      <c r="F139" s="234">
        <v>45888</v>
      </c>
      <c r="G139" s="225" t="s">
        <v>586</v>
      </c>
      <c r="H139" s="243">
        <v>66.780901</v>
      </c>
      <c r="I139" s="244">
        <v>6.2218696967283993</v>
      </c>
      <c r="J139" s="225" t="s">
        <v>587</v>
      </c>
      <c r="K139" s="235" t="s">
        <v>126</v>
      </c>
      <c r="L139" s="245"/>
    </row>
    <row r="140" spans="1:12" s="223" customFormat="1" x14ac:dyDescent="0.25">
      <c r="A140" s="221">
        <f t="shared" si="3"/>
        <v>136</v>
      </c>
      <c r="B140" s="221">
        <v>24</v>
      </c>
      <c r="C140" s="228" t="s">
        <v>226</v>
      </c>
      <c r="D140" s="221" t="s">
        <v>2</v>
      </c>
      <c r="E140" s="212">
        <v>45877</v>
      </c>
      <c r="F140" s="212">
        <v>45889</v>
      </c>
      <c r="G140" s="213" t="s">
        <v>600</v>
      </c>
      <c r="H140" s="214">
        <v>37.931087999999995</v>
      </c>
      <c r="I140" s="229">
        <v>3.5339787792191997</v>
      </c>
      <c r="J140" s="213" t="s">
        <v>601</v>
      </c>
      <c r="K140" s="235" t="s">
        <v>126</v>
      </c>
      <c r="L140" s="222" t="s">
        <v>596</v>
      </c>
    </row>
    <row r="141" spans="1:12" s="223" customFormat="1" x14ac:dyDescent="0.25">
      <c r="A141" s="221">
        <f t="shared" si="3"/>
        <v>137</v>
      </c>
      <c r="B141" s="221">
        <v>25</v>
      </c>
      <c r="C141" s="228" t="s">
        <v>368</v>
      </c>
      <c r="D141" s="221" t="s">
        <v>2</v>
      </c>
      <c r="E141" s="212">
        <v>45883</v>
      </c>
      <c r="F141" s="212">
        <v>45889</v>
      </c>
      <c r="G141" s="213" t="s">
        <v>594</v>
      </c>
      <c r="H141" s="214">
        <v>37.931087999999995</v>
      </c>
      <c r="I141" s="229">
        <v>3.5339787792191997</v>
      </c>
      <c r="J141" s="213" t="s">
        <v>591</v>
      </c>
      <c r="K141" s="235" t="s">
        <v>126</v>
      </c>
      <c r="L141" s="222"/>
    </row>
    <row r="142" spans="1:12" x14ac:dyDescent="0.25">
      <c r="A142" s="221">
        <f t="shared" si="3"/>
        <v>138</v>
      </c>
      <c r="B142" s="233">
        <v>26</v>
      </c>
      <c r="C142" s="228" t="s">
        <v>139</v>
      </c>
      <c r="D142" s="221" t="s">
        <v>89</v>
      </c>
      <c r="E142" s="234">
        <v>45876</v>
      </c>
      <c r="F142" s="234">
        <v>45890</v>
      </c>
      <c r="G142" s="232" t="s">
        <v>602</v>
      </c>
      <c r="H142" s="214">
        <v>83.133526000000003</v>
      </c>
      <c r="I142" s="229">
        <v>7.7454176037784004</v>
      </c>
      <c r="J142" s="213" t="s">
        <v>603</v>
      </c>
      <c r="K142" s="235" t="s">
        <v>126</v>
      </c>
      <c r="L142" s="236" t="s">
        <v>604</v>
      </c>
    </row>
    <row r="143" spans="1:12" s="223" customFormat="1" x14ac:dyDescent="0.25">
      <c r="A143" s="221">
        <f t="shared" si="3"/>
        <v>139</v>
      </c>
      <c r="B143" s="221">
        <v>27</v>
      </c>
      <c r="C143" s="228" t="s">
        <v>129</v>
      </c>
      <c r="D143" s="221" t="s">
        <v>108</v>
      </c>
      <c r="E143" s="212">
        <v>45882</v>
      </c>
      <c r="F143" s="234">
        <v>45890</v>
      </c>
      <c r="G143" s="213" t="s">
        <v>592</v>
      </c>
      <c r="H143" s="214">
        <v>66.780901</v>
      </c>
      <c r="I143" s="229">
        <v>6.2218696967283993</v>
      </c>
      <c r="J143" s="213" t="s">
        <v>588</v>
      </c>
      <c r="K143" s="235" t="s">
        <v>126</v>
      </c>
      <c r="L143" s="222"/>
    </row>
    <row r="144" spans="1:12" s="237" customFormat="1" x14ac:dyDescent="0.25">
      <c r="A144" s="221">
        <f t="shared" si="3"/>
        <v>140</v>
      </c>
      <c r="B144" s="233">
        <v>28</v>
      </c>
      <c r="C144" s="228" t="s">
        <v>234</v>
      </c>
      <c r="D144" s="221" t="s">
        <v>4</v>
      </c>
      <c r="E144" s="234">
        <v>45883</v>
      </c>
      <c r="F144" s="234">
        <v>45890</v>
      </c>
      <c r="G144" s="232" t="s">
        <v>595</v>
      </c>
      <c r="H144" s="214">
        <v>34.789810000000003</v>
      </c>
      <c r="I144" s="229">
        <v>3.2413109340040003</v>
      </c>
      <c r="J144" s="213" t="s">
        <v>605</v>
      </c>
      <c r="K144" s="235" t="s">
        <v>126</v>
      </c>
      <c r="L144" s="236"/>
    </row>
    <row r="145" spans="1:12" s="237" customFormat="1" x14ac:dyDescent="0.25">
      <c r="A145" s="221">
        <f t="shared" si="3"/>
        <v>141</v>
      </c>
      <c r="B145" s="233">
        <v>29</v>
      </c>
      <c r="C145" s="228" t="s">
        <v>232</v>
      </c>
      <c r="D145" s="221" t="s">
        <v>18</v>
      </c>
      <c r="E145" s="234">
        <v>45884</v>
      </c>
      <c r="F145" s="234">
        <v>45890</v>
      </c>
      <c r="G145" s="232" t="s">
        <v>582</v>
      </c>
      <c r="H145" s="214">
        <v>45.697022000000004</v>
      </c>
      <c r="I145" s="229">
        <v>4.2575184245048003</v>
      </c>
      <c r="J145" s="213"/>
      <c r="K145" s="235" t="s">
        <v>126</v>
      </c>
      <c r="L145" s="236"/>
    </row>
    <row r="146" spans="1:12" s="237" customFormat="1" x14ac:dyDescent="0.25">
      <c r="A146" s="221">
        <f t="shared" si="3"/>
        <v>142</v>
      </c>
      <c r="B146" s="233">
        <v>30</v>
      </c>
      <c r="C146" s="228" t="s">
        <v>211</v>
      </c>
      <c r="D146" s="221" t="s">
        <v>4</v>
      </c>
      <c r="E146" s="234">
        <v>45881</v>
      </c>
      <c r="F146" s="234">
        <v>45890</v>
      </c>
      <c r="G146" s="232" t="s">
        <v>589</v>
      </c>
      <c r="H146" s="214">
        <v>34.789810000000003</v>
      </c>
      <c r="I146" s="229">
        <v>3.2413109340040003</v>
      </c>
      <c r="J146" s="213" t="s">
        <v>566</v>
      </c>
      <c r="K146" s="235" t="s">
        <v>126</v>
      </c>
      <c r="L146" s="236"/>
    </row>
    <row r="147" spans="1:12" s="223" customFormat="1" x14ac:dyDescent="0.25">
      <c r="A147" s="221">
        <f t="shared" si="3"/>
        <v>143</v>
      </c>
      <c r="B147" s="221">
        <v>31</v>
      </c>
      <c r="C147" s="228" t="s">
        <v>65</v>
      </c>
      <c r="D147" s="221" t="s">
        <v>2</v>
      </c>
      <c r="E147" s="212">
        <v>45881</v>
      </c>
      <c r="F147" s="212">
        <v>45891</v>
      </c>
      <c r="G147" s="213" t="s">
        <v>585</v>
      </c>
      <c r="H147" s="214">
        <v>37.931087999999995</v>
      </c>
      <c r="I147" s="229">
        <v>3.5339787792191997</v>
      </c>
      <c r="J147" s="213" t="s">
        <v>606</v>
      </c>
      <c r="K147" s="235" t="s">
        <v>126</v>
      </c>
      <c r="L147" s="222"/>
    </row>
    <row r="148" spans="1:12" s="237" customFormat="1" x14ac:dyDescent="0.25">
      <c r="A148" s="221">
        <f t="shared" si="3"/>
        <v>144</v>
      </c>
      <c r="B148" s="233">
        <v>32</v>
      </c>
      <c r="C148" s="228" t="s">
        <v>309</v>
      </c>
      <c r="D148" s="221" t="s">
        <v>71</v>
      </c>
      <c r="E148" s="234">
        <v>45887</v>
      </c>
      <c r="F148" s="212">
        <v>45891</v>
      </c>
      <c r="G148" s="232" t="s">
        <v>598</v>
      </c>
      <c r="H148" s="214">
        <v>37.138323999999997</v>
      </c>
      <c r="I148" s="229">
        <v>3.4601182257615997</v>
      </c>
      <c r="J148" s="213" t="s">
        <v>555</v>
      </c>
      <c r="K148" s="235" t="s">
        <v>126</v>
      </c>
      <c r="L148" s="236"/>
    </row>
    <row r="149" spans="1:12" s="237" customFormat="1" x14ac:dyDescent="0.25">
      <c r="A149" s="221">
        <f t="shared" si="3"/>
        <v>145</v>
      </c>
      <c r="B149" s="221">
        <v>33</v>
      </c>
      <c r="C149" s="228" t="s">
        <v>239</v>
      </c>
      <c r="D149" s="221" t="s">
        <v>58</v>
      </c>
      <c r="E149" s="234">
        <v>45888</v>
      </c>
      <c r="F149" s="234">
        <v>45894</v>
      </c>
      <c r="G149" s="213" t="s">
        <v>593</v>
      </c>
      <c r="H149" s="214">
        <v>35.601761999999994</v>
      </c>
      <c r="I149" s="229">
        <v>3.3169592027207995</v>
      </c>
      <c r="J149" s="213" t="s">
        <v>562</v>
      </c>
      <c r="K149" s="235" t="s">
        <v>126</v>
      </c>
      <c r="L149" s="236"/>
    </row>
    <row r="150" spans="1:12" s="237" customFormat="1" x14ac:dyDescent="0.25">
      <c r="A150" s="221">
        <f t="shared" si="3"/>
        <v>146</v>
      </c>
      <c r="B150" s="233">
        <v>34</v>
      </c>
      <c r="C150" s="228" t="s">
        <v>155</v>
      </c>
      <c r="D150" s="221" t="s">
        <v>2</v>
      </c>
      <c r="E150" s="234">
        <v>45889</v>
      </c>
      <c r="F150" s="234">
        <v>45894</v>
      </c>
      <c r="G150" s="213" t="s">
        <v>597</v>
      </c>
      <c r="H150" s="214">
        <v>37.931087999999995</v>
      </c>
      <c r="I150" s="229">
        <v>3.5339787792191997</v>
      </c>
      <c r="J150" s="213" t="s">
        <v>599</v>
      </c>
      <c r="K150" s="235" t="s">
        <v>126</v>
      </c>
      <c r="L150" s="236"/>
    </row>
    <row r="151" spans="1:12" s="237" customFormat="1" x14ac:dyDescent="0.25">
      <c r="A151" s="221">
        <f t="shared" si="3"/>
        <v>147</v>
      </c>
      <c r="B151" s="221">
        <v>35</v>
      </c>
      <c r="C151" s="228" t="s">
        <v>379</v>
      </c>
      <c r="D151" s="221" t="s">
        <v>48</v>
      </c>
      <c r="E151" s="234">
        <v>45889</v>
      </c>
      <c r="F151" s="234">
        <v>45894</v>
      </c>
      <c r="G151" s="213" t="s">
        <v>586</v>
      </c>
      <c r="H151" s="214">
        <v>43.804423999999997</v>
      </c>
      <c r="I151" s="229">
        <v>4.0811880970015997</v>
      </c>
      <c r="J151" s="213" t="s">
        <v>587</v>
      </c>
      <c r="K151" s="235" t="s">
        <v>126</v>
      </c>
      <c r="L151" s="236"/>
    </row>
    <row r="152" spans="1:12" s="237" customFormat="1" x14ac:dyDescent="0.25">
      <c r="A152" s="221">
        <f t="shared" si="3"/>
        <v>148</v>
      </c>
      <c r="B152" s="233">
        <v>36</v>
      </c>
      <c r="C152" s="228" t="s">
        <v>219</v>
      </c>
      <c r="D152" s="221" t="s">
        <v>455</v>
      </c>
      <c r="E152" s="234">
        <v>45884</v>
      </c>
      <c r="F152" s="234">
        <v>45894</v>
      </c>
      <c r="G152" s="232" t="s">
        <v>580</v>
      </c>
      <c r="H152" s="214">
        <v>42.921818999999999</v>
      </c>
      <c r="I152" s="229">
        <v>3.9989572013196</v>
      </c>
      <c r="J152" s="213" t="s">
        <v>584</v>
      </c>
      <c r="K152" s="235" t="s">
        <v>126</v>
      </c>
      <c r="L152" s="236"/>
    </row>
    <row r="153" spans="1:12" s="237" customFormat="1" x14ac:dyDescent="0.25">
      <c r="A153" s="221">
        <f t="shared" si="3"/>
        <v>149</v>
      </c>
      <c r="B153" s="233">
        <v>37</v>
      </c>
      <c r="C153" s="228" t="s">
        <v>480</v>
      </c>
      <c r="D153" s="221" t="s">
        <v>3</v>
      </c>
      <c r="E153" s="234">
        <v>45890</v>
      </c>
      <c r="F153" s="234">
        <v>45896</v>
      </c>
      <c r="G153" s="213" t="s">
        <v>602</v>
      </c>
      <c r="H153" s="214">
        <v>36.159755999999994</v>
      </c>
      <c r="I153" s="229">
        <v>3.3689466109103994</v>
      </c>
      <c r="J153" s="213" t="s">
        <v>603</v>
      </c>
      <c r="K153" s="235" t="s">
        <v>126</v>
      </c>
      <c r="L153" s="236"/>
    </row>
    <row r="154" spans="1:12" s="239" customFormat="1" x14ac:dyDescent="0.25">
      <c r="A154" s="221">
        <f t="shared" si="3"/>
        <v>150</v>
      </c>
      <c r="B154" s="221">
        <v>38</v>
      </c>
      <c r="C154" s="228" t="s">
        <v>422</v>
      </c>
      <c r="D154" s="221" t="s">
        <v>48</v>
      </c>
      <c r="E154" s="212">
        <v>45887</v>
      </c>
      <c r="F154" s="212">
        <v>45897</v>
      </c>
      <c r="G154" s="213" t="s">
        <v>607</v>
      </c>
      <c r="H154" s="214">
        <v>43.804423999999997</v>
      </c>
      <c r="I154" s="229">
        <v>4.0811880970015997</v>
      </c>
      <c r="J154" s="213" t="s">
        <v>583</v>
      </c>
      <c r="K154" s="246" t="s">
        <v>126</v>
      </c>
      <c r="L154" s="238"/>
    </row>
    <row r="155" spans="1:12" s="239" customFormat="1" x14ac:dyDescent="0.25">
      <c r="A155" s="221">
        <f t="shared" si="3"/>
        <v>151</v>
      </c>
      <c r="B155" s="221">
        <v>39</v>
      </c>
      <c r="C155" s="228" t="s">
        <v>225</v>
      </c>
      <c r="D155" s="221" t="s">
        <v>48</v>
      </c>
      <c r="E155" s="212">
        <v>45889</v>
      </c>
      <c r="F155" s="212">
        <v>45897</v>
      </c>
      <c r="G155" s="213" t="s">
        <v>600</v>
      </c>
      <c r="H155" s="214">
        <v>43.804423999999997</v>
      </c>
      <c r="I155" s="229">
        <v>4.0811880970015997</v>
      </c>
      <c r="J155" s="213" t="s">
        <v>601</v>
      </c>
      <c r="K155" s="230" t="s">
        <v>126</v>
      </c>
      <c r="L155" s="247" t="s">
        <v>596</v>
      </c>
    </row>
    <row r="156" spans="1:12" s="239" customFormat="1" x14ac:dyDescent="0.25">
      <c r="A156" s="221">
        <f t="shared" si="3"/>
        <v>152</v>
      </c>
      <c r="B156" s="221">
        <v>40</v>
      </c>
      <c r="C156" s="228" t="s">
        <v>235</v>
      </c>
      <c r="D156" s="221" t="s">
        <v>71</v>
      </c>
      <c r="E156" s="212">
        <v>45891</v>
      </c>
      <c r="F156" s="212">
        <v>45897</v>
      </c>
      <c r="G156" s="213" t="s">
        <v>595</v>
      </c>
      <c r="H156" s="214">
        <v>37.138323999999997</v>
      </c>
      <c r="I156" s="229">
        <v>3.4601182257615997</v>
      </c>
      <c r="J156" s="213" t="s">
        <v>605</v>
      </c>
      <c r="K156" s="230" t="s">
        <v>126</v>
      </c>
      <c r="L156" s="238"/>
    </row>
    <row r="157" spans="1:12" s="239" customFormat="1" x14ac:dyDescent="0.25">
      <c r="A157" s="221">
        <f t="shared" si="3"/>
        <v>153</v>
      </c>
      <c r="B157" s="221">
        <v>41</v>
      </c>
      <c r="C157" s="228" t="s">
        <v>230</v>
      </c>
      <c r="D157" s="221" t="s">
        <v>18</v>
      </c>
      <c r="E157" s="212">
        <v>45891</v>
      </c>
      <c r="F157" s="212">
        <v>45897</v>
      </c>
      <c r="G157" s="213" t="s">
        <v>582</v>
      </c>
      <c r="H157" s="214">
        <v>45.697022000000004</v>
      </c>
      <c r="I157" s="229">
        <v>4.2575184245048003</v>
      </c>
      <c r="J157" s="213" t="s">
        <v>583</v>
      </c>
      <c r="K157" s="230" t="s">
        <v>126</v>
      </c>
      <c r="L157" s="238"/>
    </row>
    <row r="158" spans="1:12" s="237" customFormat="1" x14ac:dyDescent="0.25">
      <c r="A158" s="221">
        <f t="shared" si="3"/>
        <v>154</v>
      </c>
      <c r="B158" s="233">
        <v>42</v>
      </c>
      <c r="C158" s="228" t="s">
        <v>175</v>
      </c>
      <c r="D158" s="221" t="s">
        <v>18</v>
      </c>
      <c r="E158" s="234">
        <v>45892</v>
      </c>
      <c r="F158" s="234">
        <v>45898</v>
      </c>
      <c r="G158" s="213" t="s">
        <v>597</v>
      </c>
      <c r="H158" s="214">
        <v>45.697022000000004</v>
      </c>
      <c r="I158" s="229">
        <v>4.2575184245048003</v>
      </c>
      <c r="J158" s="213" t="s">
        <v>599</v>
      </c>
      <c r="K158" s="230" t="s">
        <v>126</v>
      </c>
      <c r="L158" s="236"/>
    </row>
    <row r="159" spans="1:12" s="237" customFormat="1" x14ac:dyDescent="0.25">
      <c r="A159" s="221">
        <f t="shared" si="3"/>
        <v>155</v>
      </c>
      <c r="B159" s="233">
        <v>43</v>
      </c>
      <c r="C159" s="228" t="s">
        <v>307</v>
      </c>
      <c r="D159" s="221" t="s">
        <v>48</v>
      </c>
      <c r="E159" s="234">
        <v>45892</v>
      </c>
      <c r="F159" s="234">
        <v>45899</v>
      </c>
      <c r="G159" s="213" t="s">
        <v>598</v>
      </c>
      <c r="H159" s="214">
        <v>43.804423999999997</v>
      </c>
      <c r="I159" s="229">
        <v>4.0811880970015997</v>
      </c>
      <c r="J159" s="213" t="s">
        <v>555</v>
      </c>
      <c r="K159" s="230" t="s">
        <v>126</v>
      </c>
      <c r="L159" s="236"/>
    </row>
    <row r="160" spans="1:12" s="237" customFormat="1" x14ac:dyDescent="0.25">
      <c r="A160" s="221">
        <f t="shared" si="3"/>
        <v>156</v>
      </c>
      <c r="B160" s="233">
        <v>44</v>
      </c>
      <c r="C160" s="228" t="s">
        <v>213</v>
      </c>
      <c r="D160" s="221" t="s">
        <v>58</v>
      </c>
      <c r="E160" s="234">
        <v>45891</v>
      </c>
      <c r="F160" s="234">
        <v>45900</v>
      </c>
      <c r="G160" s="213" t="s">
        <v>589</v>
      </c>
      <c r="H160" s="214">
        <v>35.601761999999994</v>
      </c>
      <c r="I160" s="229">
        <v>3.3169592027207995</v>
      </c>
      <c r="J160" s="213" t="s">
        <v>566</v>
      </c>
      <c r="K160" s="230" t="s">
        <v>126</v>
      </c>
      <c r="L160" s="236"/>
    </row>
    <row r="161" spans="1:12" s="223" customFormat="1" x14ac:dyDescent="0.25">
      <c r="A161" s="221">
        <f t="shared" si="3"/>
        <v>157</v>
      </c>
      <c r="B161" s="221">
        <v>1</v>
      </c>
      <c r="C161" s="228" t="s">
        <v>393</v>
      </c>
      <c r="D161" s="221" t="s">
        <v>171</v>
      </c>
      <c r="E161" s="212">
        <v>45891</v>
      </c>
      <c r="F161" s="212">
        <v>45901</v>
      </c>
      <c r="G161" s="213" t="s">
        <v>592</v>
      </c>
      <c r="H161" s="214">
        <v>70.788264999999996</v>
      </c>
      <c r="I161" s="229">
        <v>6.5952293888259996</v>
      </c>
      <c r="J161" s="213" t="s">
        <v>588</v>
      </c>
      <c r="K161" s="230" t="s">
        <v>126</v>
      </c>
      <c r="L161" s="222"/>
    </row>
    <row r="162" spans="1:12" s="223" customFormat="1" x14ac:dyDescent="0.25">
      <c r="A162" s="221">
        <f t="shared" si="3"/>
        <v>158</v>
      </c>
      <c r="B162" s="221">
        <v>2</v>
      </c>
      <c r="C162" s="228" t="s">
        <v>402</v>
      </c>
      <c r="D162" s="221" t="s">
        <v>48</v>
      </c>
      <c r="E162" s="212">
        <v>45883</v>
      </c>
      <c r="F162" s="212">
        <v>45902</v>
      </c>
      <c r="G162" s="213" t="s">
        <v>608</v>
      </c>
      <c r="H162" s="214">
        <v>43.804423999999997</v>
      </c>
      <c r="I162" s="229">
        <v>4.0811880970015997</v>
      </c>
      <c r="J162" s="213" t="s">
        <v>558</v>
      </c>
      <c r="K162" s="230" t="s">
        <v>126</v>
      </c>
      <c r="L162" s="222"/>
    </row>
    <row r="163" spans="1:12" s="223" customFormat="1" x14ac:dyDescent="0.25">
      <c r="A163" s="221">
        <f t="shared" si="3"/>
        <v>159</v>
      </c>
      <c r="B163" s="221">
        <v>3</v>
      </c>
      <c r="C163" s="228" t="s">
        <v>237</v>
      </c>
      <c r="D163" s="221" t="s">
        <v>48</v>
      </c>
      <c r="E163" s="212">
        <v>45892</v>
      </c>
      <c r="F163" s="212">
        <v>45902</v>
      </c>
      <c r="G163" s="213" t="s">
        <v>595</v>
      </c>
      <c r="H163" s="214">
        <v>43.804423999999997</v>
      </c>
      <c r="I163" s="229">
        <v>4.0811880970015997</v>
      </c>
      <c r="J163" s="213" t="s">
        <v>562</v>
      </c>
      <c r="K163" s="230" t="s">
        <v>126</v>
      </c>
      <c r="L163" s="222"/>
    </row>
    <row r="164" spans="1:12" s="223" customFormat="1" x14ac:dyDescent="0.25">
      <c r="A164" s="221">
        <f t="shared" si="3"/>
        <v>160</v>
      </c>
      <c r="B164" s="240">
        <v>4</v>
      </c>
      <c r="C164" s="241" t="s">
        <v>481</v>
      </c>
      <c r="D164" s="240" t="s">
        <v>2</v>
      </c>
      <c r="E164" s="242">
        <v>45897</v>
      </c>
      <c r="F164" s="212">
        <v>45902</v>
      </c>
      <c r="G164" s="213" t="s">
        <v>602</v>
      </c>
      <c r="H164" s="243">
        <v>37.931087999999995</v>
      </c>
      <c r="I164" s="244">
        <v>3.5339787792191997</v>
      </c>
      <c r="J164" s="225" t="s">
        <v>603</v>
      </c>
      <c r="K164" s="230" t="s">
        <v>126</v>
      </c>
      <c r="L164" s="245"/>
    </row>
    <row r="165" spans="1:12" s="223" customFormat="1" x14ac:dyDescent="0.25">
      <c r="A165" s="221">
        <f t="shared" si="3"/>
        <v>161</v>
      </c>
      <c r="B165" s="221">
        <v>5</v>
      </c>
      <c r="C165" s="228" t="s">
        <v>380</v>
      </c>
      <c r="D165" s="221" t="s">
        <v>58</v>
      </c>
      <c r="E165" s="212">
        <v>45892</v>
      </c>
      <c r="F165" s="212">
        <v>45902</v>
      </c>
      <c r="G165" s="213" t="s">
        <v>586</v>
      </c>
      <c r="H165" s="214">
        <v>35.601761999999994</v>
      </c>
      <c r="I165" s="229">
        <v>3.3169592027207995</v>
      </c>
      <c r="J165" s="213" t="s">
        <v>587</v>
      </c>
      <c r="K165" s="230" t="s">
        <v>126</v>
      </c>
      <c r="L165" s="222"/>
    </row>
    <row r="166" spans="1:12" s="223" customFormat="1" x14ac:dyDescent="0.25">
      <c r="A166" s="221">
        <f t="shared" si="3"/>
        <v>162</v>
      </c>
      <c r="B166" s="221">
        <v>6</v>
      </c>
      <c r="C166" s="228" t="s">
        <v>214</v>
      </c>
      <c r="D166" s="221" t="s">
        <v>48</v>
      </c>
      <c r="E166" s="212">
        <v>45892</v>
      </c>
      <c r="F166" s="212">
        <v>45903</v>
      </c>
      <c r="G166" s="213" t="s">
        <v>585</v>
      </c>
      <c r="H166" s="214">
        <v>43.804423999999997</v>
      </c>
      <c r="I166" s="229">
        <v>4.0811880970015997</v>
      </c>
      <c r="J166" s="213" t="s">
        <v>606</v>
      </c>
      <c r="K166" s="230" t="s">
        <v>126</v>
      </c>
      <c r="L166" s="222"/>
    </row>
    <row r="167" spans="1:12" s="223" customFormat="1" x14ac:dyDescent="0.25">
      <c r="A167" s="221">
        <f t="shared" si="3"/>
        <v>163</v>
      </c>
      <c r="B167" s="221">
        <v>7</v>
      </c>
      <c r="C167" s="228" t="s">
        <v>218</v>
      </c>
      <c r="D167" s="221" t="s">
        <v>71</v>
      </c>
      <c r="E167" s="212">
        <v>45892</v>
      </c>
      <c r="F167" s="212">
        <v>45903</v>
      </c>
      <c r="G167" s="213" t="s">
        <v>580</v>
      </c>
      <c r="H167" s="214">
        <v>37.138323999999997</v>
      </c>
      <c r="I167" s="229">
        <v>3.4601182257615997</v>
      </c>
      <c r="J167" s="213" t="s">
        <v>584</v>
      </c>
      <c r="K167" s="230" t="s">
        <v>126</v>
      </c>
      <c r="L167" s="222"/>
    </row>
    <row r="168" spans="1:12" s="223" customFormat="1" x14ac:dyDescent="0.25">
      <c r="A168" s="221">
        <f t="shared" si="3"/>
        <v>164</v>
      </c>
      <c r="B168" s="240">
        <v>8</v>
      </c>
      <c r="C168" s="241" t="s">
        <v>469</v>
      </c>
      <c r="D168" s="240" t="s">
        <v>2</v>
      </c>
      <c r="E168" s="242">
        <v>45894</v>
      </c>
      <c r="F168" s="212">
        <v>45903</v>
      </c>
      <c r="G168" s="225" t="s">
        <v>609</v>
      </c>
      <c r="H168" s="243">
        <v>37.931087999999995</v>
      </c>
      <c r="I168" s="244">
        <v>3.5339787792191997</v>
      </c>
      <c r="J168" s="225" t="s">
        <v>591</v>
      </c>
      <c r="K168" s="230" t="s">
        <v>126</v>
      </c>
      <c r="L168" s="245"/>
    </row>
    <row r="169" spans="1:12" s="223" customFormat="1" x14ac:dyDescent="0.25">
      <c r="A169" s="221">
        <f t="shared" si="3"/>
        <v>165</v>
      </c>
      <c r="B169" s="221">
        <v>9</v>
      </c>
      <c r="C169" s="228" t="s">
        <v>39</v>
      </c>
      <c r="D169" s="221" t="s">
        <v>2</v>
      </c>
      <c r="E169" s="212">
        <v>45900</v>
      </c>
      <c r="F169" s="212">
        <v>45904</v>
      </c>
      <c r="G169" s="213" t="s">
        <v>598</v>
      </c>
      <c r="H169" s="214">
        <v>37.931087999999995</v>
      </c>
      <c r="I169" s="229">
        <v>3.5339787792191997</v>
      </c>
      <c r="J169" s="213" t="s">
        <v>555</v>
      </c>
      <c r="K169" s="230" t="s">
        <v>126</v>
      </c>
      <c r="L169" s="222"/>
    </row>
    <row r="170" spans="1:12" s="223" customFormat="1" x14ac:dyDescent="0.25">
      <c r="A170" s="221">
        <f t="shared" si="3"/>
        <v>166</v>
      </c>
      <c r="B170" s="240">
        <v>10</v>
      </c>
      <c r="C170" s="241" t="s">
        <v>229</v>
      </c>
      <c r="D170" s="240" t="s">
        <v>48</v>
      </c>
      <c r="E170" s="242">
        <v>45898</v>
      </c>
      <c r="F170" s="242">
        <v>45905</v>
      </c>
      <c r="G170" s="213" t="s">
        <v>582</v>
      </c>
      <c r="H170" s="243">
        <v>43.804423999999997</v>
      </c>
      <c r="I170" s="244">
        <v>4.0811880970015997</v>
      </c>
      <c r="J170" s="225" t="s">
        <v>605</v>
      </c>
      <c r="K170" s="230" t="s">
        <v>126</v>
      </c>
      <c r="L170" s="245"/>
    </row>
    <row r="171" spans="1:12" s="223" customFormat="1" x14ac:dyDescent="0.25">
      <c r="A171" s="221">
        <f t="shared" si="3"/>
        <v>167</v>
      </c>
      <c r="B171" s="221">
        <v>11</v>
      </c>
      <c r="C171" s="241" t="s">
        <v>236</v>
      </c>
      <c r="D171" s="240" t="s">
        <v>2</v>
      </c>
      <c r="E171" s="242">
        <v>45898</v>
      </c>
      <c r="F171" s="242">
        <v>45906</v>
      </c>
      <c r="G171" s="213" t="s">
        <v>595</v>
      </c>
      <c r="H171" s="243">
        <v>37.931087999999995</v>
      </c>
      <c r="I171" s="244">
        <v>3.5339787792191997</v>
      </c>
      <c r="J171" s="225" t="s">
        <v>583</v>
      </c>
      <c r="K171" s="230" t="s">
        <v>126</v>
      </c>
      <c r="L171" s="245"/>
    </row>
    <row r="172" spans="1:12" s="223" customFormat="1" x14ac:dyDescent="0.25">
      <c r="A172" s="221">
        <f t="shared" si="3"/>
        <v>168</v>
      </c>
      <c r="B172" s="240">
        <v>12</v>
      </c>
      <c r="C172" s="228" t="s">
        <v>134</v>
      </c>
      <c r="D172" s="240" t="s">
        <v>171</v>
      </c>
      <c r="E172" s="242">
        <v>45899</v>
      </c>
      <c r="F172" s="242">
        <v>45906</v>
      </c>
      <c r="G172" s="213" t="s">
        <v>597</v>
      </c>
      <c r="H172" s="243">
        <v>70.788264999999996</v>
      </c>
      <c r="I172" s="244">
        <v>6.5952293888259996</v>
      </c>
      <c r="J172" s="213" t="s">
        <v>599</v>
      </c>
      <c r="K172" s="230" t="s">
        <v>126</v>
      </c>
      <c r="L172" s="222"/>
    </row>
    <row r="173" spans="1:12" s="223" customFormat="1" x14ac:dyDescent="0.25">
      <c r="A173" s="221">
        <f t="shared" si="3"/>
        <v>169</v>
      </c>
      <c r="B173" s="221">
        <v>13</v>
      </c>
      <c r="C173" s="241" t="s">
        <v>421</v>
      </c>
      <c r="D173" s="240" t="s">
        <v>18</v>
      </c>
      <c r="E173" s="242">
        <v>45898</v>
      </c>
      <c r="F173" s="242">
        <v>45906</v>
      </c>
      <c r="G173" s="213" t="s">
        <v>607</v>
      </c>
      <c r="H173" s="243">
        <v>45.697022000000004</v>
      </c>
      <c r="I173" s="244">
        <v>4.2575184245048003</v>
      </c>
      <c r="J173" s="225" t="s">
        <v>583</v>
      </c>
      <c r="K173" s="230" t="s">
        <v>126</v>
      </c>
      <c r="L173" s="245"/>
    </row>
    <row r="174" spans="1:12" s="223" customFormat="1" x14ac:dyDescent="0.25">
      <c r="A174" s="221">
        <f t="shared" si="3"/>
        <v>170</v>
      </c>
      <c r="B174" s="221">
        <v>14</v>
      </c>
      <c r="C174" s="228" t="s">
        <v>381</v>
      </c>
      <c r="D174" s="221" t="s">
        <v>3</v>
      </c>
      <c r="E174" s="212">
        <v>45903</v>
      </c>
      <c r="F174" s="212">
        <v>45907</v>
      </c>
      <c r="G174" s="213" t="s">
        <v>586</v>
      </c>
      <c r="H174" s="214">
        <v>36.159755999999994</v>
      </c>
      <c r="I174" s="229">
        <v>3.3689466109103994</v>
      </c>
      <c r="J174" s="213" t="s">
        <v>587</v>
      </c>
      <c r="K174" s="230" t="s">
        <v>126</v>
      </c>
      <c r="L174" s="222"/>
    </row>
    <row r="175" spans="1:12" s="223" customFormat="1" x14ac:dyDescent="0.25">
      <c r="A175" s="221">
        <f t="shared" si="3"/>
        <v>171</v>
      </c>
      <c r="B175" s="240">
        <v>15</v>
      </c>
      <c r="C175" s="241" t="s">
        <v>224</v>
      </c>
      <c r="D175" s="240" t="s">
        <v>58</v>
      </c>
      <c r="E175" s="242">
        <v>45898</v>
      </c>
      <c r="F175" s="242">
        <v>45908</v>
      </c>
      <c r="G175" s="213" t="s">
        <v>600</v>
      </c>
      <c r="H175" s="243">
        <v>35.601761999999994</v>
      </c>
      <c r="I175" s="244">
        <v>3.3169592027207995</v>
      </c>
      <c r="J175" s="225" t="s">
        <v>601</v>
      </c>
      <c r="K175" s="230" t="s">
        <v>126</v>
      </c>
      <c r="L175" s="245"/>
    </row>
    <row r="176" spans="1:12" s="223" customFormat="1" x14ac:dyDescent="0.25">
      <c r="A176" s="221">
        <f t="shared" si="3"/>
        <v>172</v>
      </c>
      <c r="B176" s="221">
        <v>16</v>
      </c>
      <c r="C176" s="228" t="s">
        <v>482</v>
      </c>
      <c r="D176" s="221" t="s">
        <v>2</v>
      </c>
      <c r="E176" s="212">
        <v>45903</v>
      </c>
      <c r="F176" s="242">
        <v>45908</v>
      </c>
      <c r="G176" s="213" t="s">
        <v>602</v>
      </c>
      <c r="H176" s="214">
        <v>37.931087999999995</v>
      </c>
      <c r="I176" s="229">
        <v>3.5339787792191997</v>
      </c>
      <c r="J176" s="213" t="s">
        <v>603</v>
      </c>
      <c r="K176" s="230" t="s">
        <v>126</v>
      </c>
      <c r="L176" s="222"/>
    </row>
    <row r="177" spans="1:12" s="223" customFormat="1" x14ac:dyDescent="0.25">
      <c r="A177" s="221">
        <f t="shared" si="3"/>
        <v>173</v>
      </c>
      <c r="B177" s="240">
        <v>17</v>
      </c>
      <c r="C177" s="241" t="s">
        <v>423</v>
      </c>
      <c r="D177" s="240" t="s">
        <v>18</v>
      </c>
      <c r="E177" s="242">
        <v>45894</v>
      </c>
      <c r="F177" s="242">
        <v>45908</v>
      </c>
      <c r="G177" s="213" t="s">
        <v>610</v>
      </c>
      <c r="H177" s="243">
        <v>45.697022000000004</v>
      </c>
      <c r="I177" s="244">
        <v>4.2575184245048003</v>
      </c>
      <c r="J177" s="225" t="s">
        <v>583</v>
      </c>
      <c r="K177" s="230" t="s">
        <v>126</v>
      </c>
      <c r="L177" s="245"/>
    </row>
    <row r="178" spans="1:12" s="223" customFormat="1" x14ac:dyDescent="0.25">
      <c r="A178" s="221">
        <f t="shared" si="3"/>
        <v>174</v>
      </c>
      <c r="B178" s="221">
        <v>18</v>
      </c>
      <c r="C178" s="228" t="s">
        <v>208</v>
      </c>
      <c r="D178" s="240" t="s">
        <v>48</v>
      </c>
      <c r="E178" s="242">
        <v>45898</v>
      </c>
      <c r="F178" s="242">
        <v>45908</v>
      </c>
      <c r="G178" s="213" t="s">
        <v>611</v>
      </c>
      <c r="H178" s="243">
        <v>43.804423999999997</v>
      </c>
      <c r="I178" s="244">
        <v>4.0811880970015997</v>
      </c>
      <c r="J178" s="213" t="s">
        <v>612</v>
      </c>
      <c r="K178" s="230" t="s">
        <v>126</v>
      </c>
      <c r="L178" s="222"/>
    </row>
    <row r="179" spans="1:12" s="223" customFormat="1" x14ac:dyDescent="0.25">
      <c r="A179" s="221">
        <f t="shared" si="3"/>
        <v>175</v>
      </c>
      <c r="B179" s="221">
        <v>19</v>
      </c>
      <c r="C179" s="228" t="s">
        <v>227</v>
      </c>
      <c r="D179" s="221" t="s">
        <v>18</v>
      </c>
      <c r="E179" s="212">
        <v>45902</v>
      </c>
      <c r="F179" s="212">
        <v>45909</v>
      </c>
      <c r="G179" s="213" t="s">
        <v>592</v>
      </c>
      <c r="H179" s="214">
        <v>45.697022000000004</v>
      </c>
      <c r="I179" s="229">
        <v>4.2575184245048003</v>
      </c>
      <c r="J179" s="213" t="s">
        <v>588</v>
      </c>
      <c r="K179" s="230" t="s">
        <v>126</v>
      </c>
      <c r="L179" s="222"/>
    </row>
    <row r="180" spans="1:12" s="223" customFormat="1" x14ac:dyDescent="0.25">
      <c r="A180" s="221">
        <f t="shared" si="3"/>
        <v>176</v>
      </c>
      <c r="B180" s="221">
        <v>20</v>
      </c>
      <c r="C180" s="248" t="s">
        <v>470</v>
      </c>
      <c r="D180" s="221" t="s">
        <v>2</v>
      </c>
      <c r="E180" s="212">
        <v>45904</v>
      </c>
      <c r="F180" s="212">
        <v>45909</v>
      </c>
      <c r="G180" s="213" t="s">
        <v>609</v>
      </c>
      <c r="H180" s="214">
        <v>37.931087999999995</v>
      </c>
      <c r="I180" s="229">
        <v>3.5339787792191997</v>
      </c>
      <c r="J180" s="213" t="s">
        <v>591</v>
      </c>
      <c r="K180" s="230" t="s">
        <v>126</v>
      </c>
      <c r="L180" s="222"/>
    </row>
    <row r="181" spans="1:12" s="223" customFormat="1" x14ac:dyDescent="0.25">
      <c r="A181" s="221">
        <f t="shared" si="3"/>
        <v>177</v>
      </c>
      <c r="B181" s="221">
        <v>21</v>
      </c>
      <c r="C181" s="228" t="s">
        <v>88</v>
      </c>
      <c r="D181" s="221" t="s">
        <v>2</v>
      </c>
      <c r="E181" s="212">
        <v>45905</v>
      </c>
      <c r="F181" s="212">
        <v>45909</v>
      </c>
      <c r="G181" s="213" t="s">
        <v>598</v>
      </c>
      <c r="H181" s="214">
        <v>37.931087999999995</v>
      </c>
      <c r="I181" s="229">
        <v>3.5339787792191997</v>
      </c>
      <c r="J181" s="213" t="s">
        <v>555</v>
      </c>
      <c r="K181" s="230" t="s">
        <v>126</v>
      </c>
      <c r="L181" s="222"/>
    </row>
    <row r="182" spans="1:12" s="223" customFormat="1" x14ac:dyDescent="0.25">
      <c r="A182" s="221">
        <f t="shared" si="3"/>
        <v>178</v>
      </c>
      <c r="B182" s="221">
        <v>22</v>
      </c>
      <c r="C182" s="228" t="s">
        <v>37</v>
      </c>
      <c r="D182" s="221" t="s">
        <v>18</v>
      </c>
      <c r="E182" s="242">
        <v>45894</v>
      </c>
      <c r="F182" s="212">
        <v>45910</v>
      </c>
      <c r="G182" s="213" t="s">
        <v>613</v>
      </c>
      <c r="H182" s="214">
        <v>45.697022000000004</v>
      </c>
      <c r="I182" s="229">
        <v>4.2575184245048003</v>
      </c>
      <c r="J182" s="225" t="s">
        <v>614</v>
      </c>
      <c r="K182" s="230" t="s">
        <v>126</v>
      </c>
      <c r="L182" s="222"/>
    </row>
    <row r="183" spans="1:12" s="223" customFormat="1" x14ac:dyDescent="0.25">
      <c r="A183" s="221">
        <f t="shared" si="3"/>
        <v>179</v>
      </c>
      <c r="B183" s="221">
        <v>23</v>
      </c>
      <c r="C183" s="228" t="s">
        <v>487</v>
      </c>
      <c r="D183" s="221" t="s">
        <v>2</v>
      </c>
      <c r="E183" s="212">
        <v>45903</v>
      </c>
      <c r="F183" s="212">
        <v>45911</v>
      </c>
      <c r="G183" s="213" t="s">
        <v>593</v>
      </c>
      <c r="H183" s="214">
        <v>37.931087999999995</v>
      </c>
      <c r="I183" s="229">
        <v>3.5339787792191997</v>
      </c>
      <c r="J183" s="213" t="s">
        <v>562</v>
      </c>
      <c r="K183" s="230" t="s">
        <v>126</v>
      </c>
      <c r="L183" s="222"/>
    </row>
    <row r="184" spans="1:12" s="223" customFormat="1" x14ac:dyDescent="0.25">
      <c r="A184" s="221">
        <f t="shared" si="3"/>
        <v>180</v>
      </c>
      <c r="B184" s="221">
        <v>24</v>
      </c>
      <c r="C184" s="228" t="s">
        <v>383</v>
      </c>
      <c r="D184" s="221" t="s">
        <v>2</v>
      </c>
      <c r="E184" s="212">
        <v>45908</v>
      </c>
      <c r="F184" s="212">
        <v>45911</v>
      </c>
      <c r="G184" s="213" t="s">
        <v>586</v>
      </c>
      <c r="H184" s="214">
        <v>37.931087999999995</v>
      </c>
      <c r="I184" s="229">
        <v>3.5339787792191997</v>
      </c>
      <c r="J184" s="213" t="s">
        <v>591</v>
      </c>
      <c r="K184" s="230" t="s">
        <v>126</v>
      </c>
      <c r="L184" s="222"/>
    </row>
    <row r="185" spans="1:12" s="223" customFormat="1" x14ac:dyDescent="0.25">
      <c r="A185" s="221">
        <f t="shared" si="3"/>
        <v>181</v>
      </c>
      <c r="B185" s="221">
        <v>25</v>
      </c>
      <c r="C185" s="228" t="s">
        <v>220</v>
      </c>
      <c r="D185" s="221" t="s">
        <v>48</v>
      </c>
      <c r="E185" s="212">
        <v>45906</v>
      </c>
      <c r="F185" s="212">
        <v>45912</v>
      </c>
      <c r="G185" s="213" t="s">
        <v>582</v>
      </c>
      <c r="H185" s="214">
        <v>43.804423999999997</v>
      </c>
      <c r="I185" s="229">
        <v>4.0811880970015997</v>
      </c>
      <c r="J185" s="213" t="s">
        <v>615</v>
      </c>
      <c r="K185" s="230" t="s">
        <v>126</v>
      </c>
      <c r="L185" s="222"/>
    </row>
    <row r="186" spans="1:12" s="223" customFormat="1" x14ac:dyDescent="0.25">
      <c r="A186" s="221">
        <f t="shared" si="3"/>
        <v>182</v>
      </c>
      <c r="B186" s="221">
        <v>26</v>
      </c>
      <c r="C186" s="228" t="s">
        <v>209</v>
      </c>
      <c r="D186" s="221" t="s">
        <v>4</v>
      </c>
      <c r="E186" s="212">
        <v>45909</v>
      </c>
      <c r="F186" s="212">
        <v>45913</v>
      </c>
      <c r="G186" s="213" t="s">
        <v>611</v>
      </c>
      <c r="H186" s="214">
        <v>34.789810000000003</v>
      </c>
      <c r="I186" s="229">
        <v>3.2413109340040003</v>
      </c>
      <c r="J186" s="213" t="s">
        <v>616</v>
      </c>
      <c r="K186" s="230" t="s">
        <v>126</v>
      </c>
      <c r="L186" s="222"/>
    </row>
    <row r="187" spans="1:12" s="223" customFormat="1" x14ac:dyDescent="0.25">
      <c r="A187" s="221">
        <f t="shared" si="3"/>
        <v>183</v>
      </c>
      <c r="B187" s="221">
        <v>27</v>
      </c>
      <c r="C187" s="228" t="s">
        <v>10</v>
      </c>
      <c r="D187" s="221" t="s">
        <v>85</v>
      </c>
      <c r="E187" s="212">
        <v>45904</v>
      </c>
      <c r="F187" s="212">
        <v>45914</v>
      </c>
      <c r="G187" s="213" t="s">
        <v>580</v>
      </c>
      <c r="H187" s="214">
        <v>59.500627999999999</v>
      </c>
      <c r="I187" s="229">
        <v>5.5435783097551994</v>
      </c>
      <c r="J187" s="213" t="s">
        <v>584</v>
      </c>
      <c r="K187" s="230" t="s">
        <v>126</v>
      </c>
      <c r="L187" s="222"/>
    </row>
    <row r="188" spans="1:12" s="223" customFormat="1" x14ac:dyDescent="0.25">
      <c r="A188" s="221">
        <f t="shared" si="3"/>
        <v>184</v>
      </c>
      <c r="B188" s="221">
        <v>28</v>
      </c>
      <c r="C188" s="228" t="s">
        <v>206</v>
      </c>
      <c r="D188" s="221" t="s">
        <v>18</v>
      </c>
      <c r="E188" s="212">
        <v>45909</v>
      </c>
      <c r="F188" s="212">
        <v>45915</v>
      </c>
      <c r="G188" s="213" t="s">
        <v>617</v>
      </c>
      <c r="H188" s="214">
        <v>45.697022000000004</v>
      </c>
      <c r="I188" s="229">
        <v>4.2575184245048003</v>
      </c>
      <c r="J188" s="213" t="s">
        <v>618</v>
      </c>
      <c r="K188" s="230" t="s">
        <v>126</v>
      </c>
      <c r="L188" s="222"/>
    </row>
    <row r="189" spans="1:12" s="223" customFormat="1" x14ac:dyDescent="0.25">
      <c r="A189" s="221">
        <f t="shared" si="3"/>
        <v>185</v>
      </c>
      <c r="B189" s="221">
        <v>29</v>
      </c>
      <c r="C189" s="228" t="s">
        <v>20</v>
      </c>
      <c r="D189" s="221" t="s">
        <v>116</v>
      </c>
      <c r="E189" s="212">
        <v>45907</v>
      </c>
      <c r="F189" s="212">
        <v>45915</v>
      </c>
      <c r="G189" s="213" t="s">
        <v>597</v>
      </c>
      <c r="H189" s="214">
        <v>69.376000000000005</v>
      </c>
      <c r="I189" s="229">
        <v>6.4636509183999999</v>
      </c>
      <c r="J189" s="213" t="s">
        <v>615</v>
      </c>
      <c r="K189" s="230" t="s">
        <v>126</v>
      </c>
      <c r="L189" s="222"/>
    </row>
    <row r="190" spans="1:12" s="223" customFormat="1" x14ac:dyDescent="0.25">
      <c r="A190" s="221">
        <f t="shared" si="3"/>
        <v>186</v>
      </c>
      <c r="B190" s="221">
        <v>30</v>
      </c>
      <c r="C190" s="228" t="s">
        <v>483</v>
      </c>
      <c r="D190" s="221" t="s">
        <v>2</v>
      </c>
      <c r="E190" s="212">
        <v>45909</v>
      </c>
      <c r="F190" s="212">
        <v>45915</v>
      </c>
      <c r="G190" s="213" t="s">
        <v>602</v>
      </c>
      <c r="H190" s="214">
        <v>37.931087999999995</v>
      </c>
      <c r="I190" s="229">
        <v>3.5339787792191997</v>
      </c>
      <c r="J190" s="213" t="s">
        <v>603</v>
      </c>
      <c r="K190" s="230" t="s">
        <v>126</v>
      </c>
      <c r="L190" s="222"/>
    </row>
    <row r="191" spans="1:12" s="223" customFormat="1" x14ac:dyDescent="0.25">
      <c r="A191" s="221">
        <f t="shared" si="3"/>
        <v>187</v>
      </c>
      <c r="B191" s="221">
        <v>31</v>
      </c>
      <c r="C191" s="228" t="s">
        <v>228</v>
      </c>
      <c r="D191" s="221" t="s">
        <v>48</v>
      </c>
      <c r="E191" s="212">
        <v>45910</v>
      </c>
      <c r="F191" s="212">
        <v>45915</v>
      </c>
      <c r="G191" s="213" t="s">
        <v>592</v>
      </c>
      <c r="H191" s="214">
        <v>43.804423999999997</v>
      </c>
      <c r="I191" s="229">
        <v>4.0811880970015997</v>
      </c>
      <c r="J191" s="213" t="s">
        <v>588</v>
      </c>
      <c r="K191" s="230" t="s">
        <v>126</v>
      </c>
      <c r="L191" s="222"/>
    </row>
    <row r="192" spans="1:12" s="223" customFormat="1" x14ac:dyDescent="0.25">
      <c r="A192" s="221">
        <f t="shared" si="3"/>
        <v>188</v>
      </c>
      <c r="B192" s="221">
        <v>32</v>
      </c>
      <c r="C192" s="228" t="s">
        <v>471</v>
      </c>
      <c r="D192" s="221" t="s">
        <v>2</v>
      </c>
      <c r="E192" s="212">
        <v>45910</v>
      </c>
      <c r="F192" s="212">
        <v>45915</v>
      </c>
      <c r="G192" s="213" t="s">
        <v>609</v>
      </c>
      <c r="H192" s="214">
        <v>37.931087999999995</v>
      </c>
      <c r="I192" s="229">
        <v>3.5339787792191997</v>
      </c>
      <c r="J192" s="213" t="s">
        <v>606</v>
      </c>
      <c r="K192" s="230" t="s">
        <v>126</v>
      </c>
      <c r="L192" s="222"/>
    </row>
    <row r="193" spans="1:12" s="223" customFormat="1" x14ac:dyDescent="0.25">
      <c r="A193" s="221">
        <f t="shared" si="3"/>
        <v>189</v>
      </c>
      <c r="B193" s="221">
        <v>33</v>
      </c>
      <c r="C193" s="228" t="s">
        <v>491</v>
      </c>
      <c r="D193" s="221" t="s">
        <v>2</v>
      </c>
      <c r="E193" s="212">
        <v>45907</v>
      </c>
      <c r="F193" s="212">
        <v>45915</v>
      </c>
      <c r="G193" s="213" t="s">
        <v>595</v>
      </c>
      <c r="H193" s="214">
        <v>37.931087999999995</v>
      </c>
      <c r="I193" s="229">
        <v>3.5339787792191997</v>
      </c>
      <c r="J193" s="213" t="s">
        <v>619</v>
      </c>
      <c r="K193" s="230" t="s">
        <v>126</v>
      </c>
      <c r="L193" s="222"/>
    </row>
    <row r="194" spans="1:12" s="223" customFormat="1" x14ac:dyDescent="0.25">
      <c r="A194" s="221">
        <f t="shared" si="3"/>
        <v>190</v>
      </c>
      <c r="B194" s="221">
        <v>34</v>
      </c>
      <c r="C194" s="228" t="s">
        <v>420</v>
      </c>
      <c r="D194" s="221" t="s">
        <v>48</v>
      </c>
      <c r="E194" s="212">
        <v>45907</v>
      </c>
      <c r="F194" s="212">
        <v>45916</v>
      </c>
      <c r="G194" s="213" t="s">
        <v>607</v>
      </c>
      <c r="H194" s="214">
        <v>43.804423999999997</v>
      </c>
      <c r="I194" s="229">
        <v>4.0811880970015997</v>
      </c>
      <c r="J194" s="213" t="s">
        <v>583</v>
      </c>
      <c r="K194" s="230" t="s">
        <v>126</v>
      </c>
      <c r="L194" s="222"/>
    </row>
    <row r="195" spans="1:12" s="223" customFormat="1" x14ac:dyDescent="0.25">
      <c r="A195" s="221">
        <f t="shared" ref="A195:A244" si="4">A194+1</f>
        <v>191</v>
      </c>
      <c r="B195" s="221">
        <v>35</v>
      </c>
      <c r="C195" s="228" t="s">
        <v>216</v>
      </c>
      <c r="D195" s="221" t="s">
        <v>3</v>
      </c>
      <c r="E195" s="212">
        <v>45910</v>
      </c>
      <c r="F195" s="212">
        <v>45916</v>
      </c>
      <c r="G195" s="213" t="s">
        <v>598</v>
      </c>
      <c r="H195" s="214">
        <v>36.159755999999994</v>
      </c>
      <c r="I195" s="229">
        <v>3.3689466109103994</v>
      </c>
      <c r="J195" s="213" t="s">
        <v>555</v>
      </c>
      <c r="K195" s="230" t="s">
        <v>126</v>
      </c>
      <c r="L195" s="222"/>
    </row>
    <row r="196" spans="1:12" s="223" customFormat="1" x14ac:dyDescent="0.25">
      <c r="A196" s="221">
        <f t="shared" si="4"/>
        <v>192</v>
      </c>
      <c r="B196" s="221">
        <v>36</v>
      </c>
      <c r="C196" s="228" t="s">
        <v>215</v>
      </c>
      <c r="D196" s="221" t="s">
        <v>18</v>
      </c>
      <c r="E196" s="212">
        <v>45904</v>
      </c>
      <c r="F196" s="212">
        <v>45918</v>
      </c>
      <c r="G196" s="213" t="s">
        <v>585</v>
      </c>
      <c r="H196" s="214">
        <v>45.697022000000004</v>
      </c>
      <c r="I196" s="229">
        <v>4.2575184245048003</v>
      </c>
      <c r="J196" s="213" t="s">
        <v>566</v>
      </c>
      <c r="K196" s="230" t="s">
        <v>126</v>
      </c>
      <c r="L196" s="222"/>
    </row>
    <row r="197" spans="1:12" s="223" customFormat="1" x14ac:dyDescent="0.25">
      <c r="A197" s="221">
        <f t="shared" si="4"/>
        <v>193</v>
      </c>
      <c r="B197" s="221">
        <v>37</v>
      </c>
      <c r="C197" s="228" t="s">
        <v>424</v>
      </c>
      <c r="D197" s="221" t="s">
        <v>18</v>
      </c>
      <c r="E197" s="212">
        <v>45909</v>
      </c>
      <c r="F197" s="212">
        <v>45918</v>
      </c>
      <c r="G197" s="213" t="s">
        <v>610</v>
      </c>
      <c r="H197" s="214">
        <v>45.697022000000004</v>
      </c>
      <c r="I197" s="229">
        <v>4.2575184245048003</v>
      </c>
      <c r="J197" s="213" t="s">
        <v>583</v>
      </c>
      <c r="K197" s="230" t="s">
        <v>126</v>
      </c>
      <c r="L197" s="222"/>
    </row>
    <row r="198" spans="1:12" s="223" customFormat="1" x14ac:dyDescent="0.25">
      <c r="A198" s="221">
        <f t="shared" si="4"/>
        <v>194</v>
      </c>
      <c r="B198" s="221">
        <v>38</v>
      </c>
      <c r="C198" s="228" t="s">
        <v>385</v>
      </c>
      <c r="D198" s="221" t="s">
        <v>18</v>
      </c>
      <c r="E198" s="212">
        <v>45914</v>
      </c>
      <c r="F198" s="212">
        <v>45919</v>
      </c>
      <c r="G198" s="213" t="s">
        <v>586</v>
      </c>
      <c r="H198" s="214">
        <v>45.697022000000004</v>
      </c>
      <c r="I198" s="229">
        <v>4.2575184245048003</v>
      </c>
      <c r="J198" s="213" t="s">
        <v>606</v>
      </c>
      <c r="K198" s="230" t="s">
        <v>126</v>
      </c>
      <c r="L198" s="222"/>
    </row>
    <row r="199" spans="1:12" s="223" customFormat="1" x14ac:dyDescent="0.25">
      <c r="A199" s="221">
        <f t="shared" si="4"/>
        <v>195</v>
      </c>
      <c r="B199" s="221">
        <v>39</v>
      </c>
      <c r="C199" s="228" t="s">
        <v>472</v>
      </c>
      <c r="D199" s="221" t="s">
        <v>3</v>
      </c>
      <c r="E199" s="212">
        <v>45916</v>
      </c>
      <c r="F199" s="212">
        <v>45919</v>
      </c>
      <c r="G199" s="213" t="s">
        <v>609</v>
      </c>
      <c r="H199" s="214">
        <v>36.159755999999994</v>
      </c>
      <c r="I199" s="229">
        <v>3.3689466109103994</v>
      </c>
      <c r="J199" s="213" t="s">
        <v>606</v>
      </c>
      <c r="K199" s="230" t="s">
        <v>126</v>
      </c>
      <c r="L199" s="222"/>
    </row>
    <row r="200" spans="1:12" s="223" customFormat="1" x14ac:dyDescent="0.25">
      <c r="A200" s="221">
        <f t="shared" si="4"/>
        <v>196</v>
      </c>
      <c r="B200" s="221">
        <v>40</v>
      </c>
      <c r="C200" s="228" t="s">
        <v>488</v>
      </c>
      <c r="D200" s="221" t="s">
        <v>2</v>
      </c>
      <c r="E200" s="212">
        <v>45912</v>
      </c>
      <c r="F200" s="212">
        <v>45919</v>
      </c>
      <c r="G200" s="213" t="s">
        <v>593</v>
      </c>
      <c r="H200" s="214">
        <v>37.931087999999995</v>
      </c>
      <c r="I200" s="229">
        <v>3.5339787792191997</v>
      </c>
      <c r="J200" s="213" t="s">
        <v>562</v>
      </c>
      <c r="K200" s="230" t="s">
        <v>126</v>
      </c>
      <c r="L200" s="222"/>
    </row>
    <row r="201" spans="1:12" s="223" customFormat="1" x14ac:dyDescent="0.25">
      <c r="A201" s="221">
        <f t="shared" si="4"/>
        <v>197</v>
      </c>
      <c r="B201" s="221">
        <v>41</v>
      </c>
      <c r="C201" s="228" t="s">
        <v>374</v>
      </c>
      <c r="D201" s="221" t="s">
        <v>108</v>
      </c>
      <c r="E201" s="212">
        <v>45904</v>
      </c>
      <c r="F201" s="212">
        <v>45920</v>
      </c>
      <c r="G201" s="213" t="s">
        <v>620</v>
      </c>
      <c r="H201" s="214">
        <v>66.780901</v>
      </c>
      <c r="I201" s="229">
        <v>6.2218696967283993</v>
      </c>
      <c r="J201" s="213" t="s">
        <v>591</v>
      </c>
      <c r="K201" s="230" t="s">
        <v>126</v>
      </c>
      <c r="L201" s="222"/>
    </row>
    <row r="202" spans="1:12" s="223" customFormat="1" x14ac:dyDescent="0.25">
      <c r="A202" s="221">
        <f t="shared" si="4"/>
        <v>198</v>
      </c>
      <c r="B202" s="221">
        <v>42</v>
      </c>
      <c r="C202" s="228" t="s">
        <v>36</v>
      </c>
      <c r="D202" s="221" t="s">
        <v>108</v>
      </c>
      <c r="E202" s="212">
        <v>45903</v>
      </c>
      <c r="F202" s="212">
        <v>45920</v>
      </c>
      <c r="G202" s="213" t="s">
        <v>608</v>
      </c>
      <c r="H202" s="214">
        <v>66.780901</v>
      </c>
      <c r="I202" s="229">
        <v>6.2218696967283993</v>
      </c>
      <c r="J202" s="213" t="s">
        <v>558</v>
      </c>
      <c r="K202" s="230" t="s">
        <v>126</v>
      </c>
      <c r="L202" s="222"/>
    </row>
    <row r="203" spans="1:12" s="223" customFormat="1" x14ac:dyDescent="0.25">
      <c r="A203" s="221">
        <f t="shared" si="4"/>
        <v>199</v>
      </c>
      <c r="B203" s="221">
        <v>43</v>
      </c>
      <c r="C203" s="228" t="s">
        <v>93</v>
      </c>
      <c r="D203" s="221" t="s">
        <v>2</v>
      </c>
      <c r="E203" s="212">
        <v>45916</v>
      </c>
      <c r="F203" s="212">
        <v>45920</v>
      </c>
      <c r="G203" s="213" t="s">
        <v>597</v>
      </c>
      <c r="H203" s="214">
        <v>37.931087999999995</v>
      </c>
      <c r="I203" s="229">
        <v>3.5339787792191997</v>
      </c>
      <c r="J203" s="213" t="s">
        <v>615</v>
      </c>
      <c r="K203" s="230" t="s">
        <v>126</v>
      </c>
      <c r="L203" s="222"/>
    </row>
    <row r="204" spans="1:12" s="223" customFormat="1" x14ac:dyDescent="0.25">
      <c r="A204" s="221">
        <f t="shared" si="4"/>
        <v>200</v>
      </c>
      <c r="B204" s="221">
        <v>44</v>
      </c>
      <c r="C204" s="228" t="s">
        <v>217</v>
      </c>
      <c r="D204" s="221" t="s">
        <v>3</v>
      </c>
      <c r="E204" s="212">
        <v>45915</v>
      </c>
      <c r="F204" s="212">
        <v>45921</v>
      </c>
      <c r="G204" s="213" t="s">
        <v>580</v>
      </c>
      <c r="H204" s="214">
        <v>36.159755999999994</v>
      </c>
      <c r="I204" s="229">
        <v>3.3689466109103994</v>
      </c>
      <c r="J204" s="213" t="s">
        <v>584</v>
      </c>
      <c r="K204" s="230" t="s">
        <v>126</v>
      </c>
      <c r="L204" s="222"/>
    </row>
    <row r="205" spans="1:12" s="223" customFormat="1" x14ac:dyDescent="0.25">
      <c r="A205" s="221">
        <f t="shared" si="4"/>
        <v>201</v>
      </c>
      <c r="B205" s="221">
        <v>45</v>
      </c>
      <c r="C205" s="228" t="s">
        <v>210</v>
      </c>
      <c r="D205" s="221" t="s">
        <v>2</v>
      </c>
      <c r="E205" s="212">
        <v>45914</v>
      </c>
      <c r="F205" s="212">
        <v>45922</v>
      </c>
      <c r="G205" s="213" t="s">
        <v>611</v>
      </c>
      <c r="H205" s="214">
        <v>37.931087999999995</v>
      </c>
      <c r="I205" s="229">
        <v>3.5339787792191997</v>
      </c>
      <c r="J205" s="213" t="s">
        <v>621</v>
      </c>
      <c r="K205" s="230" t="s">
        <v>126</v>
      </c>
      <c r="L205" s="222"/>
    </row>
    <row r="206" spans="1:12" s="223" customFormat="1" x14ac:dyDescent="0.25">
      <c r="A206" s="221">
        <f t="shared" si="4"/>
        <v>202</v>
      </c>
      <c r="B206" s="221">
        <v>46</v>
      </c>
      <c r="C206" s="228" t="s">
        <v>484</v>
      </c>
      <c r="D206" s="221" t="s">
        <v>2</v>
      </c>
      <c r="E206" s="212">
        <v>45916</v>
      </c>
      <c r="F206" s="212">
        <v>45923</v>
      </c>
      <c r="G206" s="213" t="s">
        <v>602</v>
      </c>
      <c r="H206" s="214">
        <v>37.931087999999995</v>
      </c>
      <c r="I206" s="229">
        <v>3.5339787792191997</v>
      </c>
      <c r="J206" s="249" t="s">
        <v>603</v>
      </c>
      <c r="K206" s="230" t="s">
        <v>126</v>
      </c>
      <c r="L206" s="222"/>
    </row>
    <row r="207" spans="1:12" s="223" customFormat="1" x14ac:dyDescent="0.25">
      <c r="A207" s="221">
        <f t="shared" si="4"/>
        <v>203</v>
      </c>
      <c r="B207" s="221">
        <v>47</v>
      </c>
      <c r="C207" s="228" t="s">
        <v>473</v>
      </c>
      <c r="D207" s="221" t="s">
        <v>3</v>
      </c>
      <c r="E207" s="212">
        <v>45920</v>
      </c>
      <c r="F207" s="212">
        <v>45923</v>
      </c>
      <c r="G207" s="213" t="s">
        <v>609</v>
      </c>
      <c r="H207" s="214">
        <v>36.159755999999994</v>
      </c>
      <c r="I207" s="229">
        <v>3.3689466109103994</v>
      </c>
      <c r="J207" s="249" t="s">
        <v>606</v>
      </c>
      <c r="K207" s="230" t="s">
        <v>126</v>
      </c>
      <c r="L207" s="222"/>
    </row>
    <row r="208" spans="1:12" s="223" customFormat="1" x14ac:dyDescent="0.25">
      <c r="A208" s="221">
        <f t="shared" si="4"/>
        <v>204</v>
      </c>
      <c r="B208" s="221">
        <v>48</v>
      </c>
      <c r="C208" s="228" t="s">
        <v>492</v>
      </c>
      <c r="D208" s="221" t="s">
        <v>3</v>
      </c>
      <c r="E208" s="212">
        <v>45916</v>
      </c>
      <c r="F208" s="212">
        <v>45924</v>
      </c>
      <c r="G208" s="213" t="s">
        <v>595</v>
      </c>
      <c r="H208" s="214">
        <v>36.159755999999994</v>
      </c>
      <c r="I208" s="229">
        <v>3.3689466109103994</v>
      </c>
      <c r="J208" s="250" t="s">
        <v>619</v>
      </c>
      <c r="K208" s="230" t="s">
        <v>126</v>
      </c>
      <c r="L208" s="222"/>
    </row>
    <row r="209" spans="1:12" s="223" customFormat="1" x14ac:dyDescent="0.25">
      <c r="A209" s="221">
        <f t="shared" si="4"/>
        <v>205</v>
      </c>
      <c r="B209" s="221">
        <v>49</v>
      </c>
      <c r="C209" s="228" t="s">
        <v>418</v>
      </c>
      <c r="D209" s="221" t="s">
        <v>113</v>
      </c>
      <c r="E209" s="212">
        <v>45913</v>
      </c>
      <c r="F209" s="212">
        <v>45924</v>
      </c>
      <c r="G209" s="213" t="s">
        <v>582</v>
      </c>
      <c r="H209" s="214">
        <v>57.963171000000003</v>
      </c>
      <c r="I209" s="229">
        <v>5.4003359009964012</v>
      </c>
      <c r="J209" s="250" t="s">
        <v>615</v>
      </c>
      <c r="K209" s="230" t="s">
        <v>126</v>
      </c>
      <c r="L209" s="222"/>
    </row>
    <row r="210" spans="1:12" s="253" customFormat="1" x14ac:dyDescent="0.25">
      <c r="A210" s="221">
        <f t="shared" si="4"/>
        <v>206</v>
      </c>
      <c r="B210" s="251">
        <v>50</v>
      </c>
      <c r="C210" s="228" t="s">
        <v>34</v>
      </c>
      <c r="D210" s="221" t="s">
        <v>98</v>
      </c>
      <c r="E210" s="212">
        <v>45911</v>
      </c>
      <c r="F210" s="212">
        <v>45925</v>
      </c>
      <c r="G210" s="213" t="s">
        <v>617</v>
      </c>
      <c r="H210" s="214">
        <v>55.450851000000007</v>
      </c>
      <c r="I210" s="229">
        <v>5.1662670663084009</v>
      </c>
      <c r="J210" s="250" t="s">
        <v>578</v>
      </c>
      <c r="K210" s="230" t="s">
        <v>126</v>
      </c>
      <c r="L210" s="252" t="s">
        <v>576</v>
      </c>
    </row>
    <row r="211" spans="1:12" s="223" customFormat="1" x14ac:dyDescent="0.25">
      <c r="A211" s="251">
        <f t="shared" si="4"/>
        <v>207</v>
      </c>
      <c r="B211" s="221">
        <v>51</v>
      </c>
      <c r="C211" s="228" t="s">
        <v>221</v>
      </c>
      <c r="D211" s="221" t="s">
        <v>48</v>
      </c>
      <c r="E211" s="212">
        <v>45913</v>
      </c>
      <c r="F211" s="212">
        <v>45925</v>
      </c>
      <c r="G211" s="213" t="s">
        <v>592</v>
      </c>
      <c r="H211" s="214">
        <v>43.804423999999997</v>
      </c>
      <c r="I211" s="229">
        <v>4.0811880970015997</v>
      </c>
      <c r="J211" s="250" t="s">
        <v>588</v>
      </c>
      <c r="K211" s="230" t="s">
        <v>126</v>
      </c>
      <c r="L211" s="222"/>
    </row>
    <row r="212" spans="1:12" s="223" customFormat="1" x14ac:dyDescent="0.25">
      <c r="A212" s="251">
        <f t="shared" si="4"/>
        <v>208</v>
      </c>
      <c r="B212" s="221">
        <v>52</v>
      </c>
      <c r="C212" s="228" t="s">
        <v>419</v>
      </c>
      <c r="D212" s="221" t="s">
        <v>48</v>
      </c>
      <c r="E212" s="212">
        <v>45918</v>
      </c>
      <c r="F212" s="212">
        <v>45925</v>
      </c>
      <c r="G212" s="213" t="s">
        <v>607</v>
      </c>
      <c r="H212" s="214">
        <v>43.804423999999997</v>
      </c>
      <c r="I212" s="229">
        <v>4.0811880970015997</v>
      </c>
      <c r="J212" s="250" t="s">
        <v>622</v>
      </c>
      <c r="K212" s="230" t="s">
        <v>126</v>
      </c>
      <c r="L212" s="222"/>
    </row>
    <row r="213" spans="1:12" s="239" customFormat="1" x14ac:dyDescent="0.25">
      <c r="A213" s="221">
        <f t="shared" si="4"/>
        <v>209</v>
      </c>
      <c r="B213" s="221">
        <v>53</v>
      </c>
      <c r="C213" s="228" t="s">
        <v>75</v>
      </c>
      <c r="D213" s="221" t="s">
        <v>4</v>
      </c>
      <c r="E213" s="212">
        <v>45919</v>
      </c>
      <c r="F213" s="212">
        <v>45925</v>
      </c>
      <c r="G213" s="213" t="s">
        <v>598</v>
      </c>
      <c r="H213" s="214">
        <v>34.789810000000003</v>
      </c>
      <c r="I213" s="229">
        <v>3.2413109340040003</v>
      </c>
      <c r="J213" s="250" t="s">
        <v>555</v>
      </c>
      <c r="K213" s="230" t="s">
        <v>126</v>
      </c>
      <c r="L213" s="238"/>
    </row>
    <row r="214" spans="1:12" s="239" customFormat="1" x14ac:dyDescent="0.25">
      <c r="A214" s="221">
        <f t="shared" si="4"/>
        <v>210</v>
      </c>
      <c r="B214" s="221">
        <v>54</v>
      </c>
      <c r="C214" s="228" t="s">
        <v>94</v>
      </c>
      <c r="D214" s="221" t="s">
        <v>71</v>
      </c>
      <c r="E214" s="212">
        <v>45921</v>
      </c>
      <c r="F214" s="212">
        <v>45925</v>
      </c>
      <c r="G214" s="213" t="s">
        <v>597</v>
      </c>
      <c r="H214" s="214">
        <v>37.138323999999997</v>
      </c>
      <c r="I214" s="229">
        <v>3.4601182257615997</v>
      </c>
      <c r="J214" s="250" t="s">
        <v>599</v>
      </c>
      <c r="K214" s="230" t="s">
        <v>126</v>
      </c>
      <c r="L214" s="238"/>
    </row>
    <row r="215" spans="1:12" s="223" customFormat="1" x14ac:dyDescent="0.25">
      <c r="A215" s="221">
        <f t="shared" si="4"/>
        <v>211</v>
      </c>
      <c r="B215" s="221">
        <v>55</v>
      </c>
      <c r="C215" s="228" t="s">
        <v>137</v>
      </c>
      <c r="D215" s="221" t="s">
        <v>108</v>
      </c>
      <c r="E215" s="212">
        <v>45911</v>
      </c>
      <c r="F215" s="212">
        <v>45926</v>
      </c>
      <c r="G215" s="213" t="s">
        <v>613</v>
      </c>
      <c r="H215" s="214">
        <v>66.780901</v>
      </c>
      <c r="I215" s="229">
        <v>6.2218696967283993</v>
      </c>
      <c r="J215" s="250" t="s">
        <v>614</v>
      </c>
      <c r="K215" s="230" t="s">
        <v>126</v>
      </c>
      <c r="L215" s="222"/>
    </row>
    <row r="216" spans="1:12" s="223" customFormat="1" x14ac:dyDescent="0.25">
      <c r="A216" s="250">
        <f t="shared" si="4"/>
        <v>212</v>
      </c>
      <c r="B216" s="221">
        <v>56</v>
      </c>
      <c r="C216" s="228" t="s">
        <v>489</v>
      </c>
      <c r="D216" s="221" t="s">
        <v>3</v>
      </c>
      <c r="E216" s="212">
        <v>45920</v>
      </c>
      <c r="F216" s="212">
        <v>45927</v>
      </c>
      <c r="G216" s="213" t="s">
        <v>593</v>
      </c>
      <c r="H216" s="214">
        <v>36.159755999999994</v>
      </c>
      <c r="I216" s="229">
        <v>3.3689466109103994</v>
      </c>
      <c r="J216" s="250" t="s">
        <v>562</v>
      </c>
      <c r="K216" s="230" t="s">
        <v>126</v>
      </c>
      <c r="L216" s="247" t="s">
        <v>623</v>
      </c>
    </row>
    <row r="217" spans="1:12" s="223" customFormat="1" x14ac:dyDescent="0.25">
      <c r="A217" s="221">
        <f t="shared" si="4"/>
        <v>213</v>
      </c>
      <c r="B217" s="221">
        <v>57</v>
      </c>
      <c r="C217" s="228" t="s">
        <v>384</v>
      </c>
      <c r="D217" s="221" t="s">
        <v>3</v>
      </c>
      <c r="E217" s="212">
        <v>45924</v>
      </c>
      <c r="F217" s="212">
        <v>45928</v>
      </c>
      <c r="G217" s="213" t="s">
        <v>609</v>
      </c>
      <c r="H217" s="214">
        <v>36.159755999999994</v>
      </c>
      <c r="I217" s="229">
        <v>3.3689466109103994</v>
      </c>
      <c r="J217" s="250" t="s">
        <v>606</v>
      </c>
      <c r="K217" s="230" t="s">
        <v>126</v>
      </c>
      <c r="L217" s="222"/>
    </row>
    <row r="218" spans="1:12" s="223" customFormat="1" x14ac:dyDescent="0.25">
      <c r="A218" s="221">
        <f t="shared" si="4"/>
        <v>214</v>
      </c>
      <c r="B218" s="221">
        <v>58</v>
      </c>
      <c r="C218" s="228" t="s">
        <v>7</v>
      </c>
      <c r="D218" s="221" t="s">
        <v>114</v>
      </c>
      <c r="E218" s="212">
        <v>45920</v>
      </c>
      <c r="F218" s="212">
        <v>45929</v>
      </c>
      <c r="G218" s="213" t="s">
        <v>586</v>
      </c>
      <c r="H218" s="214">
        <v>65.027778999999995</v>
      </c>
      <c r="I218" s="229">
        <v>6.0585341249835993</v>
      </c>
      <c r="J218" s="250" t="s">
        <v>624</v>
      </c>
      <c r="K218" s="230" t="s">
        <v>126</v>
      </c>
      <c r="L218" s="222"/>
    </row>
    <row r="219" spans="1:12" s="223" customFormat="1" x14ac:dyDescent="0.25">
      <c r="A219" s="221">
        <f t="shared" si="4"/>
        <v>215</v>
      </c>
      <c r="B219" s="221">
        <v>59</v>
      </c>
      <c r="C219" s="228" t="s">
        <v>372</v>
      </c>
      <c r="D219" s="221" t="s">
        <v>18</v>
      </c>
      <c r="E219" s="212">
        <v>45921</v>
      </c>
      <c r="F219" s="212">
        <v>45929</v>
      </c>
      <c r="G219" s="213" t="s">
        <v>620</v>
      </c>
      <c r="H219" s="214">
        <v>45.697022000000004</v>
      </c>
      <c r="I219" s="229">
        <v>4.2575184245048003</v>
      </c>
      <c r="J219" s="250" t="s">
        <v>591</v>
      </c>
      <c r="K219" s="230" t="s">
        <v>126</v>
      </c>
      <c r="L219" s="222"/>
    </row>
    <row r="220" spans="1:12" s="223" customFormat="1" x14ac:dyDescent="0.25">
      <c r="A220" s="221">
        <f t="shared" si="4"/>
        <v>216</v>
      </c>
      <c r="B220" s="221">
        <v>60</v>
      </c>
      <c r="C220" s="228" t="s">
        <v>128</v>
      </c>
      <c r="D220" s="221" t="s">
        <v>114</v>
      </c>
      <c r="E220" s="212">
        <v>45919</v>
      </c>
      <c r="F220" s="212">
        <v>45930</v>
      </c>
      <c r="G220" s="213" t="s">
        <v>610</v>
      </c>
      <c r="H220" s="214">
        <v>65.027778999999995</v>
      </c>
      <c r="I220" s="229">
        <v>6.0585341249835993</v>
      </c>
      <c r="J220" s="250" t="s">
        <v>583</v>
      </c>
      <c r="K220" s="230" t="s">
        <v>126</v>
      </c>
      <c r="L220" s="222"/>
    </row>
    <row r="221" spans="1:12" s="223" customFormat="1" x14ac:dyDescent="0.25">
      <c r="A221" s="221">
        <f t="shared" si="4"/>
        <v>217</v>
      </c>
      <c r="B221" s="221">
        <v>61</v>
      </c>
      <c r="C221" s="228" t="s">
        <v>76</v>
      </c>
      <c r="D221" s="221" t="s">
        <v>4</v>
      </c>
      <c r="E221" s="212">
        <v>45926</v>
      </c>
      <c r="F221" s="212">
        <v>45930</v>
      </c>
      <c r="G221" s="213" t="s">
        <v>598</v>
      </c>
      <c r="H221" s="214">
        <v>34.789810000000003</v>
      </c>
      <c r="I221" s="229">
        <v>3.2413109340040003</v>
      </c>
      <c r="J221" s="213" t="s">
        <v>622</v>
      </c>
      <c r="K221" s="230" t="s">
        <v>126</v>
      </c>
      <c r="L221" s="222"/>
    </row>
    <row r="222" spans="1:12" s="223" customFormat="1" x14ac:dyDescent="0.25">
      <c r="A222" s="221">
        <f t="shared" si="4"/>
        <v>218</v>
      </c>
      <c r="B222" s="221">
        <v>62</v>
      </c>
      <c r="C222" s="228" t="s">
        <v>125</v>
      </c>
      <c r="D222" s="221" t="s">
        <v>48</v>
      </c>
      <c r="E222" s="212">
        <v>45926</v>
      </c>
      <c r="F222" s="212">
        <v>45930</v>
      </c>
      <c r="G222" s="213" t="s">
        <v>597</v>
      </c>
      <c r="H222" s="214">
        <v>43.804423999999997</v>
      </c>
      <c r="I222" s="229">
        <v>4.0811880970015997</v>
      </c>
      <c r="J222" s="213" t="s">
        <v>625</v>
      </c>
      <c r="K222" s="230" t="s">
        <v>126</v>
      </c>
      <c r="L222" s="238"/>
    </row>
    <row r="223" spans="1:12" s="223" customFormat="1" x14ac:dyDescent="0.25">
      <c r="A223" s="221">
        <f t="shared" si="4"/>
        <v>219</v>
      </c>
      <c r="B223" s="221">
        <v>63</v>
      </c>
      <c r="C223" s="228" t="s">
        <v>485</v>
      </c>
      <c r="D223" s="221" t="s">
        <v>48</v>
      </c>
      <c r="E223" s="212">
        <v>45924</v>
      </c>
      <c r="F223" s="212">
        <v>45930</v>
      </c>
      <c r="G223" s="213" t="s">
        <v>602</v>
      </c>
      <c r="H223" s="214">
        <v>43.804423999999997</v>
      </c>
      <c r="I223" s="229">
        <v>4.0811880970015997</v>
      </c>
      <c r="J223" s="250" t="s">
        <v>599</v>
      </c>
      <c r="K223" s="230" t="s">
        <v>126</v>
      </c>
      <c r="L223" s="222"/>
    </row>
    <row r="224" spans="1:12" s="223" customFormat="1" x14ac:dyDescent="0.25">
      <c r="A224" s="221">
        <f t="shared" si="4"/>
        <v>220</v>
      </c>
      <c r="B224" s="221">
        <v>64</v>
      </c>
      <c r="C224" s="228" t="s">
        <v>223</v>
      </c>
      <c r="D224" s="221" t="s">
        <v>18</v>
      </c>
      <c r="E224" s="212">
        <v>45909</v>
      </c>
      <c r="F224" s="212">
        <v>45930</v>
      </c>
      <c r="G224" s="213" t="s">
        <v>600</v>
      </c>
      <c r="H224" s="214">
        <v>45.697022000000004</v>
      </c>
      <c r="I224" s="229">
        <v>4.2575184245048003</v>
      </c>
      <c r="J224" s="250" t="s">
        <v>562</v>
      </c>
      <c r="K224" s="230" t="s">
        <v>126</v>
      </c>
      <c r="L224" s="222"/>
    </row>
    <row r="225" spans="1:12" s="223" customFormat="1" x14ac:dyDescent="0.25">
      <c r="A225" s="221">
        <f t="shared" si="4"/>
        <v>221</v>
      </c>
      <c r="B225" s="221">
        <v>65</v>
      </c>
      <c r="C225" s="228" t="s">
        <v>222</v>
      </c>
      <c r="D225" s="221" t="s">
        <v>18</v>
      </c>
      <c r="E225" s="212">
        <v>45926</v>
      </c>
      <c r="F225" s="212">
        <v>45930</v>
      </c>
      <c r="G225" s="213" t="s">
        <v>592</v>
      </c>
      <c r="H225" s="214">
        <v>45.697022000000004</v>
      </c>
      <c r="I225" s="229">
        <v>4.2575184245048003</v>
      </c>
      <c r="J225" s="213" t="s">
        <v>588</v>
      </c>
      <c r="K225" s="230" t="s">
        <v>126</v>
      </c>
      <c r="L225" s="254"/>
    </row>
    <row r="226" spans="1:12" s="223" customFormat="1" x14ac:dyDescent="0.25">
      <c r="A226" s="221">
        <f t="shared" si="4"/>
        <v>222</v>
      </c>
      <c r="B226" s="221">
        <v>1</v>
      </c>
      <c r="C226" s="228" t="s">
        <v>204</v>
      </c>
      <c r="D226" s="221" t="s">
        <v>18</v>
      </c>
      <c r="E226" s="212">
        <v>45924</v>
      </c>
      <c r="F226" s="212">
        <v>45934</v>
      </c>
      <c r="G226" s="213" t="s">
        <v>585</v>
      </c>
      <c r="H226" s="214">
        <v>45.697022000000004</v>
      </c>
      <c r="I226" s="229">
        <v>4.2575184245048003</v>
      </c>
      <c r="J226" s="250" t="s">
        <v>566</v>
      </c>
      <c r="K226" s="230" t="s">
        <v>126</v>
      </c>
      <c r="L226" s="222"/>
    </row>
    <row r="227" spans="1:12" s="223" customFormat="1" x14ac:dyDescent="0.25">
      <c r="A227" s="221">
        <f t="shared" si="4"/>
        <v>223</v>
      </c>
      <c r="B227" s="221">
        <v>2</v>
      </c>
      <c r="C227" s="228" t="s">
        <v>45</v>
      </c>
      <c r="D227" s="221" t="s">
        <v>18</v>
      </c>
      <c r="E227" s="212">
        <v>45924</v>
      </c>
      <c r="F227" s="212">
        <v>45934</v>
      </c>
      <c r="G227" s="213" t="s">
        <v>608</v>
      </c>
      <c r="H227" s="214">
        <v>45.697022000000004</v>
      </c>
      <c r="I227" s="229">
        <v>4.2575184245048003</v>
      </c>
      <c r="J227" s="213" t="s">
        <v>584</v>
      </c>
      <c r="K227" s="230" t="s">
        <v>126</v>
      </c>
      <c r="L227" s="255"/>
    </row>
    <row r="228" spans="1:12" s="223" customFormat="1" x14ac:dyDescent="0.25">
      <c r="A228" s="221">
        <f t="shared" si="4"/>
        <v>224</v>
      </c>
      <c r="B228" s="221">
        <v>3</v>
      </c>
      <c r="C228" s="228" t="s">
        <v>431</v>
      </c>
      <c r="D228" s="221" t="s">
        <v>48</v>
      </c>
      <c r="E228" s="212">
        <v>45926</v>
      </c>
      <c r="F228" s="212">
        <v>45934</v>
      </c>
      <c r="G228" s="213" t="s">
        <v>617</v>
      </c>
      <c r="H228" s="214">
        <v>43.804423999999997</v>
      </c>
      <c r="I228" s="229">
        <v>4.0811880970015997</v>
      </c>
      <c r="J228" s="213" t="s">
        <v>578</v>
      </c>
      <c r="K228" s="230" t="s">
        <v>126</v>
      </c>
      <c r="L228" s="255"/>
    </row>
    <row r="229" spans="1:12" s="223" customFormat="1" x14ac:dyDescent="0.25">
      <c r="A229" s="221">
        <f t="shared" si="4"/>
        <v>225</v>
      </c>
      <c r="B229" s="221">
        <v>4</v>
      </c>
      <c r="C229" s="228" t="s">
        <v>188</v>
      </c>
      <c r="D229" s="221" t="s">
        <v>71</v>
      </c>
      <c r="E229" s="212">
        <v>45927</v>
      </c>
      <c r="F229" s="212">
        <v>45934</v>
      </c>
      <c r="G229" s="213" t="s">
        <v>613</v>
      </c>
      <c r="H229" s="214">
        <v>37.138323999999997</v>
      </c>
      <c r="I229" s="229">
        <v>3.4601182257615997</v>
      </c>
      <c r="J229" s="213" t="s">
        <v>614</v>
      </c>
      <c r="K229" s="230" t="s">
        <v>126</v>
      </c>
      <c r="L229" s="255"/>
    </row>
    <row r="230" spans="1:12" s="223" customFormat="1" x14ac:dyDescent="0.25">
      <c r="A230" s="221">
        <f t="shared" si="4"/>
        <v>226</v>
      </c>
      <c r="B230" s="221">
        <v>5</v>
      </c>
      <c r="C230" s="228" t="s">
        <v>124</v>
      </c>
      <c r="D230" s="221" t="s">
        <v>4</v>
      </c>
      <c r="E230" s="212">
        <v>45931</v>
      </c>
      <c r="F230" s="212">
        <v>45936</v>
      </c>
      <c r="G230" s="213" t="s">
        <v>597</v>
      </c>
      <c r="H230" s="214">
        <v>34.789810000000003</v>
      </c>
      <c r="I230" s="229">
        <v>3.2413109340040003</v>
      </c>
      <c r="J230" s="213" t="s">
        <v>625</v>
      </c>
      <c r="K230" s="230" t="s">
        <v>126</v>
      </c>
      <c r="L230" s="254"/>
    </row>
    <row r="231" spans="1:12" s="223" customFormat="1" x14ac:dyDescent="0.25">
      <c r="A231" s="221">
        <f t="shared" si="4"/>
        <v>227</v>
      </c>
      <c r="B231" s="221">
        <v>6</v>
      </c>
      <c r="C231" s="228" t="s">
        <v>495</v>
      </c>
      <c r="D231" s="221" t="s">
        <v>18</v>
      </c>
      <c r="E231" s="212">
        <v>45926</v>
      </c>
      <c r="F231" s="212">
        <v>45937</v>
      </c>
      <c r="G231" s="213" t="s">
        <v>607</v>
      </c>
      <c r="H231" s="214">
        <v>45.697022000000004</v>
      </c>
      <c r="I231" s="229">
        <v>4.2575184245048003</v>
      </c>
      <c r="J231" s="213" t="s">
        <v>583</v>
      </c>
      <c r="K231" s="230" t="s">
        <v>126</v>
      </c>
      <c r="L231" s="255" t="s">
        <v>626</v>
      </c>
    </row>
    <row r="232" spans="1:12" s="239" customFormat="1" x14ac:dyDescent="0.25">
      <c r="A232" s="221">
        <f t="shared" si="4"/>
        <v>228</v>
      </c>
      <c r="B232" s="221">
        <v>7</v>
      </c>
      <c r="C232" s="228" t="s">
        <v>474</v>
      </c>
      <c r="D232" s="221" t="s">
        <v>108</v>
      </c>
      <c r="E232" s="212">
        <v>45928</v>
      </c>
      <c r="F232" s="212">
        <v>45939</v>
      </c>
      <c r="G232" s="213" t="s">
        <v>609</v>
      </c>
      <c r="H232" s="214">
        <v>66.780901</v>
      </c>
      <c r="I232" s="229">
        <v>6.2218696967283993</v>
      </c>
      <c r="J232" s="213" t="s">
        <v>606</v>
      </c>
      <c r="K232" s="230" t="s">
        <v>126</v>
      </c>
      <c r="L232" s="254"/>
    </row>
    <row r="233" spans="1:12" s="239" customFormat="1" x14ac:dyDescent="0.25">
      <c r="A233" s="221">
        <f t="shared" si="4"/>
        <v>229</v>
      </c>
      <c r="B233" s="221">
        <v>8</v>
      </c>
      <c r="C233" s="228" t="s">
        <v>371</v>
      </c>
      <c r="D233" s="221" t="s">
        <v>2</v>
      </c>
      <c r="E233" s="212">
        <v>45930</v>
      </c>
      <c r="F233" s="212">
        <v>45939</v>
      </c>
      <c r="G233" s="213" t="s">
        <v>620</v>
      </c>
      <c r="H233" s="214">
        <v>37.931087999999995</v>
      </c>
      <c r="I233" s="229">
        <v>3.5339787792191997</v>
      </c>
      <c r="J233" s="213" t="s">
        <v>591</v>
      </c>
      <c r="K233" s="230" t="s">
        <v>126</v>
      </c>
      <c r="L233" s="254"/>
    </row>
    <row r="234" spans="1:12" s="223" customFormat="1" x14ac:dyDescent="0.25">
      <c r="A234" s="221">
        <f t="shared" si="4"/>
        <v>230</v>
      </c>
      <c r="B234" s="221">
        <v>9</v>
      </c>
      <c r="C234" s="228" t="s">
        <v>430</v>
      </c>
      <c r="D234" s="221" t="s">
        <v>2</v>
      </c>
      <c r="E234" s="212">
        <v>45935</v>
      </c>
      <c r="F234" s="212">
        <v>45940</v>
      </c>
      <c r="G234" s="213" t="s">
        <v>617</v>
      </c>
      <c r="H234" s="214">
        <v>37.931087999999995</v>
      </c>
      <c r="I234" s="229">
        <v>3.5339787792191997</v>
      </c>
      <c r="J234" s="213" t="s">
        <v>578</v>
      </c>
      <c r="K234" s="230" t="s">
        <v>126</v>
      </c>
      <c r="L234" s="255" t="s">
        <v>576</v>
      </c>
    </row>
    <row r="235" spans="1:12" s="223" customFormat="1" x14ac:dyDescent="0.25">
      <c r="A235" s="221">
        <f t="shared" si="4"/>
        <v>231</v>
      </c>
      <c r="B235" s="221">
        <v>10</v>
      </c>
      <c r="C235" s="228" t="s">
        <v>490</v>
      </c>
      <c r="D235" s="221" t="s">
        <v>3</v>
      </c>
      <c r="E235" s="212">
        <v>45931</v>
      </c>
      <c r="F235" s="212">
        <v>45940</v>
      </c>
      <c r="G235" s="213" t="s">
        <v>602</v>
      </c>
      <c r="H235" s="214">
        <v>36.159755999999994</v>
      </c>
      <c r="I235" s="229">
        <v>3.3689466109103994</v>
      </c>
      <c r="J235" s="213" t="s">
        <v>627</v>
      </c>
      <c r="K235" s="230" t="s">
        <v>126</v>
      </c>
      <c r="L235" s="255" t="s">
        <v>604</v>
      </c>
    </row>
    <row r="236" spans="1:12" s="223" customFormat="1" x14ac:dyDescent="0.25">
      <c r="A236" s="221">
        <f t="shared" si="4"/>
        <v>232</v>
      </c>
      <c r="B236" s="221">
        <v>11</v>
      </c>
      <c r="C236" s="228" t="s">
        <v>123</v>
      </c>
      <c r="D236" s="221" t="s">
        <v>3</v>
      </c>
      <c r="E236" s="212">
        <v>45937</v>
      </c>
      <c r="F236" s="212">
        <v>45940</v>
      </c>
      <c r="G236" s="213" t="s">
        <v>597</v>
      </c>
      <c r="H236" s="214">
        <v>36.159755999999994</v>
      </c>
      <c r="I236" s="229">
        <v>3.3689466109103994</v>
      </c>
      <c r="J236" s="213" t="s">
        <v>625</v>
      </c>
      <c r="K236" s="230" t="s">
        <v>126</v>
      </c>
      <c r="L236" s="255" t="s">
        <v>568</v>
      </c>
    </row>
    <row r="237" spans="1:12" s="223" customFormat="1" x14ac:dyDescent="0.25">
      <c r="A237" s="221">
        <f t="shared" si="4"/>
        <v>233</v>
      </c>
      <c r="B237" s="221">
        <v>12</v>
      </c>
      <c r="C237" s="228" t="s">
        <v>493</v>
      </c>
      <c r="D237" s="221" t="str">
        <f>IFERROR(VLOOKUP(C237,[80]Foundation!$C$5:$D$551,2,0),"")</f>
        <v>DB1+9</v>
      </c>
      <c r="E237" s="212">
        <v>45925</v>
      </c>
      <c r="F237" s="212">
        <v>45942</v>
      </c>
      <c r="G237" s="213" t="s">
        <v>595</v>
      </c>
      <c r="H237" s="214">
        <v>66.780901</v>
      </c>
      <c r="I237" s="229">
        <v>6.2218696967283993</v>
      </c>
      <c r="J237" s="213" t="s">
        <v>619</v>
      </c>
      <c r="K237" s="230" t="s">
        <v>126</v>
      </c>
      <c r="L237" s="255" t="s">
        <v>628</v>
      </c>
    </row>
    <row r="238" spans="1:12" s="223" customFormat="1" x14ac:dyDescent="0.25">
      <c r="A238" s="221">
        <f t="shared" si="4"/>
        <v>234</v>
      </c>
      <c r="B238" s="221">
        <v>13</v>
      </c>
      <c r="C238" s="228" t="s">
        <v>127</v>
      </c>
      <c r="D238" s="221" t="str">
        <f>IFERROR(VLOOKUP(C238,[80]Foundation!$C$5:$D$551,2,0),"")</f>
        <v>DB2+9</v>
      </c>
      <c r="E238" s="212">
        <v>45925</v>
      </c>
      <c r="F238" s="212">
        <v>45942</v>
      </c>
      <c r="G238" s="213" t="s">
        <v>582</v>
      </c>
      <c r="H238" s="214">
        <v>72.155540000000002</v>
      </c>
      <c r="I238" s="229">
        <v>6.7226162129360008</v>
      </c>
      <c r="J238" s="213" t="s">
        <v>615</v>
      </c>
      <c r="K238" s="230" t="s">
        <v>126</v>
      </c>
      <c r="L238" s="255" t="s">
        <v>572</v>
      </c>
    </row>
    <row r="239" spans="1:12" s="223" customFormat="1" x14ac:dyDescent="0.25">
      <c r="A239" s="221">
        <f t="shared" si="4"/>
        <v>235</v>
      </c>
      <c r="B239" s="221">
        <v>14</v>
      </c>
      <c r="C239" s="228" t="s">
        <v>475</v>
      </c>
      <c r="D239" s="221" t="str">
        <f>IFERROR(VLOOKUP(C239,[80]Foundation!$C$5:$D$551,2,0),"")</f>
        <v>DB1+12</v>
      </c>
      <c r="E239" s="212">
        <v>45930</v>
      </c>
      <c r="F239" s="212">
        <v>45942</v>
      </c>
      <c r="G239" s="213" t="s">
        <v>586</v>
      </c>
      <c r="H239" s="214">
        <v>70.788264999999996</v>
      </c>
      <c r="I239" s="229">
        <v>6.5952293888259996</v>
      </c>
      <c r="J239" s="213" t="s">
        <v>624</v>
      </c>
      <c r="K239" s="230" t="s">
        <v>126</v>
      </c>
      <c r="L239" s="255"/>
    </row>
    <row r="240" spans="1:12" s="223" customFormat="1" x14ac:dyDescent="0.25">
      <c r="A240" s="221">
        <f t="shared" si="4"/>
        <v>236</v>
      </c>
      <c r="B240" s="221">
        <v>15</v>
      </c>
      <c r="C240" s="228" t="s">
        <v>199</v>
      </c>
      <c r="D240" s="221" t="str">
        <f>IFERROR(VLOOKUP(C240,[80]Foundation!$C$5:$D$551,2,0),"")</f>
        <v>DA+6</v>
      </c>
      <c r="E240" s="212">
        <v>45937</v>
      </c>
      <c r="F240" s="212">
        <v>45942</v>
      </c>
      <c r="G240" s="213" t="s">
        <v>592</v>
      </c>
      <c r="H240" s="214">
        <v>43.804423999999997</v>
      </c>
      <c r="I240" s="229">
        <v>4.0811880970015997</v>
      </c>
      <c r="J240" s="213" t="s">
        <v>558</v>
      </c>
      <c r="K240" s="230" t="s">
        <v>126</v>
      </c>
      <c r="L240" s="255" t="s">
        <v>631</v>
      </c>
    </row>
    <row r="241" spans="1:12" s="223" customFormat="1" x14ac:dyDescent="0.25">
      <c r="A241" s="221">
        <f t="shared" si="4"/>
        <v>237</v>
      </c>
      <c r="B241" s="221">
        <v>16</v>
      </c>
      <c r="C241" s="228" t="s">
        <v>122</v>
      </c>
      <c r="D241" s="221" t="str">
        <f>IFERROR(VLOOKUP(C241,[80]Foundation!$C$5:$D$551,2,0),"")</f>
        <v>DA+9</v>
      </c>
      <c r="E241" s="212">
        <v>45941</v>
      </c>
      <c r="F241" s="212">
        <v>45945</v>
      </c>
      <c r="G241" s="213" t="s">
        <v>597</v>
      </c>
      <c r="H241" s="214">
        <v>45.697022000000004</v>
      </c>
      <c r="I241" s="229">
        <v>4.2575184245048003</v>
      </c>
      <c r="J241" s="213" t="s">
        <v>625</v>
      </c>
      <c r="K241" s="230" t="s">
        <v>126</v>
      </c>
      <c r="L241" s="255" t="s">
        <v>568</v>
      </c>
    </row>
    <row r="242" spans="1:12" s="223" customFormat="1" x14ac:dyDescent="0.25">
      <c r="A242" s="221">
        <f t="shared" si="4"/>
        <v>238</v>
      </c>
      <c r="B242" s="221">
        <v>17</v>
      </c>
      <c r="C242" s="228" t="s">
        <v>22</v>
      </c>
      <c r="D242" s="221" t="str">
        <f>IFERROR(VLOOKUP(C242,[80]Foundation!$C$5:$D$551,2,0),"")</f>
        <v>DD60+3</v>
      </c>
      <c r="E242" s="212">
        <v>45931</v>
      </c>
      <c r="F242" s="212">
        <v>45945</v>
      </c>
      <c r="G242" s="213" t="s">
        <v>598</v>
      </c>
      <c r="H242" s="214">
        <v>87.021340000000009</v>
      </c>
      <c r="I242" s="229">
        <v>8.1076390136560015</v>
      </c>
      <c r="J242" s="213" t="s">
        <v>622</v>
      </c>
      <c r="K242" s="230" t="s">
        <v>126</v>
      </c>
      <c r="L242" s="255" t="s">
        <v>569</v>
      </c>
    </row>
    <row r="243" spans="1:12" s="223" customFormat="1" x14ac:dyDescent="0.25">
      <c r="A243" s="221">
        <f t="shared" si="4"/>
        <v>239</v>
      </c>
      <c r="B243" s="221">
        <v>18</v>
      </c>
      <c r="C243" s="228" t="s">
        <v>494</v>
      </c>
      <c r="D243" s="221" t="str">
        <f>IFERROR(VLOOKUP(C243,[80]Foundation!$C$5:$D$551,2,0),"")</f>
        <v>DA+3</v>
      </c>
      <c r="E243" s="212">
        <v>45939</v>
      </c>
      <c r="F243" s="212">
        <v>45946</v>
      </c>
      <c r="G243" s="213" t="s">
        <v>607</v>
      </c>
      <c r="H243" s="214">
        <v>37.931087999999995</v>
      </c>
      <c r="I243" s="229">
        <v>3.5339787792191997</v>
      </c>
      <c r="J243" s="213" t="s">
        <v>634</v>
      </c>
      <c r="K243" s="230" t="s">
        <v>126</v>
      </c>
      <c r="L243" s="255" t="s">
        <v>626</v>
      </c>
    </row>
    <row r="244" spans="1:12" s="223" customFormat="1" x14ac:dyDescent="0.25">
      <c r="A244" s="221">
        <f t="shared" si="4"/>
        <v>240</v>
      </c>
      <c r="B244" s="221">
        <v>19</v>
      </c>
      <c r="C244" s="228" t="s">
        <v>135</v>
      </c>
      <c r="D244" s="221" t="str">
        <f>IFERROR(VLOOKUP(C244,[80]Foundation!$C$5:$D$551,2,0),"")</f>
        <v>DB1+6</v>
      </c>
      <c r="E244" s="212">
        <v>45932</v>
      </c>
      <c r="F244" s="212">
        <v>45947</v>
      </c>
      <c r="G244" s="213" t="s">
        <v>593</v>
      </c>
      <c r="H244" s="214">
        <v>65.027778999999995</v>
      </c>
      <c r="I244" s="229">
        <v>6.0585341249835993</v>
      </c>
      <c r="J244" s="213" t="s">
        <v>562</v>
      </c>
      <c r="K244" s="230" t="s">
        <v>126</v>
      </c>
      <c r="L244" s="255" t="s">
        <v>623</v>
      </c>
    </row>
    <row r="245" spans="1:12" s="223" customFormat="1" x14ac:dyDescent="0.25">
      <c r="A245" s="221">
        <v>241</v>
      </c>
      <c r="B245" s="221">
        <v>20</v>
      </c>
      <c r="C245" s="228" t="s">
        <v>369</v>
      </c>
      <c r="D245" s="221" t="s">
        <v>58</v>
      </c>
      <c r="E245" s="212">
        <v>45940</v>
      </c>
      <c r="F245" s="212">
        <v>45949</v>
      </c>
      <c r="G245" s="213" t="s">
        <v>620</v>
      </c>
      <c r="H245" s="214">
        <v>35.601761999999994</v>
      </c>
      <c r="I245" s="229">
        <v>3.3169592027207995</v>
      </c>
      <c r="J245" s="213" t="s">
        <v>591</v>
      </c>
      <c r="K245" s="230" t="s">
        <v>126</v>
      </c>
      <c r="L245" s="255"/>
    </row>
    <row r="246" spans="1:12" s="223" customFormat="1" x14ac:dyDescent="0.25">
      <c r="A246" s="221">
        <v>242</v>
      </c>
      <c r="B246" s="221">
        <v>21</v>
      </c>
      <c r="C246" s="228" t="s">
        <v>44</v>
      </c>
      <c r="D246" s="221" t="s">
        <v>108</v>
      </c>
      <c r="E246" s="212">
        <v>45935</v>
      </c>
      <c r="F246" s="212">
        <v>45952</v>
      </c>
      <c r="G246" s="213" t="s">
        <v>608</v>
      </c>
      <c r="H246" s="214">
        <v>66.780901</v>
      </c>
      <c r="I246" s="229">
        <v>6.2218696967283993</v>
      </c>
      <c r="J246" s="213" t="s">
        <v>584</v>
      </c>
      <c r="K246" s="230" t="s">
        <v>126</v>
      </c>
      <c r="L246" s="255" t="s">
        <v>633</v>
      </c>
    </row>
    <row r="247" spans="1:12" s="223" customFormat="1" x14ac:dyDescent="0.25">
      <c r="A247" s="221">
        <v>243</v>
      </c>
      <c r="B247" s="221">
        <v>22</v>
      </c>
      <c r="C247" s="228" t="s">
        <v>426</v>
      </c>
      <c r="D247" s="221" t="s">
        <v>98</v>
      </c>
      <c r="E247" s="212">
        <v>45936</v>
      </c>
      <c r="F247" s="212">
        <v>45952</v>
      </c>
      <c r="G247" s="213" t="s">
        <v>585</v>
      </c>
      <c r="H247" s="214">
        <v>55.450851000000007</v>
      </c>
      <c r="I247" s="229">
        <v>5.1662670663084009</v>
      </c>
      <c r="J247" s="213" t="s">
        <v>566</v>
      </c>
      <c r="K247" s="230" t="s">
        <v>126</v>
      </c>
      <c r="L247" s="255" t="s">
        <v>632</v>
      </c>
    </row>
    <row r="248" spans="1:12" s="223" customFormat="1" x14ac:dyDescent="0.25">
      <c r="A248" s="221">
        <v>244</v>
      </c>
      <c r="B248" s="221">
        <v>23</v>
      </c>
      <c r="C248" s="228" t="s">
        <v>205</v>
      </c>
      <c r="D248" s="221" t="s">
        <v>2</v>
      </c>
      <c r="E248" s="212">
        <v>45942</v>
      </c>
      <c r="F248" s="212">
        <v>45952</v>
      </c>
      <c r="G248" s="213" t="s">
        <v>592</v>
      </c>
      <c r="H248" s="214">
        <v>37.931087999999995</v>
      </c>
      <c r="I248" s="229">
        <v>3.5339787792191997</v>
      </c>
      <c r="J248" s="213" t="s">
        <v>558</v>
      </c>
      <c r="K248" s="230" t="s">
        <v>126</v>
      </c>
      <c r="L248" s="255" t="s">
        <v>631</v>
      </c>
    </row>
    <row r="249" spans="1:12" s="223" customFormat="1" x14ac:dyDescent="0.25">
      <c r="A249" s="221">
        <v>245</v>
      </c>
      <c r="B249" s="221">
        <v>24</v>
      </c>
      <c r="C249" s="228" t="s">
        <v>193</v>
      </c>
      <c r="D249" s="221" t="s">
        <v>71</v>
      </c>
      <c r="E249" s="212">
        <v>45946</v>
      </c>
      <c r="F249" s="212">
        <v>45952</v>
      </c>
      <c r="G249" s="213" t="s">
        <v>597</v>
      </c>
      <c r="H249" s="214">
        <v>37.138323999999997</v>
      </c>
      <c r="I249" s="229">
        <v>3.4601182257615997</v>
      </c>
      <c r="J249" s="213" t="s">
        <v>625</v>
      </c>
      <c r="K249" s="230" t="s">
        <v>126</v>
      </c>
      <c r="L249" s="255" t="s">
        <v>568</v>
      </c>
    </row>
    <row r="250" spans="1:12" s="223" customFormat="1" x14ac:dyDescent="0.25">
      <c r="A250" s="221">
        <v>246</v>
      </c>
      <c r="B250" s="221">
        <v>25</v>
      </c>
      <c r="C250" s="228" t="s">
        <v>195</v>
      </c>
      <c r="D250" s="221" t="s">
        <v>4</v>
      </c>
      <c r="E250" s="212">
        <v>45947</v>
      </c>
      <c r="F250" s="212">
        <v>45953</v>
      </c>
      <c r="G250" s="213" t="s">
        <v>607</v>
      </c>
      <c r="H250" s="214">
        <v>34.789810000000003</v>
      </c>
      <c r="I250" s="229">
        <v>3.2413109340040003</v>
      </c>
      <c r="J250" s="213" t="s">
        <v>634</v>
      </c>
      <c r="K250" s="230" t="s">
        <v>126</v>
      </c>
      <c r="L250" s="255" t="s">
        <v>626</v>
      </c>
    </row>
    <row r="251" spans="1:12" s="223" customFormat="1" x14ac:dyDescent="0.25">
      <c r="A251" s="221">
        <v>247</v>
      </c>
      <c r="B251" s="221">
        <v>26</v>
      </c>
      <c r="C251" s="228" t="s">
        <v>33</v>
      </c>
      <c r="D251" s="221" t="s">
        <v>86</v>
      </c>
      <c r="E251" s="212">
        <v>45938</v>
      </c>
      <c r="F251" s="212">
        <v>45955</v>
      </c>
      <c r="G251" s="213" t="s">
        <v>600</v>
      </c>
      <c r="H251" s="214">
        <v>62.443705999999999</v>
      </c>
      <c r="I251" s="229">
        <v>5.8177801780904002</v>
      </c>
      <c r="J251" s="213" t="s">
        <v>558</v>
      </c>
      <c r="K251" s="230" t="s">
        <v>126</v>
      </c>
      <c r="L251" s="255" t="s">
        <v>630</v>
      </c>
    </row>
    <row r="252" spans="1:12" s="223" customFormat="1" x14ac:dyDescent="0.25">
      <c r="A252" s="221">
        <v>248</v>
      </c>
      <c r="B252" s="221">
        <v>27</v>
      </c>
      <c r="C252" s="228" t="s">
        <v>486</v>
      </c>
      <c r="D252" s="221" t="s">
        <v>84</v>
      </c>
      <c r="E252" s="212">
        <v>45941</v>
      </c>
      <c r="F252" s="212">
        <v>45956</v>
      </c>
      <c r="G252" s="213" t="s">
        <v>602</v>
      </c>
      <c r="H252" s="214">
        <v>77.076931999999999</v>
      </c>
      <c r="I252" s="229">
        <v>7.1811344313488004</v>
      </c>
      <c r="J252" s="213" t="s">
        <v>627</v>
      </c>
      <c r="K252" s="230" t="s">
        <v>126</v>
      </c>
      <c r="L252" s="255" t="s">
        <v>604</v>
      </c>
    </row>
    <row r="253" spans="1:12" s="223" customFormat="1" x14ac:dyDescent="0.25">
      <c r="A253" s="221">
        <v>249</v>
      </c>
      <c r="B253" s="221">
        <v>28</v>
      </c>
      <c r="C253" s="228" t="s">
        <v>25</v>
      </c>
      <c r="D253" s="221" t="s">
        <v>110</v>
      </c>
      <c r="E253" s="212">
        <v>45942</v>
      </c>
      <c r="F253" s="212">
        <v>45957</v>
      </c>
      <c r="G253" s="213" t="s">
        <v>613</v>
      </c>
      <c r="H253" s="214">
        <v>72.155540000000002</v>
      </c>
      <c r="I253" s="229">
        <v>6.7226162129360008</v>
      </c>
      <c r="J253" s="213" t="s">
        <v>672</v>
      </c>
      <c r="K253" s="230" t="s">
        <v>126</v>
      </c>
      <c r="L253" s="255"/>
    </row>
    <row r="254" spans="1:12" s="223" customFormat="1" x14ac:dyDescent="0.25">
      <c r="A254" s="221">
        <v>250</v>
      </c>
      <c r="B254" s="221">
        <v>29</v>
      </c>
      <c r="C254" s="228" t="s">
        <v>21</v>
      </c>
      <c r="D254" s="221" t="s">
        <v>109</v>
      </c>
      <c r="E254" s="212">
        <v>45946</v>
      </c>
      <c r="F254" s="212">
        <v>45957</v>
      </c>
      <c r="G254" s="213" t="s">
        <v>598</v>
      </c>
      <c r="H254" s="214">
        <v>87.021340000000009</v>
      </c>
      <c r="I254" s="229">
        <v>8.1076390136560015</v>
      </c>
      <c r="J254" s="213" t="s">
        <v>624</v>
      </c>
      <c r="K254" s="230" t="s">
        <v>126</v>
      </c>
      <c r="L254" s="255" t="s">
        <v>569</v>
      </c>
    </row>
    <row r="255" spans="1:12" s="223" customFormat="1" x14ac:dyDescent="0.25">
      <c r="A255" s="221">
        <v>251</v>
      </c>
      <c r="B255" s="221">
        <v>30</v>
      </c>
      <c r="C255" s="228" t="s">
        <v>179</v>
      </c>
      <c r="D255" s="221" t="s">
        <v>2</v>
      </c>
      <c r="E255" s="212">
        <v>45948</v>
      </c>
      <c r="F255" s="212">
        <v>45958</v>
      </c>
      <c r="G255" s="213" t="s">
        <v>593</v>
      </c>
      <c r="H255" s="214">
        <v>37.931087999999995</v>
      </c>
      <c r="I255" s="229">
        <v>3.5339787792191997</v>
      </c>
      <c r="J255" s="213" t="s">
        <v>673</v>
      </c>
      <c r="K255" s="230" t="s">
        <v>126</v>
      </c>
      <c r="L255" s="255" t="s">
        <v>623</v>
      </c>
    </row>
    <row r="256" spans="1:12" s="223" customFormat="1" x14ac:dyDescent="0.25">
      <c r="A256" s="221">
        <v>252</v>
      </c>
      <c r="B256" s="221">
        <v>31</v>
      </c>
      <c r="C256" s="228" t="s">
        <v>23</v>
      </c>
      <c r="D256" s="221" t="s">
        <v>98</v>
      </c>
      <c r="E256" s="212">
        <v>45950</v>
      </c>
      <c r="F256" s="212">
        <v>45959</v>
      </c>
      <c r="G256" s="213" t="s">
        <v>620</v>
      </c>
      <c r="H256" s="214">
        <v>55.450851000000007</v>
      </c>
      <c r="I256" s="229">
        <v>5.1662670663084009</v>
      </c>
      <c r="J256" s="213" t="s">
        <v>640</v>
      </c>
      <c r="K256" s="230" t="s">
        <v>126</v>
      </c>
      <c r="L256" s="255"/>
    </row>
    <row r="257" spans="1:12" s="223" customFormat="1" x14ac:dyDescent="0.25">
      <c r="A257" s="221">
        <v>253</v>
      </c>
      <c r="B257" s="221">
        <v>32</v>
      </c>
      <c r="C257" s="228" t="s">
        <v>80</v>
      </c>
      <c r="D257" s="221" t="str">
        <f>IFERROR(VLOOKUP(C257,[81]Foundation!$C$5:$D$551,2,0),"")</f>
        <v>DA+0</v>
      </c>
      <c r="E257" s="212">
        <v>45954</v>
      </c>
      <c r="F257" s="212">
        <v>45959</v>
      </c>
      <c r="G257" s="213" t="s">
        <v>607</v>
      </c>
      <c r="H257" s="214">
        <v>36.159755999999994</v>
      </c>
      <c r="I257" s="229">
        <v>3.3689466109103994</v>
      </c>
      <c r="J257" s="213" t="s">
        <v>634</v>
      </c>
      <c r="K257" s="230" t="s">
        <v>126</v>
      </c>
      <c r="L257" s="255" t="s">
        <v>626</v>
      </c>
    </row>
    <row r="258" spans="1:12" s="223" customFormat="1" x14ac:dyDescent="0.25">
      <c r="A258" s="221">
        <f>A257+1</f>
        <v>254</v>
      </c>
      <c r="B258" s="221">
        <v>33</v>
      </c>
      <c r="C258" s="228" t="s">
        <v>68</v>
      </c>
      <c r="D258" s="221" t="s">
        <v>112</v>
      </c>
      <c r="E258" s="212">
        <v>45935</v>
      </c>
      <c r="F258" s="212">
        <v>45960</v>
      </c>
      <c r="G258" s="213" t="s">
        <v>610</v>
      </c>
      <c r="H258" s="214">
        <v>137.04611199999999</v>
      </c>
      <c r="I258" s="229">
        <v>12.768366981260799</v>
      </c>
      <c r="J258" s="213" t="s">
        <v>583</v>
      </c>
      <c r="K258" s="230" t="s">
        <v>126</v>
      </c>
      <c r="L258" s="255" t="s">
        <v>629</v>
      </c>
    </row>
    <row r="259" spans="1:12" s="223" customFormat="1" x14ac:dyDescent="0.25">
      <c r="A259" s="221">
        <f t="shared" ref="A259:A286" si="5">A258+1</f>
        <v>255</v>
      </c>
      <c r="B259" s="221">
        <v>34</v>
      </c>
      <c r="C259" s="228" t="s">
        <v>60</v>
      </c>
      <c r="D259" s="221" t="s">
        <v>58</v>
      </c>
      <c r="E259" s="212">
        <v>45953</v>
      </c>
      <c r="F259" s="212">
        <v>45960</v>
      </c>
      <c r="G259" s="213" t="s">
        <v>592</v>
      </c>
      <c r="H259" s="214">
        <v>35.601761999999994</v>
      </c>
      <c r="I259" s="229">
        <v>3.3169592027207995</v>
      </c>
      <c r="J259" s="213" t="s">
        <v>566</v>
      </c>
      <c r="K259" s="230" t="s">
        <v>126</v>
      </c>
      <c r="L259" s="255" t="s">
        <v>631</v>
      </c>
    </row>
    <row r="260" spans="1:12" s="223" customFormat="1" x14ac:dyDescent="0.25">
      <c r="A260" s="221">
        <f t="shared" si="5"/>
        <v>256</v>
      </c>
      <c r="B260" s="221">
        <v>35</v>
      </c>
      <c r="C260" s="228" t="s">
        <v>180</v>
      </c>
      <c r="D260" s="221" t="s">
        <v>2</v>
      </c>
      <c r="E260" s="212">
        <v>45942</v>
      </c>
      <c r="F260" s="212">
        <v>45961</v>
      </c>
      <c r="G260" s="213" t="s">
        <v>582</v>
      </c>
      <c r="H260" s="214">
        <v>37.931087999999995</v>
      </c>
      <c r="I260" s="229">
        <v>3.5339787792191997</v>
      </c>
      <c r="J260" s="213" t="s">
        <v>615</v>
      </c>
      <c r="K260" s="230" t="s">
        <v>126</v>
      </c>
      <c r="L260" s="255" t="s">
        <v>572</v>
      </c>
    </row>
    <row r="261" spans="1:12" s="223" customFormat="1" x14ac:dyDescent="0.25">
      <c r="A261" s="221">
        <f t="shared" si="5"/>
        <v>257</v>
      </c>
      <c r="B261" s="221">
        <v>36</v>
      </c>
      <c r="C261" s="228" t="s">
        <v>194</v>
      </c>
      <c r="D261" s="221" t="str">
        <f>IFERROR(VLOOKUP(C261,[81]Foundation!$C$5:$D$551,2,0),"")</f>
        <v>DA+0</v>
      </c>
      <c r="E261" s="212">
        <v>45958</v>
      </c>
      <c r="F261" s="212">
        <v>45961</v>
      </c>
      <c r="G261" s="213" t="s">
        <v>598</v>
      </c>
      <c r="H261" s="214">
        <v>36.159755999999994</v>
      </c>
      <c r="I261" s="229">
        <v>3.3689466109103994</v>
      </c>
      <c r="J261" s="213" t="s">
        <v>624</v>
      </c>
      <c r="K261" s="230" t="s">
        <v>126</v>
      </c>
      <c r="L261" s="255" t="s">
        <v>569</v>
      </c>
    </row>
    <row r="262" spans="1:12" s="223" customFormat="1" x14ac:dyDescent="0.25">
      <c r="A262" s="221">
        <f t="shared" si="5"/>
        <v>258</v>
      </c>
      <c r="B262" s="221">
        <v>1</v>
      </c>
      <c r="C262" s="228" t="s">
        <v>77</v>
      </c>
      <c r="D262" s="221" t="str">
        <f>IFERROR(VLOOKUP(C262,[81]Foundation!$C$5:$D$551,2,0),"")</f>
        <v>DA+1.5</v>
      </c>
      <c r="E262" s="212">
        <v>45960</v>
      </c>
      <c r="F262" s="212">
        <v>45966</v>
      </c>
      <c r="G262" s="213" t="s">
        <v>607</v>
      </c>
      <c r="H262" s="214">
        <v>37.138323999999997</v>
      </c>
      <c r="I262" s="229">
        <v>3.4601182257615997</v>
      </c>
      <c r="J262" s="213" t="s">
        <v>634</v>
      </c>
      <c r="K262" s="230" t="s">
        <v>126</v>
      </c>
      <c r="L262" s="222" t="s">
        <v>626</v>
      </c>
    </row>
    <row r="263" spans="1:12" s="237" customFormat="1" x14ac:dyDescent="0.25">
      <c r="A263" s="221">
        <f t="shared" si="5"/>
        <v>259</v>
      </c>
      <c r="B263" s="233">
        <v>2</v>
      </c>
      <c r="C263" s="311" t="s">
        <v>178</v>
      </c>
      <c r="D263" s="221" t="str">
        <f>IFERROR(VLOOKUP(C263,[81]Foundation!$C$5:$D$551,2,0),"")</f>
        <v>DA+3</v>
      </c>
      <c r="E263" s="212">
        <v>45961</v>
      </c>
      <c r="F263" s="212">
        <v>45966</v>
      </c>
      <c r="G263" s="232" t="s">
        <v>610</v>
      </c>
      <c r="H263" s="214">
        <v>37.931087999999995</v>
      </c>
      <c r="I263" s="229">
        <v>3.5339787792191997</v>
      </c>
      <c r="J263" s="213" t="s">
        <v>583</v>
      </c>
      <c r="K263" s="230" t="s">
        <v>126</v>
      </c>
      <c r="L263" s="222" t="s">
        <v>629</v>
      </c>
    </row>
    <row r="264" spans="1:12" x14ac:dyDescent="0.25">
      <c r="A264" s="221">
        <f t="shared" si="5"/>
        <v>260</v>
      </c>
      <c r="B264" s="233">
        <v>3</v>
      </c>
      <c r="C264" s="311" t="s">
        <v>78</v>
      </c>
      <c r="D264" s="221" t="str">
        <f>IFERROR(VLOOKUP(C264,[81]Foundation!$C$5:$D$551,2,0),"")</f>
        <v>DA+3</v>
      </c>
      <c r="E264" s="212">
        <v>45931</v>
      </c>
      <c r="F264" s="212">
        <v>45967</v>
      </c>
      <c r="G264" s="232" t="s">
        <v>598</v>
      </c>
      <c r="H264" s="214">
        <v>37.931087999999995</v>
      </c>
      <c r="I264" s="229">
        <v>3.5339787792191997</v>
      </c>
      <c r="J264" s="312" t="s">
        <v>624</v>
      </c>
      <c r="K264" s="233" t="s">
        <v>126</v>
      </c>
      <c r="L264" s="236" t="s">
        <v>569</v>
      </c>
    </row>
    <row r="265" spans="1:12" s="223" customFormat="1" x14ac:dyDescent="0.25">
      <c r="A265" s="221">
        <f t="shared" si="5"/>
        <v>261</v>
      </c>
      <c r="B265" s="221">
        <v>4</v>
      </c>
      <c r="C265" s="228" t="s">
        <v>28</v>
      </c>
      <c r="D265" s="221" t="s">
        <v>198</v>
      </c>
      <c r="E265" s="212">
        <v>45940</v>
      </c>
      <c r="F265" s="212">
        <v>45968</v>
      </c>
      <c r="G265" s="213" t="s">
        <v>609</v>
      </c>
      <c r="H265" s="214">
        <v>173.560912</v>
      </c>
      <c r="I265" s="229">
        <v>16.170392473580801</v>
      </c>
      <c r="J265" s="213" t="s">
        <v>606</v>
      </c>
      <c r="K265" s="233" t="s">
        <v>126</v>
      </c>
      <c r="L265" s="222"/>
    </row>
    <row r="266" spans="1:12" s="237" customFormat="1" x14ac:dyDescent="0.25">
      <c r="A266" s="221">
        <f t="shared" si="5"/>
        <v>262</v>
      </c>
      <c r="B266" s="233">
        <v>5</v>
      </c>
      <c r="C266" s="311" t="s">
        <v>181</v>
      </c>
      <c r="D266" s="221" t="str">
        <f>IFERROR(VLOOKUP(C266,[81]Foundation!$C$5:$D$551,2,0),"")</f>
        <v>DA+3</v>
      </c>
      <c r="E266" s="212">
        <v>45931</v>
      </c>
      <c r="F266" s="212">
        <v>45968</v>
      </c>
      <c r="G266" s="232" t="s">
        <v>582</v>
      </c>
      <c r="H266" s="214">
        <v>37.931087999999995</v>
      </c>
      <c r="I266" s="229">
        <v>3.5339787792191997</v>
      </c>
      <c r="J266" s="312" t="s">
        <v>615</v>
      </c>
      <c r="K266" s="233" t="s">
        <v>126</v>
      </c>
      <c r="L266" s="236" t="s">
        <v>572</v>
      </c>
    </row>
    <row r="267" spans="1:12" s="223" customFormat="1" x14ac:dyDescent="0.25">
      <c r="A267" s="221">
        <f t="shared" si="5"/>
        <v>263</v>
      </c>
      <c r="B267" s="221">
        <v>6</v>
      </c>
      <c r="C267" s="228" t="s">
        <v>496</v>
      </c>
      <c r="D267" s="221" t="s">
        <v>48</v>
      </c>
      <c r="E267" s="212">
        <v>45942</v>
      </c>
      <c r="F267" s="212">
        <v>45968</v>
      </c>
      <c r="G267" s="213" t="s">
        <v>595</v>
      </c>
      <c r="H267" s="214">
        <v>43.804423999999997</v>
      </c>
      <c r="I267" s="229">
        <v>4.0811880970015997</v>
      </c>
      <c r="J267" s="213" t="s">
        <v>627</v>
      </c>
      <c r="K267" s="233" t="s">
        <v>126</v>
      </c>
      <c r="L267" s="222" t="s">
        <v>628</v>
      </c>
    </row>
    <row r="268" spans="1:12" s="223" customFormat="1" x14ac:dyDescent="0.25">
      <c r="A268" s="221">
        <f t="shared" si="5"/>
        <v>264</v>
      </c>
      <c r="B268" s="221">
        <v>7</v>
      </c>
      <c r="C268" s="228" t="s">
        <v>177</v>
      </c>
      <c r="D268" s="221" t="str">
        <f>IFERROR(VLOOKUP(C268,[81]Foundation!$C$5:$D$551,2,0),"")</f>
        <v>DA+0</v>
      </c>
      <c r="E268" s="212">
        <v>45967</v>
      </c>
      <c r="F268" s="212">
        <v>45973</v>
      </c>
      <c r="G268" s="213" t="s">
        <v>610</v>
      </c>
      <c r="H268" s="214">
        <v>37.931087999999995</v>
      </c>
      <c r="I268" s="229">
        <v>3.5339787792191997</v>
      </c>
      <c r="J268" s="213" t="s">
        <v>583</v>
      </c>
      <c r="K268" s="230" t="s">
        <v>126</v>
      </c>
      <c r="L268" s="222" t="s">
        <v>629</v>
      </c>
    </row>
    <row r="269" spans="1:12" s="223" customFormat="1" x14ac:dyDescent="0.25">
      <c r="A269" s="221">
        <f t="shared" si="5"/>
        <v>265</v>
      </c>
      <c r="B269" s="221">
        <v>8</v>
      </c>
      <c r="C269" s="228" t="s">
        <v>196</v>
      </c>
      <c r="D269" s="221" t="str">
        <f>IFERROR(VLOOKUP(C269,[81]Foundation!$C$5:$D$551,2,0),"")</f>
        <v>DA+0</v>
      </c>
      <c r="E269" s="212">
        <v>45968</v>
      </c>
      <c r="F269" s="212">
        <v>45973</v>
      </c>
      <c r="G269" s="213" t="s">
        <v>598</v>
      </c>
      <c r="H269" s="214">
        <v>37.931087999999995</v>
      </c>
      <c r="I269" s="229">
        <v>3.5339787792191997</v>
      </c>
      <c r="J269" s="213" t="s">
        <v>624</v>
      </c>
      <c r="K269" s="230" t="s">
        <v>126</v>
      </c>
      <c r="L269" s="222" t="s">
        <v>569</v>
      </c>
    </row>
    <row r="270" spans="1:12" s="237" customFormat="1" x14ac:dyDescent="0.25">
      <c r="A270" s="221">
        <f t="shared" si="5"/>
        <v>266</v>
      </c>
      <c r="B270" s="233">
        <v>9</v>
      </c>
      <c r="C270" s="311" t="s">
        <v>32</v>
      </c>
      <c r="D270" s="221" t="str">
        <f>IFERROR(VLOOKUP(C270,[81]Foundation!$C$5:$D$551,2,0),"")</f>
        <v>DC2-3</v>
      </c>
      <c r="E270" s="212">
        <v>45961</v>
      </c>
      <c r="F270" s="212">
        <v>45973</v>
      </c>
      <c r="G270" s="232" t="s">
        <v>592</v>
      </c>
      <c r="H270" s="347">
        <v>64.884298000000001</v>
      </c>
      <c r="I270" s="347">
        <v>6.0451662297831996</v>
      </c>
      <c r="J270" s="213" t="s">
        <v>566</v>
      </c>
      <c r="K270" s="233" t="s">
        <v>126</v>
      </c>
      <c r="L270" s="222" t="s">
        <v>631</v>
      </c>
    </row>
    <row r="271" spans="1:12" s="237" customFormat="1" x14ac:dyDescent="0.25">
      <c r="A271" s="221">
        <f t="shared" si="5"/>
        <v>267</v>
      </c>
      <c r="B271" s="233">
        <v>10</v>
      </c>
      <c r="C271" s="311" t="s">
        <v>81</v>
      </c>
      <c r="D271" s="221" t="str">
        <f>IFERROR(VLOOKUP(C271,[81]Foundation!$C$5:$D$551,2,0),"")</f>
        <v>DA+6</v>
      </c>
      <c r="E271" s="212">
        <v>45967</v>
      </c>
      <c r="F271" s="369">
        <v>45974</v>
      </c>
      <c r="G271" s="232" t="s">
        <v>607</v>
      </c>
      <c r="H271" s="214">
        <v>43.804423999999997</v>
      </c>
      <c r="I271" s="229">
        <v>4.0811880970015997</v>
      </c>
      <c r="J271" s="312" t="s">
        <v>634</v>
      </c>
      <c r="K271" s="233" t="s">
        <v>126</v>
      </c>
      <c r="L271" s="236" t="s">
        <v>626</v>
      </c>
    </row>
    <row r="272" spans="1:12" s="223" customFormat="1" x14ac:dyDescent="0.25">
      <c r="A272" s="221">
        <f t="shared" si="5"/>
        <v>268</v>
      </c>
      <c r="B272" s="221">
        <v>11</v>
      </c>
      <c r="C272" s="228" t="s">
        <v>24</v>
      </c>
      <c r="D272" s="221" t="str">
        <f>IFERROR(VLOOKUP(C272,[81]Foundation!$C$5:$D$551,2,0),"")</f>
        <v>DC2+15</v>
      </c>
      <c r="E272" s="212">
        <v>45958</v>
      </c>
      <c r="F272" s="369">
        <v>45974</v>
      </c>
      <c r="G272" s="213" t="s">
        <v>613</v>
      </c>
      <c r="H272" s="214">
        <v>96.879900000000006</v>
      </c>
      <c r="I272" s="229">
        <v>9.0261452751600011</v>
      </c>
      <c r="J272" s="213" t="s">
        <v>672</v>
      </c>
      <c r="K272" s="230" t="s">
        <v>126</v>
      </c>
      <c r="L272" s="222"/>
    </row>
    <row r="273" spans="1:12" s="223" customFormat="1" x14ac:dyDescent="0.25">
      <c r="A273" s="221">
        <f t="shared" si="5"/>
        <v>269</v>
      </c>
      <c r="B273" s="221">
        <v>12</v>
      </c>
      <c r="C273" s="228" t="s">
        <v>187</v>
      </c>
      <c r="D273" s="221" t="str">
        <f>IFERROR(VLOOKUP(C273,[81]Foundation!$C$5:$D$551,2,0),"")</f>
        <v>DA+0</v>
      </c>
      <c r="E273" s="212">
        <v>45971</v>
      </c>
      <c r="F273" s="212">
        <v>45976</v>
      </c>
      <c r="G273" s="213" t="s">
        <v>582</v>
      </c>
      <c r="H273" s="214">
        <v>37.931087999999995</v>
      </c>
      <c r="I273" s="229">
        <v>3.5339787792191997</v>
      </c>
      <c r="J273" s="213" t="s">
        <v>615</v>
      </c>
      <c r="K273" s="230" t="s">
        <v>126</v>
      </c>
      <c r="L273" s="222" t="s">
        <v>572</v>
      </c>
    </row>
    <row r="274" spans="1:12" s="223" customFormat="1" x14ac:dyDescent="0.25">
      <c r="A274" s="221">
        <f t="shared" si="5"/>
        <v>270</v>
      </c>
      <c r="B274" s="221">
        <v>13</v>
      </c>
      <c r="C274" s="228" t="s">
        <v>59</v>
      </c>
      <c r="D274" s="221" t="str">
        <f>IFERROR(VLOOKUP(C274,[81]Foundation!$C$5:$D$551,2,0),"")</f>
        <v>DA+1.5</v>
      </c>
      <c r="E274" s="212">
        <v>45957</v>
      </c>
      <c r="F274" s="212">
        <v>45976</v>
      </c>
      <c r="G274" s="213" t="s">
        <v>600</v>
      </c>
      <c r="H274" s="214">
        <v>37.138323999999997</v>
      </c>
      <c r="I274" s="229">
        <v>3.4601182257615997</v>
      </c>
      <c r="J274" s="213" t="s">
        <v>642</v>
      </c>
      <c r="K274" s="230" t="s">
        <v>126</v>
      </c>
      <c r="L274" s="222"/>
    </row>
    <row r="275" spans="1:12" s="223" customFormat="1" x14ac:dyDescent="0.25">
      <c r="A275" s="256">
        <f t="shared" si="5"/>
        <v>271</v>
      </c>
      <c r="B275" s="256"/>
      <c r="C275" s="257" t="s">
        <v>26</v>
      </c>
      <c r="D275" s="256" t="s">
        <v>87</v>
      </c>
      <c r="E275" s="258">
        <v>45942</v>
      </c>
      <c r="F275" s="258"/>
      <c r="G275" s="259" t="s">
        <v>586</v>
      </c>
      <c r="H275" s="260">
        <v>124.94995199999998</v>
      </c>
      <c r="I275" s="261">
        <v>11.641387107916797</v>
      </c>
      <c r="J275" s="259" t="s">
        <v>558</v>
      </c>
      <c r="K275" s="262" t="s">
        <v>151</v>
      </c>
      <c r="L275" s="310"/>
    </row>
    <row r="276" spans="1:12" s="223" customFormat="1" x14ac:dyDescent="0.25">
      <c r="A276" s="256">
        <f t="shared" si="5"/>
        <v>272</v>
      </c>
      <c r="B276" s="256"/>
      <c r="C276" s="257" t="s">
        <v>429</v>
      </c>
      <c r="D276" s="256" t="s">
        <v>48</v>
      </c>
      <c r="E276" s="258">
        <v>45953</v>
      </c>
      <c r="F276" s="258"/>
      <c r="G276" s="259" t="s">
        <v>585</v>
      </c>
      <c r="H276" s="260">
        <v>43.804423999999997</v>
      </c>
      <c r="I276" s="261">
        <v>4.0811880970015997</v>
      </c>
      <c r="J276" s="259" t="s">
        <v>558</v>
      </c>
      <c r="K276" s="262" t="s">
        <v>509</v>
      </c>
      <c r="L276" s="310" t="s">
        <v>632</v>
      </c>
    </row>
    <row r="277" spans="1:12" s="223" customFormat="1" x14ac:dyDescent="0.25">
      <c r="A277" s="256">
        <f t="shared" si="5"/>
        <v>273</v>
      </c>
      <c r="B277" s="256"/>
      <c r="C277" s="257" t="s">
        <v>82</v>
      </c>
      <c r="D277" s="256" t="s">
        <v>48</v>
      </c>
      <c r="E277" s="258">
        <v>45953</v>
      </c>
      <c r="F277" s="258"/>
      <c r="G277" s="259" t="s">
        <v>597</v>
      </c>
      <c r="H277" s="260">
        <v>43.804423999999997</v>
      </c>
      <c r="I277" s="261">
        <v>4.0811880970015997</v>
      </c>
      <c r="J277" s="259" t="s">
        <v>622</v>
      </c>
      <c r="K277" s="262" t="s">
        <v>509</v>
      </c>
      <c r="L277" s="310" t="s">
        <v>568</v>
      </c>
    </row>
    <row r="278" spans="1:12" s="223" customFormat="1" x14ac:dyDescent="0.25">
      <c r="A278" s="256">
        <f t="shared" si="5"/>
        <v>274</v>
      </c>
      <c r="B278" s="256"/>
      <c r="C278" s="257" t="s">
        <v>496</v>
      </c>
      <c r="D278" s="256" t="str">
        <f>IFERROR(VLOOKUP(C278,[81]Foundation!$C$5:$D$551,2,0),"")</f>
        <v>DA+6</v>
      </c>
      <c r="E278" s="258">
        <v>45957</v>
      </c>
      <c r="F278" s="258"/>
      <c r="G278" s="259" t="s">
        <v>602</v>
      </c>
      <c r="H278" s="260">
        <v>43.804423999999997</v>
      </c>
      <c r="I278" s="261">
        <v>4.0811880970015997</v>
      </c>
      <c r="J278" s="259" t="s">
        <v>627</v>
      </c>
      <c r="K278" s="262" t="s">
        <v>151</v>
      </c>
      <c r="L278" s="310"/>
    </row>
    <row r="279" spans="1:12" s="223" customFormat="1" x14ac:dyDescent="0.25">
      <c r="A279" s="256">
        <f t="shared" si="5"/>
        <v>275</v>
      </c>
      <c r="B279" s="256"/>
      <c r="C279" s="257" t="s">
        <v>83</v>
      </c>
      <c r="D279" s="256" t="str">
        <f>IFERROR(VLOOKUP(C279,[81]Foundation!$C$5:$D$551,2,0),"")</f>
        <v>DA+0</v>
      </c>
      <c r="E279" s="258">
        <v>45960</v>
      </c>
      <c r="F279" s="258"/>
      <c r="G279" s="259" t="s">
        <v>620</v>
      </c>
      <c r="H279" s="260">
        <v>36.159755999999994</v>
      </c>
      <c r="I279" s="261">
        <v>3.3689466109103994</v>
      </c>
      <c r="J279" s="259" t="s">
        <v>640</v>
      </c>
      <c r="K279" s="262" t="s">
        <v>151</v>
      </c>
      <c r="L279" s="310"/>
    </row>
    <row r="280" spans="1:12" s="223" customFormat="1" x14ac:dyDescent="0.25">
      <c r="A280" s="256">
        <f>A279+1</f>
        <v>276</v>
      </c>
      <c r="B280" s="256"/>
      <c r="C280" s="257" t="s">
        <v>29</v>
      </c>
      <c r="D280" s="256" t="str">
        <f>IFERROR(VLOOKUP(C280,[81]Foundation!$C$5:$D$551,2,0),"")</f>
        <v>DD60+35</v>
      </c>
      <c r="E280" s="258">
        <v>45969</v>
      </c>
      <c r="F280" s="258"/>
      <c r="G280" s="259" t="s">
        <v>609</v>
      </c>
      <c r="H280" s="260">
        <v>173.560912</v>
      </c>
      <c r="I280" s="261">
        <v>16.170392473580801</v>
      </c>
      <c r="J280" s="259" t="s">
        <v>606</v>
      </c>
      <c r="K280" s="262" t="s">
        <v>151</v>
      </c>
      <c r="L280" s="310"/>
    </row>
    <row r="281" spans="1:12" s="223" customFormat="1" x14ac:dyDescent="0.25">
      <c r="A281" s="256">
        <f t="shared" si="5"/>
        <v>277</v>
      </c>
      <c r="B281" s="256"/>
      <c r="C281" s="257" t="s">
        <v>27</v>
      </c>
      <c r="D281" s="256" t="str">
        <f>IFERROR(VLOOKUP(C281,[81]Foundation!$C$5:$D$551,2,0),"")</f>
        <v>DD60+18</v>
      </c>
      <c r="E281" s="258">
        <v>45973</v>
      </c>
      <c r="F281" s="258"/>
      <c r="G281" s="259" t="s">
        <v>595</v>
      </c>
      <c r="H281" s="260">
        <v>43.804423999999997</v>
      </c>
      <c r="I281" s="261">
        <v>4.0811880970015997</v>
      </c>
      <c r="J281" s="259" t="s">
        <v>627</v>
      </c>
      <c r="K281" s="262" t="s">
        <v>151</v>
      </c>
      <c r="L281" s="310" t="s">
        <v>628</v>
      </c>
    </row>
    <row r="282" spans="1:12" x14ac:dyDescent="0.25">
      <c r="A282" s="256">
        <f t="shared" si="5"/>
        <v>278</v>
      </c>
      <c r="B282" s="266"/>
      <c r="C282" s="267" t="s">
        <v>136</v>
      </c>
      <c r="D282" s="256" t="str">
        <f>IFERROR(VLOOKUP(C282,[81]Foundation!$C$5:$D$551,2,0),"")</f>
        <v>DD45+0</v>
      </c>
      <c r="E282" s="258">
        <v>45974</v>
      </c>
      <c r="F282" s="266"/>
      <c r="G282" s="268" t="s">
        <v>610</v>
      </c>
      <c r="H282" s="269">
        <v>73.244547999999995</v>
      </c>
      <c r="I282" s="367">
        <v>6.8240773458832003</v>
      </c>
      <c r="J282" s="268" t="s">
        <v>583</v>
      </c>
      <c r="K282" s="262" t="s">
        <v>151</v>
      </c>
      <c r="L282" s="308" t="s">
        <v>629</v>
      </c>
    </row>
    <row r="283" spans="1:12" x14ac:dyDescent="0.25">
      <c r="A283" s="256">
        <f t="shared" si="5"/>
        <v>279</v>
      </c>
      <c r="B283" s="266"/>
      <c r="C283" s="267" t="s">
        <v>83</v>
      </c>
      <c r="D283" s="256" t="str">
        <f>IFERROR(VLOOKUP(C283,[81]Foundation!$C$5:$D$551,2,0),"")</f>
        <v>DA+0</v>
      </c>
      <c r="E283" s="258">
        <v>45974</v>
      </c>
      <c r="F283" s="266"/>
      <c r="G283" s="268" t="s">
        <v>598</v>
      </c>
      <c r="H283" s="269">
        <v>36.159755999999994</v>
      </c>
      <c r="I283" s="367">
        <v>3.3689466109103994</v>
      </c>
      <c r="J283" s="268" t="s">
        <v>624</v>
      </c>
      <c r="K283" s="262" t="s">
        <v>151</v>
      </c>
      <c r="L283" s="308" t="s">
        <v>569</v>
      </c>
    </row>
    <row r="284" spans="1:12" x14ac:dyDescent="0.25">
      <c r="A284" s="256">
        <f t="shared" si="5"/>
        <v>280</v>
      </c>
      <c r="B284" s="266"/>
      <c r="C284" s="267" t="s">
        <v>63</v>
      </c>
      <c r="D284" s="256" t="str">
        <f>IFERROR(VLOOKUP(C284,[81]Foundation!$C$5:$D$551,2,0),"")</f>
        <v>DA-3</v>
      </c>
      <c r="E284" s="258">
        <v>45974</v>
      </c>
      <c r="F284" s="266"/>
      <c r="G284" s="268" t="s">
        <v>592</v>
      </c>
      <c r="H284" s="269">
        <v>34.789810000000003</v>
      </c>
      <c r="I284" s="367">
        <v>3.2413109340040003</v>
      </c>
      <c r="J284" s="268" t="s">
        <v>566</v>
      </c>
      <c r="K284" s="262" t="s">
        <v>151</v>
      </c>
      <c r="L284" s="308" t="s">
        <v>631</v>
      </c>
    </row>
    <row r="285" spans="1:12" x14ac:dyDescent="0.25">
      <c r="A285" s="256">
        <f t="shared" si="5"/>
        <v>281</v>
      </c>
      <c r="B285" s="266"/>
      <c r="C285" s="267" t="s">
        <v>190</v>
      </c>
      <c r="D285" s="256" t="str">
        <f>IFERROR(VLOOKUP(C285,[81]Foundation!$C$5:$D$551,2,0),"")</f>
        <v>DA-1.5</v>
      </c>
      <c r="E285" s="258">
        <v>45977</v>
      </c>
      <c r="F285" s="266"/>
      <c r="G285" s="268" t="s">
        <v>582</v>
      </c>
      <c r="H285" s="269">
        <v>35.601761999999994</v>
      </c>
      <c r="I285" s="367">
        <v>3.3169592027207995</v>
      </c>
      <c r="J285" s="268" t="s">
        <v>615</v>
      </c>
      <c r="K285" s="262" t="s">
        <v>151</v>
      </c>
      <c r="L285" s="308"/>
    </row>
    <row r="286" spans="1:12" x14ac:dyDescent="0.25">
      <c r="A286" s="256">
        <f t="shared" si="5"/>
        <v>282</v>
      </c>
      <c r="B286" s="266"/>
      <c r="C286" s="267" t="s">
        <v>57</v>
      </c>
      <c r="D286" s="256" t="str">
        <f>IFERROR(VLOOKUP(C286,[81]Foundation!$C$5:$D$551,2,0),"")</f>
        <v>DA+1.5</v>
      </c>
      <c r="E286" s="258">
        <v>45977</v>
      </c>
      <c r="F286" s="266"/>
      <c r="G286" s="268" t="s">
        <v>600</v>
      </c>
      <c r="H286" s="269">
        <v>37.138323999999997</v>
      </c>
      <c r="I286" s="367">
        <v>3.4601182257615997</v>
      </c>
      <c r="J286" s="268" t="s">
        <v>642</v>
      </c>
      <c r="K286" s="262" t="s">
        <v>151</v>
      </c>
      <c r="L286" s="308"/>
    </row>
  </sheetData>
  <mergeCells count="2">
    <mergeCell ref="A1:L1"/>
    <mergeCell ref="A2:L2"/>
  </mergeCells>
  <conditionalFormatting sqref="C196:C204">
    <cfRule type="duplicateValues" dxfId="47" priority="6"/>
    <cfRule type="duplicateValues" dxfId="46" priority="7"/>
    <cfRule type="duplicateValues" dxfId="45" priority="8"/>
    <cfRule type="duplicateValues" dxfId="44" priority="9"/>
    <cfRule type="duplicateValues" dxfId="43" priority="10"/>
    <cfRule type="duplicateValues" dxfId="42" priority="11"/>
    <cfRule type="duplicateValues" dxfId="41" priority="12"/>
  </conditionalFormatting>
  <conditionalFormatting sqref="C237:C244">
    <cfRule type="duplicateValues" dxfId="40" priority="4"/>
  </conditionalFormatting>
  <conditionalFormatting sqref="C282:C1048576 C270:C271 C266 C263:C264 C1:C236">
    <cfRule type="duplicateValues" dxfId="39" priority="1300"/>
  </conditionalFormatting>
  <conditionalFormatting sqref="C278:C281 C272:C274 C261:C262 C257 C268:C269">
    <cfRule type="duplicateValues" dxfId="38" priority="1313"/>
  </conditionalFormatting>
  <conditionalFormatting sqref="C275:C277 C267 C245:C256 C258:C260 C265">
    <cfRule type="duplicateValues" dxfId="8" priority="1319"/>
  </conditionalFormatting>
  <conditionalFormatting sqref="C268:C281">
    <cfRule type="duplicateValues" dxfId="7" priority="1329"/>
  </conditionalFormatting>
  <pageMargins left="0.7" right="0.7" top="0.75" bottom="0.75" header="0.3" footer="0.3"/>
  <ignoredErrors>
    <ignoredError sqref="H3:I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564B-C9A8-4545-B4D3-6ABAC4B680FA}">
  <dimension ref="A1:Q64"/>
  <sheetViews>
    <sheetView showGridLines="0" topLeftCell="A38" workbookViewId="0">
      <selection activeCell="A51" sqref="A51"/>
    </sheetView>
  </sheetViews>
  <sheetFormatPr defaultRowHeight="15" x14ac:dyDescent="0.25"/>
  <cols>
    <col min="1" max="1" width="6.5703125" customWidth="1"/>
    <col min="2" max="2" width="11.85546875" bestFit="1" customWidth="1"/>
    <col min="3" max="3" width="12.7109375" customWidth="1"/>
    <col min="4" max="5" width="13.42578125" bestFit="1" customWidth="1"/>
    <col min="6" max="6" width="15.7109375" customWidth="1"/>
    <col min="7" max="7" width="16" customWidth="1"/>
    <col min="8" max="8" width="13" style="345" customWidth="1"/>
    <col min="9" max="9" width="15.140625" style="345" bestFit="1" customWidth="1"/>
    <col min="10" max="10" width="13.42578125" bestFit="1" customWidth="1"/>
    <col min="11" max="11" width="14.140625" bestFit="1" customWidth="1"/>
    <col min="12" max="12" width="16.7109375" style="345" customWidth="1"/>
    <col min="13" max="13" width="12.85546875" bestFit="1" customWidth="1"/>
    <col min="14" max="14" width="11.5703125" bestFit="1" customWidth="1"/>
    <col min="15" max="15" width="18.5703125" customWidth="1"/>
    <col min="16" max="16" width="10.42578125" bestFit="1" customWidth="1"/>
    <col min="17" max="17" width="60.28515625" bestFit="1" customWidth="1"/>
  </cols>
  <sheetData>
    <row r="1" spans="1:17" ht="15.75" x14ac:dyDescent="0.25">
      <c r="A1" s="360" t="s">
        <v>677</v>
      </c>
      <c r="B1" s="360"/>
      <c r="C1" s="360"/>
      <c r="D1" s="360">
        <v>37</v>
      </c>
      <c r="E1" s="315"/>
      <c r="F1" s="315"/>
      <c r="G1" s="315"/>
      <c r="H1" s="315"/>
      <c r="I1" s="315"/>
      <c r="J1" s="315"/>
      <c r="K1" s="315"/>
      <c r="L1" s="315"/>
      <c r="M1" s="317"/>
    </row>
    <row r="2" spans="1:17" ht="16.5" thickBot="1" x14ac:dyDescent="0.3">
      <c r="A2" s="361" t="s">
        <v>730</v>
      </c>
      <c r="B2" s="361"/>
      <c r="C2" s="361"/>
      <c r="D2" s="360">
        <v>23</v>
      </c>
      <c r="E2" s="316"/>
      <c r="F2" s="316"/>
      <c r="G2" s="318"/>
      <c r="H2" s="319"/>
      <c r="I2" s="319"/>
      <c r="J2" s="318"/>
      <c r="K2" s="316"/>
      <c r="L2" s="319"/>
      <c r="M2" s="318"/>
    </row>
    <row r="3" spans="1:17" ht="45.75" customHeight="1" thickBot="1" x14ac:dyDescent="0.3">
      <c r="A3" s="320" t="s">
        <v>678</v>
      </c>
      <c r="B3" s="321" t="s">
        <v>679</v>
      </c>
      <c r="C3" s="321" t="s">
        <v>680</v>
      </c>
      <c r="D3" s="321" t="s">
        <v>681</v>
      </c>
      <c r="E3" s="322" t="s">
        <v>682</v>
      </c>
      <c r="F3" s="322" t="s">
        <v>732</v>
      </c>
      <c r="G3" s="323" t="s">
        <v>683</v>
      </c>
      <c r="H3" s="322" t="s">
        <v>684</v>
      </c>
      <c r="I3" s="322" t="s">
        <v>685</v>
      </c>
      <c r="J3" s="321" t="s">
        <v>686</v>
      </c>
      <c r="K3" s="322" t="s">
        <v>687</v>
      </c>
      <c r="L3" s="322" t="s">
        <v>688</v>
      </c>
      <c r="M3" s="321" t="s">
        <v>689</v>
      </c>
      <c r="N3" s="321" t="s">
        <v>552</v>
      </c>
      <c r="O3" s="321" t="s">
        <v>690</v>
      </c>
      <c r="P3" s="321" t="s">
        <v>691</v>
      </c>
      <c r="Q3" s="324" t="s">
        <v>1</v>
      </c>
    </row>
    <row r="4" spans="1:17" x14ac:dyDescent="0.25">
      <c r="A4" s="325">
        <v>1</v>
      </c>
      <c r="B4" s="325" t="s">
        <v>67</v>
      </c>
      <c r="C4" s="326" t="s">
        <v>40</v>
      </c>
      <c r="D4" s="353">
        <v>4898.5879999999997</v>
      </c>
      <c r="E4" s="349" t="s">
        <v>694</v>
      </c>
      <c r="F4" s="365">
        <v>13</v>
      </c>
      <c r="G4" s="328" t="s">
        <v>693</v>
      </c>
      <c r="H4" s="329">
        <v>45709</v>
      </c>
      <c r="I4" s="329">
        <v>45714</v>
      </c>
      <c r="J4" s="327">
        <f t="shared" ref="J4:J35" si="0">D4</f>
        <v>4898.5879999999997</v>
      </c>
      <c r="K4" s="329">
        <f>I4+1</f>
        <v>45715</v>
      </c>
      <c r="L4" s="329">
        <v>45720</v>
      </c>
      <c r="M4" s="330">
        <f t="shared" ref="M4:M11" si="1">D4</f>
        <v>4898.5879999999997</v>
      </c>
      <c r="N4" s="331" t="s">
        <v>126</v>
      </c>
      <c r="O4" s="346" t="s">
        <v>696</v>
      </c>
      <c r="P4" s="325"/>
      <c r="Q4" s="325"/>
    </row>
    <row r="5" spans="1:17" x14ac:dyDescent="0.25">
      <c r="A5" s="332">
        <f>A4+1</f>
        <v>2</v>
      </c>
      <c r="B5" s="332" t="s">
        <v>403</v>
      </c>
      <c r="C5" s="233" t="s">
        <v>41</v>
      </c>
      <c r="D5" s="347">
        <v>2583.5889999999999</v>
      </c>
      <c r="E5" s="325" t="s">
        <v>694</v>
      </c>
      <c r="F5" s="325">
        <v>7</v>
      </c>
      <c r="G5" s="334" t="s">
        <v>693</v>
      </c>
      <c r="H5" s="335">
        <v>45733</v>
      </c>
      <c r="I5" s="335">
        <v>45736</v>
      </c>
      <c r="J5" s="333">
        <f t="shared" si="0"/>
        <v>2583.5889999999999</v>
      </c>
      <c r="K5" s="329">
        <f t="shared" ref="K5:K11" si="2">I5+1</f>
        <v>45737</v>
      </c>
      <c r="L5" s="335">
        <v>45763</v>
      </c>
      <c r="M5" s="336">
        <f t="shared" si="1"/>
        <v>2583.5889999999999</v>
      </c>
      <c r="N5" s="337" t="s">
        <v>126</v>
      </c>
      <c r="O5" s="332" t="s">
        <v>696</v>
      </c>
      <c r="P5" s="332"/>
      <c r="Q5" s="332"/>
    </row>
    <row r="6" spans="1:17" x14ac:dyDescent="0.25">
      <c r="A6" s="332">
        <f t="shared" ref="A6:A63" si="3">A5+1</f>
        <v>3</v>
      </c>
      <c r="B6" s="332" t="s">
        <v>41</v>
      </c>
      <c r="C6" s="233" t="s">
        <v>42</v>
      </c>
      <c r="D6" s="347">
        <v>4163.6769999999997</v>
      </c>
      <c r="E6" s="325" t="s">
        <v>694</v>
      </c>
      <c r="F6" s="325">
        <v>11</v>
      </c>
      <c r="G6" s="334" t="s">
        <v>693</v>
      </c>
      <c r="H6" s="335">
        <v>45745</v>
      </c>
      <c r="I6" s="335">
        <v>45752</v>
      </c>
      <c r="J6" s="333">
        <f t="shared" si="0"/>
        <v>4163.6769999999997</v>
      </c>
      <c r="K6" s="329">
        <f t="shared" si="2"/>
        <v>45753</v>
      </c>
      <c r="L6" s="335">
        <v>45763</v>
      </c>
      <c r="M6" s="336">
        <f t="shared" si="1"/>
        <v>4163.6769999999997</v>
      </c>
      <c r="N6" s="337" t="s">
        <v>126</v>
      </c>
      <c r="O6" s="233" t="s">
        <v>696</v>
      </c>
      <c r="P6" s="332"/>
      <c r="Q6" s="332"/>
    </row>
    <row r="7" spans="1:17" x14ac:dyDescent="0.25">
      <c r="A7" s="332">
        <f t="shared" si="3"/>
        <v>4</v>
      </c>
      <c r="B7" s="332" t="str">
        <f>C6</f>
        <v>39/0</v>
      </c>
      <c r="C7" s="233" t="s">
        <v>43</v>
      </c>
      <c r="D7" s="347">
        <v>4716.8109999999997</v>
      </c>
      <c r="E7" s="325" t="s">
        <v>694</v>
      </c>
      <c r="F7" s="325">
        <v>12</v>
      </c>
      <c r="G7" s="334" t="s">
        <v>693</v>
      </c>
      <c r="H7" s="335">
        <v>45772</v>
      </c>
      <c r="I7" s="335">
        <v>45776</v>
      </c>
      <c r="J7" s="333">
        <f t="shared" si="0"/>
        <v>4716.8109999999997</v>
      </c>
      <c r="K7" s="329">
        <f t="shared" si="2"/>
        <v>45777</v>
      </c>
      <c r="L7" s="335">
        <v>45777</v>
      </c>
      <c r="M7" s="336">
        <f t="shared" si="1"/>
        <v>4716.8109999999997</v>
      </c>
      <c r="N7" s="337" t="s">
        <v>126</v>
      </c>
      <c r="O7" s="332" t="s">
        <v>696</v>
      </c>
      <c r="P7" s="332"/>
      <c r="Q7" s="332"/>
    </row>
    <row r="8" spans="1:17" x14ac:dyDescent="0.25">
      <c r="A8" s="332">
        <f t="shared" si="3"/>
        <v>5</v>
      </c>
      <c r="B8" s="332" t="s">
        <v>132</v>
      </c>
      <c r="C8" s="233" t="s">
        <v>251</v>
      </c>
      <c r="D8" s="347">
        <v>2699.2840000000001</v>
      </c>
      <c r="E8" s="325" t="s">
        <v>694</v>
      </c>
      <c r="F8" s="325">
        <v>7</v>
      </c>
      <c r="G8" s="334" t="s">
        <v>693</v>
      </c>
      <c r="H8" s="335">
        <v>45896</v>
      </c>
      <c r="I8" s="335">
        <v>45904</v>
      </c>
      <c r="J8" s="333">
        <f t="shared" si="0"/>
        <v>2699.2840000000001</v>
      </c>
      <c r="K8" s="329">
        <f t="shared" si="2"/>
        <v>45905</v>
      </c>
      <c r="L8" s="335">
        <v>45918</v>
      </c>
      <c r="M8" s="336">
        <f t="shared" si="1"/>
        <v>2699.2840000000001</v>
      </c>
      <c r="N8" s="337" t="s">
        <v>126</v>
      </c>
      <c r="O8" s="233" t="s">
        <v>697</v>
      </c>
      <c r="P8" s="332"/>
      <c r="Q8" s="332"/>
    </row>
    <row r="9" spans="1:17" x14ac:dyDescent="0.25">
      <c r="A9" s="332">
        <f t="shared" si="3"/>
        <v>6</v>
      </c>
      <c r="B9" s="332" t="str">
        <f>C8</f>
        <v>7A/0</v>
      </c>
      <c r="C9" s="233" t="s">
        <v>133</v>
      </c>
      <c r="D9" s="348">
        <v>2434.77</v>
      </c>
      <c r="E9" s="325" t="s">
        <v>694</v>
      </c>
      <c r="F9" s="325">
        <v>6</v>
      </c>
      <c r="G9" s="334" t="s">
        <v>693</v>
      </c>
      <c r="H9" s="335">
        <v>45912</v>
      </c>
      <c r="I9" s="335">
        <v>45916</v>
      </c>
      <c r="J9" s="333">
        <f t="shared" si="0"/>
        <v>2434.77</v>
      </c>
      <c r="K9" s="329">
        <f t="shared" si="2"/>
        <v>45917</v>
      </c>
      <c r="L9" s="335">
        <v>45925</v>
      </c>
      <c r="M9" s="336">
        <f t="shared" si="1"/>
        <v>2434.77</v>
      </c>
      <c r="N9" s="337" t="s">
        <v>126</v>
      </c>
      <c r="O9" s="233" t="s">
        <v>697</v>
      </c>
      <c r="P9" s="332"/>
      <c r="Q9" s="332"/>
    </row>
    <row r="10" spans="1:17" x14ac:dyDescent="0.25">
      <c r="A10" s="332">
        <f t="shared" si="3"/>
        <v>7</v>
      </c>
      <c r="B10" s="332" t="str">
        <f>C9</f>
        <v>8/0</v>
      </c>
      <c r="C10" s="233" t="s">
        <v>246</v>
      </c>
      <c r="D10" s="348">
        <v>4455</v>
      </c>
      <c r="E10" s="325" t="s">
        <v>694</v>
      </c>
      <c r="F10" s="325">
        <v>12</v>
      </c>
      <c r="G10" s="334" t="s">
        <v>693</v>
      </c>
      <c r="H10" s="335">
        <v>45935</v>
      </c>
      <c r="I10" s="335">
        <v>45945</v>
      </c>
      <c r="J10" s="333">
        <f t="shared" si="0"/>
        <v>4455</v>
      </c>
      <c r="K10" s="329">
        <f t="shared" si="2"/>
        <v>45946</v>
      </c>
      <c r="L10" s="335">
        <v>45952</v>
      </c>
      <c r="M10" s="336">
        <f t="shared" si="1"/>
        <v>4455</v>
      </c>
      <c r="N10" s="337" t="s">
        <v>126</v>
      </c>
      <c r="O10" s="233" t="s">
        <v>697</v>
      </c>
      <c r="P10" s="332"/>
      <c r="Q10" s="332"/>
    </row>
    <row r="11" spans="1:17" x14ac:dyDescent="0.25">
      <c r="A11" s="332">
        <f t="shared" si="3"/>
        <v>8</v>
      </c>
      <c r="B11" s="332" t="str">
        <f>C10</f>
        <v>8A/0</v>
      </c>
      <c r="C11" s="233" t="s">
        <v>134</v>
      </c>
      <c r="D11" s="348">
        <v>466.62900000000002</v>
      </c>
      <c r="E11" s="325" t="s">
        <v>692</v>
      </c>
      <c r="F11" s="325">
        <v>1</v>
      </c>
      <c r="G11" s="334" t="s">
        <v>693</v>
      </c>
      <c r="H11" s="335">
        <v>45933</v>
      </c>
      <c r="I11" s="335">
        <v>45935</v>
      </c>
      <c r="J11" s="333">
        <f t="shared" si="0"/>
        <v>466.62900000000002</v>
      </c>
      <c r="K11" s="329">
        <f t="shared" si="2"/>
        <v>45936</v>
      </c>
      <c r="L11" s="335">
        <v>45957</v>
      </c>
      <c r="M11" s="336">
        <f t="shared" si="1"/>
        <v>466.62900000000002</v>
      </c>
      <c r="N11" s="337" t="s">
        <v>126</v>
      </c>
      <c r="O11" s="233" t="s">
        <v>697</v>
      </c>
      <c r="P11" s="332"/>
      <c r="Q11" s="332"/>
    </row>
    <row r="12" spans="1:17" x14ac:dyDescent="0.25">
      <c r="A12" s="332">
        <f t="shared" si="3"/>
        <v>9</v>
      </c>
      <c r="B12" s="332" t="s">
        <v>729</v>
      </c>
      <c r="C12" s="233" t="s">
        <v>139</v>
      </c>
      <c r="D12" s="348">
        <v>150.01400000000001</v>
      </c>
      <c r="E12" s="325" t="s">
        <v>692</v>
      </c>
      <c r="F12" s="325">
        <v>1</v>
      </c>
      <c r="G12" s="344" t="s">
        <v>695</v>
      </c>
      <c r="H12" s="335"/>
      <c r="I12" s="335"/>
      <c r="J12" s="333">
        <f t="shared" si="0"/>
        <v>150.01400000000001</v>
      </c>
      <c r="K12" s="329"/>
      <c r="L12" s="335"/>
      <c r="M12" s="336"/>
      <c r="N12" s="337"/>
      <c r="O12" s="233"/>
      <c r="P12" s="332"/>
      <c r="Q12" s="332"/>
    </row>
    <row r="13" spans="1:17" x14ac:dyDescent="0.25">
      <c r="A13" s="332">
        <f t="shared" si="3"/>
        <v>10</v>
      </c>
      <c r="B13" s="332" t="s">
        <v>139</v>
      </c>
      <c r="C13" s="233" t="s">
        <v>478</v>
      </c>
      <c r="D13" s="347">
        <v>290.20999999999998</v>
      </c>
      <c r="E13" s="233" t="s">
        <v>692</v>
      </c>
      <c r="F13" s="233">
        <v>1</v>
      </c>
      <c r="G13" s="344" t="s">
        <v>695</v>
      </c>
      <c r="H13" s="335"/>
      <c r="I13" s="335"/>
      <c r="J13" s="333">
        <f t="shared" si="0"/>
        <v>290.20999999999998</v>
      </c>
      <c r="K13" s="335"/>
      <c r="L13" s="335"/>
      <c r="M13" s="336"/>
      <c r="N13" s="337"/>
      <c r="O13" s="338"/>
      <c r="P13" s="332"/>
      <c r="Q13" s="332"/>
    </row>
    <row r="14" spans="1:17" x14ac:dyDescent="0.25">
      <c r="A14" s="332">
        <f t="shared" si="3"/>
        <v>11</v>
      </c>
      <c r="B14" s="332" t="s">
        <v>698</v>
      </c>
      <c r="C14" s="332" t="s">
        <v>486</v>
      </c>
      <c r="D14" s="347">
        <v>2836.9920000000002</v>
      </c>
      <c r="E14" s="233" t="s">
        <v>694</v>
      </c>
      <c r="F14" s="233">
        <v>7</v>
      </c>
      <c r="G14" s="334" t="s">
        <v>693</v>
      </c>
      <c r="H14" s="335"/>
      <c r="I14" s="335"/>
      <c r="J14" s="333">
        <f t="shared" si="0"/>
        <v>2836.9920000000002</v>
      </c>
      <c r="K14" s="335"/>
      <c r="L14" s="335"/>
      <c r="M14" s="336"/>
      <c r="N14" s="337"/>
      <c r="O14" s="338"/>
      <c r="P14" s="332"/>
      <c r="Q14" s="332"/>
    </row>
    <row r="15" spans="1:17" x14ac:dyDescent="0.25">
      <c r="A15" s="332">
        <f t="shared" si="3"/>
        <v>12</v>
      </c>
      <c r="B15" s="332" t="s">
        <v>486</v>
      </c>
      <c r="C15" s="332" t="s">
        <v>493</v>
      </c>
      <c r="D15" s="347">
        <v>2691.4670000000001</v>
      </c>
      <c r="E15" s="233" t="s">
        <v>694</v>
      </c>
      <c r="F15" s="233">
        <v>7</v>
      </c>
      <c r="G15" s="334" t="s">
        <v>693</v>
      </c>
      <c r="H15" s="335"/>
      <c r="I15" s="335"/>
      <c r="J15" s="333">
        <f t="shared" si="0"/>
        <v>2691.4670000000001</v>
      </c>
      <c r="K15" s="335"/>
      <c r="L15" s="335"/>
      <c r="M15" s="336"/>
      <c r="N15" s="337"/>
      <c r="O15" s="338"/>
      <c r="P15" s="332"/>
      <c r="Q15" s="332"/>
    </row>
    <row r="16" spans="1:17" x14ac:dyDescent="0.25">
      <c r="A16" s="332">
        <f t="shared" si="3"/>
        <v>13</v>
      </c>
      <c r="B16" s="332" t="s">
        <v>493</v>
      </c>
      <c r="C16" s="332" t="s">
        <v>127</v>
      </c>
      <c r="D16" s="347">
        <v>1627.07</v>
      </c>
      <c r="E16" s="233" t="s">
        <v>694</v>
      </c>
      <c r="F16" s="233">
        <v>4</v>
      </c>
      <c r="G16" s="334" t="s">
        <v>693</v>
      </c>
      <c r="H16" s="335"/>
      <c r="I16" s="335"/>
      <c r="J16" s="333">
        <f t="shared" si="0"/>
        <v>1627.07</v>
      </c>
      <c r="K16" s="335"/>
      <c r="L16" s="335"/>
      <c r="M16" s="336"/>
      <c r="N16" s="337"/>
      <c r="O16" s="338"/>
      <c r="P16" s="332"/>
      <c r="Q16" s="332"/>
    </row>
    <row r="17" spans="1:17" x14ac:dyDescent="0.25">
      <c r="A17" s="332">
        <f t="shared" si="3"/>
        <v>14</v>
      </c>
      <c r="B17" s="332" t="s">
        <v>127</v>
      </c>
      <c r="C17" s="332" t="s">
        <v>418</v>
      </c>
      <c r="D17" s="347">
        <v>709.16300000000001</v>
      </c>
      <c r="E17" s="233" t="s">
        <v>694</v>
      </c>
      <c r="F17" s="233">
        <v>2</v>
      </c>
      <c r="G17" s="334" t="s">
        <v>693</v>
      </c>
      <c r="H17" s="335"/>
      <c r="I17" s="335"/>
      <c r="J17" s="333">
        <f t="shared" si="0"/>
        <v>709.16300000000001</v>
      </c>
      <c r="K17" s="335"/>
      <c r="L17" s="335"/>
      <c r="M17" s="336"/>
      <c r="N17" s="337"/>
      <c r="O17" s="338"/>
      <c r="P17" s="332"/>
      <c r="Q17" s="332"/>
    </row>
    <row r="18" spans="1:17" x14ac:dyDescent="0.25">
      <c r="A18" s="332">
        <f t="shared" si="3"/>
        <v>15</v>
      </c>
      <c r="B18" s="332" t="s">
        <v>418</v>
      </c>
      <c r="C18" s="332" t="s">
        <v>128</v>
      </c>
      <c r="D18" s="347">
        <v>2681.6109999999999</v>
      </c>
      <c r="E18" s="233" t="s">
        <v>694</v>
      </c>
      <c r="F18" s="233">
        <v>7</v>
      </c>
      <c r="G18" s="334" t="s">
        <v>693</v>
      </c>
      <c r="H18" s="335"/>
      <c r="I18" s="335"/>
      <c r="J18" s="333">
        <f t="shared" si="0"/>
        <v>2681.6109999999999</v>
      </c>
      <c r="K18" s="335"/>
      <c r="L18" s="335"/>
      <c r="M18" s="336"/>
      <c r="N18" s="337"/>
      <c r="O18" s="338"/>
      <c r="P18" s="332"/>
      <c r="Q18" s="332"/>
    </row>
    <row r="19" spans="1:17" x14ac:dyDescent="0.25">
      <c r="A19" s="332">
        <f t="shared" si="3"/>
        <v>16</v>
      </c>
      <c r="B19" s="332" t="s">
        <v>128</v>
      </c>
      <c r="C19" s="332" t="s">
        <v>393</v>
      </c>
      <c r="D19" s="347">
        <v>4418.3890000000001</v>
      </c>
      <c r="E19" s="233" t="s">
        <v>694</v>
      </c>
      <c r="F19" s="233">
        <v>11</v>
      </c>
      <c r="G19" s="334" t="s">
        <v>693</v>
      </c>
      <c r="H19" s="335"/>
      <c r="I19" s="335"/>
      <c r="J19" s="333">
        <f t="shared" si="0"/>
        <v>4418.3890000000001</v>
      </c>
      <c r="K19" s="335"/>
      <c r="L19" s="335"/>
      <c r="M19" s="336"/>
      <c r="N19" s="337"/>
      <c r="O19" s="338"/>
      <c r="P19" s="332"/>
      <c r="Q19" s="332"/>
    </row>
    <row r="20" spans="1:17" x14ac:dyDescent="0.25">
      <c r="A20" s="266">
        <f t="shared" si="3"/>
        <v>17</v>
      </c>
      <c r="B20" s="266" t="s">
        <v>393</v>
      </c>
      <c r="C20" s="266" t="s">
        <v>129</v>
      </c>
      <c r="D20" s="269">
        <v>419.48</v>
      </c>
      <c r="E20" s="266" t="s">
        <v>692</v>
      </c>
      <c r="F20" s="266">
        <v>1</v>
      </c>
      <c r="G20" s="362" t="s">
        <v>693</v>
      </c>
      <c r="H20" s="366">
        <v>45966</v>
      </c>
      <c r="I20" s="366">
        <v>45970</v>
      </c>
      <c r="J20" s="269">
        <f t="shared" si="0"/>
        <v>419.48</v>
      </c>
      <c r="K20" s="363"/>
      <c r="L20" s="363"/>
      <c r="M20" s="269"/>
      <c r="N20" s="266" t="s">
        <v>151</v>
      </c>
      <c r="O20" s="266" t="s">
        <v>697</v>
      </c>
      <c r="P20" s="266"/>
      <c r="Q20" s="266" t="s">
        <v>733</v>
      </c>
    </row>
    <row r="21" spans="1:17" x14ac:dyDescent="0.25">
      <c r="A21" s="266">
        <f t="shared" si="3"/>
        <v>18</v>
      </c>
      <c r="B21" s="266" t="s">
        <v>129</v>
      </c>
      <c r="C21" s="266" t="s">
        <v>132</v>
      </c>
      <c r="D21" s="269">
        <v>4901.2360000000008</v>
      </c>
      <c r="E21" s="266" t="s">
        <v>694</v>
      </c>
      <c r="F21" s="266">
        <v>13</v>
      </c>
      <c r="G21" s="362" t="s">
        <v>693</v>
      </c>
      <c r="H21" s="363"/>
      <c r="I21" s="363"/>
      <c r="J21" s="269">
        <f t="shared" si="0"/>
        <v>4901.2360000000008</v>
      </c>
      <c r="K21" s="363"/>
      <c r="L21" s="363"/>
      <c r="M21" s="269"/>
      <c r="N21" s="266" t="s">
        <v>151</v>
      </c>
      <c r="O21" s="266" t="s">
        <v>697</v>
      </c>
      <c r="P21" s="266"/>
      <c r="Q21" s="266" t="s">
        <v>734</v>
      </c>
    </row>
    <row r="22" spans="1:17" x14ac:dyDescent="0.25">
      <c r="A22" s="332">
        <f t="shared" si="3"/>
        <v>19</v>
      </c>
      <c r="B22" s="332" t="s">
        <v>134</v>
      </c>
      <c r="C22" s="332" t="s">
        <v>135</v>
      </c>
      <c r="D22" s="348">
        <v>4964.92</v>
      </c>
      <c r="E22" s="233" t="s">
        <v>694</v>
      </c>
      <c r="F22" s="233">
        <v>12</v>
      </c>
      <c r="G22" s="344" t="s">
        <v>695</v>
      </c>
      <c r="H22" s="335"/>
      <c r="I22" s="335"/>
      <c r="J22" s="333">
        <f t="shared" si="0"/>
        <v>4964.92</v>
      </c>
      <c r="K22" s="335"/>
      <c r="L22" s="335"/>
      <c r="M22" s="336"/>
      <c r="N22" s="337"/>
      <c r="O22" s="338"/>
      <c r="P22" s="332"/>
      <c r="Q22" s="332"/>
    </row>
    <row r="23" spans="1:17" x14ac:dyDescent="0.25">
      <c r="A23" s="332">
        <f t="shared" si="3"/>
        <v>20</v>
      </c>
      <c r="B23" s="332" t="s">
        <v>135</v>
      </c>
      <c r="C23" s="332" t="s">
        <v>136</v>
      </c>
      <c r="D23" s="348">
        <v>1004.183</v>
      </c>
      <c r="E23" s="233" t="s">
        <v>694</v>
      </c>
      <c r="F23" s="233">
        <v>3</v>
      </c>
      <c r="G23" s="344" t="s">
        <v>695</v>
      </c>
      <c r="H23" s="335"/>
      <c r="I23" s="335"/>
      <c r="J23" s="333">
        <f t="shared" si="0"/>
        <v>1004.183</v>
      </c>
      <c r="K23" s="335"/>
      <c r="L23" s="335"/>
      <c r="M23" s="336"/>
      <c r="N23" s="337"/>
      <c r="O23" s="338"/>
      <c r="P23" s="332"/>
      <c r="Q23" s="332"/>
    </row>
    <row r="24" spans="1:17" x14ac:dyDescent="0.25">
      <c r="A24" s="332">
        <f t="shared" si="3"/>
        <v>21</v>
      </c>
      <c r="B24" s="332" t="s">
        <v>136</v>
      </c>
      <c r="C24" s="332" t="s">
        <v>699</v>
      </c>
      <c r="D24" s="348">
        <v>242.893</v>
      </c>
      <c r="E24" s="233" t="s">
        <v>692</v>
      </c>
      <c r="F24" s="233">
        <v>1</v>
      </c>
      <c r="G24" s="344" t="s">
        <v>695</v>
      </c>
      <c r="H24" s="335"/>
      <c r="I24" s="335"/>
      <c r="J24" s="333">
        <f t="shared" si="0"/>
        <v>242.893</v>
      </c>
      <c r="K24" s="335"/>
      <c r="L24" s="335"/>
      <c r="M24" s="336"/>
      <c r="N24" s="337"/>
      <c r="O24" s="338"/>
      <c r="P24" s="332"/>
      <c r="Q24" s="332"/>
    </row>
    <row r="25" spans="1:17" x14ac:dyDescent="0.25">
      <c r="A25" s="332">
        <f t="shared" si="3"/>
        <v>22</v>
      </c>
      <c r="B25" s="332" t="s">
        <v>137</v>
      </c>
      <c r="C25" s="332" t="s">
        <v>700</v>
      </c>
      <c r="D25" s="348">
        <v>329.72800000000001</v>
      </c>
      <c r="E25" s="233" t="s">
        <v>692</v>
      </c>
      <c r="F25" s="233">
        <v>1</v>
      </c>
      <c r="G25" s="344" t="s">
        <v>695</v>
      </c>
      <c r="H25" s="335"/>
      <c r="I25" s="335"/>
      <c r="J25" s="333">
        <f t="shared" si="0"/>
        <v>329.72800000000001</v>
      </c>
      <c r="K25" s="335"/>
      <c r="L25" s="335"/>
      <c r="M25" s="336"/>
      <c r="N25" s="337"/>
      <c r="O25" s="338"/>
      <c r="P25" s="332"/>
      <c r="Q25" s="332"/>
    </row>
    <row r="26" spans="1:17" x14ac:dyDescent="0.25">
      <c r="A26" s="332">
        <f t="shared" si="3"/>
        <v>23</v>
      </c>
      <c r="B26" s="332" t="s">
        <v>138</v>
      </c>
      <c r="C26" s="332" t="s">
        <v>247</v>
      </c>
      <c r="D26" s="348">
        <v>416.87799999999999</v>
      </c>
      <c r="E26" s="233" t="s">
        <v>692</v>
      </c>
      <c r="F26" s="233">
        <v>1</v>
      </c>
      <c r="G26" s="344" t="s">
        <v>695</v>
      </c>
      <c r="H26" s="335"/>
      <c r="I26" s="335"/>
      <c r="J26" s="333">
        <f t="shared" si="0"/>
        <v>416.87799999999999</v>
      </c>
      <c r="K26" s="335"/>
      <c r="L26" s="335"/>
      <c r="M26" s="336"/>
      <c r="N26" s="337"/>
      <c r="O26" s="338"/>
      <c r="P26" s="332"/>
      <c r="Q26" s="332"/>
    </row>
    <row r="27" spans="1:17" x14ac:dyDescent="0.25">
      <c r="A27" s="332">
        <f t="shared" si="3"/>
        <v>24</v>
      </c>
      <c r="B27" s="332" t="s">
        <v>247</v>
      </c>
      <c r="C27" s="332" t="s">
        <v>701</v>
      </c>
      <c r="D27" s="348">
        <v>480.26900000000001</v>
      </c>
      <c r="E27" s="233" t="s">
        <v>692</v>
      </c>
      <c r="F27" s="233">
        <v>1</v>
      </c>
      <c r="G27" s="344" t="s">
        <v>695</v>
      </c>
      <c r="H27" s="335"/>
      <c r="I27" s="335"/>
      <c r="J27" s="333">
        <f t="shared" si="0"/>
        <v>480.26900000000001</v>
      </c>
      <c r="K27" s="335"/>
      <c r="L27" s="335"/>
      <c r="M27" s="336"/>
      <c r="N27" s="337"/>
      <c r="O27" s="338"/>
      <c r="P27" s="332"/>
      <c r="Q27" s="332"/>
    </row>
    <row r="28" spans="1:17" x14ac:dyDescent="0.25">
      <c r="A28" s="332">
        <f t="shared" si="3"/>
        <v>25</v>
      </c>
      <c r="B28" s="332" t="s">
        <v>11</v>
      </c>
      <c r="C28" s="332" t="s">
        <v>702</v>
      </c>
      <c r="D28" s="348">
        <v>223.816</v>
      </c>
      <c r="E28" s="233" t="s">
        <v>692</v>
      </c>
      <c r="F28" s="233">
        <v>1</v>
      </c>
      <c r="G28" s="344" t="s">
        <v>695</v>
      </c>
      <c r="H28" s="335"/>
      <c r="I28" s="335"/>
      <c r="J28" s="333">
        <f t="shared" si="0"/>
        <v>223.816</v>
      </c>
      <c r="K28" s="335"/>
      <c r="L28" s="335"/>
      <c r="M28" s="336"/>
      <c r="N28" s="337"/>
      <c r="O28" s="338"/>
      <c r="P28" s="332"/>
      <c r="Q28" s="332"/>
    </row>
    <row r="29" spans="1:17" x14ac:dyDescent="0.25">
      <c r="A29" s="332">
        <f t="shared" si="3"/>
        <v>26</v>
      </c>
      <c r="B29" s="332" t="s">
        <v>68</v>
      </c>
      <c r="C29" s="332" t="s">
        <v>703</v>
      </c>
      <c r="D29" s="348">
        <v>5019.34</v>
      </c>
      <c r="E29" s="233" t="s">
        <v>694</v>
      </c>
      <c r="F29" s="233">
        <v>13</v>
      </c>
      <c r="G29" s="344" t="s">
        <v>695</v>
      </c>
      <c r="H29" s="335"/>
      <c r="I29" s="335"/>
      <c r="J29" s="333">
        <f t="shared" si="0"/>
        <v>5019.34</v>
      </c>
      <c r="K29" s="335"/>
      <c r="L29" s="335"/>
      <c r="M29" s="336"/>
      <c r="N29" s="337"/>
      <c r="O29" s="338"/>
      <c r="P29" s="332"/>
      <c r="Q29" s="332"/>
    </row>
    <row r="30" spans="1:17" x14ac:dyDescent="0.25">
      <c r="A30" s="332">
        <f t="shared" si="3"/>
        <v>27</v>
      </c>
      <c r="B30" s="332" t="s">
        <v>12</v>
      </c>
      <c r="C30" s="332" t="s">
        <v>704</v>
      </c>
      <c r="D30" s="348">
        <v>392.69400000000002</v>
      </c>
      <c r="E30" s="233" t="s">
        <v>692</v>
      </c>
      <c r="F30" s="233">
        <v>1</v>
      </c>
      <c r="G30" s="344" t="s">
        <v>695</v>
      </c>
      <c r="H30" s="335"/>
      <c r="I30" s="335"/>
      <c r="J30" s="333">
        <f t="shared" si="0"/>
        <v>392.69400000000002</v>
      </c>
      <c r="K30" s="335"/>
      <c r="L30" s="335"/>
      <c r="M30" s="336"/>
      <c r="N30" s="337"/>
      <c r="O30" s="338"/>
      <c r="P30" s="339"/>
      <c r="Q30" s="332"/>
    </row>
    <row r="31" spans="1:17" x14ac:dyDescent="0.25">
      <c r="A31" s="332">
        <f t="shared" si="3"/>
        <v>28</v>
      </c>
      <c r="B31" s="332" t="s">
        <v>13</v>
      </c>
      <c r="C31" s="332" t="s">
        <v>705</v>
      </c>
      <c r="D31" s="348">
        <v>398.404</v>
      </c>
      <c r="E31" s="233" t="s">
        <v>692</v>
      </c>
      <c r="F31" s="233">
        <v>1</v>
      </c>
      <c r="G31" s="344" t="s">
        <v>695</v>
      </c>
      <c r="H31" s="335"/>
      <c r="I31" s="335"/>
      <c r="J31" s="333">
        <f t="shared" si="0"/>
        <v>398.404</v>
      </c>
      <c r="K31" s="335"/>
      <c r="L31" s="335"/>
      <c r="M31" s="336"/>
      <c r="N31" s="337"/>
      <c r="O31" s="338"/>
      <c r="P31" s="332"/>
      <c r="Q31" s="332"/>
    </row>
    <row r="32" spans="1:17" x14ac:dyDescent="0.25">
      <c r="A32" s="332">
        <f t="shared" si="3"/>
        <v>29</v>
      </c>
      <c r="B32" s="332" t="s">
        <v>20</v>
      </c>
      <c r="C32" s="332" t="s">
        <v>706</v>
      </c>
      <c r="D32" s="348">
        <v>3030.0290000000005</v>
      </c>
      <c r="E32" s="233" t="s">
        <v>694</v>
      </c>
      <c r="F32" s="233">
        <v>8</v>
      </c>
      <c r="G32" s="334" t="s">
        <v>693</v>
      </c>
      <c r="H32" s="335"/>
      <c r="I32" s="335"/>
      <c r="J32" s="333">
        <f t="shared" si="0"/>
        <v>3030.0290000000005</v>
      </c>
      <c r="K32" s="335"/>
      <c r="L32" s="335"/>
      <c r="M32" s="336"/>
      <c r="N32" s="337"/>
      <c r="O32" s="338"/>
      <c r="P32" s="339"/>
      <c r="Q32" s="332"/>
    </row>
    <row r="33" spans="1:17" x14ac:dyDescent="0.25">
      <c r="A33" s="332">
        <f t="shared" si="3"/>
        <v>30</v>
      </c>
      <c r="B33" s="332" t="s">
        <v>21</v>
      </c>
      <c r="C33" s="332" t="s">
        <v>707</v>
      </c>
      <c r="D33" s="348">
        <v>279.36</v>
      </c>
      <c r="E33" s="233" t="s">
        <v>692</v>
      </c>
      <c r="F33" s="233">
        <v>1</v>
      </c>
      <c r="G33" s="334" t="s">
        <v>693</v>
      </c>
      <c r="H33" s="335"/>
      <c r="I33" s="335"/>
      <c r="J33" s="333">
        <f t="shared" si="0"/>
        <v>279.36</v>
      </c>
      <c r="K33" s="335"/>
      <c r="L33" s="335"/>
      <c r="M33" s="336"/>
      <c r="N33" s="337"/>
      <c r="O33" s="338"/>
      <c r="P33" s="339"/>
      <c r="Q33" s="332"/>
    </row>
    <row r="34" spans="1:17" x14ac:dyDescent="0.25">
      <c r="A34" s="332">
        <f t="shared" si="3"/>
        <v>31</v>
      </c>
      <c r="B34" s="332" t="s">
        <v>22</v>
      </c>
      <c r="C34" s="332" t="s">
        <v>708</v>
      </c>
      <c r="D34" s="348">
        <v>2550.1669999999999</v>
      </c>
      <c r="E34" s="233" t="s">
        <v>694</v>
      </c>
      <c r="F34" s="233">
        <v>7</v>
      </c>
      <c r="G34" s="344" t="s">
        <v>695</v>
      </c>
      <c r="H34" s="340"/>
      <c r="I34" s="340"/>
      <c r="J34" s="333">
        <f t="shared" si="0"/>
        <v>2550.1669999999999</v>
      </c>
      <c r="K34" s="340"/>
      <c r="L34" s="340"/>
      <c r="M34" s="336"/>
      <c r="N34" s="337"/>
      <c r="O34" s="341"/>
      <c r="P34" s="332"/>
      <c r="Q34" s="332"/>
    </row>
    <row r="35" spans="1:17" x14ac:dyDescent="0.25">
      <c r="A35" s="332">
        <f t="shared" si="3"/>
        <v>32</v>
      </c>
      <c r="B35" s="332" t="s">
        <v>23</v>
      </c>
      <c r="C35" s="332" t="s">
        <v>709</v>
      </c>
      <c r="D35" s="348">
        <v>2283.5349999999999</v>
      </c>
      <c r="E35" s="233" t="s">
        <v>694</v>
      </c>
      <c r="F35" s="233">
        <v>6</v>
      </c>
      <c r="G35" s="344" t="s">
        <v>695</v>
      </c>
      <c r="H35" s="340"/>
      <c r="I35" s="340"/>
      <c r="J35" s="333">
        <f t="shared" si="0"/>
        <v>2283.5349999999999</v>
      </c>
      <c r="K35" s="340"/>
      <c r="L35" s="340"/>
      <c r="M35" s="336"/>
      <c r="N35" s="337"/>
      <c r="O35" s="342"/>
      <c r="P35" s="332"/>
      <c r="Q35" s="332"/>
    </row>
    <row r="36" spans="1:17" x14ac:dyDescent="0.25">
      <c r="A36" s="332">
        <f t="shared" si="3"/>
        <v>33</v>
      </c>
      <c r="B36" s="332" t="s">
        <v>24</v>
      </c>
      <c r="C36" s="332" t="s">
        <v>710</v>
      </c>
      <c r="D36" s="348">
        <v>259.048</v>
      </c>
      <c r="E36" s="233" t="s">
        <v>692</v>
      </c>
      <c r="F36" s="233">
        <v>1</v>
      </c>
      <c r="G36" s="344" t="s">
        <v>695</v>
      </c>
      <c r="H36" s="335"/>
      <c r="I36" s="335"/>
      <c r="J36" s="333">
        <f t="shared" ref="J36:J63" si="4">D36</f>
        <v>259.048</v>
      </c>
      <c r="K36" s="335"/>
      <c r="L36" s="335"/>
      <c r="M36" s="336"/>
      <c r="N36" s="337"/>
      <c r="O36" s="338"/>
      <c r="P36" s="332"/>
      <c r="Q36" s="332"/>
    </row>
    <row r="37" spans="1:17" x14ac:dyDescent="0.25">
      <c r="A37" s="332">
        <f t="shared" si="3"/>
        <v>34</v>
      </c>
      <c r="B37" s="332" t="s">
        <v>25</v>
      </c>
      <c r="C37" s="332" t="s">
        <v>395</v>
      </c>
      <c r="D37" s="348">
        <v>440.45499999999998</v>
      </c>
      <c r="E37" s="233" t="s">
        <v>692</v>
      </c>
      <c r="F37" s="233">
        <v>1</v>
      </c>
      <c r="G37" s="344" t="s">
        <v>695</v>
      </c>
      <c r="H37" s="335"/>
      <c r="I37" s="335"/>
      <c r="J37" s="333">
        <f t="shared" si="4"/>
        <v>440.45499999999998</v>
      </c>
      <c r="K37" s="335"/>
      <c r="L37" s="335"/>
      <c r="M37" s="336"/>
      <c r="N37" s="337"/>
      <c r="O37" s="338"/>
      <c r="P37" s="339"/>
      <c r="Q37" s="332"/>
    </row>
    <row r="38" spans="1:17" x14ac:dyDescent="0.25">
      <c r="A38" s="332">
        <f t="shared" si="3"/>
        <v>35</v>
      </c>
      <c r="B38" s="332" t="s">
        <v>395</v>
      </c>
      <c r="C38" s="332" t="s">
        <v>711</v>
      </c>
      <c r="D38" s="348">
        <v>496.685</v>
      </c>
      <c r="E38" s="233" t="s">
        <v>692</v>
      </c>
      <c r="F38" s="233">
        <v>1</v>
      </c>
      <c r="G38" s="344" t="s">
        <v>695</v>
      </c>
      <c r="H38" s="335"/>
      <c r="I38" s="335"/>
      <c r="J38" s="333">
        <f t="shared" si="4"/>
        <v>496.685</v>
      </c>
      <c r="K38" s="335"/>
      <c r="L38" s="335"/>
      <c r="M38" s="336"/>
      <c r="N38" s="337"/>
      <c r="O38" s="338"/>
      <c r="P38" s="332"/>
      <c r="Q38" s="332"/>
    </row>
    <row r="39" spans="1:17" x14ac:dyDescent="0.25">
      <c r="A39" s="332">
        <f t="shared" si="3"/>
        <v>36</v>
      </c>
      <c r="B39" s="332" t="s">
        <v>26</v>
      </c>
      <c r="C39" s="332" t="s">
        <v>712</v>
      </c>
      <c r="D39" s="348">
        <v>244.029</v>
      </c>
      <c r="E39" s="233" t="s">
        <v>692</v>
      </c>
      <c r="F39" s="233">
        <v>1</v>
      </c>
      <c r="G39" s="344" t="s">
        <v>695</v>
      </c>
      <c r="H39" s="335"/>
      <c r="I39" s="335"/>
      <c r="J39" s="333">
        <f t="shared" si="4"/>
        <v>244.029</v>
      </c>
      <c r="K39" s="335"/>
      <c r="L39" s="335"/>
      <c r="M39" s="336"/>
      <c r="N39" s="337"/>
      <c r="O39" s="338"/>
      <c r="P39" s="332"/>
      <c r="Q39" s="332"/>
    </row>
    <row r="40" spans="1:17" x14ac:dyDescent="0.25">
      <c r="A40" s="332">
        <f t="shared" si="3"/>
        <v>37</v>
      </c>
      <c r="B40" s="332" t="s">
        <v>27</v>
      </c>
      <c r="C40" s="332" t="s">
        <v>713</v>
      </c>
      <c r="D40" s="348">
        <v>237.428</v>
      </c>
      <c r="E40" s="233" t="s">
        <v>692</v>
      </c>
      <c r="F40" s="233">
        <v>1</v>
      </c>
      <c r="G40" s="344" t="s">
        <v>695</v>
      </c>
      <c r="H40" s="335"/>
      <c r="I40" s="335"/>
      <c r="J40" s="333">
        <f t="shared" si="4"/>
        <v>237.428</v>
      </c>
      <c r="K40" s="335"/>
      <c r="L40" s="335"/>
      <c r="M40" s="336"/>
      <c r="N40" s="337"/>
      <c r="O40" s="338"/>
      <c r="P40" s="332"/>
      <c r="Q40" s="332"/>
    </row>
    <row r="41" spans="1:17" x14ac:dyDescent="0.25">
      <c r="A41" s="332">
        <f t="shared" si="3"/>
        <v>38</v>
      </c>
      <c r="B41" s="332" t="s">
        <v>28</v>
      </c>
      <c r="C41" s="332" t="s">
        <v>714</v>
      </c>
      <c r="D41" s="348">
        <v>203.47900000000001</v>
      </c>
      <c r="E41" s="233" t="s">
        <v>692</v>
      </c>
      <c r="F41" s="233">
        <v>1</v>
      </c>
      <c r="G41" s="344" t="s">
        <v>695</v>
      </c>
      <c r="H41" s="335"/>
      <c r="I41" s="335"/>
      <c r="J41" s="333">
        <f t="shared" si="4"/>
        <v>203.47900000000001</v>
      </c>
      <c r="K41" s="335"/>
      <c r="L41" s="335"/>
      <c r="M41" s="336"/>
      <c r="N41" s="337"/>
      <c r="O41" s="338"/>
      <c r="P41" s="332"/>
      <c r="Q41" s="332"/>
    </row>
    <row r="42" spans="1:17" x14ac:dyDescent="0.25">
      <c r="A42" s="332">
        <f t="shared" si="3"/>
        <v>39</v>
      </c>
      <c r="B42" s="332" t="s">
        <v>29</v>
      </c>
      <c r="C42" s="332" t="s">
        <v>715</v>
      </c>
      <c r="D42" s="348">
        <v>2548.2750000000001</v>
      </c>
      <c r="E42" s="233" t="s">
        <v>694</v>
      </c>
      <c r="F42" s="233">
        <v>7</v>
      </c>
      <c r="G42" s="344" t="s">
        <v>695</v>
      </c>
      <c r="H42" s="335"/>
      <c r="I42" s="335"/>
      <c r="J42" s="333">
        <f t="shared" si="4"/>
        <v>2548.2750000000001</v>
      </c>
      <c r="K42" s="335"/>
      <c r="L42" s="335"/>
      <c r="M42" s="336"/>
      <c r="N42" s="337"/>
      <c r="O42" s="338"/>
      <c r="P42" s="332"/>
      <c r="Q42" s="332"/>
    </row>
    <row r="43" spans="1:17" x14ac:dyDescent="0.25">
      <c r="A43" s="332">
        <f t="shared" si="3"/>
        <v>40</v>
      </c>
      <c r="B43" s="332" t="s">
        <v>32</v>
      </c>
      <c r="C43" s="332" t="s">
        <v>716</v>
      </c>
      <c r="D43" s="348">
        <v>211.209</v>
      </c>
      <c r="E43" s="233" t="s">
        <v>692</v>
      </c>
      <c r="F43" s="233">
        <v>1</v>
      </c>
      <c r="G43" s="344" t="s">
        <v>695</v>
      </c>
      <c r="H43" s="335"/>
      <c r="I43" s="335"/>
      <c r="J43" s="333">
        <f t="shared" si="4"/>
        <v>211.209</v>
      </c>
      <c r="K43" s="335"/>
      <c r="L43" s="335"/>
      <c r="M43" s="336"/>
      <c r="N43" s="337"/>
      <c r="O43" s="338"/>
      <c r="P43" s="339"/>
      <c r="Q43" s="332"/>
    </row>
    <row r="44" spans="1:17" x14ac:dyDescent="0.25">
      <c r="A44" s="332">
        <f t="shared" si="3"/>
        <v>41</v>
      </c>
      <c r="B44" s="332" t="s">
        <v>33</v>
      </c>
      <c r="C44" s="332" t="s">
        <v>426</v>
      </c>
      <c r="D44" s="348">
        <v>2379.2039999999997</v>
      </c>
      <c r="E44" s="233" t="s">
        <v>694</v>
      </c>
      <c r="F44" s="233">
        <v>6</v>
      </c>
      <c r="G44" s="344" t="s">
        <v>695</v>
      </c>
      <c r="H44" s="335"/>
      <c r="I44" s="335"/>
      <c r="J44" s="333">
        <f t="shared" si="4"/>
        <v>2379.2039999999997</v>
      </c>
      <c r="K44" s="335"/>
      <c r="L44" s="335"/>
      <c r="M44" s="336"/>
      <c r="N44" s="337"/>
      <c r="O44" s="338"/>
      <c r="P44" s="332"/>
      <c r="Q44" s="332"/>
    </row>
    <row r="45" spans="1:17" x14ac:dyDescent="0.25">
      <c r="A45" s="332">
        <f t="shared" si="3"/>
        <v>42</v>
      </c>
      <c r="B45" s="332" t="s">
        <v>426</v>
      </c>
      <c r="C45" s="332" t="s">
        <v>717</v>
      </c>
      <c r="D45" s="348">
        <v>2669.0070000000001</v>
      </c>
      <c r="E45" s="233" t="s">
        <v>694</v>
      </c>
      <c r="F45" s="233">
        <v>7</v>
      </c>
      <c r="G45" s="344" t="s">
        <v>695</v>
      </c>
      <c r="H45" s="335"/>
      <c r="I45" s="335"/>
      <c r="J45" s="333">
        <f t="shared" si="4"/>
        <v>2669.0070000000001</v>
      </c>
      <c r="K45" s="335"/>
      <c r="L45" s="335"/>
      <c r="M45" s="336"/>
      <c r="N45" s="337"/>
      <c r="O45" s="338"/>
      <c r="P45" s="332"/>
      <c r="Q45" s="332"/>
    </row>
    <row r="46" spans="1:17" x14ac:dyDescent="0.25">
      <c r="A46" s="332">
        <f t="shared" si="3"/>
        <v>43</v>
      </c>
      <c r="B46" s="332" t="s">
        <v>34</v>
      </c>
      <c r="C46" s="332" t="s">
        <v>718</v>
      </c>
      <c r="D46" s="348">
        <v>4124.232</v>
      </c>
      <c r="E46" s="233" t="s">
        <v>694</v>
      </c>
      <c r="F46" s="233">
        <v>11</v>
      </c>
      <c r="G46" s="344" t="s">
        <v>695</v>
      </c>
      <c r="H46" s="335"/>
      <c r="I46" s="335"/>
      <c r="J46" s="333">
        <f t="shared" si="4"/>
        <v>4124.232</v>
      </c>
      <c r="K46" s="335"/>
      <c r="L46" s="335"/>
      <c r="M46" s="336"/>
      <c r="N46" s="337"/>
      <c r="O46" s="338"/>
      <c r="P46" s="332"/>
      <c r="Q46" s="332"/>
    </row>
    <row r="47" spans="1:17" x14ac:dyDescent="0.25">
      <c r="A47" s="332">
        <f t="shared" si="3"/>
        <v>44</v>
      </c>
      <c r="B47" s="332" t="s">
        <v>9</v>
      </c>
      <c r="C47" s="332" t="s">
        <v>719</v>
      </c>
      <c r="D47" s="348">
        <v>4333.3689999999997</v>
      </c>
      <c r="E47" s="233" t="s">
        <v>694</v>
      </c>
      <c r="F47" s="233">
        <v>11</v>
      </c>
      <c r="G47" s="334" t="s">
        <v>693</v>
      </c>
      <c r="H47" s="335"/>
      <c r="I47" s="335"/>
      <c r="J47" s="333">
        <f t="shared" si="4"/>
        <v>4333.3689999999997</v>
      </c>
      <c r="K47" s="335"/>
      <c r="L47" s="335"/>
      <c r="M47" s="336"/>
      <c r="N47" s="337"/>
      <c r="O47" s="338"/>
      <c r="P47" s="332"/>
      <c r="Q47" s="332"/>
    </row>
    <row r="48" spans="1:17" x14ac:dyDescent="0.25">
      <c r="A48" s="266">
        <f t="shared" si="3"/>
        <v>45</v>
      </c>
      <c r="B48" s="266" t="s">
        <v>10</v>
      </c>
      <c r="C48" s="266" t="s">
        <v>401</v>
      </c>
      <c r="D48" s="350">
        <v>3283.51</v>
      </c>
      <c r="E48" s="266" t="s">
        <v>694</v>
      </c>
      <c r="F48" s="266">
        <v>8</v>
      </c>
      <c r="G48" s="362" t="s">
        <v>693</v>
      </c>
      <c r="H48" s="363"/>
      <c r="I48" s="363"/>
      <c r="J48" s="269">
        <f t="shared" si="4"/>
        <v>3283.51</v>
      </c>
      <c r="K48" s="363"/>
      <c r="L48" s="363"/>
      <c r="M48" s="269"/>
      <c r="N48" s="266" t="s">
        <v>151</v>
      </c>
      <c r="O48" s="266" t="s">
        <v>731</v>
      </c>
      <c r="P48" s="266"/>
      <c r="Q48" s="370" t="s">
        <v>736</v>
      </c>
    </row>
    <row r="49" spans="1:17" x14ac:dyDescent="0.25">
      <c r="A49" s="266">
        <f t="shared" si="3"/>
        <v>46</v>
      </c>
      <c r="B49" s="266" t="s">
        <v>401</v>
      </c>
      <c r="C49" s="266" t="s">
        <v>720</v>
      </c>
      <c r="D49" s="350">
        <v>840.43900000000008</v>
      </c>
      <c r="E49" s="266" t="s">
        <v>694</v>
      </c>
      <c r="F49" s="266">
        <v>2</v>
      </c>
      <c r="G49" s="362" t="s">
        <v>693</v>
      </c>
      <c r="H49" s="363"/>
      <c r="I49" s="363"/>
      <c r="J49" s="269">
        <f t="shared" si="4"/>
        <v>840.43900000000008</v>
      </c>
      <c r="K49" s="363"/>
      <c r="L49" s="363"/>
      <c r="M49" s="269"/>
      <c r="N49" s="266" t="s">
        <v>151</v>
      </c>
      <c r="O49" s="266" t="s">
        <v>731</v>
      </c>
      <c r="P49" s="266"/>
      <c r="Q49" s="370" t="s">
        <v>737</v>
      </c>
    </row>
    <row r="50" spans="1:17" x14ac:dyDescent="0.25">
      <c r="A50" s="266">
        <f t="shared" si="3"/>
        <v>47</v>
      </c>
      <c r="B50" s="266" t="s">
        <v>36</v>
      </c>
      <c r="C50" s="266" t="s">
        <v>721</v>
      </c>
      <c r="D50" s="350">
        <v>4049.7639999999997</v>
      </c>
      <c r="E50" s="266" t="s">
        <v>694</v>
      </c>
      <c r="F50" s="266">
        <v>10</v>
      </c>
      <c r="G50" s="362" t="s">
        <v>693</v>
      </c>
      <c r="H50" s="364"/>
      <c r="I50" s="364"/>
      <c r="J50" s="269">
        <f t="shared" si="4"/>
        <v>4049.7639999999997</v>
      </c>
      <c r="K50" s="364"/>
      <c r="L50" s="364"/>
      <c r="M50" s="269"/>
      <c r="N50" s="266" t="s">
        <v>151</v>
      </c>
      <c r="O50" s="266" t="s">
        <v>731</v>
      </c>
      <c r="P50" s="266"/>
      <c r="Q50" s="370" t="s">
        <v>735</v>
      </c>
    </row>
    <row r="51" spans="1:17" x14ac:dyDescent="0.25">
      <c r="A51" s="332">
        <f t="shared" si="3"/>
        <v>48</v>
      </c>
      <c r="B51" s="332" t="s">
        <v>40</v>
      </c>
      <c r="C51" s="332" t="s">
        <v>722</v>
      </c>
      <c r="D51" s="348">
        <v>4916.2929999999997</v>
      </c>
      <c r="E51" s="233" t="s">
        <v>694</v>
      </c>
      <c r="F51" s="233">
        <v>12</v>
      </c>
      <c r="G51" s="344" t="s">
        <v>695</v>
      </c>
      <c r="H51" s="335"/>
      <c r="I51" s="335"/>
      <c r="J51" s="333">
        <f t="shared" si="4"/>
        <v>4916.2929999999997</v>
      </c>
      <c r="K51" s="335"/>
      <c r="L51" s="335"/>
      <c r="M51" s="336"/>
      <c r="N51" s="337"/>
      <c r="O51" s="338"/>
      <c r="P51" s="332"/>
      <c r="Q51" s="332"/>
    </row>
    <row r="52" spans="1:17" x14ac:dyDescent="0.25">
      <c r="A52" s="332">
        <f t="shared" si="3"/>
        <v>49</v>
      </c>
      <c r="B52" s="332" t="s">
        <v>8</v>
      </c>
      <c r="C52" s="332" t="s">
        <v>457</v>
      </c>
      <c r="D52" s="348">
        <v>453.99900000000002</v>
      </c>
      <c r="E52" s="233" t="s">
        <v>692</v>
      </c>
      <c r="F52" s="233">
        <v>1</v>
      </c>
      <c r="G52" s="344" t="s">
        <v>695</v>
      </c>
      <c r="H52" s="335"/>
      <c r="I52" s="335"/>
      <c r="J52" s="333">
        <f t="shared" si="4"/>
        <v>453.99900000000002</v>
      </c>
      <c r="K52" s="335"/>
      <c r="L52" s="335"/>
      <c r="M52" s="336"/>
      <c r="N52" s="337"/>
      <c r="O52" s="338"/>
      <c r="P52" s="332"/>
      <c r="Q52" s="332"/>
    </row>
    <row r="53" spans="1:17" x14ac:dyDescent="0.25">
      <c r="A53" s="332">
        <f t="shared" si="3"/>
        <v>50</v>
      </c>
      <c r="B53" s="332" t="s">
        <v>457</v>
      </c>
      <c r="C53" s="332" t="s">
        <v>723</v>
      </c>
      <c r="D53" s="348">
        <v>1291.5230000000001</v>
      </c>
      <c r="E53" s="233" t="s">
        <v>694</v>
      </c>
      <c r="F53" s="233">
        <v>3</v>
      </c>
      <c r="G53" s="344" t="s">
        <v>695</v>
      </c>
      <c r="H53" s="343"/>
      <c r="I53" s="343"/>
      <c r="J53" s="333">
        <f t="shared" si="4"/>
        <v>1291.5230000000001</v>
      </c>
      <c r="K53" s="343"/>
      <c r="L53" s="343"/>
      <c r="M53" s="336"/>
      <c r="N53" s="337"/>
      <c r="O53" s="341"/>
      <c r="P53" s="332"/>
      <c r="Q53" s="332"/>
    </row>
    <row r="54" spans="1:17" x14ac:dyDescent="0.25">
      <c r="A54" s="332">
        <f t="shared" si="3"/>
        <v>51</v>
      </c>
      <c r="B54" s="332" t="s">
        <v>69</v>
      </c>
      <c r="C54" s="332" t="s">
        <v>403</v>
      </c>
      <c r="D54" s="348">
        <v>2496.3940000000002</v>
      </c>
      <c r="E54" s="233" t="s">
        <v>694</v>
      </c>
      <c r="F54" s="233">
        <v>6</v>
      </c>
      <c r="G54" s="344" t="s">
        <v>695</v>
      </c>
      <c r="H54" s="335"/>
      <c r="I54" s="335"/>
      <c r="J54" s="333">
        <f t="shared" si="4"/>
        <v>2496.3940000000002</v>
      </c>
      <c r="K54" s="335"/>
      <c r="L54" s="335"/>
      <c r="M54" s="336"/>
      <c r="N54" s="337"/>
      <c r="O54" s="338"/>
      <c r="P54" s="332"/>
      <c r="Q54" s="332"/>
    </row>
    <row r="55" spans="1:17" x14ac:dyDescent="0.25">
      <c r="A55" s="332">
        <f t="shared" si="3"/>
        <v>52</v>
      </c>
      <c r="B55" s="332" t="s">
        <v>43</v>
      </c>
      <c r="C55" s="332" t="s">
        <v>374</v>
      </c>
      <c r="D55" s="348">
        <v>4665.9179999999997</v>
      </c>
      <c r="E55" s="233" t="s">
        <v>694</v>
      </c>
      <c r="F55" s="233">
        <v>12</v>
      </c>
      <c r="G55" s="334" t="s">
        <v>693</v>
      </c>
      <c r="H55" s="335"/>
      <c r="I55" s="335"/>
      <c r="J55" s="333">
        <f t="shared" si="4"/>
        <v>4665.9179999999997</v>
      </c>
      <c r="K55" s="335"/>
      <c r="L55" s="335"/>
      <c r="M55" s="336"/>
      <c r="N55" s="337"/>
      <c r="O55" s="338"/>
      <c r="P55" s="332"/>
      <c r="Q55" s="332"/>
    </row>
    <row r="56" spans="1:17" x14ac:dyDescent="0.25">
      <c r="A56" s="332">
        <f t="shared" si="3"/>
        <v>53</v>
      </c>
      <c r="B56" s="332" t="s">
        <v>374</v>
      </c>
      <c r="C56" s="332" t="s">
        <v>724</v>
      </c>
      <c r="D56" s="348">
        <v>410.60700000000003</v>
      </c>
      <c r="E56" s="233" t="s">
        <v>692</v>
      </c>
      <c r="F56" s="233">
        <v>1</v>
      </c>
      <c r="G56" s="334" t="s">
        <v>693</v>
      </c>
      <c r="H56" s="335"/>
      <c r="I56" s="335"/>
      <c r="J56" s="333">
        <f t="shared" si="4"/>
        <v>410.60700000000003</v>
      </c>
      <c r="K56" s="335"/>
      <c r="L56" s="335"/>
      <c r="M56" s="336"/>
      <c r="N56" s="337"/>
      <c r="O56" s="338"/>
      <c r="P56" s="332"/>
      <c r="Q56" s="332"/>
    </row>
    <row r="57" spans="1:17" x14ac:dyDescent="0.25">
      <c r="A57" s="332">
        <f t="shared" si="3"/>
        <v>54</v>
      </c>
      <c r="B57" s="332" t="s">
        <v>44</v>
      </c>
      <c r="C57" s="332" t="s">
        <v>725</v>
      </c>
      <c r="D57" s="348">
        <v>823.78199999999993</v>
      </c>
      <c r="E57" s="233" t="s">
        <v>694</v>
      </c>
      <c r="F57" s="233">
        <v>2</v>
      </c>
      <c r="G57" s="334" t="s">
        <v>693</v>
      </c>
      <c r="H57" s="335"/>
      <c r="I57" s="335"/>
      <c r="J57" s="333">
        <f t="shared" si="4"/>
        <v>823.78199999999993</v>
      </c>
      <c r="K57" s="335"/>
      <c r="L57" s="335"/>
      <c r="M57" s="336"/>
      <c r="N57" s="337"/>
      <c r="O57" s="338"/>
      <c r="P57" s="332"/>
      <c r="Q57" s="332"/>
    </row>
    <row r="58" spans="1:17" x14ac:dyDescent="0.25">
      <c r="A58" s="332">
        <f t="shared" si="3"/>
        <v>55</v>
      </c>
      <c r="B58" s="332" t="s">
        <v>46</v>
      </c>
      <c r="C58" s="332" t="s">
        <v>726</v>
      </c>
      <c r="D58" s="348">
        <v>1258.998</v>
      </c>
      <c r="E58" s="233" t="s">
        <v>694</v>
      </c>
      <c r="F58" s="233">
        <v>3</v>
      </c>
      <c r="G58" s="334" t="s">
        <v>693</v>
      </c>
      <c r="H58" s="343"/>
      <c r="I58" s="343"/>
      <c r="J58" s="333">
        <f t="shared" si="4"/>
        <v>1258.998</v>
      </c>
      <c r="K58" s="343"/>
      <c r="L58" s="343"/>
      <c r="M58" s="336"/>
      <c r="N58" s="337"/>
      <c r="O58" s="341"/>
      <c r="P58" s="332"/>
      <c r="Q58" s="332"/>
    </row>
    <row r="59" spans="1:17" x14ac:dyDescent="0.25">
      <c r="A59" s="332">
        <f t="shared" si="3"/>
        <v>56</v>
      </c>
      <c r="B59" s="332" t="str">
        <f>C58</f>
        <v xml:space="preserve"> 42/3</v>
      </c>
      <c r="C59" s="332" t="s">
        <v>727</v>
      </c>
      <c r="D59" s="348">
        <v>424.89100000000002</v>
      </c>
      <c r="E59" s="233" t="s">
        <v>692</v>
      </c>
      <c r="F59" s="233">
        <v>1</v>
      </c>
      <c r="G59" s="344" t="s">
        <v>695</v>
      </c>
      <c r="H59" s="335"/>
      <c r="I59" s="335"/>
      <c r="J59" s="333">
        <f t="shared" si="4"/>
        <v>424.89100000000002</v>
      </c>
      <c r="K59" s="335"/>
      <c r="L59" s="335"/>
      <c r="M59" s="336"/>
      <c r="N59" s="337"/>
      <c r="O59" s="338"/>
      <c r="P59" s="332"/>
      <c r="Q59" s="332"/>
    </row>
    <row r="60" spans="1:17" x14ac:dyDescent="0.25">
      <c r="A60" s="332">
        <f t="shared" si="3"/>
        <v>57</v>
      </c>
      <c r="B60" s="332" t="str">
        <f>C59</f>
        <v xml:space="preserve"> 43/0</v>
      </c>
      <c r="C60" s="332" t="s">
        <v>728</v>
      </c>
      <c r="D60" s="348">
        <v>1851.866</v>
      </c>
      <c r="E60" s="233" t="s">
        <v>694</v>
      </c>
      <c r="F60" s="233">
        <v>5</v>
      </c>
      <c r="G60" s="344" t="s">
        <v>695</v>
      </c>
      <c r="H60" s="343"/>
      <c r="I60" s="343"/>
      <c r="J60" s="333">
        <f t="shared" si="4"/>
        <v>1851.866</v>
      </c>
      <c r="K60" s="343"/>
      <c r="L60" s="343"/>
      <c r="M60" s="336"/>
      <c r="N60" s="337"/>
      <c r="O60" s="341"/>
      <c r="P60" s="332"/>
      <c r="Q60" s="332"/>
    </row>
    <row r="61" spans="1:17" x14ac:dyDescent="0.25">
      <c r="A61" s="332">
        <f t="shared" si="3"/>
        <v>58</v>
      </c>
      <c r="B61" s="332" t="str">
        <f>C60</f>
        <v xml:space="preserve"> 43/5</v>
      </c>
      <c r="C61" s="332" t="s">
        <v>7</v>
      </c>
      <c r="D61" s="348">
        <v>1584.546</v>
      </c>
      <c r="E61" s="233" t="s">
        <v>694</v>
      </c>
      <c r="F61" s="233">
        <v>4</v>
      </c>
      <c r="G61" s="344" t="s">
        <v>695</v>
      </c>
      <c r="H61" s="343"/>
      <c r="I61" s="343"/>
      <c r="J61" s="333">
        <f t="shared" si="4"/>
        <v>1584.546</v>
      </c>
      <c r="K61" s="343"/>
      <c r="L61" s="343"/>
      <c r="M61" s="336"/>
      <c r="N61" s="337"/>
      <c r="O61" s="341"/>
      <c r="P61" s="332"/>
      <c r="Q61" s="332"/>
    </row>
    <row r="62" spans="1:17" x14ac:dyDescent="0.25">
      <c r="A62" s="332">
        <f t="shared" si="3"/>
        <v>59</v>
      </c>
      <c r="B62" s="332" t="str">
        <f>C61</f>
        <v>44/0</v>
      </c>
      <c r="C62" s="332" t="s">
        <v>474</v>
      </c>
      <c r="D62" s="348">
        <v>2383.1549999999997</v>
      </c>
      <c r="E62" s="233" t="s">
        <v>694</v>
      </c>
      <c r="F62" s="233">
        <v>6</v>
      </c>
      <c r="G62" s="334" t="s">
        <v>693</v>
      </c>
      <c r="H62" s="332"/>
      <c r="I62" s="332"/>
      <c r="J62" s="333">
        <f t="shared" si="4"/>
        <v>2383.1549999999997</v>
      </c>
      <c r="K62" s="332"/>
      <c r="L62" s="332"/>
      <c r="M62" s="336"/>
      <c r="N62" s="337"/>
      <c r="O62" s="338"/>
      <c r="P62" s="332"/>
      <c r="Q62" s="332"/>
    </row>
    <row r="63" spans="1:17" s="356" customFormat="1" x14ac:dyDescent="0.25">
      <c r="A63" s="332">
        <f t="shared" si="3"/>
        <v>60</v>
      </c>
      <c r="B63" s="352" t="str">
        <f>C62</f>
        <v>45/0</v>
      </c>
      <c r="C63" s="352" t="s">
        <v>475</v>
      </c>
      <c r="D63" s="353">
        <v>208.53</v>
      </c>
      <c r="E63" s="233" t="s">
        <v>692</v>
      </c>
      <c r="F63" s="233">
        <v>1</v>
      </c>
      <c r="G63" s="334" t="s">
        <v>693</v>
      </c>
      <c r="H63" s="354"/>
      <c r="I63" s="354"/>
      <c r="J63" s="333">
        <f t="shared" si="4"/>
        <v>208.53</v>
      </c>
      <c r="K63" s="354"/>
      <c r="L63" s="354"/>
      <c r="M63" s="336"/>
      <c r="N63" s="359"/>
      <c r="O63" s="355"/>
      <c r="P63" s="354"/>
      <c r="Q63" s="354"/>
    </row>
    <row r="64" spans="1:17" x14ac:dyDescent="0.25">
      <c r="A64" s="308"/>
      <c r="B64" s="308"/>
      <c r="C64" s="308"/>
      <c r="D64" s="358">
        <f>SUM(D4:D63)</f>
        <v>117850.83100000002</v>
      </c>
      <c r="E64" s="357"/>
      <c r="F64" s="358">
        <f>SUM(F4:F63)</f>
        <v>306</v>
      </c>
      <c r="G64" s="308"/>
      <c r="H64" s="351"/>
      <c r="I64" s="351"/>
      <c r="J64" s="308"/>
      <c r="K64" s="308"/>
      <c r="L64" s="351"/>
      <c r="M64" s="308"/>
      <c r="N64" s="308"/>
      <c r="O64" s="308"/>
      <c r="P64" s="308"/>
      <c r="Q64" s="308"/>
    </row>
  </sheetData>
  <conditionalFormatting sqref="B3:B61">
    <cfRule type="duplicateValues" dxfId="37" priority="1284"/>
  </conditionalFormatting>
  <conditionalFormatting sqref="B34">
    <cfRule type="duplicateValues" dxfId="36" priority="26"/>
  </conditionalFormatting>
  <conditionalFormatting sqref="B41">
    <cfRule type="duplicateValues" dxfId="35" priority="27"/>
  </conditionalFormatting>
  <conditionalFormatting sqref="B62:B63">
    <cfRule type="duplicateValues" dxfId="34" priority="31"/>
  </conditionalFormatting>
  <conditionalFormatting sqref="C35:C61 C3:C33">
    <cfRule type="duplicateValues" dxfId="33" priority="1281"/>
  </conditionalFormatting>
  <conditionalFormatting sqref="C62:C63">
    <cfRule type="duplicateValues" dxfId="32" priority="15"/>
  </conditionalFormatting>
  <conditionalFormatting sqref="D3">
    <cfRule type="duplicateValues" dxfId="31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0"/>
  <sheetViews>
    <sheetView workbookViewId="0">
      <selection activeCell="A2" sqref="A2"/>
    </sheetView>
  </sheetViews>
  <sheetFormatPr defaultRowHeight="15" x14ac:dyDescent="0.25"/>
  <cols>
    <col min="1" max="1" width="11.28515625" bestFit="1" customWidth="1"/>
    <col min="2" max="2" width="38.42578125" customWidth="1"/>
    <col min="3" max="3" width="11.7109375" bestFit="1" customWidth="1"/>
    <col min="4" max="4" width="14" bestFit="1" customWidth="1"/>
    <col min="5" max="5" width="13.5703125" customWidth="1"/>
    <col min="6" max="6" width="23.5703125" bestFit="1" customWidth="1"/>
    <col min="7" max="7" width="16.42578125" bestFit="1" customWidth="1"/>
    <col min="8" max="8" width="17" bestFit="1" customWidth="1"/>
    <col min="9" max="9" width="22.140625" bestFit="1" customWidth="1"/>
    <col min="10" max="10" width="20.85546875" bestFit="1" customWidth="1"/>
    <col min="11" max="11" width="23.5703125" bestFit="1" customWidth="1"/>
  </cols>
  <sheetData>
    <row r="1" spans="1:11" x14ac:dyDescent="0.25">
      <c r="A1" s="265" t="s">
        <v>671</v>
      </c>
      <c r="B1" s="265" t="s">
        <v>670</v>
      </c>
      <c r="C1" s="265" t="s">
        <v>669</v>
      </c>
      <c r="D1" s="265" t="s">
        <v>668</v>
      </c>
      <c r="E1" s="265" t="s">
        <v>667</v>
      </c>
      <c r="F1" s="265" t="s">
        <v>666</v>
      </c>
      <c r="G1" s="265" t="s">
        <v>665</v>
      </c>
      <c r="H1" s="265" t="s">
        <v>664</v>
      </c>
      <c r="I1" s="265" t="s">
        <v>663</v>
      </c>
      <c r="J1" s="265" t="s">
        <v>662</v>
      </c>
      <c r="K1" s="265" t="s">
        <v>661</v>
      </c>
    </row>
    <row r="2" spans="1:11" x14ac:dyDescent="0.25">
      <c r="A2" s="263" t="s">
        <v>660</v>
      </c>
      <c r="B2" s="263" t="s">
        <v>659</v>
      </c>
      <c r="C2" s="263" t="s">
        <v>658</v>
      </c>
      <c r="D2" s="264">
        <v>45363</v>
      </c>
      <c r="E2" s="264">
        <v>46002</v>
      </c>
      <c r="F2" s="263" t="s">
        <v>657</v>
      </c>
      <c r="G2" s="263" t="s">
        <v>656</v>
      </c>
      <c r="H2" s="263" t="s">
        <v>655</v>
      </c>
      <c r="I2" s="263" t="s">
        <v>654</v>
      </c>
      <c r="J2" s="263" t="s">
        <v>653</v>
      </c>
      <c r="K2" s="263" t="s">
        <v>651</v>
      </c>
    </row>
    <row r="3" spans="1:11" x14ac:dyDescent="0.25">
      <c r="A3" s="263"/>
      <c r="B3" s="263"/>
      <c r="C3" s="263"/>
      <c r="D3" s="263"/>
      <c r="E3" s="264"/>
      <c r="F3" s="263"/>
      <c r="G3" s="263"/>
      <c r="H3" s="263"/>
      <c r="I3" s="263"/>
      <c r="J3" s="263" t="s">
        <v>652</v>
      </c>
      <c r="K3" t="s">
        <v>649</v>
      </c>
    </row>
    <row r="4" spans="1:11" x14ac:dyDescent="0.25">
      <c r="A4" s="263"/>
      <c r="B4" s="263"/>
      <c r="C4" s="263"/>
      <c r="D4" s="263"/>
      <c r="E4" s="263"/>
      <c r="F4" s="263"/>
      <c r="G4" s="263"/>
      <c r="H4" s="263"/>
      <c r="I4" s="263"/>
      <c r="J4" s="263" t="s">
        <v>650</v>
      </c>
      <c r="K4" s="263" t="s">
        <v>578</v>
      </c>
    </row>
    <row r="5" spans="1:11" x14ac:dyDescent="0.25">
      <c r="A5" s="263"/>
      <c r="B5" s="263"/>
      <c r="C5" s="263"/>
      <c r="D5" s="263"/>
      <c r="E5" s="263"/>
      <c r="F5" s="263"/>
      <c r="G5" s="263"/>
      <c r="H5" s="263"/>
      <c r="I5" s="263"/>
      <c r="J5" s="263" t="s">
        <v>648</v>
      </c>
      <c r="K5" s="263" t="s">
        <v>647</v>
      </c>
    </row>
    <row r="6" spans="1:11" x14ac:dyDescent="0.25">
      <c r="A6" s="263"/>
      <c r="B6" s="264"/>
      <c r="C6" s="263"/>
      <c r="D6" s="263"/>
      <c r="E6" s="263"/>
      <c r="F6" s="263"/>
      <c r="G6" s="263"/>
      <c r="H6" s="263"/>
      <c r="I6" s="263"/>
      <c r="J6" s="263"/>
      <c r="K6" s="263" t="s">
        <v>646</v>
      </c>
    </row>
    <row r="7" spans="1:11" x14ac:dyDescent="0.25">
      <c r="A7" s="263"/>
      <c r="B7" s="263"/>
      <c r="C7" s="263"/>
      <c r="D7" s="263"/>
      <c r="E7" s="263"/>
      <c r="F7" s="263"/>
      <c r="G7" s="263"/>
      <c r="H7" s="263"/>
      <c r="I7" s="263"/>
      <c r="J7" s="263"/>
      <c r="K7" s="263" t="s">
        <v>645</v>
      </c>
    </row>
    <row r="8" spans="1:11" x14ac:dyDescent="0.25">
      <c r="A8" s="263"/>
      <c r="B8" s="263"/>
      <c r="C8" s="263"/>
      <c r="D8" s="263"/>
      <c r="E8" s="263"/>
      <c r="F8" s="263"/>
      <c r="G8" s="263"/>
      <c r="H8" s="263"/>
      <c r="I8" s="263"/>
      <c r="J8" s="263"/>
      <c r="K8" s="263" t="s">
        <v>644</v>
      </c>
    </row>
    <row r="9" spans="1:11" x14ac:dyDescent="0.25">
      <c r="A9" s="263"/>
      <c r="B9" s="263"/>
      <c r="C9" s="263"/>
      <c r="D9" s="263"/>
      <c r="E9" s="263"/>
      <c r="F9" s="263"/>
      <c r="G9" s="263"/>
      <c r="H9" s="263"/>
      <c r="I9" s="263"/>
      <c r="J9" s="263"/>
      <c r="K9" s="263" t="s">
        <v>643</v>
      </c>
    </row>
    <row r="10" spans="1:11" x14ac:dyDescent="0.25">
      <c r="A10" s="263"/>
      <c r="B10" s="263"/>
      <c r="C10" s="263"/>
      <c r="D10" s="263"/>
      <c r="E10" s="263"/>
      <c r="F10" s="263"/>
      <c r="G10" s="263"/>
      <c r="H10" s="263"/>
      <c r="I10" s="263"/>
      <c r="J10" s="263"/>
      <c r="K10" s="263" t="s">
        <v>642</v>
      </c>
    </row>
    <row r="11" spans="1:11" x14ac:dyDescent="0.25">
      <c r="A11" s="263"/>
      <c r="B11" s="263"/>
      <c r="C11" s="263"/>
      <c r="D11" s="263"/>
      <c r="E11" s="263"/>
      <c r="F11" s="263"/>
      <c r="G11" s="263"/>
      <c r="H11" s="263"/>
      <c r="I11" s="263"/>
      <c r="J11" s="263"/>
      <c r="K11" s="263" t="s">
        <v>641</v>
      </c>
    </row>
    <row r="12" spans="1:11" x14ac:dyDescent="0.25">
      <c r="K12" s="263" t="s">
        <v>622</v>
      </c>
    </row>
    <row r="13" spans="1:11" x14ac:dyDescent="0.25">
      <c r="K13" s="263" t="s">
        <v>599</v>
      </c>
    </row>
    <row r="14" spans="1:11" x14ac:dyDescent="0.25">
      <c r="K14" s="263" t="s">
        <v>640</v>
      </c>
    </row>
    <row r="15" spans="1:11" x14ac:dyDescent="0.25">
      <c r="K15" s="263" t="s">
        <v>639</v>
      </c>
    </row>
    <row r="16" spans="1:11" x14ac:dyDescent="0.25">
      <c r="K16" s="263" t="s">
        <v>638</v>
      </c>
    </row>
    <row r="17" spans="11:11" x14ac:dyDescent="0.25">
      <c r="K17" s="263" t="s">
        <v>637</v>
      </c>
    </row>
    <row r="18" spans="11:11" x14ac:dyDescent="0.25">
      <c r="K18" s="263" t="s">
        <v>636</v>
      </c>
    </row>
    <row r="19" spans="11:11" x14ac:dyDescent="0.25">
      <c r="K19" s="263" t="s">
        <v>635</v>
      </c>
    </row>
    <row r="20" spans="11:11" x14ac:dyDescent="0.25">
      <c r="K20" s="263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4" activePane="bottomLeft" state="frozen"/>
      <selection activeCell="B1" sqref="B1:L1"/>
      <selection pane="bottomLeft" activeCell="A7" sqref="A7"/>
    </sheetView>
  </sheetViews>
  <sheetFormatPr defaultColWidth="9.140625" defaultRowHeight="15" x14ac:dyDescent="0.25"/>
  <cols>
    <col min="1" max="2" width="12.140625" style="5" customWidth="1"/>
    <col min="3" max="3" width="16.42578125" style="142" customWidth="1"/>
    <col min="4" max="4" width="22.42578125" style="143" customWidth="1"/>
    <col min="5" max="5" width="22.42578125" style="143" hidden="1" customWidth="1"/>
    <col min="6" max="6" width="13.7109375" style="7" hidden="1" customWidth="1"/>
    <col min="7" max="7" width="8.140625" style="171" hidden="1" customWidth="1"/>
    <col min="8" max="8" width="14.42578125" style="7" bestFit="1" customWidth="1"/>
    <col min="9" max="9" width="14.42578125" style="7" customWidth="1"/>
    <col min="10" max="10" width="22" style="6" customWidth="1"/>
    <col min="11" max="12" width="17.85546875" style="6" customWidth="1"/>
    <col min="13" max="14" width="20" style="6" customWidth="1"/>
    <col min="15" max="15" width="22" style="6" customWidth="1"/>
    <col min="16" max="16" width="35.42578125" style="6" bestFit="1" customWidth="1"/>
    <col min="17" max="16384" width="9.140625" style="5"/>
  </cols>
  <sheetData>
    <row r="1" spans="1:16" s="3" customFormat="1" ht="36" customHeight="1" x14ac:dyDescent="0.2">
      <c r="A1" s="478" t="s">
        <v>391</v>
      </c>
      <c r="B1" s="479"/>
      <c r="C1" s="479"/>
      <c r="D1" s="480"/>
      <c r="E1" s="480"/>
      <c r="F1" s="480"/>
      <c r="G1" s="480"/>
      <c r="H1" s="480"/>
      <c r="I1" s="480"/>
      <c r="J1" s="479"/>
      <c r="K1" s="479"/>
      <c r="L1" s="479"/>
      <c r="M1" s="479"/>
      <c r="N1" s="479"/>
      <c r="O1" s="479"/>
      <c r="P1" s="481"/>
    </row>
    <row r="2" spans="1:16" s="4" customFormat="1" ht="29.25" customHeight="1" x14ac:dyDescent="0.25">
      <c r="A2" s="482" t="s">
        <v>51</v>
      </c>
      <c r="B2" s="98" t="s">
        <v>388</v>
      </c>
      <c r="C2" s="98" t="s">
        <v>387</v>
      </c>
      <c r="D2" s="98" t="s">
        <v>248</v>
      </c>
      <c r="E2" s="98"/>
      <c r="F2" s="98" t="s">
        <v>460</v>
      </c>
      <c r="G2" s="98"/>
      <c r="H2" s="98" t="s">
        <v>439</v>
      </c>
      <c r="I2" s="98" t="s">
        <v>440</v>
      </c>
      <c r="J2" s="98" t="s">
        <v>441</v>
      </c>
      <c r="K2" s="98">
        <f>COUNTIFS(K4:K616,K140)</f>
        <v>306</v>
      </c>
      <c r="L2" s="98">
        <f>COUNTIFS(L4:L616,L140)</f>
        <v>298</v>
      </c>
      <c r="M2" s="98">
        <f>COUNTIFS(M4:M617,M322)</f>
        <v>270</v>
      </c>
      <c r="N2" s="98">
        <f>COUNTIFS(N4:N602,N322)</f>
        <v>107</v>
      </c>
      <c r="O2" s="98">
        <f>SUBTOTAL(3,O4:O604)</f>
        <v>26</v>
      </c>
      <c r="P2" s="98" t="s">
        <v>1</v>
      </c>
    </row>
    <row r="3" spans="1:16" s="4" customFormat="1" ht="18.75" x14ac:dyDescent="0.25">
      <c r="A3" s="482"/>
      <c r="B3" s="98" t="s">
        <v>263</v>
      </c>
      <c r="C3" s="98" t="s">
        <v>264</v>
      </c>
      <c r="D3" s="98" t="s">
        <v>249</v>
      </c>
      <c r="E3" s="98"/>
      <c r="F3" s="98"/>
      <c r="G3" s="98"/>
      <c r="H3" s="98" t="s">
        <v>442</v>
      </c>
      <c r="I3" s="98" t="s">
        <v>443</v>
      </c>
      <c r="J3" s="99">
        <v>45962</v>
      </c>
      <c r="K3" s="99" t="s">
        <v>52</v>
      </c>
      <c r="L3" s="99" t="s">
        <v>17</v>
      </c>
      <c r="M3" s="99" t="s">
        <v>456</v>
      </c>
      <c r="N3" s="99" t="s">
        <v>508</v>
      </c>
      <c r="O3" s="99" t="s">
        <v>444</v>
      </c>
      <c r="P3" s="98"/>
    </row>
    <row r="4" spans="1:16" s="4" customFormat="1" ht="18.75" x14ac:dyDescent="0.25">
      <c r="A4" s="100">
        <v>0</v>
      </c>
      <c r="B4" s="108"/>
      <c r="C4" s="108" t="s">
        <v>463</v>
      </c>
      <c r="D4" s="141" t="s">
        <v>120</v>
      </c>
      <c r="E4" s="141"/>
      <c r="F4" s="103"/>
      <c r="G4" s="102"/>
      <c r="H4" s="117"/>
      <c r="I4" s="104">
        <v>0</v>
      </c>
      <c r="J4" s="108"/>
      <c r="K4" s="100"/>
      <c r="L4" s="100"/>
      <c r="M4" s="100"/>
      <c r="N4" s="100"/>
      <c r="O4" s="100"/>
      <c r="P4" s="100"/>
    </row>
    <row r="5" spans="1:16" s="4" customFormat="1" ht="18.75" x14ac:dyDescent="0.25">
      <c r="A5" s="106"/>
      <c r="B5" s="100"/>
      <c r="C5" s="140"/>
      <c r="D5" s="117"/>
      <c r="E5" s="117"/>
      <c r="F5" s="103"/>
      <c r="G5" s="167" t="str">
        <f>C4</f>
        <v xml:space="preserve">Gantry </v>
      </c>
      <c r="H5" s="119">
        <v>150.01400000000001</v>
      </c>
      <c r="J5" s="108"/>
      <c r="K5" s="100"/>
      <c r="L5" s="100"/>
      <c r="M5" s="100"/>
      <c r="N5" s="100"/>
      <c r="O5" s="100"/>
      <c r="P5" s="100"/>
    </row>
    <row r="6" spans="1:16" s="4" customFormat="1" ht="18.75" x14ac:dyDescent="0.25">
      <c r="A6" s="100">
        <f>SUBTOTAL(103,$C$4:C8)</f>
        <v>3</v>
      </c>
      <c r="B6" s="101" t="s">
        <v>265</v>
      </c>
      <c r="C6" s="108" t="s">
        <v>139</v>
      </c>
      <c r="D6" s="155" t="s">
        <v>89</v>
      </c>
      <c r="E6" s="155" t="s">
        <v>505</v>
      </c>
      <c r="F6" s="109"/>
      <c r="G6" s="168"/>
      <c r="H6" s="119"/>
      <c r="I6" s="104">
        <f>ROUND(H5/1000,4)</f>
        <v>0.15</v>
      </c>
      <c r="J6" s="108" t="s">
        <v>19</v>
      </c>
      <c r="K6" s="100" t="s">
        <v>126</v>
      </c>
      <c r="L6" s="100" t="s">
        <v>126</v>
      </c>
      <c r="M6" s="100" t="s">
        <v>126</v>
      </c>
      <c r="N6" s="100"/>
      <c r="O6" s="100"/>
      <c r="P6" s="100"/>
    </row>
    <row r="7" spans="1:16" s="4" customFormat="1" ht="18.75" x14ac:dyDescent="0.25">
      <c r="A7" s="100"/>
      <c r="B7" s="100"/>
      <c r="C7" s="140"/>
      <c r="D7" s="117"/>
      <c r="E7" s="117"/>
      <c r="F7" s="103"/>
      <c r="G7" s="167" t="str">
        <f>C6</f>
        <v>1/0</v>
      </c>
      <c r="H7" s="119">
        <v>290.20999999999998</v>
      </c>
      <c r="I7" s="107"/>
      <c r="J7" s="108"/>
      <c r="K7" s="100"/>
      <c r="L7" s="100"/>
      <c r="M7" s="100"/>
      <c r="N7" s="100"/>
      <c r="O7" s="100"/>
      <c r="P7" s="100"/>
    </row>
    <row r="8" spans="1:16" s="4" customFormat="1" ht="18.75" x14ac:dyDescent="0.25">
      <c r="A8" s="100">
        <f>SUBTOTAL(103,$C$6:C8)</f>
        <v>2</v>
      </c>
      <c r="B8" s="101" t="s">
        <v>479</v>
      </c>
      <c r="C8" s="162" t="s">
        <v>478</v>
      </c>
      <c r="D8" s="155" t="s">
        <v>79</v>
      </c>
      <c r="E8" s="155" t="s">
        <v>505</v>
      </c>
      <c r="F8" s="109"/>
      <c r="G8" s="168"/>
      <c r="H8" s="119"/>
      <c r="I8" s="104">
        <f>ROUND(H7/1000,4)+I6</f>
        <v>0.44020000000000004</v>
      </c>
      <c r="J8" s="105" t="s">
        <v>19</v>
      </c>
      <c r="K8" s="100" t="s">
        <v>126</v>
      </c>
      <c r="L8" s="100" t="s">
        <v>126</v>
      </c>
      <c r="M8" s="100"/>
      <c r="N8" s="100"/>
      <c r="O8" s="100"/>
      <c r="P8" s="100"/>
    </row>
    <row r="9" spans="1:16" s="4" customFormat="1" ht="18.75" x14ac:dyDescent="0.25">
      <c r="A9" s="100"/>
      <c r="B9" s="100"/>
      <c r="C9" s="140"/>
      <c r="D9" s="117"/>
      <c r="E9" s="117"/>
      <c r="F9" s="103"/>
      <c r="G9" s="167" t="str">
        <f>C8</f>
        <v>2A/0</v>
      </c>
      <c r="H9" s="119">
        <v>378</v>
      </c>
      <c r="I9" s="107"/>
      <c r="J9" s="108"/>
      <c r="K9" s="100"/>
      <c r="L9" s="100"/>
      <c r="M9" s="100"/>
      <c r="N9" s="100"/>
      <c r="O9" s="100"/>
      <c r="P9" s="100"/>
    </row>
    <row r="10" spans="1:16" s="4" customFormat="1" ht="18.75" x14ac:dyDescent="0.25">
      <c r="A10" s="100">
        <f>SUBTOTAL(103,$C$5:C11)</f>
        <v>3</v>
      </c>
      <c r="B10" s="101" t="s">
        <v>266</v>
      </c>
      <c r="C10" s="108" t="s">
        <v>480</v>
      </c>
      <c r="D10" s="141" t="s">
        <v>3</v>
      </c>
      <c r="E10" s="141"/>
      <c r="F10" s="103"/>
      <c r="G10" s="102"/>
      <c r="H10" s="119"/>
      <c r="I10" s="104">
        <f>ROUND(H9/1000,4)+I8</f>
        <v>0.81820000000000004</v>
      </c>
      <c r="J10" s="105" t="s">
        <v>19</v>
      </c>
      <c r="K10" s="100" t="s">
        <v>126</v>
      </c>
      <c r="L10" s="100" t="s">
        <v>126</v>
      </c>
      <c r="M10" s="100" t="s">
        <v>126</v>
      </c>
      <c r="N10" s="100"/>
      <c r="O10" s="100"/>
      <c r="P10" s="100"/>
    </row>
    <row r="11" spans="1:16" s="4" customFormat="1" ht="18.75" x14ac:dyDescent="0.25">
      <c r="A11" s="100"/>
      <c r="B11" s="100"/>
      <c r="C11" s="140"/>
      <c r="D11" s="117"/>
      <c r="E11" s="117"/>
      <c r="F11" s="103"/>
      <c r="G11" s="167" t="str">
        <f>C10</f>
        <v>2A/1</v>
      </c>
      <c r="H11" s="119">
        <v>381</v>
      </c>
      <c r="I11" s="107"/>
      <c r="J11" s="108"/>
      <c r="K11" s="100"/>
      <c r="L11" s="100"/>
      <c r="M11" s="100"/>
      <c r="N11" s="100"/>
      <c r="O11" s="100"/>
      <c r="P11" s="100"/>
    </row>
    <row r="12" spans="1:16" s="4" customFormat="1" ht="18.75" x14ac:dyDescent="0.25">
      <c r="A12" s="100">
        <f>SUBTOTAL(103,$C$6:C12)</f>
        <v>4</v>
      </c>
      <c r="B12" s="100"/>
      <c r="C12" s="108" t="s">
        <v>481</v>
      </c>
      <c r="D12" s="141" t="s">
        <v>2</v>
      </c>
      <c r="E12" s="141"/>
      <c r="F12" s="110"/>
      <c r="G12" s="100"/>
      <c r="H12" s="118"/>
      <c r="I12" s="104">
        <f>ROUND(H11/1000,4)+I10</f>
        <v>1.1992</v>
      </c>
      <c r="J12" s="105" t="s">
        <v>19</v>
      </c>
      <c r="K12" s="100" t="s">
        <v>126</v>
      </c>
      <c r="L12" s="100" t="s">
        <v>126</v>
      </c>
      <c r="M12" s="100" t="s">
        <v>126</v>
      </c>
      <c r="N12" s="100"/>
      <c r="O12" s="100"/>
      <c r="P12" s="100"/>
    </row>
    <row r="13" spans="1:16" s="4" customFormat="1" ht="18.75" x14ac:dyDescent="0.25">
      <c r="A13" s="100"/>
      <c r="B13" s="100"/>
      <c r="C13" s="140"/>
      <c r="D13" s="117"/>
      <c r="E13" s="117"/>
      <c r="F13" s="103"/>
      <c r="G13" s="167" t="str">
        <f>C12</f>
        <v>2A/2</v>
      </c>
      <c r="H13" s="119">
        <v>419</v>
      </c>
      <c r="I13" s="107"/>
      <c r="J13" s="108"/>
      <c r="K13" s="100"/>
      <c r="L13" s="100"/>
      <c r="M13" s="100"/>
      <c r="N13" s="100"/>
      <c r="O13" s="100"/>
      <c r="P13" s="100"/>
    </row>
    <row r="14" spans="1:16" s="4" customFormat="1" ht="18.75" x14ac:dyDescent="0.25">
      <c r="A14" s="100">
        <f>SUBTOTAL(103,$C$6:C14)</f>
        <v>5</v>
      </c>
      <c r="B14" s="100"/>
      <c r="C14" s="108" t="s">
        <v>482</v>
      </c>
      <c r="D14" s="141" t="s">
        <v>2</v>
      </c>
      <c r="E14" s="141"/>
      <c r="F14" s="110"/>
      <c r="G14" s="100"/>
      <c r="H14" s="119"/>
      <c r="I14" s="112">
        <f>ROUND(H13/1000,4)+I12</f>
        <v>1.6182000000000001</v>
      </c>
      <c r="J14" s="105" t="s">
        <v>19</v>
      </c>
      <c r="K14" s="100" t="s">
        <v>126</v>
      </c>
      <c r="L14" s="100" t="s">
        <v>126</v>
      </c>
      <c r="M14" s="100" t="s">
        <v>126</v>
      </c>
      <c r="N14" s="100"/>
      <c r="O14" s="100"/>
      <c r="P14" s="100"/>
    </row>
    <row r="15" spans="1:16" s="4" customFormat="1" ht="18.75" x14ac:dyDescent="0.25">
      <c r="A15" s="100"/>
      <c r="B15" s="100"/>
      <c r="C15" s="140"/>
      <c r="D15" s="117"/>
      <c r="E15" s="117"/>
      <c r="F15" s="103"/>
      <c r="G15" s="167" t="str">
        <f>C14</f>
        <v>2A/3</v>
      </c>
      <c r="H15" s="119">
        <v>422</v>
      </c>
      <c r="I15" s="107"/>
      <c r="J15" s="108"/>
      <c r="K15" s="100"/>
      <c r="L15" s="100"/>
      <c r="M15" s="100"/>
      <c r="N15" s="100"/>
      <c r="O15" s="100"/>
      <c r="P15" s="100"/>
    </row>
    <row r="16" spans="1:16" s="4" customFormat="1" ht="18.75" x14ac:dyDescent="0.25">
      <c r="A16" s="100">
        <f>SUBTOTAL(103,$C$6:C16)</f>
        <v>6</v>
      </c>
      <c r="B16" s="100"/>
      <c r="C16" s="108" t="s">
        <v>483</v>
      </c>
      <c r="D16" s="141" t="s">
        <v>2</v>
      </c>
      <c r="E16" s="141"/>
      <c r="F16" s="110"/>
      <c r="G16" s="100"/>
      <c r="H16" s="119"/>
      <c r="I16" s="112">
        <f>ROUND(H15/1000,4)+I14</f>
        <v>2.0402</v>
      </c>
      <c r="J16" s="105" t="s">
        <v>19</v>
      </c>
      <c r="K16" s="100" t="s">
        <v>126</v>
      </c>
      <c r="L16" s="100" t="s">
        <v>126</v>
      </c>
      <c r="M16" s="100" t="s">
        <v>126</v>
      </c>
      <c r="N16" s="100"/>
      <c r="O16" s="100"/>
      <c r="P16" s="100"/>
    </row>
    <row r="17" spans="1:21" s="4" customFormat="1" ht="18.75" x14ac:dyDescent="0.25">
      <c r="A17" s="100"/>
      <c r="B17" s="100"/>
      <c r="C17" s="140"/>
      <c r="D17" s="117"/>
      <c r="E17" s="117"/>
      <c r="F17" s="103"/>
      <c r="G17" s="167" t="str">
        <f>C16</f>
        <v>2A/4</v>
      </c>
      <c r="H17" s="119">
        <v>399</v>
      </c>
      <c r="I17" s="107"/>
      <c r="J17" s="108"/>
      <c r="K17" s="100"/>
      <c r="L17" s="100"/>
      <c r="M17" s="100"/>
      <c r="N17" s="100"/>
      <c r="O17" s="100"/>
      <c r="P17" s="100"/>
    </row>
    <row r="18" spans="1:21" s="4" customFormat="1" ht="18.75" x14ac:dyDescent="0.25">
      <c r="A18" s="100">
        <f>SUBTOTAL(103,$C$6:C18)</f>
        <v>7</v>
      </c>
      <c r="B18" s="100"/>
      <c r="C18" s="108" t="s">
        <v>484</v>
      </c>
      <c r="D18" s="141" t="s">
        <v>2</v>
      </c>
      <c r="E18" s="141"/>
      <c r="F18" s="110"/>
      <c r="G18" s="100"/>
      <c r="H18" s="119"/>
      <c r="I18" s="112">
        <f>ROUND(H17/1000,4)+I16</f>
        <v>2.4392</v>
      </c>
      <c r="J18" s="105" t="s">
        <v>19</v>
      </c>
      <c r="K18" s="100" t="s">
        <v>126</v>
      </c>
      <c r="L18" s="100" t="s">
        <v>126</v>
      </c>
      <c r="M18" s="100" t="s">
        <v>126</v>
      </c>
      <c r="N18" s="100"/>
      <c r="O18" s="100"/>
      <c r="P18" s="100"/>
    </row>
    <row r="19" spans="1:21" s="4" customFormat="1" ht="18.75" x14ac:dyDescent="0.25">
      <c r="A19" s="100"/>
      <c r="B19" s="100"/>
      <c r="C19" s="140"/>
      <c r="D19" s="117"/>
      <c r="E19" s="117"/>
      <c r="F19" s="103"/>
      <c r="G19" s="167" t="str">
        <f>C18</f>
        <v>2A/5</v>
      </c>
      <c r="H19" s="119">
        <v>423</v>
      </c>
      <c r="I19" s="107"/>
      <c r="J19" s="108"/>
      <c r="K19" s="100"/>
      <c r="L19" s="100"/>
      <c r="M19" s="100"/>
      <c r="N19" s="100"/>
      <c r="O19" s="100"/>
      <c r="P19" s="100"/>
    </row>
    <row r="20" spans="1:21" s="4" customFormat="1" ht="18.75" x14ac:dyDescent="0.25">
      <c r="A20" s="100">
        <f>SUBTOTAL(103,$C$6:C20)</f>
        <v>8</v>
      </c>
      <c r="B20" s="100"/>
      <c r="C20" s="108" t="s">
        <v>485</v>
      </c>
      <c r="D20" s="141" t="s">
        <v>48</v>
      </c>
      <c r="E20" s="141"/>
      <c r="F20" s="110"/>
      <c r="G20" s="100"/>
      <c r="H20" s="119"/>
      <c r="I20" s="112">
        <f>ROUND(H19/1000,4)+I18</f>
        <v>2.8622000000000001</v>
      </c>
      <c r="J20" s="105" t="s">
        <v>19</v>
      </c>
      <c r="K20" s="100" t="s">
        <v>126</v>
      </c>
      <c r="L20" s="100" t="s">
        <v>126</v>
      </c>
      <c r="M20" s="100" t="s">
        <v>126</v>
      </c>
      <c r="N20" s="100"/>
      <c r="O20" s="100"/>
      <c r="P20" s="100"/>
    </row>
    <row r="21" spans="1:21" s="4" customFormat="1" ht="18.75" x14ac:dyDescent="0.25">
      <c r="A21" s="100"/>
      <c r="B21" s="100"/>
      <c r="C21" s="140"/>
      <c r="D21" s="117"/>
      <c r="E21" s="117"/>
      <c r="F21" s="103"/>
      <c r="G21" s="167" t="str">
        <f>C20</f>
        <v>2A/6</v>
      </c>
      <c r="H21" s="119">
        <v>414.99200000000002</v>
      </c>
      <c r="I21" s="107"/>
      <c r="J21" s="108"/>
      <c r="K21" s="100"/>
      <c r="L21" s="100"/>
      <c r="M21" s="100"/>
      <c r="N21" s="100"/>
      <c r="O21" s="100"/>
      <c r="P21" s="100"/>
    </row>
    <row r="22" spans="1:21" s="4" customFormat="1" ht="18.75" x14ac:dyDescent="0.25">
      <c r="A22" s="100">
        <f>SUBTOTAL(103,$C$6:C22)</f>
        <v>9</v>
      </c>
      <c r="B22" s="100"/>
      <c r="C22" s="108" t="s">
        <v>486</v>
      </c>
      <c r="D22" s="141" t="s">
        <v>84</v>
      </c>
      <c r="E22" s="141" t="s">
        <v>505</v>
      </c>
      <c r="F22" s="110"/>
      <c r="G22" s="100"/>
      <c r="H22" s="119"/>
      <c r="I22" s="112">
        <f>ROUND(H21/1000,4)+I20</f>
        <v>3.2772000000000001</v>
      </c>
      <c r="J22" s="105" t="s">
        <v>19</v>
      </c>
      <c r="K22" s="100" t="s">
        <v>126</v>
      </c>
      <c r="L22" s="100" t="s">
        <v>126</v>
      </c>
      <c r="M22" s="100" t="s">
        <v>126</v>
      </c>
      <c r="N22" s="100"/>
      <c r="O22" s="100"/>
      <c r="P22" s="100"/>
    </row>
    <row r="23" spans="1:21" s="4" customFormat="1" ht="18.75" x14ac:dyDescent="0.25">
      <c r="A23" s="100"/>
      <c r="B23" s="100"/>
      <c r="C23" s="140"/>
      <c r="D23" s="117"/>
      <c r="E23" s="117"/>
      <c r="F23" s="103"/>
      <c r="G23" s="167" t="str">
        <f>C22</f>
        <v>3A/0</v>
      </c>
      <c r="H23" s="119">
        <v>409</v>
      </c>
      <c r="I23" s="107"/>
      <c r="J23" s="108"/>
      <c r="K23" s="100"/>
      <c r="L23" s="100"/>
      <c r="M23" s="100"/>
      <c r="N23" s="100"/>
      <c r="O23" s="100"/>
      <c r="P23" s="100"/>
    </row>
    <row r="24" spans="1:21" s="4" customFormat="1" ht="18.75" x14ac:dyDescent="0.25">
      <c r="A24" s="100">
        <f>SUBTOTAL(103,$C$6:C24)</f>
        <v>10</v>
      </c>
      <c r="B24" s="100"/>
      <c r="C24" s="108" t="s">
        <v>487</v>
      </c>
      <c r="D24" s="141" t="s">
        <v>2</v>
      </c>
      <c r="E24" s="141"/>
      <c r="F24" s="110"/>
      <c r="G24" s="100"/>
      <c r="H24" s="119"/>
      <c r="I24" s="112">
        <f>ROUND(H23/1000,4)+I22</f>
        <v>3.6861999999999999</v>
      </c>
      <c r="J24" s="105" t="s">
        <v>19</v>
      </c>
      <c r="K24" s="100" t="s">
        <v>126</v>
      </c>
      <c r="L24" s="100" t="s">
        <v>126</v>
      </c>
      <c r="M24" s="100" t="s">
        <v>126</v>
      </c>
      <c r="N24" s="100"/>
      <c r="O24" s="100"/>
      <c r="P24" s="100"/>
    </row>
    <row r="25" spans="1:21" s="4" customFormat="1" ht="18.75" x14ac:dyDescent="0.25">
      <c r="A25" s="100"/>
      <c r="B25" s="100"/>
      <c r="C25" s="140"/>
      <c r="D25" s="117"/>
      <c r="E25" s="117"/>
      <c r="F25" s="103"/>
      <c r="G25" s="167" t="str">
        <f>C24</f>
        <v>3A/1</v>
      </c>
      <c r="H25" s="119">
        <v>402</v>
      </c>
      <c r="I25" s="107"/>
      <c r="J25" s="108"/>
      <c r="K25" s="108"/>
      <c r="L25" s="108"/>
      <c r="M25" s="100"/>
      <c r="N25" s="100"/>
      <c r="O25" s="100"/>
      <c r="P25" s="100"/>
    </row>
    <row r="26" spans="1:21" s="4" customFormat="1" ht="18.75" x14ac:dyDescent="0.25">
      <c r="A26" s="100">
        <f>SUBTOTAL(103,$C$6:C26)</f>
        <v>11</v>
      </c>
      <c r="B26" s="100"/>
      <c r="C26" s="108" t="s">
        <v>488</v>
      </c>
      <c r="D26" s="141" t="s">
        <v>2</v>
      </c>
      <c r="E26" s="141"/>
      <c r="F26" s="110"/>
      <c r="G26" s="100"/>
      <c r="H26" s="119"/>
      <c r="I26" s="112">
        <f>ROUND(H25/1000,4)+I24</f>
        <v>4.0881999999999996</v>
      </c>
      <c r="J26" s="105" t="s">
        <v>19</v>
      </c>
      <c r="K26" s="100" t="s">
        <v>126</v>
      </c>
      <c r="L26" s="100" t="s">
        <v>126</v>
      </c>
      <c r="M26" s="100" t="s">
        <v>126</v>
      </c>
      <c r="N26" s="100"/>
      <c r="O26" s="100"/>
      <c r="P26" s="100"/>
    </row>
    <row r="27" spans="1:21" s="4" customFormat="1" ht="18.75" x14ac:dyDescent="0.25">
      <c r="A27" s="100"/>
      <c r="B27" s="100"/>
      <c r="C27" s="140"/>
      <c r="D27" s="117"/>
      <c r="E27" s="117"/>
      <c r="F27" s="103"/>
      <c r="G27" s="167" t="str">
        <f>C26</f>
        <v>3A/2</v>
      </c>
      <c r="H27" s="119">
        <v>409</v>
      </c>
      <c r="I27" s="107"/>
      <c r="J27" s="108"/>
      <c r="K27" s="108"/>
      <c r="L27" s="108"/>
      <c r="M27" s="100"/>
      <c r="N27" s="100"/>
      <c r="O27" s="100"/>
      <c r="P27" s="100"/>
    </row>
    <row r="28" spans="1:21" s="4" customFormat="1" ht="18.75" x14ac:dyDescent="0.25">
      <c r="A28" s="100">
        <f>SUBTOTAL(103,$C$6:C28)</f>
        <v>12</v>
      </c>
      <c r="B28" s="100"/>
      <c r="C28" s="108" t="s">
        <v>489</v>
      </c>
      <c r="D28" s="141" t="s">
        <v>3</v>
      </c>
      <c r="E28" s="141"/>
      <c r="F28" s="110"/>
      <c r="G28" s="100"/>
      <c r="H28" s="119"/>
      <c r="I28" s="112">
        <f>ROUND(H27/1000,4)+I26</f>
        <v>4.4971999999999994</v>
      </c>
      <c r="J28" s="105" t="s">
        <v>19</v>
      </c>
      <c r="K28" s="100" t="s">
        <v>126</v>
      </c>
      <c r="L28" s="100" t="s">
        <v>126</v>
      </c>
      <c r="M28" s="100" t="s">
        <v>126</v>
      </c>
      <c r="N28" s="100"/>
      <c r="O28" s="100" t="s">
        <v>445</v>
      </c>
      <c r="P28" s="100"/>
      <c r="U28" s="4">
        <f>280-6</f>
        <v>274</v>
      </c>
    </row>
    <row r="29" spans="1:21" s="4" customFormat="1" ht="18.75" x14ac:dyDescent="0.25">
      <c r="A29" s="100"/>
      <c r="B29" s="100"/>
      <c r="C29" s="140"/>
      <c r="D29" s="117"/>
      <c r="E29" s="117"/>
      <c r="F29" s="103"/>
      <c r="G29" s="167" t="str">
        <f>C28</f>
        <v>3A/3</v>
      </c>
      <c r="H29" s="119">
        <v>337</v>
      </c>
      <c r="I29" s="107"/>
      <c r="J29" s="108"/>
      <c r="K29" s="108"/>
      <c r="L29" s="108"/>
      <c r="M29" s="100"/>
      <c r="N29" s="100"/>
      <c r="O29" s="100"/>
      <c r="P29" s="100"/>
    </row>
    <row r="30" spans="1:21" s="4" customFormat="1" ht="18.75" x14ac:dyDescent="0.25">
      <c r="A30" s="100">
        <f>SUBTOTAL(103,$C$6:C30)</f>
        <v>13</v>
      </c>
      <c r="B30" s="100"/>
      <c r="C30" s="108" t="s">
        <v>490</v>
      </c>
      <c r="D30" s="141" t="s">
        <v>3</v>
      </c>
      <c r="E30" s="141"/>
      <c r="F30" s="110"/>
      <c r="G30" s="100"/>
      <c r="H30" s="119"/>
      <c r="I30" s="112">
        <f>ROUND(H29/1000,4)+I28</f>
        <v>4.8341999999999992</v>
      </c>
      <c r="J30" s="105" t="s">
        <v>19</v>
      </c>
      <c r="K30" s="100" t="s">
        <v>126</v>
      </c>
      <c r="L30" s="100" t="s">
        <v>126</v>
      </c>
      <c r="M30" s="100" t="s">
        <v>126</v>
      </c>
      <c r="N30" s="100"/>
      <c r="O30" s="100"/>
      <c r="P30" s="100"/>
    </row>
    <row r="31" spans="1:21" s="4" customFormat="1" ht="18.75" x14ac:dyDescent="0.25">
      <c r="A31" s="100"/>
      <c r="B31" s="100"/>
      <c r="C31" s="140"/>
      <c r="D31" s="117"/>
      <c r="E31" s="117"/>
      <c r="F31" s="103"/>
      <c r="G31" s="167" t="str">
        <f>C30</f>
        <v>3A/4</v>
      </c>
      <c r="H31" s="119">
        <v>365</v>
      </c>
      <c r="I31" s="107"/>
      <c r="J31" s="108"/>
      <c r="K31" s="108"/>
      <c r="L31" s="108"/>
      <c r="M31" s="100"/>
      <c r="N31" s="100"/>
      <c r="O31" s="100"/>
      <c r="P31" s="100"/>
    </row>
    <row r="32" spans="1:21" s="4" customFormat="1" ht="18.75" x14ac:dyDescent="0.25">
      <c r="A32" s="100">
        <f>SUBTOTAL(103,$C$6:C32)</f>
        <v>14</v>
      </c>
      <c r="B32" s="100"/>
      <c r="C32" s="108" t="s">
        <v>491</v>
      </c>
      <c r="D32" s="141" t="s">
        <v>2</v>
      </c>
      <c r="E32" s="141"/>
      <c r="F32" s="110"/>
      <c r="G32" s="100"/>
      <c r="H32" s="119"/>
      <c r="I32" s="112">
        <f>ROUND(H31/1000,4)+I30</f>
        <v>5.1991999999999994</v>
      </c>
      <c r="J32" s="105" t="s">
        <v>19</v>
      </c>
      <c r="K32" s="100" t="s">
        <v>126</v>
      </c>
      <c r="L32" s="100" t="s">
        <v>126</v>
      </c>
      <c r="M32" s="100" t="s">
        <v>126</v>
      </c>
      <c r="N32" s="100"/>
      <c r="O32" s="100"/>
      <c r="P32" s="100"/>
    </row>
    <row r="33" spans="1:21" s="4" customFormat="1" ht="18.75" x14ac:dyDescent="0.25">
      <c r="A33" s="100"/>
      <c r="B33" s="100"/>
      <c r="C33" s="140"/>
      <c r="D33" s="117"/>
      <c r="E33" s="117"/>
      <c r="F33" s="103"/>
      <c r="G33" s="167" t="str">
        <f>C32</f>
        <v>3A/5</v>
      </c>
      <c r="H33" s="119">
        <v>378</v>
      </c>
      <c r="I33" s="107"/>
      <c r="J33" s="108"/>
      <c r="K33" s="108"/>
      <c r="L33" s="108"/>
      <c r="M33" s="100"/>
      <c r="N33" s="100"/>
      <c r="O33" s="100"/>
      <c r="P33" s="100"/>
    </row>
    <row r="34" spans="1:21" s="135" customFormat="1" ht="18.75" x14ac:dyDescent="0.25">
      <c r="A34" s="100">
        <f>SUBTOTAL(103,$C$6:C34)</f>
        <v>15</v>
      </c>
      <c r="B34" s="132" t="s">
        <v>274</v>
      </c>
      <c r="C34" s="132" t="s">
        <v>492</v>
      </c>
      <c r="D34" s="156" t="s">
        <v>3</v>
      </c>
      <c r="E34" s="156"/>
      <c r="F34" s="133"/>
      <c r="G34" s="169"/>
      <c r="H34" s="134"/>
      <c r="I34" s="134">
        <f>ROUND(H33/1000,4)+I32</f>
        <v>5.5771999999999995</v>
      </c>
      <c r="J34" s="132" t="s">
        <v>19</v>
      </c>
      <c r="K34" s="132" t="s">
        <v>126</v>
      </c>
      <c r="L34" s="100" t="s">
        <v>126</v>
      </c>
      <c r="M34" s="132" t="s">
        <v>126</v>
      </c>
      <c r="N34" s="100"/>
      <c r="O34" s="132"/>
      <c r="P34" s="132"/>
    </row>
    <row r="35" spans="1:21" s="4" customFormat="1" ht="18.75" x14ac:dyDescent="0.25">
      <c r="A35" s="100"/>
      <c r="B35" s="100"/>
      <c r="C35" s="140"/>
      <c r="D35" s="117"/>
      <c r="E35" s="117"/>
      <c r="F35" s="103"/>
      <c r="G35" s="167" t="str">
        <f>C34</f>
        <v>3A/6</v>
      </c>
      <c r="H35" s="120">
        <v>391.46699999999998</v>
      </c>
      <c r="I35" s="107"/>
      <c r="J35" s="108"/>
      <c r="K35" s="100"/>
      <c r="L35" s="100"/>
      <c r="M35" s="100"/>
      <c r="N35" s="100"/>
      <c r="O35" s="100"/>
      <c r="P35" s="100"/>
    </row>
    <row r="36" spans="1:21" s="4" customFormat="1" ht="18.75" x14ac:dyDescent="0.25">
      <c r="A36" s="100">
        <f>SUBTOTAL(103,$C$6:C36)</f>
        <v>16</v>
      </c>
      <c r="B36" s="100"/>
      <c r="C36" s="108" t="s">
        <v>493</v>
      </c>
      <c r="D36" s="141" t="s">
        <v>108</v>
      </c>
      <c r="E36" s="141"/>
      <c r="F36" s="110"/>
      <c r="G36" s="100"/>
      <c r="H36" s="120"/>
      <c r="I36" s="112">
        <f>ROUND(H35/1000,4)+I34</f>
        <v>5.9686999999999992</v>
      </c>
      <c r="J36" s="105" t="s">
        <v>19</v>
      </c>
      <c r="K36" s="100" t="s">
        <v>126</v>
      </c>
      <c r="L36" s="100" t="s">
        <v>126</v>
      </c>
      <c r="M36" s="100" t="s">
        <v>126</v>
      </c>
      <c r="N36" s="100"/>
      <c r="O36" s="100"/>
      <c r="P36" s="108"/>
    </row>
    <row r="37" spans="1:21" s="4" customFormat="1" ht="18.75" x14ac:dyDescent="0.25">
      <c r="A37" s="100"/>
      <c r="B37" s="100"/>
      <c r="C37" s="140"/>
      <c r="D37" s="117"/>
      <c r="E37" s="117"/>
      <c r="F37" s="103"/>
      <c r="G37" s="167" t="str">
        <f>C36</f>
        <v>3B/0</v>
      </c>
      <c r="H37" s="120">
        <v>356</v>
      </c>
      <c r="I37" s="107"/>
      <c r="J37" s="108"/>
      <c r="K37" s="100"/>
      <c r="L37" s="100"/>
      <c r="M37" s="100"/>
      <c r="N37" s="100"/>
      <c r="O37" s="100"/>
      <c r="P37" s="100"/>
    </row>
    <row r="38" spans="1:21" s="4" customFormat="1" ht="18.75" x14ac:dyDescent="0.25">
      <c r="A38" s="100">
        <f>SUBTOTAL(103,$C$6:C38)</f>
        <v>17</v>
      </c>
      <c r="B38" s="100"/>
      <c r="C38" s="108" t="s">
        <v>494</v>
      </c>
      <c r="D38" s="141" t="s">
        <v>2</v>
      </c>
      <c r="E38" s="141"/>
      <c r="F38" s="110"/>
      <c r="G38" s="100"/>
      <c r="H38" s="120"/>
      <c r="I38" s="104">
        <f>ROUND(H37/1000,4)+I36</f>
        <v>6.3246999999999991</v>
      </c>
      <c r="J38" s="105" t="s">
        <v>19</v>
      </c>
      <c r="K38" s="100" t="s">
        <v>126</v>
      </c>
      <c r="L38" s="100" t="s">
        <v>126</v>
      </c>
      <c r="M38" s="100" t="s">
        <v>126</v>
      </c>
      <c r="N38" s="100"/>
      <c r="O38" s="100"/>
      <c r="P38" s="108"/>
    </row>
    <row r="39" spans="1:21" s="4" customFormat="1" ht="18.75" x14ac:dyDescent="0.25">
      <c r="A39" s="100"/>
      <c r="B39" s="100"/>
      <c r="C39" s="140"/>
      <c r="D39" s="117"/>
      <c r="E39" s="117"/>
      <c r="F39" s="103"/>
      <c r="G39" s="167" t="str">
        <f>C38</f>
        <v>3B/1</v>
      </c>
      <c r="H39" s="120">
        <v>439</v>
      </c>
      <c r="I39" s="107"/>
      <c r="J39" s="108"/>
      <c r="K39" s="100"/>
      <c r="L39" s="100"/>
      <c r="M39" s="100"/>
      <c r="N39" s="100"/>
      <c r="O39" s="100"/>
      <c r="P39" s="100"/>
    </row>
    <row r="40" spans="1:21" s="4" customFormat="1" ht="18.75" x14ac:dyDescent="0.25">
      <c r="A40" s="100">
        <f>SUBTOTAL(103,$C$6:C40)</f>
        <v>18</v>
      </c>
      <c r="B40" s="100"/>
      <c r="C40" s="108" t="s">
        <v>495</v>
      </c>
      <c r="D40" s="141" t="s">
        <v>18</v>
      </c>
      <c r="E40" s="141"/>
      <c r="F40" s="110"/>
      <c r="G40" s="100"/>
      <c r="H40" s="120"/>
      <c r="I40" s="104">
        <f>ROUND(H39/1000,4)+I38</f>
        <v>6.7636999999999992</v>
      </c>
      <c r="J40" s="105" t="s">
        <v>19</v>
      </c>
      <c r="K40" s="100" t="s">
        <v>126</v>
      </c>
      <c r="L40" s="100" t="s">
        <v>126</v>
      </c>
      <c r="M40" s="100" t="s">
        <v>126</v>
      </c>
      <c r="N40" s="100"/>
      <c r="O40" s="100"/>
      <c r="P40" s="108"/>
    </row>
    <row r="41" spans="1:21" s="4" customFormat="1" ht="18.75" x14ac:dyDescent="0.25">
      <c r="A41" s="100"/>
      <c r="B41" s="100"/>
      <c r="C41" s="140"/>
      <c r="D41" s="117"/>
      <c r="E41" s="117"/>
      <c r="F41" s="103"/>
      <c r="G41" s="167" t="str">
        <f>C40</f>
        <v>3B/2</v>
      </c>
      <c r="H41" s="120">
        <v>377</v>
      </c>
      <c r="I41" s="104"/>
      <c r="J41" s="108"/>
      <c r="K41" s="100"/>
      <c r="L41" s="100"/>
      <c r="M41" s="100"/>
      <c r="N41" s="100"/>
      <c r="O41" s="100"/>
      <c r="P41" s="100"/>
    </row>
    <row r="42" spans="1:21" s="4" customFormat="1" ht="18.75" x14ac:dyDescent="0.25">
      <c r="A42" s="100">
        <f>SUBTOTAL(103,$C$6:C42)</f>
        <v>19</v>
      </c>
      <c r="B42" s="100"/>
      <c r="C42" s="108" t="s">
        <v>496</v>
      </c>
      <c r="D42" s="141" t="s">
        <v>48</v>
      </c>
      <c r="E42" s="141"/>
      <c r="F42" s="110"/>
      <c r="G42" s="100"/>
      <c r="H42" s="120"/>
      <c r="I42" s="104">
        <f>ROUND(H41/1000,4)+I40</f>
        <v>7.1406999999999989</v>
      </c>
      <c r="J42" s="105" t="s">
        <v>19</v>
      </c>
      <c r="K42" s="100" t="s">
        <v>126</v>
      </c>
      <c r="L42" s="100" t="s">
        <v>126</v>
      </c>
      <c r="M42" s="100" t="s">
        <v>126</v>
      </c>
      <c r="N42" s="100"/>
      <c r="O42" s="100"/>
      <c r="P42" s="108"/>
    </row>
    <row r="43" spans="1:21" s="4" customFormat="1" ht="18.75" x14ac:dyDescent="0.25">
      <c r="A43" s="100"/>
      <c r="B43" s="100"/>
      <c r="C43" s="140"/>
      <c r="D43" s="117"/>
      <c r="E43" s="117"/>
      <c r="F43" s="103"/>
      <c r="G43" s="167" t="str">
        <f>C42</f>
        <v>3B/3</v>
      </c>
      <c r="H43" s="120">
        <v>455.07</v>
      </c>
      <c r="I43" s="104"/>
      <c r="J43" s="108"/>
      <c r="K43" s="100"/>
      <c r="L43" s="100"/>
      <c r="M43" s="100"/>
      <c r="N43" s="100"/>
      <c r="O43" s="100"/>
      <c r="P43" s="100"/>
      <c r="U43" s="4">
        <f>306-267</f>
        <v>39</v>
      </c>
    </row>
    <row r="44" spans="1:21" s="4" customFormat="1" ht="18.75" x14ac:dyDescent="0.25">
      <c r="A44" s="100">
        <f>SUBTOTAL(103,$C$6:C44)</f>
        <v>20</v>
      </c>
      <c r="B44" s="100"/>
      <c r="C44" s="140" t="s">
        <v>127</v>
      </c>
      <c r="D44" s="117" t="s">
        <v>110</v>
      </c>
      <c r="E44" s="117"/>
      <c r="F44" s="103"/>
      <c r="G44" s="167"/>
      <c r="H44" s="120"/>
      <c r="I44" s="104">
        <f>ROUND(H43/1000,4)+I42</f>
        <v>7.5957999999999988</v>
      </c>
      <c r="J44" s="108" t="s">
        <v>19</v>
      </c>
      <c r="K44" s="100" t="s">
        <v>126</v>
      </c>
      <c r="L44" s="100" t="s">
        <v>126</v>
      </c>
      <c r="M44" s="100" t="s">
        <v>126</v>
      </c>
      <c r="N44" s="100"/>
      <c r="O44" s="100"/>
      <c r="P44" s="100"/>
    </row>
    <row r="45" spans="1:21" s="4" customFormat="1" ht="18.75" x14ac:dyDescent="0.25">
      <c r="A45" s="100"/>
      <c r="B45" s="100"/>
      <c r="C45" s="140"/>
      <c r="D45" s="117"/>
      <c r="E45" s="117"/>
      <c r="F45" s="103"/>
      <c r="G45" s="167" t="str">
        <f>C44</f>
        <v>4/0</v>
      </c>
      <c r="H45" s="120">
        <v>344.16300000000001</v>
      </c>
      <c r="I45" s="107"/>
      <c r="J45" s="108"/>
      <c r="K45" s="100"/>
      <c r="L45" s="100"/>
      <c r="M45" s="100"/>
      <c r="N45" s="100"/>
      <c r="O45" s="100"/>
      <c r="P45" s="100"/>
    </row>
    <row r="46" spans="1:21" s="4" customFormat="1" ht="18.75" x14ac:dyDescent="0.25">
      <c r="A46" s="100">
        <f>SUBTOTAL(103,$C$6:C46)</f>
        <v>21</v>
      </c>
      <c r="B46" s="100"/>
      <c r="C46" s="108" t="s">
        <v>220</v>
      </c>
      <c r="D46" s="141" t="s">
        <v>48</v>
      </c>
      <c r="E46" s="141"/>
      <c r="F46" s="110"/>
      <c r="G46" s="100"/>
      <c r="H46" s="120"/>
      <c r="I46" s="104">
        <f>ROUND(H45/1000,4)+I44</f>
        <v>7.9399999999999986</v>
      </c>
      <c r="J46" s="105" t="s">
        <v>19</v>
      </c>
      <c r="K46" s="100" t="s">
        <v>126</v>
      </c>
      <c r="L46" s="100" t="s">
        <v>126</v>
      </c>
      <c r="M46" s="100" t="s">
        <v>126</v>
      </c>
      <c r="N46" s="100"/>
      <c r="O46" s="100"/>
      <c r="P46" s="108" t="s">
        <v>497</v>
      </c>
    </row>
    <row r="47" spans="1:21" s="4" customFormat="1" ht="18.75" x14ac:dyDescent="0.25">
      <c r="A47" s="100"/>
      <c r="B47" s="100"/>
      <c r="C47" s="140"/>
      <c r="D47" s="117"/>
      <c r="E47" s="117"/>
      <c r="F47" s="103"/>
      <c r="G47" s="167" t="str">
        <f>C46</f>
        <v>4/5</v>
      </c>
      <c r="H47" s="120">
        <v>365</v>
      </c>
      <c r="I47" s="107"/>
      <c r="J47" s="108"/>
      <c r="K47" s="100"/>
      <c r="L47" s="100"/>
      <c r="M47" s="100"/>
      <c r="N47" s="100"/>
      <c r="O47" s="100"/>
      <c r="P47" s="100"/>
    </row>
    <row r="48" spans="1:21" s="149" customFormat="1" ht="18.75" x14ac:dyDescent="0.25">
      <c r="A48" s="100">
        <f>SUBTOTAL(103,$C$6:C48)</f>
        <v>22</v>
      </c>
      <c r="B48" s="108" t="s">
        <v>417</v>
      </c>
      <c r="C48" s="108" t="s">
        <v>418</v>
      </c>
      <c r="D48" s="141" t="s">
        <v>113</v>
      </c>
      <c r="E48" s="141"/>
      <c r="F48" s="117"/>
      <c r="G48" s="108"/>
      <c r="H48" s="120"/>
      <c r="I48" s="148">
        <f>ROUND(H47/1000,4)+I46</f>
        <v>8.3049999999999979</v>
      </c>
      <c r="J48" s="108" t="s">
        <v>19</v>
      </c>
      <c r="K48" s="108" t="s">
        <v>126</v>
      </c>
      <c r="L48" s="100" t="s">
        <v>126</v>
      </c>
      <c r="M48" s="108" t="s">
        <v>126</v>
      </c>
      <c r="N48" s="100"/>
      <c r="O48" s="108"/>
      <c r="P48" s="108"/>
    </row>
    <row r="49" spans="1:16" s="4" customFormat="1" ht="18.75" x14ac:dyDescent="0.25">
      <c r="A49" s="100"/>
      <c r="B49" s="100"/>
      <c r="C49" s="140"/>
      <c r="D49" s="117"/>
      <c r="E49" s="117"/>
      <c r="F49" s="103"/>
      <c r="G49" s="167" t="str">
        <f>C48</f>
        <v>4A/0</v>
      </c>
      <c r="H49" s="120">
        <v>340</v>
      </c>
      <c r="I49" s="107"/>
      <c r="J49" s="108"/>
      <c r="K49" s="100"/>
      <c r="L49" s="100"/>
      <c r="M49" s="100"/>
      <c r="N49" s="100"/>
      <c r="O49" s="100"/>
      <c r="P49" s="100"/>
    </row>
    <row r="50" spans="1:16" s="4" customFormat="1" ht="18.75" x14ac:dyDescent="0.25">
      <c r="A50" s="100">
        <f>SUBTOTAL(103,$C$6:C50)</f>
        <v>23</v>
      </c>
      <c r="B50" s="100"/>
      <c r="C50" s="108" t="s">
        <v>419</v>
      </c>
      <c r="D50" s="141" t="s">
        <v>48</v>
      </c>
      <c r="E50" s="141"/>
      <c r="F50" s="110"/>
      <c r="G50" s="100"/>
      <c r="H50" s="120"/>
      <c r="I50" s="104">
        <f>ROUND(H49/1000,4)+I48</f>
        <v>8.6449999999999978</v>
      </c>
      <c r="J50" s="105" t="s">
        <v>19</v>
      </c>
      <c r="K50" s="100" t="s">
        <v>126</v>
      </c>
      <c r="L50" s="100" t="s">
        <v>126</v>
      </c>
      <c r="M50" s="100" t="s">
        <v>126</v>
      </c>
      <c r="N50" s="100"/>
      <c r="O50" s="100"/>
      <c r="P50" s="108"/>
    </row>
    <row r="51" spans="1:16" s="4" customFormat="1" ht="18.75" x14ac:dyDescent="0.25">
      <c r="A51" s="100"/>
      <c r="B51" s="100"/>
      <c r="C51" s="140"/>
      <c r="D51" s="117"/>
      <c r="E51" s="117"/>
      <c r="F51" s="103"/>
      <c r="G51" s="167" t="str">
        <f>C50</f>
        <v>4A/1</v>
      </c>
      <c r="H51" s="120">
        <v>419.99900000000002</v>
      </c>
      <c r="I51" s="107"/>
      <c r="J51" s="108"/>
      <c r="K51" s="100"/>
      <c r="L51" s="100"/>
      <c r="M51" s="100"/>
      <c r="N51" s="100"/>
      <c r="O51" s="100"/>
      <c r="P51" s="100"/>
    </row>
    <row r="52" spans="1:16" s="4" customFormat="1" ht="18.75" x14ac:dyDescent="0.25">
      <c r="A52" s="100">
        <f>SUBTOTAL(103,$C$6:C52)</f>
        <v>24</v>
      </c>
      <c r="B52" s="100"/>
      <c r="C52" s="108" t="s">
        <v>420</v>
      </c>
      <c r="D52" s="141" t="s">
        <v>48</v>
      </c>
      <c r="E52" s="141"/>
      <c r="F52" s="110"/>
      <c r="G52" s="100"/>
      <c r="H52" s="120"/>
      <c r="I52" s="104">
        <f>ROUND(H51/1000,4)+I50</f>
        <v>9.0649999999999977</v>
      </c>
      <c r="J52" s="105" t="s">
        <v>19</v>
      </c>
      <c r="K52" s="100" t="s">
        <v>126</v>
      </c>
      <c r="L52" s="100" t="s">
        <v>126</v>
      </c>
      <c r="M52" s="100" t="s">
        <v>126</v>
      </c>
      <c r="N52" s="100"/>
      <c r="O52" s="100"/>
      <c r="P52" s="108"/>
    </row>
    <row r="53" spans="1:16" s="4" customFormat="1" ht="18.75" x14ac:dyDescent="0.25">
      <c r="A53" s="100"/>
      <c r="B53" s="100"/>
      <c r="C53" s="140"/>
      <c r="D53" s="117"/>
      <c r="E53" s="117"/>
      <c r="F53" s="103"/>
      <c r="G53" s="167" t="str">
        <f>C52</f>
        <v>4A/2</v>
      </c>
      <c r="H53" s="120">
        <v>415</v>
      </c>
      <c r="I53" s="107"/>
      <c r="J53" s="108"/>
      <c r="K53" s="100"/>
      <c r="L53" s="100"/>
      <c r="M53" s="100"/>
      <c r="N53" s="100"/>
      <c r="O53" s="100"/>
      <c r="P53" s="100"/>
    </row>
    <row r="54" spans="1:16" s="4" customFormat="1" ht="18.75" x14ac:dyDescent="0.25">
      <c r="A54" s="100">
        <f>SUBTOTAL(103,$C$6:C54)</f>
        <v>25</v>
      </c>
      <c r="B54" s="100"/>
      <c r="C54" s="108" t="s">
        <v>421</v>
      </c>
      <c r="D54" s="141" t="s">
        <v>18</v>
      </c>
      <c r="E54" s="141"/>
      <c r="F54" s="110"/>
      <c r="G54" s="100"/>
      <c r="H54" s="120"/>
      <c r="I54" s="104">
        <f>ROUND(H53/1000,4)+I52</f>
        <v>9.4799999999999969</v>
      </c>
      <c r="J54" s="105" t="s">
        <v>19</v>
      </c>
      <c r="K54" s="100" t="s">
        <v>126</v>
      </c>
      <c r="L54" s="100" t="s">
        <v>126</v>
      </c>
      <c r="M54" s="100" t="s">
        <v>126</v>
      </c>
      <c r="N54" s="100"/>
      <c r="O54" s="100"/>
      <c r="P54" s="108"/>
    </row>
    <row r="55" spans="1:16" s="4" customFormat="1" ht="18.75" x14ac:dyDescent="0.25">
      <c r="A55" s="100"/>
      <c r="B55" s="100"/>
      <c r="C55" s="140"/>
      <c r="D55" s="117"/>
      <c r="E55" s="117"/>
      <c r="F55" s="103"/>
      <c r="G55" s="167" t="str">
        <f>C54</f>
        <v>4A/3</v>
      </c>
      <c r="H55" s="120">
        <v>365</v>
      </c>
      <c r="I55" s="107"/>
      <c r="J55" s="108"/>
      <c r="K55" s="100"/>
      <c r="L55" s="100"/>
      <c r="M55" s="100"/>
      <c r="N55" s="100"/>
      <c r="O55" s="100"/>
      <c r="P55" s="100"/>
    </row>
    <row r="56" spans="1:16" s="4" customFormat="1" ht="18.75" x14ac:dyDescent="0.25">
      <c r="A56" s="100">
        <f>SUBTOTAL(103,$C$6:C56)</f>
        <v>26</v>
      </c>
      <c r="B56" s="100"/>
      <c r="C56" s="108" t="s">
        <v>422</v>
      </c>
      <c r="D56" s="141" t="s">
        <v>48</v>
      </c>
      <c r="E56" s="141"/>
      <c r="F56" s="110"/>
      <c r="G56" s="100"/>
      <c r="H56" s="120"/>
      <c r="I56" s="104">
        <f>ROUND(H55/1000,4)+I54</f>
        <v>9.8449999999999971</v>
      </c>
      <c r="J56" s="105" t="s">
        <v>19</v>
      </c>
      <c r="K56" s="100" t="s">
        <v>126</v>
      </c>
      <c r="L56" s="100" t="s">
        <v>126</v>
      </c>
      <c r="M56" s="100" t="s">
        <v>126</v>
      </c>
      <c r="N56" s="100"/>
      <c r="O56" s="100"/>
      <c r="P56" s="108"/>
    </row>
    <row r="57" spans="1:16" s="4" customFormat="1" ht="18.75" x14ac:dyDescent="0.25">
      <c r="A57" s="100"/>
      <c r="B57" s="100"/>
      <c r="C57" s="140"/>
      <c r="D57" s="117"/>
      <c r="E57" s="117"/>
      <c r="F57" s="103"/>
      <c r="G57" s="167" t="str">
        <f>C56</f>
        <v>4A/4</v>
      </c>
      <c r="H57" s="120">
        <v>330</v>
      </c>
      <c r="I57" s="107"/>
      <c r="J57" s="108"/>
      <c r="K57" s="100"/>
      <c r="L57" s="100"/>
      <c r="M57" s="100"/>
      <c r="N57" s="100"/>
      <c r="O57" s="100"/>
      <c r="P57" s="100"/>
    </row>
    <row r="58" spans="1:16" s="4" customFormat="1" ht="18.75" x14ac:dyDescent="0.25">
      <c r="A58" s="100">
        <f>SUBTOTAL(103,$C$6:C58)</f>
        <v>27</v>
      </c>
      <c r="B58" s="100"/>
      <c r="C58" s="108" t="s">
        <v>423</v>
      </c>
      <c r="D58" s="141" t="s">
        <v>18</v>
      </c>
      <c r="E58" s="141"/>
      <c r="F58" s="110"/>
      <c r="G58" s="100"/>
      <c r="H58" s="120"/>
      <c r="I58" s="104">
        <f>ROUND(H57/1000,4)+I56</f>
        <v>10.174999999999997</v>
      </c>
      <c r="J58" s="105" t="s">
        <v>19</v>
      </c>
      <c r="K58" s="100" t="s">
        <v>126</v>
      </c>
      <c r="L58" s="100" t="s">
        <v>126</v>
      </c>
      <c r="M58" s="100" t="s">
        <v>126</v>
      </c>
      <c r="N58" s="100"/>
      <c r="O58" s="100"/>
      <c r="P58" s="108"/>
    </row>
    <row r="59" spans="1:16" s="4" customFormat="1" ht="18.75" x14ac:dyDescent="0.25">
      <c r="A59" s="100"/>
      <c r="B59" s="100"/>
      <c r="C59" s="140"/>
      <c r="D59" s="117"/>
      <c r="E59" s="117"/>
      <c r="F59" s="103"/>
      <c r="G59" s="167" t="str">
        <f>C58</f>
        <v>4A/5</v>
      </c>
      <c r="H59" s="120">
        <v>457</v>
      </c>
      <c r="I59" s="107"/>
      <c r="J59" s="108"/>
      <c r="K59" s="100"/>
      <c r="L59" s="100"/>
      <c r="M59" s="100"/>
      <c r="N59" s="100"/>
      <c r="O59" s="100"/>
      <c r="P59" s="100"/>
    </row>
    <row r="60" spans="1:16" s="4" customFormat="1" ht="18.75" x14ac:dyDescent="0.25">
      <c r="A60" s="100">
        <f>SUBTOTAL(103,$C$6:C60)</f>
        <v>28</v>
      </c>
      <c r="B60" s="100"/>
      <c r="C60" s="108" t="s">
        <v>424</v>
      </c>
      <c r="D60" s="141" t="s">
        <v>18</v>
      </c>
      <c r="E60" s="141"/>
      <c r="F60" s="110"/>
      <c r="G60" s="100"/>
      <c r="H60" s="120"/>
      <c r="I60" s="104">
        <f>ROUND(H59/1000,4)+I58</f>
        <v>10.631999999999998</v>
      </c>
      <c r="J60" s="105" t="s">
        <v>19</v>
      </c>
      <c r="K60" s="100" t="s">
        <v>126</v>
      </c>
      <c r="L60" s="100" t="s">
        <v>126</v>
      </c>
      <c r="M60" s="100" t="s">
        <v>126</v>
      </c>
      <c r="N60" s="100"/>
      <c r="O60" s="100"/>
      <c r="P60" s="108"/>
    </row>
    <row r="61" spans="1:16" s="4" customFormat="1" ht="18.75" x14ac:dyDescent="0.25">
      <c r="A61" s="100"/>
      <c r="B61" s="100"/>
      <c r="C61" s="140"/>
      <c r="D61" s="117"/>
      <c r="E61" s="117"/>
      <c r="F61" s="103"/>
      <c r="G61" s="167" t="str">
        <f>C60</f>
        <v>4A/6</v>
      </c>
      <c r="H61" s="120">
        <v>354.61200000000002</v>
      </c>
      <c r="I61" s="107"/>
      <c r="J61" s="108"/>
      <c r="K61" s="100"/>
      <c r="L61" s="100"/>
      <c r="M61" s="100"/>
      <c r="N61" s="100"/>
      <c r="O61" s="100"/>
      <c r="P61" s="100"/>
    </row>
    <row r="62" spans="1:16" s="4" customFormat="1" ht="18.75" x14ac:dyDescent="0.25">
      <c r="A62" s="100">
        <f>SUBTOTAL(103,$C$6:C62)</f>
        <v>29</v>
      </c>
      <c r="B62" s="101" t="s">
        <v>461</v>
      </c>
      <c r="C62" s="108" t="s">
        <v>128</v>
      </c>
      <c r="D62" s="141" t="s">
        <v>114</v>
      </c>
      <c r="E62" s="141"/>
      <c r="F62" s="103"/>
      <c r="G62" s="102"/>
      <c r="H62" s="119"/>
      <c r="I62" s="104">
        <f>ROUND(H61/1000,4)+I60</f>
        <v>10.986599999999997</v>
      </c>
      <c r="J62" s="105" t="s">
        <v>19</v>
      </c>
      <c r="K62" s="100" t="s">
        <v>126</v>
      </c>
      <c r="L62" s="100" t="s">
        <v>126</v>
      </c>
      <c r="M62" s="100" t="s">
        <v>126</v>
      </c>
      <c r="N62" s="100"/>
      <c r="O62" s="100" t="s">
        <v>445</v>
      </c>
      <c r="P62" s="108"/>
    </row>
    <row r="63" spans="1:16" s="4" customFormat="1" ht="18.75" x14ac:dyDescent="0.25">
      <c r="A63" s="100"/>
      <c r="B63" s="100"/>
      <c r="C63" s="140"/>
      <c r="D63" s="117"/>
      <c r="E63" s="117"/>
      <c r="F63" s="103"/>
      <c r="G63" s="167" t="str">
        <f>C62</f>
        <v>5/0</v>
      </c>
      <c r="H63" s="119">
        <v>428.38900000000001</v>
      </c>
      <c r="I63" s="107"/>
      <c r="J63" s="108"/>
      <c r="K63" s="100"/>
      <c r="L63" s="100"/>
      <c r="M63" s="100"/>
      <c r="N63" s="100"/>
      <c r="O63" s="100"/>
      <c r="P63" s="100"/>
    </row>
    <row r="64" spans="1:16" s="4" customFormat="1" ht="18.75" x14ac:dyDescent="0.25">
      <c r="A64" s="100">
        <f>SUBTOTAL(103,$C$6:C64)</f>
        <v>30</v>
      </c>
      <c r="B64" s="100"/>
      <c r="C64" s="108" t="s">
        <v>221</v>
      </c>
      <c r="D64" s="141" t="s">
        <v>48</v>
      </c>
      <c r="E64" s="141"/>
      <c r="F64" s="110"/>
      <c r="G64" s="100"/>
      <c r="H64" s="119"/>
      <c r="I64" s="104">
        <f>ROUND(H63/1000,4)+I62</f>
        <v>11.414999999999997</v>
      </c>
      <c r="J64" s="105" t="s">
        <v>19</v>
      </c>
      <c r="K64" s="100" t="s">
        <v>126</v>
      </c>
      <c r="L64" s="100" t="s">
        <v>126</v>
      </c>
      <c r="M64" s="100" t="s">
        <v>126</v>
      </c>
      <c r="N64" s="100"/>
      <c r="O64" s="100"/>
      <c r="P64" s="108"/>
    </row>
    <row r="65" spans="1:16" s="4" customFormat="1" ht="18.75" x14ac:dyDescent="0.25">
      <c r="A65" s="100"/>
      <c r="B65" s="100"/>
      <c r="C65" s="140"/>
      <c r="D65" s="117"/>
      <c r="E65" s="117"/>
      <c r="F65" s="103"/>
      <c r="G65" s="167" t="str">
        <f>C64</f>
        <v>5/1</v>
      </c>
      <c r="H65" s="119">
        <v>340</v>
      </c>
      <c r="I65" s="107"/>
      <c r="J65" s="108"/>
      <c r="K65" s="100"/>
      <c r="L65" s="100"/>
      <c r="M65" s="100"/>
      <c r="N65" s="100"/>
      <c r="O65" s="100"/>
      <c r="P65" s="100"/>
    </row>
    <row r="66" spans="1:16" s="4" customFormat="1" ht="18.75" x14ac:dyDescent="0.25">
      <c r="A66" s="100">
        <f>SUBTOTAL(103,$C$6:C66)</f>
        <v>31</v>
      </c>
      <c r="B66" s="100"/>
      <c r="C66" s="108" t="s">
        <v>222</v>
      </c>
      <c r="D66" s="141" t="s">
        <v>18</v>
      </c>
      <c r="E66" s="141"/>
      <c r="F66" s="110"/>
      <c r="G66" s="100"/>
      <c r="H66" s="119"/>
      <c r="I66" s="104">
        <f>ROUND(H65/1000,4)+I64</f>
        <v>11.754999999999997</v>
      </c>
      <c r="J66" s="105" t="s">
        <v>19</v>
      </c>
      <c r="K66" s="100" t="s">
        <v>126</v>
      </c>
      <c r="L66" s="100" t="s">
        <v>126</v>
      </c>
      <c r="M66" s="100" t="s">
        <v>126</v>
      </c>
      <c r="N66" s="100"/>
      <c r="O66" s="100"/>
      <c r="P66" s="108"/>
    </row>
    <row r="67" spans="1:16" s="4" customFormat="1" ht="18.75" x14ac:dyDescent="0.25">
      <c r="A67" s="100"/>
      <c r="B67" s="100"/>
      <c r="C67" s="140"/>
      <c r="D67" s="117"/>
      <c r="E67" s="117"/>
      <c r="F67" s="103"/>
      <c r="G67" s="167" t="str">
        <f>C66</f>
        <v>5/2</v>
      </c>
      <c r="H67" s="119">
        <v>375</v>
      </c>
      <c r="I67" s="107"/>
      <c r="J67" s="108"/>
      <c r="K67" s="100"/>
      <c r="L67" s="100"/>
      <c r="M67" s="100"/>
      <c r="N67" s="100"/>
      <c r="O67" s="100"/>
      <c r="P67" s="100"/>
    </row>
    <row r="68" spans="1:16" s="4" customFormat="1" ht="18.75" x14ac:dyDescent="0.25">
      <c r="A68" s="100">
        <f>SUBTOTAL(103,$C$6:C68)</f>
        <v>32</v>
      </c>
      <c r="B68" s="100"/>
      <c r="C68" s="108" t="s">
        <v>223</v>
      </c>
      <c r="D68" s="141" t="s">
        <v>18</v>
      </c>
      <c r="E68" s="141"/>
      <c r="F68" s="110"/>
      <c r="G68" s="100"/>
      <c r="H68" s="119"/>
      <c r="I68" s="104">
        <f>ROUND(H67/1000,4)+I66</f>
        <v>12.129999999999997</v>
      </c>
      <c r="J68" s="105" t="s">
        <v>19</v>
      </c>
      <c r="K68" s="100" t="s">
        <v>126</v>
      </c>
      <c r="L68" s="100" t="s">
        <v>126</v>
      </c>
      <c r="M68" s="100" t="s">
        <v>126</v>
      </c>
      <c r="N68" s="100"/>
      <c r="O68" s="100"/>
      <c r="P68" s="108"/>
    </row>
    <row r="69" spans="1:16" s="4" customFormat="1" ht="18.75" x14ac:dyDescent="0.25">
      <c r="A69" s="100"/>
      <c r="B69" s="100"/>
      <c r="C69" s="140"/>
      <c r="D69" s="117"/>
      <c r="E69" s="117"/>
      <c r="F69" s="103"/>
      <c r="G69" s="167" t="str">
        <f>C68</f>
        <v>5/3</v>
      </c>
      <c r="H69" s="119">
        <v>365</v>
      </c>
      <c r="I69" s="107"/>
      <c r="J69" s="108"/>
      <c r="K69" s="100"/>
      <c r="L69" s="100"/>
      <c r="M69" s="100"/>
      <c r="N69" s="100"/>
      <c r="O69" s="100"/>
      <c r="P69" s="100"/>
    </row>
    <row r="70" spans="1:16" s="4" customFormat="1" ht="18.75" x14ac:dyDescent="0.25">
      <c r="A70" s="100">
        <f>SUBTOTAL(103,$C$6:C70)</f>
        <v>33</v>
      </c>
      <c r="B70" s="100"/>
      <c r="C70" s="108" t="s">
        <v>224</v>
      </c>
      <c r="D70" s="141" t="s">
        <v>58</v>
      </c>
      <c r="E70" s="141"/>
      <c r="F70" s="110"/>
      <c r="G70" s="100"/>
      <c r="H70" s="119"/>
      <c r="I70" s="104">
        <f>ROUND(H69/1000,4)+I68</f>
        <v>12.494999999999997</v>
      </c>
      <c r="J70" s="105" t="s">
        <v>19</v>
      </c>
      <c r="K70" s="100" t="s">
        <v>126</v>
      </c>
      <c r="L70" s="100" t="s">
        <v>126</v>
      </c>
      <c r="M70" s="100" t="s">
        <v>126</v>
      </c>
      <c r="N70" s="100"/>
      <c r="O70" s="100"/>
      <c r="P70" s="108"/>
    </row>
    <row r="71" spans="1:16" s="4" customFormat="1" ht="18.75" x14ac:dyDescent="0.25">
      <c r="A71" s="100"/>
      <c r="B71" s="100"/>
      <c r="C71" s="140"/>
      <c r="D71" s="117"/>
      <c r="E71" s="117"/>
      <c r="F71" s="103"/>
      <c r="G71" s="167" t="str">
        <f>C70</f>
        <v>5/4</v>
      </c>
      <c r="H71" s="119">
        <v>460</v>
      </c>
      <c r="I71" s="107"/>
      <c r="J71" s="108"/>
      <c r="K71" s="100"/>
      <c r="L71" s="100"/>
      <c r="M71" s="100"/>
      <c r="N71" s="100"/>
      <c r="O71" s="100"/>
      <c r="P71" s="100"/>
    </row>
    <row r="72" spans="1:16" s="4" customFormat="1" ht="18.75" x14ac:dyDescent="0.25">
      <c r="A72" s="100">
        <f>SUBTOTAL(103,$C$6:C72)</f>
        <v>34</v>
      </c>
      <c r="B72" s="100"/>
      <c r="C72" s="108" t="s">
        <v>225</v>
      </c>
      <c r="D72" s="141" t="s">
        <v>48</v>
      </c>
      <c r="E72" s="141"/>
      <c r="F72" s="110"/>
      <c r="G72" s="100"/>
      <c r="H72" s="119"/>
      <c r="I72" s="104">
        <f>ROUND(H71/1000,4)+I70</f>
        <v>12.954999999999998</v>
      </c>
      <c r="J72" s="105" t="s">
        <v>19</v>
      </c>
      <c r="K72" s="100" t="s">
        <v>126</v>
      </c>
      <c r="L72" s="100" t="s">
        <v>126</v>
      </c>
      <c r="M72" s="100" t="s">
        <v>126</v>
      </c>
      <c r="N72" s="100"/>
      <c r="O72" s="100"/>
      <c r="P72" s="108"/>
    </row>
    <row r="73" spans="1:16" s="4" customFormat="1" ht="18.75" x14ac:dyDescent="0.25">
      <c r="A73" s="100"/>
      <c r="B73" s="100"/>
      <c r="C73" s="140"/>
      <c r="D73" s="117"/>
      <c r="E73" s="117"/>
      <c r="F73" s="103"/>
      <c r="G73" s="167" t="str">
        <f>C72</f>
        <v>5/5</v>
      </c>
      <c r="H73" s="119">
        <v>380</v>
      </c>
      <c r="I73" s="107"/>
      <c r="J73" s="108"/>
      <c r="K73" s="100"/>
      <c r="L73" s="100"/>
      <c r="M73" s="100"/>
      <c r="N73" s="100"/>
      <c r="O73" s="100"/>
      <c r="P73" s="100"/>
    </row>
    <row r="74" spans="1:16" s="4" customFormat="1" ht="18.75" x14ac:dyDescent="0.25">
      <c r="A74" s="100">
        <f>SUBTOTAL(103,$C$6:C74)</f>
        <v>35</v>
      </c>
      <c r="B74" s="100"/>
      <c r="C74" s="108" t="s">
        <v>226</v>
      </c>
      <c r="D74" s="141" t="s">
        <v>2</v>
      </c>
      <c r="E74" s="141"/>
      <c r="F74" s="110"/>
      <c r="G74" s="100"/>
      <c r="H74" s="119"/>
      <c r="I74" s="104">
        <f>ROUND(H73/1000,4)+I72</f>
        <v>13.334999999999999</v>
      </c>
      <c r="J74" s="105" t="s">
        <v>19</v>
      </c>
      <c r="K74" s="100" t="s">
        <v>126</v>
      </c>
      <c r="L74" s="100" t="s">
        <v>126</v>
      </c>
      <c r="M74" s="100" t="s">
        <v>126</v>
      </c>
      <c r="N74" s="100"/>
      <c r="O74" s="100"/>
      <c r="P74" s="108"/>
    </row>
    <row r="75" spans="1:16" s="4" customFormat="1" ht="18.75" x14ac:dyDescent="0.25">
      <c r="A75" s="100"/>
      <c r="B75" s="100"/>
      <c r="C75" s="140"/>
      <c r="D75" s="117"/>
      <c r="E75" s="117"/>
      <c r="F75" s="103"/>
      <c r="G75" s="167" t="str">
        <f>C74</f>
        <v>5/6</v>
      </c>
      <c r="H75" s="119">
        <v>410</v>
      </c>
      <c r="I75" s="107"/>
      <c r="J75" s="108"/>
      <c r="K75" s="100"/>
      <c r="L75" s="100"/>
      <c r="M75" s="100"/>
      <c r="N75" s="100"/>
      <c r="O75" s="100"/>
      <c r="P75" s="100"/>
    </row>
    <row r="76" spans="1:16" s="4" customFormat="1" ht="18.75" x14ac:dyDescent="0.25">
      <c r="A76" s="100">
        <f>SUBTOTAL(103,$C$6:C76)</f>
        <v>36</v>
      </c>
      <c r="B76" s="100"/>
      <c r="C76" s="108" t="s">
        <v>227</v>
      </c>
      <c r="D76" s="141" t="s">
        <v>18</v>
      </c>
      <c r="E76" s="141"/>
      <c r="F76" s="110"/>
      <c r="G76" s="100"/>
      <c r="H76" s="119"/>
      <c r="I76" s="104">
        <f>ROUND(H75/1000,4)+I74</f>
        <v>13.744999999999999</v>
      </c>
      <c r="J76" s="105" t="s">
        <v>19</v>
      </c>
      <c r="K76" s="100" t="s">
        <v>126</v>
      </c>
      <c r="L76" s="100" t="s">
        <v>126</v>
      </c>
      <c r="M76" s="100" t="s">
        <v>126</v>
      </c>
      <c r="N76" s="100"/>
      <c r="O76" s="100"/>
      <c r="P76" s="108"/>
    </row>
    <row r="77" spans="1:16" s="4" customFormat="1" ht="18.75" x14ac:dyDescent="0.25">
      <c r="A77" s="100"/>
      <c r="B77" s="100"/>
      <c r="C77" s="140"/>
      <c r="D77" s="117"/>
      <c r="E77" s="117"/>
      <c r="F77" s="103"/>
      <c r="G77" s="167" t="str">
        <f>C76</f>
        <v>5/7</v>
      </c>
      <c r="H77" s="119">
        <v>400</v>
      </c>
      <c r="I77" s="107"/>
      <c r="J77" s="108"/>
      <c r="K77" s="100"/>
      <c r="L77" s="100"/>
      <c r="M77" s="100"/>
      <c r="N77" s="100"/>
      <c r="O77" s="100"/>
      <c r="P77" s="100"/>
    </row>
    <row r="78" spans="1:16" s="4" customFormat="1" ht="18.75" x14ac:dyDescent="0.25">
      <c r="A78" s="100">
        <f>SUBTOTAL(103,$C$6:C78)</f>
        <v>37</v>
      </c>
      <c r="B78" s="100"/>
      <c r="C78" s="108" t="s">
        <v>228</v>
      </c>
      <c r="D78" s="141" t="s">
        <v>48</v>
      </c>
      <c r="E78" s="141"/>
      <c r="F78" s="110"/>
      <c r="G78" s="100"/>
      <c r="H78" s="119"/>
      <c r="I78" s="104">
        <f>ROUND(H77/1000,4)+I76</f>
        <v>14.145</v>
      </c>
      <c r="J78" s="105" t="s">
        <v>19</v>
      </c>
      <c r="K78" s="100" t="s">
        <v>126</v>
      </c>
      <c r="L78" s="100" t="s">
        <v>126</v>
      </c>
      <c r="M78" s="100" t="s">
        <v>126</v>
      </c>
      <c r="N78" s="100"/>
      <c r="O78" s="100"/>
      <c r="P78" s="108"/>
    </row>
    <row r="79" spans="1:16" s="4" customFormat="1" ht="18.75" x14ac:dyDescent="0.25">
      <c r="A79" s="100"/>
      <c r="B79" s="100"/>
      <c r="C79" s="140"/>
      <c r="D79" s="117"/>
      <c r="E79" s="117"/>
      <c r="F79" s="103"/>
      <c r="G79" s="167" t="str">
        <f>C78</f>
        <v>5/8</v>
      </c>
      <c r="H79" s="119">
        <v>420</v>
      </c>
      <c r="I79" s="107"/>
      <c r="J79" s="108"/>
      <c r="K79" s="100"/>
      <c r="L79" s="100"/>
      <c r="M79" s="100"/>
      <c r="N79" s="100"/>
      <c r="O79" s="100"/>
      <c r="P79" s="100"/>
    </row>
    <row r="80" spans="1:16" s="4" customFormat="1" ht="18.75" x14ac:dyDescent="0.25">
      <c r="A80" s="100">
        <f>SUBTOTAL(103,$C$6:C80)</f>
        <v>38</v>
      </c>
      <c r="B80" s="100"/>
      <c r="C80" s="108" t="s">
        <v>229</v>
      </c>
      <c r="D80" s="141" t="s">
        <v>48</v>
      </c>
      <c r="E80" s="141"/>
      <c r="F80" s="110"/>
      <c r="G80" s="100"/>
      <c r="H80" s="119"/>
      <c r="I80" s="104">
        <f>ROUND(H79/1000,4)+I78</f>
        <v>14.565</v>
      </c>
      <c r="J80" s="105" t="s">
        <v>19</v>
      </c>
      <c r="K80" s="100" t="s">
        <v>126</v>
      </c>
      <c r="L80" s="100" t="s">
        <v>126</v>
      </c>
      <c r="M80" s="100" t="s">
        <v>126</v>
      </c>
      <c r="N80" s="100"/>
      <c r="O80" s="100"/>
      <c r="P80" s="108"/>
    </row>
    <row r="81" spans="1:16" s="4" customFormat="1" ht="18.75" x14ac:dyDescent="0.25">
      <c r="A81" s="100"/>
      <c r="B81" s="100"/>
      <c r="C81" s="140"/>
      <c r="D81" s="117"/>
      <c r="E81" s="117"/>
      <c r="F81" s="103"/>
      <c r="G81" s="167" t="str">
        <f>C80</f>
        <v>5/9</v>
      </c>
      <c r="H81" s="119">
        <v>345</v>
      </c>
      <c r="I81" s="107"/>
      <c r="J81" s="108"/>
      <c r="K81" s="100"/>
      <c r="L81" s="100"/>
      <c r="M81" s="100"/>
      <c r="N81" s="100"/>
      <c r="O81" s="100"/>
      <c r="P81" s="100"/>
    </row>
    <row r="82" spans="1:16" s="4" customFormat="1" ht="18.75" x14ac:dyDescent="0.25">
      <c r="A82" s="100">
        <f>SUBTOTAL(103,$C$6:C82)</f>
        <v>39</v>
      </c>
      <c r="B82" s="100"/>
      <c r="C82" s="108" t="s">
        <v>230</v>
      </c>
      <c r="D82" s="141" t="s">
        <v>18</v>
      </c>
      <c r="E82" s="141"/>
      <c r="F82" s="110"/>
      <c r="G82" s="100"/>
      <c r="H82" s="119"/>
      <c r="I82" s="104">
        <f>ROUND(H81/1000,4)+I80</f>
        <v>14.91</v>
      </c>
      <c r="J82" s="105" t="s">
        <v>19</v>
      </c>
      <c r="K82" s="100" t="s">
        <v>126</v>
      </c>
      <c r="L82" s="100" t="s">
        <v>126</v>
      </c>
      <c r="M82" s="100" t="s">
        <v>126</v>
      </c>
      <c r="N82" s="100"/>
      <c r="O82" s="100"/>
      <c r="P82" s="108"/>
    </row>
    <row r="83" spans="1:16" s="4" customFormat="1" ht="18.75" x14ac:dyDescent="0.25">
      <c r="A83" s="100"/>
      <c r="B83" s="100"/>
      <c r="C83" s="140"/>
      <c r="D83" s="117"/>
      <c r="E83" s="117"/>
      <c r="F83" s="103"/>
      <c r="G83" s="167" t="str">
        <f>C82</f>
        <v>5/10</v>
      </c>
      <c r="H83" s="119">
        <v>495</v>
      </c>
      <c r="I83" s="107"/>
      <c r="J83" s="108"/>
      <c r="K83" s="100"/>
      <c r="L83" s="100"/>
      <c r="M83" s="100"/>
      <c r="N83" s="100"/>
      <c r="O83" s="100"/>
      <c r="P83" s="100"/>
    </row>
    <row r="84" spans="1:16" s="4" customFormat="1" ht="18.75" x14ac:dyDescent="0.25">
      <c r="A84" s="100">
        <f>SUBTOTAL(103,$C$6:C84)</f>
        <v>40</v>
      </c>
      <c r="B84" s="101" t="s">
        <v>392</v>
      </c>
      <c r="C84" s="108" t="s">
        <v>393</v>
      </c>
      <c r="D84" s="141" t="s">
        <v>171</v>
      </c>
      <c r="E84" s="141"/>
      <c r="F84" s="103"/>
      <c r="G84" s="102"/>
      <c r="H84" s="119"/>
      <c r="I84" s="104">
        <f>ROUND(H83/1000,4)+I82</f>
        <v>15.404999999999999</v>
      </c>
      <c r="J84" s="105" t="s">
        <v>19</v>
      </c>
      <c r="K84" s="100" t="s">
        <v>126</v>
      </c>
      <c r="L84" s="100" t="s">
        <v>126</v>
      </c>
      <c r="M84" s="100" t="s">
        <v>126</v>
      </c>
      <c r="N84" s="100"/>
      <c r="O84" s="100"/>
      <c r="P84" s="108"/>
    </row>
    <row r="85" spans="1:16" s="4" customFormat="1" ht="18.75" x14ac:dyDescent="0.25">
      <c r="A85" s="100"/>
      <c r="B85" s="100"/>
      <c r="C85" s="140"/>
      <c r="D85" s="117"/>
      <c r="E85" s="117"/>
      <c r="F85" s="103"/>
      <c r="G85" s="167" t="str">
        <f>C84</f>
        <v>5A/0</v>
      </c>
      <c r="H85" s="119">
        <v>419.48</v>
      </c>
      <c r="I85" s="107"/>
      <c r="J85" s="108"/>
      <c r="K85" s="100"/>
      <c r="L85" s="100"/>
      <c r="M85" s="100"/>
      <c r="N85" s="100"/>
      <c r="O85" s="100"/>
      <c r="P85" s="100"/>
    </row>
    <row r="86" spans="1:16" s="130" customFormat="1" ht="18.75" x14ac:dyDescent="0.25">
      <c r="A86" s="100">
        <f>SUBTOTAL(103,$C$6:C86)</f>
        <v>41</v>
      </c>
      <c r="B86" s="126" t="s">
        <v>275</v>
      </c>
      <c r="C86" s="157" t="s">
        <v>129</v>
      </c>
      <c r="D86" s="158" t="s">
        <v>108</v>
      </c>
      <c r="E86" s="158"/>
      <c r="F86" s="128"/>
      <c r="G86" s="127"/>
      <c r="H86" s="131"/>
      <c r="I86" s="129">
        <f>ROUND(H85/1000,4)+I84</f>
        <v>15.824499999999999</v>
      </c>
      <c r="J86" s="126" t="s">
        <v>19</v>
      </c>
      <c r="K86" s="126" t="s">
        <v>126</v>
      </c>
      <c r="L86" s="100" t="s">
        <v>126</v>
      </c>
      <c r="M86" s="126" t="s">
        <v>126</v>
      </c>
      <c r="N86" s="100" t="s">
        <v>126</v>
      </c>
      <c r="O86" s="126"/>
      <c r="P86" s="126"/>
    </row>
    <row r="87" spans="1:16" s="4" customFormat="1" ht="18.75" x14ac:dyDescent="0.25">
      <c r="A87" s="100"/>
      <c r="B87" s="100"/>
      <c r="C87" s="140"/>
      <c r="D87" s="117"/>
      <c r="E87" s="117"/>
      <c r="F87" s="103"/>
      <c r="G87" s="167" t="str">
        <f>C86</f>
        <v>6/0</v>
      </c>
      <c r="H87" s="119">
        <v>350.52</v>
      </c>
      <c r="I87" s="107"/>
      <c r="J87" s="108"/>
      <c r="K87" s="100"/>
      <c r="L87" s="100"/>
      <c r="M87" s="100"/>
      <c r="N87" s="100"/>
      <c r="O87" s="100"/>
      <c r="P87" s="100"/>
    </row>
    <row r="88" spans="1:16" s="4" customFormat="1" ht="18.75" x14ac:dyDescent="0.25">
      <c r="A88" s="100">
        <f>SUBTOTAL(103,$C$6:C88)</f>
        <v>42</v>
      </c>
      <c r="B88" s="100"/>
      <c r="C88" s="108" t="s">
        <v>130</v>
      </c>
      <c r="D88" s="141" t="s">
        <v>18</v>
      </c>
      <c r="E88" s="141"/>
      <c r="F88" s="110"/>
      <c r="G88" s="100"/>
      <c r="H88" s="121"/>
      <c r="I88" s="104">
        <f>ROUND(H87/1000,4)+I86</f>
        <v>16.174999999999997</v>
      </c>
      <c r="J88" s="105" t="s">
        <v>19</v>
      </c>
      <c r="K88" s="100" t="s">
        <v>126</v>
      </c>
      <c r="L88" s="100" t="s">
        <v>126</v>
      </c>
      <c r="M88" s="100" t="s">
        <v>126</v>
      </c>
      <c r="N88" s="100" t="s">
        <v>126</v>
      </c>
      <c r="O88" s="100"/>
      <c r="P88" s="100"/>
    </row>
    <row r="89" spans="1:16" s="4" customFormat="1" ht="18.75" x14ac:dyDescent="0.25">
      <c r="A89" s="100"/>
      <c r="B89" s="100"/>
      <c r="C89" s="140"/>
      <c r="D89" s="117"/>
      <c r="E89" s="117"/>
      <c r="F89" s="103"/>
      <c r="G89" s="167" t="str">
        <f>C88</f>
        <v>6/1</v>
      </c>
      <c r="H89" s="119">
        <v>445</v>
      </c>
      <c r="I89" s="107"/>
      <c r="J89" s="108"/>
      <c r="K89" s="100"/>
      <c r="L89" s="100"/>
      <c r="M89" s="100"/>
      <c r="N89" s="100"/>
      <c r="O89" s="100"/>
      <c r="P89" s="100"/>
    </row>
    <row r="90" spans="1:16" s="4" customFormat="1" ht="18.75" x14ac:dyDescent="0.25">
      <c r="A90" s="100">
        <f>SUBTOTAL(103,$C$6:C90)</f>
        <v>43</v>
      </c>
      <c r="B90" s="100"/>
      <c r="C90" s="108" t="s">
        <v>131</v>
      </c>
      <c r="D90" s="141" t="s">
        <v>48</v>
      </c>
      <c r="E90" s="141"/>
      <c r="F90" s="110"/>
      <c r="G90" s="100"/>
      <c r="H90" s="121"/>
      <c r="I90" s="104">
        <f>ROUND(H89/1000,4)+I88</f>
        <v>16.619999999999997</v>
      </c>
      <c r="J90" s="105" t="s">
        <v>19</v>
      </c>
      <c r="K90" s="100" t="s">
        <v>126</v>
      </c>
      <c r="L90" s="100" t="s">
        <v>126</v>
      </c>
      <c r="M90" s="100" t="s">
        <v>126</v>
      </c>
      <c r="N90" s="100" t="s">
        <v>126</v>
      </c>
      <c r="O90" s="100"/>
      <c r="P90" s="100"/>
    </row>
    <row r="91" spans="1:16" s="4" customFormat="1" ht="18.75" x14ac:dyDescent="0.25">
      <c r="A91" s="100"/>
      <c r="B91" s="100"/>
      <c r="C91" s="140"/>
      <c r="D91" s="117"/>
      <c r="E91" s="117"/>
      <c r="F91" s="103"/>
      <c r="G91" s="167" t="str">
        <f>C90</f>
        <v>6/2</v>
      </c>
      <c r="H91" s="119">
        <v>390</v>
      </c>
      <c r="I91" s="107"/>
      <c r="J91" s="108"/>
      <c r="K91" s="100"/>
      <c r="L91" s="100"/>
      <c r="M91" s="100"/>
      <c r="N91" s="100"/>
      <c r="O91" s="100"/>
      <c r="P91" s="100"/>
    </row>
    <row r="92" spans="1:16" s="4" customFormat="1" ht="18.75" x14ac:dyDescent="0.25">
      <c r="A92" s="100">
        <f>SUBTOTAL(103,$C$6:C92)</f>
        <v>44</v>
      </c>
      <c r="B92" s="100"/>
      <c r="C92" s="108" t="s">
        <v>231</v>
      </c>
      <c r="D92" s="141" t="s">
        <v>2</v>
      </c>
      <c r="E92" s="141"/>
      <c r="F92" s="110"/>
      <c r="G92" s="100"/>
      <c r="H92" s="121"/>
      <c r="I92" s="104">
        <f>ROUND(H91/1000,4)+I90</f>
        <v>17.009999999999998</v>
      </c>
      <c r="J92" s="105" t="s">
        <v>19</v>
      </c>
      <c r="K92" s="100" t="s">
        <v>126</v>
      </c>
      <c r="L92" s="100" t="s">
        <v>126</v>
      </c>
      <c r="M92" s="100" t="s">
        <v>126</v>
      </c>
      <c r="N92" s="100" t="s">
        <v>126</v>
      </c>
      <c r="O92" s="100"/>
      <c r="P92" s="100"/>
    </row>
    <row r="93" spans="1:16" s="4" customFormat="1" ht="18.75" x14ac:dyDescent="0.25">
      <c r="A93" s="100"/>
      <c r="B93" s="100"/>
      <c r="C93" s="140"/>
      <c r="D93" s="117"/>
      <c r="E93" s="117"/>
      <c r="F93" s="103"/>
      <c r="G93" s="167" t="str">
        <f>C92</f>
        <v>6/3</v>
      </c>
      <c r="H93" s="119">
        <v>350</v>
      </c>
      <c r="I93" s="107"/>
      <c r="J93" s="108"/>
      <c r="K93" s="100"/>
      <c r="L93" s="100"/>
      <c r="M93" s="100"/>
      <c r="N93" s="100"/>
      <c r="O93" s="100"/>
      <c r="P93" s="100"/>
    </row>
    <row r="94" spans="1:16" s="4" customFormat="1" ht="18.75" x14ac:dyDescent="0.25">
      <c r="A94" s="100">
        <f>SUBTOTAL(103,$C$6:C94)</f>
        <v>45</v>
      </c>
      <c r="B94" s="100"/>
      <c r="C94" s="108" t="s">
        <v>232</v>
      </c>
      <c r="D94" s="141" t="s">
        <v>18</v>
      </c>
      <c r="E94" s="141"/>
      <c r="F94" s="110"/>
      <c r="G94" s="100"/>
      <c r="H94" s="121"/>
      <c r="I94" s="104">
        <f>ROUND(H93/1000,4)+I92</f>
        <v>17.36</v>
      </c>
      <c r="J94" s="105" t="s">
        <v>19</v>
      </c>
      <c r="K94" s="100" t="s">
        <v>126</v>
      </c>
      <c r="L94" s="100" t="s">
        <v>126</v>
      </c>
      <c r="M94" s="100" t="s">
        <v>126</v>
      </c>
      <c r="N94" s="100" t="s">
        <v>126</v>
      </c>
      <c r="O94" s="100"/>
      <c r="P94" s="100"/>
    </row>
    <row r="95" spans="1:16" s="4" customFormat="1" ht="18.75" x14ac:dyDescent="0.25">
      <c r="A95" s="100"/>
      <c r="B95" s="100"/>
      <c r="C95" s="140"/>
      <c r="D95" s="117"/>
      <c r="E95" s="117"/>
      <c r="F95" s="103"/>
      <c r="G95" s="167" t="str">
        <f>C94</f>
        <v>6/4</v>
      </c>
      <c r="H95" s="119">
        <v>490</v>
      </c>
      <c r="I95" s="107"/>
      <c r="J95" s="108"/>
      <c r="K95" s="100"/>
      <c r="L95" s="100"/>
      <c r="M95" s="100"/>
      <c r="N95" s="100"/>
      <c r="O95" s="100"/>
      <c r="P95" s="100"/>
    </row>
    <row r="96" spans="1:16" s="4" customFormat="1" ht="18.75" x14ac:dyDescent="0.25">
      <c r="A96" s="100">
        <f>SUBTOTAL(103,$C$6:C96)</f>
        <v>46</v>
      </c>
      <c r="B96" s="100"/>
      <c r="C96" s="108" t="s">
        <v>233</v>
      </c>
      <c r="D96" s="141" t="s">
        <v>18</v>
      </c>
      <c r="E96" s="141"/>
      <c r="F96" s="110"/>
      <c r="G96" s="100"/>
      <c r="H96" s="121"/>
      <c r="I96" s="104">
        <f>ROUND(H95/1000,4)+I94</f>
        <v>17.849999999999998</v>
      </c>
      <c r="J96" s="105" t="s">
        <v>19</v>
      </c>
      <c r="K96" s="100" t="s">
        <v>126</v>
      </c>
      <c r="L96" s="100" t="s">
        <v>126</v>
      </c>
      <c r="M96" s="100" t="s">
        <v>126</v>
      </c>
      <c r="N96" s="100"/>
      <c r="O96" s="100"/>
      <c r="P96" s="100"/>
    </row>
    <row r="97" spans="1:16" s="4" customFormat="1" ht="18.75" x14ac:dyDescent="0.25">
      <c r="A97" s="100"/>
      <c r="B97" s="100"/>
      <c r="C97" s="140"/>
      <c r="D97" s="117"/>
      <c r="E97" s="117"/>
      <c r="F97" s="103"/>
      <c r="G97" s="167" t="str">
        <f>C96</f>
        <v>6/5</v>
      </c>
      <c r="H97" s="119">
        <v>350</v>
      </c>
      <c r="I97" s="107"/>
      <c r="J97" s="108"/>
      <c r="K97" s="100"/>
      <c r="L97" s="100"/>
      <c r="M97" s="100"/>
      <c r="N97" s="100"/>
      <c r="O97" s="100"/>
      <c r="P97" s="100"/>
    </row>
    <row r="98" spans="1:16" s="4" customFormat="1" ht="18.75" x14ac:dyDescent="0.25">
      <c r="A98" s="100">
        <f>SUBTOTAL(103,$C$6:C98)</f>
        <v>47</v>
      </c>
      <c r="B98" s="100"/>
      <c r="C98" s="108" t="s">
        <v>234</v>
      </c>
      <c r="D98" s="141" t="s">
        <v>4</v>
      </c>
      <c r="E98" s="141"/>
      <c r="F98" s="110"/>
      <c r="G98" s="100"/>
      <c r="H98" s="121"/>
      <c r="I98" s="104">
        <f>ROUND(H97/1000,4)+I96</f>
        <v>18.2</v>
      </c>
      <c r="J98" s="105" t="s">
        <v>19</v>
      </c>
      <c r="K98" s="100" t="s">
        <v>126</v>
      </c>
      <c r="L98" s="100" t="s">
        <v>126</v>
      </c>
      <c r="M98" s="100" t="s">
        <v>126</v>
      </c>
      <c r="N98" s="100"/>
      <c r="O98" s="100"/>
      <c r="P98" s="100"/>
    </row>
    <row r="99" spans="1:16" s="4" customFormat="1" ht="18.75" x14ac:dyDescent="0.25">
      <c r="A99" s="100"/>
      <c r="B99" s="100"/>
      <c r="C99" s="140"/>
      <c r="D99" s="117"/>
      <c r="E99" s="117"/>
      <c r="F99" s="103"/>
      <c r="G99" s="167" t="str">
        <f>C98</f>
        <v>6/6</v>
      </c>
      <c r="H99" s="119">
        <v>347</v>
      </c>
      <c r="I99" s="107"/>
      <c r="J99" s="108"/>
      <c r="K99" s="100"/>
      <c r="L99" s="100"/>
      <c r="M99" s="100"/>
      <c r="N99" s="100"/>
      <c r="O99" s="100"/>
      <c r="P99" s="100"/>
    </row>
    <row r="100" spans="1:16" s="4" customFormat="1" ht="18.75" x14ac:dyDescent="0.25">
      <c r="A100" s="100">
        <f>SUBTOTAL(103,$C$6:C100)</f>
        <v>48</v>
      </c>
      <c r="B100" s="100"/>
      <c r="C100" s="108" t="s">
        <v>235</v>
      </c>
      <c r="D100" s="141" t="s">
        <v>71</v>
      </c>
      <c r="E100" s="141"/>
      <c r="F100" s="110"/>
      <c r="G100" s="100"/>
      <c r="H100" s="121"/>
      <c r="I100" s="104">
        <f>ROUND(H99/1000,4)+I98</f>
        <v>18.547000000000001</v>
      </c>
      <c r="J100" s="105" t="s">
        <v>19</v>
      </c>
      <c r="K100" s="100" t="s">
        <v>126</v>
      </c>
      <c r="L100" s="100" t="s">
        <v>126</v>
      </c>
      <c r="M100" s="100" t="s">
        <v>126</v>
      </c>
      <c r="N100" s="100"/>
      <c r="O100" s="100"/>
      <c r="P100" s="100"/>
    </row>
    <row r="101" spans="1:16" s="4" customFormat="1" ht="18.75" x14ac:dyDescent="0.25">
      <c r="A101" s="100"/>
      <c r="B101" s="100"/>
      <c r="C101" s="140"/>
      <c r="D101" s="117"/>
      <c r="E101" s="117"/>
      <c r="F101" s="103"/>
      <c r="G101" s="167" t="str">
        <f>C100</f>
        <v>6/7</v>
      </c>
      <c r="H101" s="119">
        <v>373</v>
      </c>
      <c r="I101" s="107"/>
      <c r="J101" s="108"/>
      <c r="K101" s="100"/>
      <c r="L101" s="100"/>
      <c r="M101" s="100"/>
      <c r="N101" s="100"/>
      <c r="O101" s="100"/>
      <c r="P101" s="100"/>
    </row>
    <row r="102" spans="1:16" s="4" customFormat="1" ht="18.75" x14ac:dyDescent="0.25">
      <c r="A102" s="100">
        <f>SUBTOTAL(103,$C$6:C102)</f>
        <v>49</v>
      </c>
      <c r="B102" s="100"/>
      <c r="C102" s="108" t="s">
        <v>236</v>
      </c>
      <c r="D102" s="141" t="s">
        <v>2</v>
      </c>
      <c r="E102" s="141"/>
      <c r="F102" s="110"/>
      <c r="G102" s="100"/>
      <c r="H102" s="121"/>
      <c r="I102" s="104">
        <f>ROUND(H101/1000,4)+I100</f>
        <v>18.920000000000002</v>
      </c>
      <c r="J102" s="105" t="s">
        <v>19</v>
      </c>
      <c r="K102" s="100" t="s">
        <v>126</v>
      </c>
      <c r="L102" s="100" t="s">
        <v>126</v>
      </c>
      <c r="M102" s="100" t="s">
        <v>126</v>
      </c>
      <c r="N102" s="100"/>
      <c r="O102" s="100"/>
      <c r="P102" s="100"/>
    </row>
    <row r="103" spans="1:16" s="4" customFormat="1" ht="18.75" x14ac:dyDescent="0.25">
      <c r="A103" s="100"/>
      <c r="B103" s="100"/>
      <c r="C103" s="140"/>
      <c r="D103" s="117"/>
      <c r="E103" s="117"/>
      <c r="F103" s="103"/>
      <c r="G103" s="167" t="str">
        <f>C102</f>
        <v>6/8</v>
      </c>
      <c r="H103" s="119">
        <v>380</v>
      </c>
      <c r="I103" s="107"/>
      <c r="J103" s="108"/>
      <c r="K103" s="100"/>
      <c r="L103" s="100"/>
      <c r="M103" s="100"/>
      <c r="N103" s="100"/>
      <c r="O103" s="100"/>
      <c r="P103" s="100"/>
    </row>
    <row r="104" spans="1:16" s="4" customFormat="1" ht="18.75" x14ac:dyDescent="0.25">
      <c r="A104" s="100">
        <f>SUBTOTAL(103,$C$6:C104)</f>
        <v>50</v>
      </c>
      <c r="B104" s="100"/>
      <c r="C104" s="108" t="s">
        <v>237</v>
      </c>
      <c r="D104" s="141" t="s">
        <v>48</v>
      </c>
      <c r="E104" s="141"/>
      <c r="F104" s="110"/>
      <c r="G104" s="100"/>
      <c r="H104" s="121"/>
      <c r="I104" s="104">
        <f>ROUND(H103/1000,4)+I102</f>
        <v>19.3</v>
      </c>
      <c r="J104" s="105" t="s">
        <v>19</v>
      </c>
      <c r="K104" s="100" t="s">
        <v>126</v>
      </c>
      <c r="L104" s="100" t="s">
        <v>126</v>
      </c>
      <c r="M104" s="100" t="s">
        <v>126</v>
      </c>
      <c r="N104" s="100"/>
      <c r="O104" s="100"/>
      <c r="P104" s="100"/>
    </row>
    <row r="105" spans="1:16" s="4" customFormat="1" ht="18.75" x14ac:dyDescent="0.25">
      <c r="A105" s="100"/>
      <c r="B105" s="100"/>
      <c r="C105" s="140"/>
      <c r="D105" s="117"/>
      <c r="E105" s="117"/>
      <c r="F105" s="103"/>
      <c r="G105" s="167" t="str">
        <f>C104</f>
        <v>6/9</v>
      </c>
      <c r="H105" s="119">
        <v>335</v>
      </c>
      <c r="I105" s="107"/>
      <c r="J105" s="108"/>
      <c r="K105" s="100"/>
      <c r="L105" s="100"/>
      <c r="M105" s="100"/>
      <c r="N105" s="100"/>
      <c r="O105" s="100"/>
      <c r="P105" s="100"/>
    </row>
    <row r="106" spans="1:16" s="4" customFormat="1" ht="18.75" x14ac:dyDescent="0.25">
      <c r="A106" s="100">
        <f>SUBTOTAL(103,$C$6:C106)</f>
        <v>51</v>
      </c>
      <c r="B106" s="100"/>
      <c r="C106" s="108" t="s">
        <v>238</v>
      </c>
      <c r="D106" s="141" t="s">
        <v>71</v>
      </c>
      <c r="E106" s="141"/>
      <c r="F106" s="110"/>
      <c r="G106" s="100"/>
      <c r="H106" s="121"/>
      <c r="I106" s="104">
        <f>ROUND(H105/1000,4)+I104</f>
        <v>19.635000000000002</v>
      </c>
      <c r="J106" s="105" t="s">
        <v>19</v>
      </c>
      <c r="K106" s="100" t="s">
        <v>126</v>
      </c>
      <c r="L106" s="100" t="s">
        <v>126</v>
      </c>
      <c r="M106" s="100" t="s">
        <v>126</v>
      </c>
      <c r="N106" s="100"/>
      <c r="O106" s="100"/>
      <c r="P106" s="100"/>
    </row>
    <row r="107" spans="1:16" s="4" customFormat="1" ht="18.75" x14ac:dyDescent="0.25">
      <c r="A107" s="100"/>
      <c r="B107" s="100"/>
      <c r="C107" s="140"/>
      <c r="D107" s="117"/>
      <c r="E107" s="117"/>
      <c r="F107" s="103"/>
      <c r="G107" s="167" t="str">
        <f>C106</f>
        <v>6/10</v>
      </c>
      <c r="H107" s="119">
        <v>315</v>
      </c>
      <c r="I107" s="107"/>
      <c r="J107" s="108"/>
      <c r="K107" s="100"/>
      <c r="L107" s="100"/>
      <c r="M107" s="100"/>
      <c r="N107" s="100"/>
      <c r="O107" s="100"/>
      <c r="P107" s="100"/>
    </row>
    <row r="108" spans="1:16" s="4" customFormat="1" ht="18.75" x14ac:dyDescent="0.25">
      <c r="A108" s="100">
        <f>SUBTOTAL(103,$C$6:C108)</f>
        <v>52</v>
      </c>
      <c r="B108" s="100"/>
      <c r="C108" s="108" t="s">
        <v>239</v>
      </c>
      <c r="D108" s="141" t="s">
        <v>58</v>
      </c>
      <c r="E108" s="141"/>
      <c r="F108" s="110"/>
      <c r="G108" s="100"/>
      <c r="H108" s="121"/>
      <c r="I108" s="104">
        <f>ROUND(H107/1000,4)+I106</f>
        <v>19.950000000000003</v>
      </c>
      <c r="J108" s="105" t="s">
        <v>19</v>
      </c>
      <c r="K108" s="100" t="s">
        <v>126</v>
      </c>
      <c r="L108" s="100" t="s">
        <v>126</v>
      </c>
      <c r="M108" s="100" t="s">
        <v>126</v>
      </c>
      <c r="N108" s="100"/>
      <c r="O108" s="100"/>
      <c r="P108" s="100"/>
    </row>
    <row r="109" spans="1:16" s="4" customFormat="1" ht="18.75" x14ac:dyDescent="0.25">
      <c r="A109" s="100"/>
      <c r="B109" s="100"/>
      <c r="C109" s="140"/>
      <c r="D109" s="117"/>
      <c r="E109" s="117"/>
      <c r="F109" s="103"/>
      <c r="G109" s="167" t="str">
        <f>C108</f>
        <v>6/11</v>
      </c>
      <c r="H109" s="119">
        <v>410</v>
      </c>
      <c r="I109" s="107"/>
      <c r="J109" s="108"/>
      <c r="K109" s="100"/>
      <c r="L109" s="100"/>
      <c r="M109" s="100"/>
      <c r="N109" s="100"/>
      <c r="O109" s="100"/>
      <c r="P109" s="100"/>
    </row>
    <row r="110" spans="1:16" s="4" customFormat="1" ht="18.75" x14ac:dyDescent="0.25">
      <c r="A110" s="100">
        <f>SUBTOTAL(103,$C$6:C110)</f>
        <v>53</v>
      </c>
      <c r="B110" s="100"/>
      <c r="C110" s="108" t="s">
        <v>250</v>
      </c>
      <c r="D110" s="141" t="s">
        <v>71</v>
      </c>
      <c r="E110" s="141"/>
      <c r="F110" s="110"/>
      <c r="G110" s="100"/>
      <c r="H110" s="121"/>
      <c r="I110" s="104">
        <f>ROUND(H109/1000,4)+I108</f>
        <v>20.360000000000003</v>
      </c>
      <c r="J110" s="105" t="s">
        <v>19</v>
      </c>
      <c r="K110" s="100" t="s">
        <v>126</v>
      </c>
      <c r="L110" s="100" t="s">
        <v>126</v>
      </c>
      <c r="M110" s="100" t="s">
        <v>126</v>
      </c>
      <c r="N110" s="100"/>
      <c r="O110" s="100"/>
      <c r="P110" s="100"/>
    </row>
    <row r="111" spans="1:16" s="4" customFormat="1" ht="18.75" x14ac:dyDescent="0.25">
      <c r="A111" s="100"/>
      <c r="B111" s="100"/>
      <c r="C111" s="140"/>
      <c r="D111" s="117"/>
      <c r="E111" s="117"/>
      <c r="F111" s="103"/>
      <c r="G111" s="167" t="str">
        <f>C110</f>
        <v>6/12</v>
      </c>
      <c r="H111" s="119">
        <v>365.71600000000001</v>
      </c>
      <c r="I111" s="107"/>
      <c r="J111" s="108"/>
      <c r="K111" s="100"/>
      <c r="L111" s="100"/>
      <c r="M111" s="100"/>
      <c r="N111" s="100"/>
      <c r="O111" s="100"/>
      <c r="P111" s="100"/>
    </row>
    <row r="112" spans="1:16" s="4" customFormat="1" ht="18.75" x14ac:dyDescent="0.25">
      <c r="A112" s="100">
        <f>SUBTOTAL(103,$C$6:C112)</f>
        <v>54</v>
      </c>
      <c r="B112" s="101" t="s">
        <v>276</v>
      </c>
      <c r="C112" s="108" t="s">
        <v>132</v>
      </c>
      <c r="D112" s="141" t="s">
        <v>85</v>
      </c>
      <c r="E112" s="141"/>
      <c r="F112" s="103"/>
      <c r="G112" s="102"/>
      <c r="H112" s="122"/>
      <c r="I112" s="104">
        <f>ROUND(H111/1000,4)+I110</f>
        <v>20.725700000000003</v>
      </c>
      <c r="J112" s="105" t="s">
        <v>19</v>
      </c>
      <c r="K112" s="100" t="s">
        <v>126</v>
      </c>
      <c r="L112" s="100" t="s">
        <v>126</v>
      </c>
      <c r="M112" s="100" t="s">
        <v>126</v>
      </c>
      <c r="N112" s="100" t="s">
        <v>126</v>
      </c>
      <c r="O112" s="100" t="s">
        <v>445</v>
      </c>
      <c r="P112" s="100"/>
    </row>
    <row r="113" spans="1:16" s="4" customFormat="1" ht="18.75" x14ac:dyDescent="0.25">
      <c r="A113" s="100"/>
      <c r="B113" s="100"/>
      <c r="C113" s="140"/>
      <c r="D113" s="117"/>
      <c r="E113" s="117"/>
      <c r="F113" s="103"/>
      <c r="G113" s="167" t="str">
        <f>C112</f>
        <v>7/0</v>
      </c>
      <c r="H113" s="120">
        <v>319.28399999999999</v>
      </c>
      <c r="I113" s="107"/>
      <c r="J113" s="108"/>
      <c r="K113" s="100"/>
      <c r="L113" s="100"/>
      <c r="M113" s="100"/>
      <c r="N113" s="100"/>
      <c r="O113" s="100"/>
      <c r="P113" s="100"/>
    </row>
    <row r="114" spans="1:16" s="4" customFormat="1" ht="18.75" x14ac:dyDescent="0.25">
      <c r="A114" s="100">
        <f>SUBTOTAL(103,$C$6:C114)</f>
        <v>55</v>
      </c>
      <c r="B114" s="100"/>
      <c r="C114" s="108" t="s">
        <v>240</v>
      </c>
      <c r="D114" s="141" t="s">
        <v>4</v>
      </c>
      <c r="E114" s="141"/>
      <c r="F114" s="110"/>
      <c r="G114" s="100"/>
      <c r="H114" s="122"/>
      <c r="I114" s="104">
        <f>ROUND(H113/1000,4)+I112</f>
        <v>21.045000000000002</v>
      </c>
      <c r="J114" s="105" t="s">
        <v>19</v>
      </c>
      <c r="K114" s="100" t="s">
        <v>126</v>
      </c>
      <c r="L114" s="100" t="s">
        <v>126</v>
      </c>
      <c r="M114" s="100" t="s">
        <v>126</v>
      </c>
      <c r="N114" s="100" t="s">
        <v>126</v>
      </c>
      <c r="O114" s="100"/>
      <c r="P114" s="100"/>
    </row>
    <row r="115" spans="1:16" s="4" customFormat="1" ht="18.75" x14ac:dyDescent="0.25">
      <c r="A115" s="100"/>
      <c r="B115" s="100"/>
      <c r="C115" s="140"/>
      <c r="D115" s="117"/>
      <c r="E115" s="117"/>
      <c r="F115" s="103"/>
      <c r="G115" s="167" t="str">
        <f>C114</f>
        <v>7/1</v>
      </c>
      <c r="H115" s="120">
        <v>465</v>
      </c>
      <c r="I115" s="107"/>
      <c r="J115" s="108"/>
      <c r="K115" s="100"/>
      <c r="L115" s="100"/>
      <c r="M115" s="100"/>
      <c r="N115" s="100"/>
      <c r="O115" s="100"/>
      <c r="P115" s="100"/>
    </row>
    <row r="116" spans="1:16" s="4" customFormat="1" ht="18.75" x14ac:dyDescent="0.25">
      <c r="A116" s="100">
        <f>SUBTOTAL(103,$C$6:C116)</f>
        <v>56</v>
      </c>
      <c r="B116" s="100"/>
      <c r="C116" s="108" t="s">
        <v>241</v>
      </c>
      <c r="D116" s="141" t="s">
        <v>48</v>
      </c>
      <c r="E116" s="141"/>
      <c r="F116" s="110"/>
      <c r="G116" s="100"/>
      <c r="H116" s="122"/>
      <c r="I116" s="104">
        <f>ROUND(H115/1000,4)+I114</f>
        <v>21.51</v>
      </c>
      <c r="J116" s="105" t="s">
        <v>19</v>
      </c>
      <c r="K116" s="100" t="s">
        <v>126</v>
      </c>
      <c r="L116" s="100" t="s">
        <v>126</v>
      </c>
      <c r="M116" s="100" t="s">
        <v>126</v>
      </c>
      <c r="N116" s="100" t="s">
        <v>126</v>
      </c>
      <c r="O116" s="100"/>
      <c r="P116" s="100"/>
    </row>
    <row r="117" spans="1:16" s="4" customFormat="1" ht="18.75" x14ac:dyDescent="0.25">
      <c r="A117" s="100"/>
      <c r="B117" s="100"/>
      <c r="C117" s="140"/>
      <c r="D117" s="117"/>
      <c r="E117" s="117"/>
      <c r="F117" s="103"/>
      <c r="G117" s="167" t="str">
        <f>C116</f>
        <v>7/2</v>
      </c>
      <c r="H117" s="120">
        <v>375</v>
      </c>
      <c r="I117" s="107"/>
      <c r="J117" s="108"/>
      <c r="K117" s="100"/>
      <c r="L117" s="100"/>
      <c r="M117" s="100"/>
      <c r="N117" s="100"/>
      <c r="O117" s="100"/>
      <c r="P117" s="100"/>
    </row>
    <row r="118" spans="1:16" s="4" customFormat="1" ht="18.75" x14ac:dyDescent="0.25">
      <c r="A118" s="100">
        <f>SUBTOTAL(103,$C$6:C118)</f>
        <v>57</v>
      </c>
      <c r="B118" s="100"/>
      <c r="C118" s="108" t="s">
        <v>242</v>
      </c>
      <c r="D118" s="141" t="s">
        <v>18</v>
      </c>
      <c r="E118" s="141"/>
      <c r="F118" s="110"/>
      <c r="G118" s="100"/>
      <c r="H118" s="122"/>
      <c r="I118" s="104">
        <f>ROUND(H117/1000,4)+I116</f>
        <v>21.885000000000002</v>
      </c>
      <c r="J118" s="105" t="s">
        <v>19</v>
      </c>
      <c r="K118" s="100" t="s">
        <v>126</v>
      </c>
      <c r="L118" s="100" t="s">
        <v>126</v>
      </c>
      <c r="M118" s="100" t="s">
        <v>126</v>
      </c>
      <c r="N118" s="100" t="s">
        <v>126</v>
      </c>
      <c r="O118" s="100"/>
      <c r="P118" s="100"/>
    </row>
    <row r="119" spans="1:16" s="4" customFormat="1" ht="18.75" x14ac:dyDescent="0.25">
      <c r="A119" s="100"/>
      <c r="B119" s="100"/>
      <c r="C119" s="140"/>
      <c r="D119" s="117"/>
      <c r="E119" s="117"/>
      <c r="F119" s="103"/>
      <c r="G119" s="167" t="str">
        <f>C118</f>
        <v>7/3</v>
      </c>
      <c r="H119" s="120">
        <v>355</v>
      </c>
      <c r="I119" s="107"/>
      <c r="J119" s="108"/>
      <c r="K119" s="100"/>
      <c r="L119" s="100"/>
      <c r="M119" s="100"/>
      <c r="N119" s="100"/>
      <c r="O119" s="100"/>
      <c r="P119" s="100"/>
    </row>
    <row r="120" spans="1:16" s="4" customFormat="1" ht="18.75" x14ac:dyDescent="0.25">
      <c r="A120" s="100">
        <f>SUBTOTAL(103,$C$6:C120)</f>
        <v>58</v>
      </c>
      <c r="B120" s="100"/>
      <c r="C120" s="108" t="s">
        <v>243</v>
      </c>
      <c r="D120" s="141" t="s">
        <v>48</v>
      </c>
      <c r="E120" s="141"/>
      <c r="F120" s="110"/>
      <c r="G120" s="100"/>
      <c r="H120" s="122"/>
      <c r="I120" s="104">
        <f>ROUND(H119/1000,4)+I118</f>
        <v>22.240000000000002</v>
      </c>
      <c r="J120" s="105" t="s">
        <v>19</v>
      </c>
      <c r="K120" s="100" t="s">
        <v>126</v>
      </c>
      <c r="L120" s="100" t="s">
        <v>126</v>
      </c>
      <c r="M120" s="100" t="s">
        <v>126</v>
      </c>
      <c r="N120" s="100"/>
      <c r="O120" s="100"/>
      <c r="P120" s="100"/>
    </row>
    <row r="121" spans="1:16" s="4" customFormat="1" ht="18.75" x14ac:dyDescent="0.25">
      <c r="A121" s="100"/>
      <c r="B121" s="100"/>
      <c r="C121" s="140"/>
      <c r="D121" s="117"/>
      <c r="E121" s="117"/>
      <c r="F121" s="103"/>
      <c r="G121" s="167" t="str">
        <f>C120</f>
        <v>7/4</v>
      </c>
      <c r="H121" s="120">
        <v>420</v>
      </c>
      <c r="I121" s="107"/>
      <c r="J121" s="108"/>
      <c r="K121" s="100"/>
      <c r="L121" s="100"/>
      <c r="M121" s="100"/>
      <c r="N121" s="100"/>
      <c r="O121" s="100"/>
      <c r="P121" s="100"/>
    </row>
    <row r="122" spans="1:16" s="4" customFormat="1" ht="18.75" x14ac:dyDescent="0.25">
      <c r="A122" s="100">
        <f>SUBTOTAL(103,$C$6:C122)</f>
        <v>59</v>
      </c>
      <c r="B122" s="100"/>
      <c r="C122" s="108" t="s">
        <v>244</v>
      </c>
      <c r="D122" s="141" t="s">
        <v>48</v>
      </c>
      <c r="E122" s="141"/>
      <c r="F122" s="110"/>
      <c r="G122" s="100"/>
      <c r="H122" s="122"/>
      <c r="I122" s="104">
        <f>ROUND(H121/1000,4)+I120</f>
        <v>22.660000000000004</v>
      </c>
      <c r="J122" s="105" t="s">
        <v>19</v>
      </c>
      <c r="K122" s="100" t="s">
        <v>126</v>
      </c>
      <c r="L122" s="100" t="s">
        <v>126</v>
      </c>
      <c r="M122" s="100" t="s">
        <v>126</v>
      </c>
      <c r="N122" s="100" t="s">
        <v>126</v>
      </c>
      <c r="O122" s="100"/>
      <c r="P122" s="100"/>
    </row>
    <row r="123" spans="1:16" s="4" customFormat="1" ht="18.75" x14ac:dyDescent="0.25">
      <c r="A123" s="100"/>
      <c r="B123" s="100"/>
      <c r="C123" s="140"/>
      <c r="D123" s="117"/>
      <c r="E123" s="117"/>
      <c r="F123" s="103"/>
      <c r="G123" s="167" t="str">
        <f>C122</f>
        <v>7/5</v>
      </c>
      <c r="H123" s="120">
        <v>315</v>
      </c>
      <c r="I123" s="107"/>
      <c r="J123" s="108"/>
      <c r="K123" s="100"/>
      <c r="L123" s="100"/>
      <c r="M123" s="100"/>
      <c r="N123" s="100"/>
      <c r="O123" s="100"/>
      <c r="P123" s="100"/>
    </row>
    <row r="124" spans="1:16" s="4" customFormat="1" ht="18.75" x14ac:dyDescent="0.25">
      <c r="A124" s="100">
        <f>SUBTOTAL(103,$C$6:C124)</f>
        <v>60</v>
      </c>
      <c r="B124" s="100"/>
      <c r="C124" s="108" t="s">
        <v>245</v>
      </c>
      <c r="D124" s="141" t="s">
        <v>58</v>
      </c>
      <c r="E124" s="141"/>
      <c r="F124" s="110"/>
      <c r="G124" s="100"/>
      <c r="H124" s="122"/>
      <c r="I124" s="104">
        <f>ROUND(H123/1000,4)+I122</f>
        <v>22.975000000000005</v>
      </c>
      <c r="J124" s="105" t="s">
        <v>19</v>
      </c>
      <c r="K124" s="100" t="s">
        <v>126</v>
      </c>
      <c r="L124" s="100" t="s">
        <v>126</v>
      </c>
      <c r="M124" s="100" t="s">
        <v>126</v>
      </c>
      <c r="N124" s="100" t="s">
        <v>126</v>
      </c>
      <c r="O124" s="100"/>
      <c r="P124" s="100"/>
    </row>
    <row r="125" spans="1:16" s="4" customFormat="1" ht="18.75" x14ac:dyDescent="0.25">
      <c r="A125" s="100"/>
      <c r="B125" s="100"/>
      <c r="C125" s="140"/>
      <c r="D125" s="117"/>
      <c r="E125" s="117"/>
      <c r="F125" s="103"/>
      <c r="G125" s="167" t="str">
        <f>C124</f>
        <v>7/6</v>
      </c>
      <c r="H125" s="120">
        <v>450</v>
      </c>
      <c r="I125" s="107"/>
      <c r="J125" s="108"/>
      <c r="K125" s="100"/>
      <c r="L125" s="100"/>
      <c r="M125" s="100"/>
      <c r="N125" s="100"/>
      <c r="O125" s="100"/>
      <c r="P125" s="100"/>
    </row>
    <row r="126" spans="1:16" s="4" customFormat="1" ht="18.75" x14ac:dyDescent="0.25">
      <c r="A126" s="100">
        <f>SUBTOTAL(103,$C$6:C126)</f>
        <v>61</v>
      </c>
      <c r="B126" s="101" t="s">
        <v>277</v>
      </c>
      <c r="C126" s="108" t="s">
        <v>251</v>
      </c>
      <c r="D126" s="141" t="s">
        <v>114</v>
      </c>
      <c r="E126" s="141"/>
      <c r="F126" s="103"/>
      <c r="G126" s="102"/>
      <c r="H126" s="122"/>
      <c r="I126" s="104">
        <f>ROUND(H125/1000,4)+I124</f>
        <v>23.425000000000004</v>
      </c>
      <c r="J126" s="105" t="s">
        <v>19</v>
      </c>
      <c r="K126" s="100" t="s">
        <v>126</v>
      </c>
      <c r="L126" s="100" t="s">
        <v>126</v>
      </c>
      <c r="M126" s="100" t="s">
        <v>126</v>
      </c>
      <c r="N126" s="100" t="s">
        <v>126</v>
      </c>
      <c r="O126" s="100"/>
      <c r="P126" s="100"/>
    </row>
    <row r="127" spans="1:16" s="4" customFormat="1" ht="18.75" x14ac:dyDescent="0.25">
      <c r="A127" s="100"/>
      <c r="B127" s="100"/>
      <c r="C127" s="140"/>
      <c r="D127" s="117"/>
      <c r="E127" s="117"/>
      <c r="F127" s="103"/>
      <c r="G127" s="167" t="str">
        <f>C126</f>
        <v>7A/0</v>
      </c>
      <c r="H127" s="120">
        <v>435</v>
      </c>
      <c r="I127" s="107"/>
      <c r="J127" s="108"/>
      <c r="K127" s="100"/>
      <c r="L127" s="100"/>
      <c r="M127" s="100"/>
      <c r="N127" s="100"/>
      <c r="O127" s="100"/>
      <c r="P127" s="100"/>
    </row>
    <row r="128" spans="1:16" s="4" customFormat="1" ht="18.75" x14ac:dyDescent="0.25">
      <c r="A128" s="100">
        <f>SUBTOTAL(103,$C$6:C128)</f>
        <v>62</v>
      </c>
      <c r="B128" s="100"/>
      <c r="C128" s="108" t="s">
        <v>252</v>
      </c>
      <c r="D128" s="141" t="s">
        <v>71</v>
      </c>
      <c r="E128" s="141"/>
      <c r="F128" s="110"/>
      <c r="G128" s="100"/>
      <c r="H128" s="122"/>
      <c r="I128" s="104">
        <f>ROUND(H127/1000,4)+I126</f>
        <v>23.860000000000003</v>
      </c>
      <c r="J128" s="105" t="s">
        <v>19</v>
      </c>
      <c r="K128" s="100" t="s">
        <v>126</v>
      </c>
      <c r="L128" s="100" t="s">
        <v>126</v>
      </c>
      <c r="M128" s="100" t="s">
        <v>126</v>
      </c>
      <c r="N128" s="100" t="s">
        <v>126</v>
      </c>
      <c r="O128" s="100"/>
      <c r="P128" s="100"/>
    </row>
    <row r="129" spans="1:16" s="4" customFormat="1" ht="18.75" x14ac:dyDescent="0.25">
      <c r="A129" s="100"/>
      <c r="B129" s="100"/>
      <c r="C129" s="140"/>
      <c r="D129" s="117"/>
      <c r="E129" s="117"/>
      <c r="F129" s="103"/>
      <c r="G129" s="167" t="str">
        <f>C128</f>
        <v>7A/1</v>
      </c>
      <c r="H129" s="120">
        <v>385</v>
      </c>
      <c r="I129" s="107"/>
      <c r="J129" s="108"/>
      <c r="K129" s="100"/>
      <c r="L129" s="100"/>
      <c r="M129" s="100"/>
      <c r="N129" s="100"/>
      <c r="O129" s="100"/>
      <c r="P129" s="100"/>
    </row>
    <row r="130" spans="1:16" s="4" customFormat="1" ht="18.75" x14ac:dyDescent="0.25">
      <c r="A130" s="100">
        <f>SUBTOTAL(103,$C$6:C130)</f>
        <v>63</v>
      </c>
      <c r="B130" s="100"/>
      <c r="C130" s="108" t="s">
        <v>253</v>
      </c>
      <c r="D130" s="141" t="s">
        <v>2</v>
      </c>
      <c r="E130" s="141"/>
      <c r="F130" s="110"/>
      <c r="G130" s="100"/>
      <c r="H130" s="122"/>
      <c r="I130" s="104">
        <f>ROUND(H129/1000,4)+I128</f>
        <v>24.245000000000005</v>
      </c>
      <c r="J130" s="105" t="s">
        <v>19</v>
      </c>
      <c r="K130" s="100" t="s">
        <v>126</v>
      </c>
      <c r="L130" s="100" t="s">
        <v>126</v>
      </c>
      <c r="M130" s="100" t="s">
        <v>126</v>
      </c>
      <c r="N130" s="100" t="s">
        <v>126</v>
      </c>
      <c r="O130" s="100"/>
      <c r="P130" s="100"/>
    </row>
    <row r="131" spans="1:16" s="4" customFormat="1" ht="18.75" x14ac:dyDescent="0.25">
      <c r="A131" s="100"/>
      <c r="B131" s="100"/>
      <c r="C131" s="140"/>
      <c r="D131" s="117"/>
      <c r="E131" s="117"/>
      <c r="F131" s="103"/>
      <c r="G131" s="167" t="str">
        <f>C130</f>
        <v>7A/2</v>
      </c>
      <c r="H131" s="120">
        <v>390</v>
      </c>
      <c r="I131" s="107"/>
      <c r="J131" s="108"/>
      <c r="K131" s="100"/>
      <c r="L131" s="100"/>
      <c r="M131" s="100"/>
      <c r="N131" s="100"/>
      <c r="O131" s="100"/>
      <c r="P131" s="100"/>
    </row>
    <row r="132" spans="1:16" s="4" customFormat="1" ht="18.75" x14ac:dyDescent="0.25">
      <c r="A132" s="100">
        <f>SUBTOTAL(103,$C$6:C132)</f>
        <v>64</v>
      </c>
      <c r="B132" s="100"/>
      <c r="C132" s="108" t="s">
        <v>254</v>
      </c>
      <c r="D132" s="141" t="s">
        <v>2</v>
      </c>
      <c r="E132" s="141"/>
      <c r="F132" s="110"/>
      <c r="G132" s="100"/>
      <c r="H132" s="122"/>
      <c r="I132" s="104">
        <f>ROUND(H131/1000,4)+I130</f>
        <v>24.635000000000005</v>
      </c>
      <c r="J132" s="105" t="s">
        <v>19</v>
      </c>
      <c r="K132" s="100" t="s">
        <v>126</v>
      </c>
      <c r="L132" s="100" t="s">
        <v>126</v>
      </c>
      <c r="M132" s="100" t="s">
        <v>126</v>
      </c>
      <c r="N132" s="100" t="s">
        <v>126</v>
      </c>
      <c r="O132" s="100"/>
      <c r="P132" s="100"/>
    </row>
    <row r="133" spans="1:16" s="4" customFormat="1" ht="18.75" x14ac:dyDescent="0.25">
      <c r="A133" s="100"/>
      <c r="B133" s="100"/>
      <c r="C133" s="140"/>
      <c r="D133" s="117"/>
      <c r="E133" s="117"/>
      <c r="F133" s="103"/>
      <c r="G133" s="167" t="str">
        <f>C132</f>
        <v>7A/3</v>
      </c>
      <c r="H133" s="120">
        <v>405</v>
      </c>
      <c r="I133" s="107"/>
      <c r="J133" s="108"/>
      <c r="K133" s="100"/>
      <c r="L133" s="100"/>
      <c r="M133" s="100"/>
      <c r="N133" s="100"/>
      <c r="O133" s="100"/>
      <c r="P133" s="100"/>
    </row>
    <row r="134" spans="1:16" s="4" customFormat="1" ht="18.75" x14ac:dyDescent="0.25">
      <c r="A134" s="100">
        <f>SUBTOTAL(103,$C$6:C134)</f>
        <v>65</v>
      </c>
      <c r="B134" s="100"/>
      <c r="C134" s="108" t="s">
        <v>255</v>
      </c>
      <c r="D134" s="141" t="s">
        <v>2</v>
      </c>
      <c r="E134" s="141"/>
      <c r="F134" s="110"/>
      <c r="G134" s="100"/>
      <c r="H134" s="122"/>
      <c r="I134" s="104">
        <f>ROUND(H133/1000,4)+I132</f>
        <v>25.040000000000006</v>
      </c>
      <c r="J134" s="105" t="s">
        <v>19</v>
      </c>
      <c r="K134" s="100" t="s">
        <v>126</v>
      </c>
      <c r="L134" s="100" t="s">
        <v>126</v>
      </c>
      <c r="M134" s="100" t="s">
        <v>126</v>
      </c>
      <c r="N134" s="100" t="s">
        <v>126</v>
      </c>
      <c r="O134" s="100" t="s">
        <v>445</v>
      </c>
      <c r="P134" s="100"/>
    </row>
    <row r="135" spans="1:16" s="4" customFormat="1" ht="18.75" x14ac:dyDescent="0.25">
      <c r="A135" s="100"/>
      <c r="B135" s="100"/>
      <c r="C135" s="140"/>
      <c r="D135" s="117"/>
      <c r="E135" s="117"/>
      <c r="F135" s="103"/>
      <c r="G135" s="167" t="str">
        <f>C134</f>
        <v>7A/4</v>
      </c>
      <c r="H135" s="120">
        <v>390</v>
      </c>
      <c r="I135" s="107"/>
      <c r="J135" s="108"/>
      <c r="K135" s="100"/>
      <c r="L135" s="100"/>
      <c r="M135" s="100"/>
      <c r="N135" s="100"/>
      <c r="O135" s="100"/>
      <c r="P135" s="100"/>
    </row>
    <row r="136" spans="1:16" s="4" customFormat="1" ht="18.75" x14ac:dyDescent="0.25">
      <c r="A136" s="100">
        <f>SUBTOTAL(103,$C$6:C136)</f>
        <v>66</v>
      </c>
      <c r="B136" s="100"/>
      <c r="C136" s="108" t="s">
        <v>256</v>
      </c>
      <c r="D136" s="141" t="s">
        <v>2</v>
      </c>
      <c r="E136" s="141"/>
      <c r="F136" s="110"/>
      <c r="G136" s="100"/>
      <c r="H136" s="122"/>
      <c r="I136" s="104">
        <f>ROUND(H135/1000,4)+I134</f>
        <v>25.430000000000007</v>
      </c>
      <c r="J136" s="105" t="s">
        <v>19</v>
      </c>
      <c r="K136" s="100" t="s">
        <v>126</v>
      </c>
      <c r="L136" s="100" t="s">
        <v>126</v>
      </c>
      <c r="M136" s="100" t="s">
        <v>126</v>
      </c>
      <c r="N136" s="100" t="s">
        <v>126</v>
      </c>
      <c r="O136" s="100"/>
      <c r="P136" s="100"/>
    </row>
    <row r="137" spans="1:16" s="4" customFormat="1" ht="18.75" x14ac:dyDescent="0.25">
      <c r="A137" s="100"/>
      <c r="B137" s="100"/>
      <c r="C137" s="140"/>
      <c r="D137" s="117"/>
      <c r="E137" s="117"/>
      <c r="F137" s="103"/>
      <c r="G137" s="167" t="str">
        <f>C136</f>
        <v>7A/5</v>
      </c>
      <c r="H137" s="120">
        <v>429.77</v>
      </c>
      <c r="I137" s="107"/>
      <c r="J137" s="108"/>
      <c r="K137" s="100"/>
      <c r="L137" s="100"/>
      <c r="M137" s="100"/>
      <c r="N137" s="100"/>
      <c r="O137" s="100"/>
      <c r="P137" s="100"/>
    </row>
    <row r="138" spans="1:16" s="4" customFormat="1" ht="18.75" x14ac:dyDescent="0.25">
      <c r="A138" s="100">
        <f>SUBTOTAL(103,$C$6:C138)</f>
        <v>67</v>
      </c>
      <c r="B138" s="101" t="s">
        <v>278</v>
      </c>
      <c r="C138" s="159" t="s">
        <v>133</v>
      </c>
      <c r="D138" s="141" t="s">
        <v>98</v>
      </c>
      <c r="E138" s="141"/>
      <c r="F138" s="103"/>
      <c r="G138" s="102"/>
      <c r="H138" s="122"/>
      <c r="I138" s="104">
        <f>ROUND(H137/1000,4)+I136</f>
        <v>25.859800000000007</v>
      </c>
      <c r="J138" s="105" t="s">
        <v>19</v>
      </c>
      <c r="K138" s="100" t="s">
        <v>126</v>
      </c>
      <c r="L138" s="100" t="s">
        <v>126</v>
      </c>
      <c r="M138" s="100" t="s">
        <v>126</v>
      </c>
      <c r="N138" s="100" t="s">
        <v>126</v>
      </c>
      <c r="O138" s="100"/>
      <c r="P138" s="100"/>
    </row>
    <row r="139" spans="1:16" s="4" customFormat="1" ht="18.75" x14ac:dyDescent="0.25">
      <c r="A139" s="100"/>
      <c r="B139" s="100"/>
      <c r="C139" s="140"/>
      <c r="D139" s="117"/>
      <c r="E139" s="117"/>
      <c r="F139" s="103"/>
      <c r="G139" s="167" t="str">
        <f>C138</f>
        <v>8/0</v>
      </c>
      <c r="H139" s="120">
        <v>350</v>
      </c>
      <c r="I139" s="107"/>
      <c r="J139" s="108"/>
      <c r="K139" s="100"/>
      <c r="L139" s="100"/>
      <c r="M139" s="100"/>
      <c r="N139" s="100"/>
      <c r="O139" s="100"/>
      <c r="P139" s="100"/>
    </row>
    <row r="140" spans="1:16" s="4" customFormat="1" ht="18.75" x14ac:dyDescent="0.25">
      <c r="A140" s="100">
        <f>SUBTOTAL(103,$C$6:C140)</f>
        <v>68</v>
      </c>
      <c r="B140" s="100"/>
      <c r="C140" s="108" t="s">
        <v>160</v>
      </c>
      <c r="D140" s="141" t="s">
        <v>4</v>
      </c>
      <c r="E140" s="141"/>
      <c r="F140" s="110"/>
      <c r="G140" s="100"/>
      <c r="H140" s="122"/>
      <c r="I140" s="104">
        <f>ROUND(H139/1000,4)+I138</f>
        <v>26.209800000000008</v>
      </c>
      <c r="J140" s="105" t="s">
        <v>19</v>
      </c>
      <c r="K140" s="100" t="s">
        <v>126</v>
      </c>
      <c r="L140" s="100" t="s">
        <v>126</v>
      </c>
      <c r="M140" s="100" t="s">
        <v>126</v>
      </c>
      <c r="N140" s="100" t="s">
        <v>126</v>
      </c>
      <c r="O140" s="100"/>
      <c r="P140" s="100"/>
    </row>
    <row r="141" spans="1:16" s="4" customFormat="1" ht="18.75" x14ac:dyDescent="0.25">
      <c r="A141" s="100"/>
      <c r="B141" s="100"/>
      <c r="C141" s="140"/>
      <c r="D141" s="117"/>
      <c r="E141" s="117"/>
      <c r="F141" s="103"/>
      <c r="G141" s="167" t="str">
        <f>C140</f>
        <v>8/1</v>
      </c>
      <c r="H141" s="120">
        <v>330</v>
      </c>
      <c r="I141" s="107"/>
      <c r="J141" s="108"/>
      <c r="K141" s="100"/>
      <c r="L141" s="100"/>
      <c r="M141" s="100"/>
      <c r="N141" s="100"/>
      <c r="O141" s="100"/>
      <c r="P141" s="100"/>
    </row>
    <row r="142" spans="1:16" s="4" customFormat="1" ht="18.75" x14ac:dyDescent="0.25">
      <c r="A142" s="100">
        <f>SUBTOTAL(103,$C$6:C142)</f>
        <v>69</v>
      </c>
      <c r="B142" s="100"/>
      <c r="C142" s="108" t="s">
        <v>161</v>
      </c>
      <c r="D142" s="141" t="s">
        <v>48</v>
      </c>
      <c r="E142" s="141"/>
      <c r="F142" s="110"/>
      <c r="G142" s="100"/>
      <c r="H142" s="122"/>
      <c r="I142" s="104">
        <f>ROUND(H141/1000,4)+I140</f>
        <v>26.539800000000007</v>
      </c>
      <c r="J142" s="105" t="s">
        <v>19</v>
      </c>
      <c r="K142" s="100" t="s">
        <v>126</v>
      </c>
      <c r="L142" s="100" t="s">
        <v>126</v>
      </c>
      <c r="M142" s="100" t="s">
        <v>126</v>
      </c>
      <c r="N142" s="100" t="s">
        <v>126</v>
      </c>
      <c r="O142" s="100"/>
      <c r="P142" s="100"/>
    </row>
    <row r="143" spans="1:16" s="4" customFormat="1" ht="18.75" x14ac:dyDescent="0.25">
      <c r="A143" s="100"/>
      <c r="B143" s="100"/>
      <c r="C143" s="140"/>
      <c r="D143" s="117"/>
      <c r="E143" s="117"/>
      <c r="F143" s="103"/>
      <c r="G143" s="167" t="str">
        <f>C142</f>
        <v>8/2</v>
      </c>
      <c r="H143" s="120">
        <v>390</v>
      </c>
      <c r="I143" s="107"/>
      <c r="J143" s="108"/>
      <c r="K143" s="100"/>
      <c r="L143" s="100"/>
      <c r="M143" s="100"/>
      <c r="N143" s="100"/>
      <c r="O143" s="100"/>
      <c r="P143" s="100"/>
    </row>
    <row r="144" spans="1:16" s="4" customFormat="1" ht="18.75" x14ac:dyDescent="0.25">
      <c r="A144" s="100">
        <f>SUBTOTAL(103,$C$6:C144)</f>
        <v>70</v>
      </c>
      <c r="B144" s="100"/>
      <c r="C144" s="108" t="s">
        <v>162</v>
      </c>
      <c r="D144" s="141" t="s">
        <v>18</v>
      </c>
      <c r="E144" s="141"/>
      <c r="F144" s="110"/>
      <c r="G144" s="100"/>
      <c r="H144" s="122"/>
      <c r="I144" s="104">
        <f>ROUND(H143/1000,4)+I142</f>
        <v>26.929800000000007</v>
      </c>
      <c r="J144" s="105" t="s">
        <v>19</v>
      </c>
      <c r="K144" s="100" t="s">
        <v>126</v>
      </c>
      <c r="L144" s="100" t="s">
        <v>126</v>
      </c>
      <c r="M144" s="100" t="s">
        <v>126</v>
      </c>
      <c r="N144" s="100" t="s">
        <v>126</v>
      </c>
      <c r="O144" s="100"/>
      <c r="P144" s="100"/>
    </row>
    <row r="145" spans="1:16" s="4" customFormat="1" ht="18.75" x14ac:dyDescent="0.25">
      <c r="A145" s="100"/>
      <c r="B145" s="100"/>
      <c r="C145" s="140"/>
      <c r="D145" s="117"/>
      <c r="E145" s="117"/>
      <c r="F145" s="103"/>
      <c r="G145" s="167" t="str">
        <f>C144</f>
        <v>8/3</v>
      </c>
      <c r="H145" s="120">
        <v>400</v>
      </c>
      <c r="I145" s="107"/>
      <c r="J145" s="108"/>
      <c r="K145" s="100"/>
      <c r="L145" s="100"/>
      <c r="M145" s="100"/>
      <c r="N145" s="100"/>
      <c r="O145" s="100"/>
      <c r="P145" s="100"/>
    </row>
    <row r="146" spans="1:16" s="4" customFormat="1" ht="18.75" x14ac:dyDescent="0.25">
      <c r="A146" s="100">
        <f>SUBTOTAL(103,$C$6:C146)</f>
        <v>71</v>
      </c>
      <c r="B146" s="100"/>
      <c r="C146" s="108" t="s">
        <v>163</v>
      </c>
      <c r="D146" s="141" t="s">
        <v>48</v>
      </c>
      <c r="E146" s="141"/>
      <c r="F146" s="110"/>
      <c r="G146" s="100"/>
      <c r="H146" s="122"/>
      <c r="I146" s="104">
        <f>ROUND(H145/1000,4)+I144</f>
        <v>27.329800000000006</v>
      </c>
      <c r="J146" s="105" t="s">
        <v>19</v>
      </c>
      <c r="K146" s="100" t="s">
        <v>126</v>
      </c>
      <c r="L146" s="100" t="s">
        <v>126</v>
      </c>
      <c r="M146" s="100" t="s">
        <v>126</v>
      </c>
      <c r="N146" s="100" t="s">
        <v>126</v>
      </c>
      <c r="O146" s="100"/>
      <c r="P146" s="100"/>
    </row>
    <row r="147" spans="1:16" s="4" customFormat="1" ht="18.75" x14ac:dyDescent="0.25">
      <c r="A147" s="100"/>
      <c r="B147" s="100"/>
      <c r="C147" s="140"/>
      <c r="D147" s="117"/>
      <c r="E147" s="117"/>
      <c r="F147" s="103"/>
      <c r="G147" s="167" t="str">
        <f>C146</f>
        <v>8/4</v>
      </c>
      <c r="H147" s="120">
        <v>345</v>
      </c>
      <c r="I147" s="107"/>
      <c r="J147" s="108"/>
      <c r="K147" s="100"/>
      <c r="L147" s="100"/>
      <c r="M147" s="100"/>
      <c r="N147" s="100"/>
      <c r="O147" s="100"/>
      <c r="P147" s="100"/>
    </row>
    <row r="148" spans="1:16" s="4" customFormat="1" ht="18.75" x14ac:dyDescent="0.25">
      <c r="A148" s="100">
        <f>SUBTOTAL(103,$C$6:C148)</f>
        <v>72</v>
      </c>
      <c r="B148" s="100"/>
      <c r="C148" s="108" t="s">
        <v>164</v>
      </c>
      <c r="D148" s="141" t="s">
        <v>18</v>
      </c>
      <c r="E148" s="141"/>
      <c r="F148" s="110"/>
      <c r="G148" s="100"/>
      <c r="H148" s="122"/>
      <c r="I148" s="104">
        <f>ROUND(H147/1000,4)+I146</f>
        <v>27.674800000000005</v>
      </c>
      <c r="J148" s="105" t="s">
        <v>19</v>
      </c>
      <c r="K148" s="100" t="s">
        <v>126</v>
      </c>
      <c r="L148" s="100" t="s">
        <v>126</v>
      </c>
      <c r="M148" s="100" t="s">
        <v>126</v>
      </c>
      <c r="N148" s="100" t="s">
        <v>126</v>
      </c>
      <c r="O148" s="100"/>
      <c r="P148" s="100"/>
    </row>
    <row r="149" spans="1:16" s="4" customFormat="1" ht="18.75" x14ac:dyDescent="0.25">
      <c r="A149" s="100"/>
      <c r="B149" s="100"/>
      <c r="C149" s="140"/>
      <c r="D149" s="117"/>
      <c r="E149" s="117"/>
      <c r="F149" s="103"/>
      <c r="G149" s="167" t="str">
        <f>C148</f>
        <v>8/5</v>
      </c>
      <c r="H149" s="120">
        <v>350</v>
      </c>
      <c r="I149" s="107"/>
      <c r="J149" s="108"/>
      <c r="K149" s="100"/>
      <c r="L149" s="100"/>
      <c r="M149" s="100"/>
      <c r="N149" s="100"/>
      <c r="O149" s="100"/>
      <c r="P149" s="100"/>
    </row>
    <row r="150" spans="1:16" s="4" customFormat="1" ht="18.75" x14ac:dyDescent="0.25">
      <c r="A150" s="100">
        <f>SUBTOTAL(103,$C$6:C150)</f>
        <v>73</v>
      </c>
      <c r="B150" s="197"/>
      <c r="C150" s="108" t="s">
        <v>165</v>
      </c>
      <c r="D150" s="141" t="s">
        <v>2</v>
      </c>
      <c r="E150" s="141"/>
      <c r="F150" s="110"/>
      <c r="G150" s="100"/>
      <c r="H150" s="122"/>
      <c r="I150" s="104">
        <f>ROUND(H149/1000,4)+I148</f>
        <v>28.024800000000006</v>
      </c>
      <c r="J150" s="105" t="s">
        <v>19</v>
      </c>
      <c r="K150" s="100" t="s">
        <v>126</v>
      </c>
      <c r="L150" s="100" t="s">
        <v>126</v>
      </c>
      <c r="M150" s="100" t="s">
        <v>126</v>
      </c>
      <c r="N150" s="100" t="s">
        <v>126</v>
      </c>
      <c r="O150" s="100"/>
      <c r="P150" s="100"/>
    </row>
    <row r="151" spans="1:16" s="4" customFormat="1" ht="18.75" x14ac:dyDescent="0.25">
      <c r="A151" s="100"/>
      <c r="B151" s="100"/>
      <c r="C151" s="140"/>
      <c r="D151" s="117"/>
      <c r="E151" s="117"/>
      <c r="F151" s="103"/>
      <c r="G151" s="167" t="str">
        <f>C150</f>
        <v>8/6</v>
      </c>
      <c r="H151" s="120">
        <v>335</v>
      </c>
      <c r="I151" s="107"/>
      <c r="J151" s="108"/>
      <c r="K151" s="100"/>
      <c r="L151" s="100"/>
      <c r="M151" s="100"/>
      <c r="N151" s="100"/>
      <c r="O151" s="100"/>
      <c r="P151" s="100"/>
    </row>
    <row r="152" spans="1:16" s="4" customFormat="1" ht="18.75" x14ac:dyDescent="0.25">
      <c r="A152" s="100">
        <f>SUBTOTAL(103,$C$6:C152)</f>
        <v>74</v>
      </c>
      <c r="B152" s="100"/>
      <c r="C152" s="108" t="s">
        <v>166</v>
      </c>
      <c r="D152" s="141" t="s">
        <v>2</v>
      </c>
      <c r="E152" s="141"/>
      <c r="F152" s="110"/>
      <c r="G152" s="100"/>
      <c r="H152" s="122"/>
      <c r="I152" s="104">
        <f>ROUND(H151/1000,4)+I150</f>
        <v>28.359800000000007</v>
      </c>
      <c r="J152" s="105" t="s">
        <v>19</v>
      </c>
      <c r="K152" s="100" t="s">
        <v>126</v>
      </c>
      <c r="L152" s="100" t="s">
        <v>126</v>
      </c>
      <c r="M152" s="100" t="s">
        <v>126</v>
      </c>
      <c r="N152" s="100" t="s">
        <v>126</v>
      </c>
      <c r="O152" s="100"/>
      <c r="P152" s="100"/>
    </row>
    <row r="153" spans="1:16" s="4" customFormat="1" ht="18.75" x14ac:dyDescent="0.25">
      <c r="A153" s="100"/>
      <c r="B153" s="100"/>
      <c r="C153" s="140"/>
      <c r="D153" s="117"/>
      <c r="E153" s="117"/>
      <c r="F153" s="103"/>
      <c r="G153" s="167" t="str">
        <f>C152</f>
        <v>8/7</v>
      </c>
      <c r="H153" s="120">
        <v>415</v>
      </c>
      <c r="I153" s="107"/>
      <c r="J153" s="108"/>
      <c r="K153" s="100"/>
      <c r="L153" s="100"/>
      <c r="M153" s="100"/>
      <c r="N153" s="100"/>
      <c r="O153" s="100"/>
      <c r="P153" s="100"/>
    </row>
    <row r="154" spans="1:16" s="4" customFormat="1" ht="18.75" x14ac:dyDescent="0.25">
      <c r="A154" s="100">
        <f>SUBTOTAL(103,$C$6:C154)</f>
        <v>75</v>
      </c>
      <c r="B154" s="100"/>
      <c r="C154" s="108" t="s">
        <v>167</v>
      </c>
      <c r="D154" s="141" t="s">
        <v>18</v>
      </c>
      <c r="E154" s="141"/>
      <c r="F154" s="110"/>
      <c r="G154" s="100"/>
      <c r="H154" s="122"/>
      <c r="I154" s="104">
        <f>ROUND(H153/1000,4)+I152</f>
        <v>28.774800000000006</v>
      </c>
      <c r="J154" s="105" t="s">
        <v>19</v>
      </c>
      <c r="K154" s="100" t="s">
        <v>126</v>
      </c>
      <c r="L154" s="100" t="s">
        <v>126</v>
      </c>
      <c r="M154" s="100" t="s">
        <v>126</v>
      </c>
      <c r="N154" s="100" t="s">
        <v>126</v>
      </c>
      <c r="O154" s="100"/>
      <c r="P154" s="100"/>
    </row>
    <row r="155" spans="1:16" s="4" customFormat="1" ht="18.75" x14ac:dyDescent="0.25">
      <c r="A155" s="100"/>
      <c r="B155" s="100"/>
      <c r="C155" s="140"/>
      <c r="D155" s="117"/>
      <c r="E155" s="117"/>
      <c r="F155" s="103"/>
      <c r="G155" s="167" t="str">
        <f>C154</f>
        <v>8/8</v>
      </c>
      <c r="H155" s="120">
        <v>375</v>
      </c>
      <c r="I155" s="107"/>
      <c r="J155" s="108"/>
      <c r="K155" s="100"/>
      <c r="L155" s="100"/>
      <c r="M155" s="100"/>
      <c r="N155" s="100"/>
      <c r="O155" s="100"/>
      <c r="P155" s="100"/>
    </row>
    <row r="156" spans="1:16" s="4" customFormat="1" ht="18.75" x14ac:dyDescent="0.25">
      <c r="A156" s="100">
        <f>SUBTOTAL(103,$C$6:C156)</f>
        <v>76</v>
      </c>
      <c r="B156" s="100"/>
      <c r="C156" s="108" t="s">
        <v>168</v>
      </c>
      <c r="D156" s="141" t="s">
        <v>2</v>
      </c>
      <c r="E156" s="141"/>
      <c r="F156" s="110"/>
      <c r="G156" s="100"/>
      <c r="H156" s="122"/>
      <c r="I156" s="104">
        <f>ROUND(H155/1000,4)+I154</f>
        <v>29.149800000000006</v>
      </c>
      <c r="J156" s="105" t="s">
        <v>19</v>
      </c>
      <c r="K156" s="100" t="s">
        <v>126</v>
      </c>
      <c r="L156" s="100" t="s">
        <v>126</v>
      </c>
      <c r="M156" s="100" t="s">
        <v>126</v>
      </c>
      <c r="N156" s="100" t="s">
        <v>126</v>
      </c>
      <c r="O156" s="100"/>
      <c r="P156" s="100"/>
    </row>
    <row r="157" spans="1:16" s="4" customFormat="1" ht="18.75" x14ac:dyDescent="0.25">
      <c r="A157" s="100"/>
      <c r="B157" s="100"/>
      <c r="C157" s="140"/>
      <c r="D157" s="117"/>
      <c r="E157" s="117"/>
      <c r="F157" s="103"/>
      <c r="G157" s="167" t="str">
        <f>C156</f>
        <v>8/9</v>
      </c>
      <c r="H157" s="120">
        <v>375</v>
      </c>
      <c r="I157" s="107"/>
      <c r="J157" s="108"/>
      <c r="K157" s="100"/>
      <c r="L157" s="100"/>
      <c r="M157" s="100"/>
      <c r="N157" s="100"/>
      <c r="O157" s="100"/>
      <c r="P157" s="100"/>
    </row>
    <row r="158" spans="1:16" s="4" customFormat="1" ht="18.75" x14ac:dyDescent="0.25">
      <c r="A158" s="100">
        <f>SUBTOTAL(103,$C$6:C158)</f>
        <v>77</v>
      </c>
      <c r="B158" s="100"/>
      <c r="C158" s="108" t="s">
        <v>169</v>
      </c>
      <c r="D158" s="141" t="s">
        <v>3</v>
      </c>
      <c r="E158" s="141"/>
      <c r="F158" s="110"/>
      <c r="G158" s="100"/>
      <c r="H158" s="122"/>
      <c r="I158" s="104">
        <f>ROUND(H157/1000,4)+I156</f>
        <v>29.524800000000006</v>
      </c>
      <c r="J158" s="105" t="s">
        <v>19</v>
      </c>
      <c r="K158" s="100" t="s">
        <v>126</v>
      </c>
      <c r="L158" s="100" t="s">
        <v>126</v>
      </c>
      <c r="M158" s="100" t="s">
        <v>126</v>
      </c>
      <c r="N158" s="100" t="s">
        <v>126</v>
      </c>
      <c r="O158" s="100"/>
      <c r="P158" s="100"/>
    </row>
    <row r="159" spans="1:16" s="4" customFormat="1" ht="18.75" x14ac:dyDescent="0.25">
      <c r="A159" s="100"/>
      <c r="B159" s="100"/>
      <c r="C159" s="140"/>
      <c r="D159" s="117"/>
      <c r="E159" s="117"/>
      <c r="F159" s="103"/>
      <c r="G159" s="167" t="str">
        <f>C158</f>
        <v>8/10</v>
      </c>
      <c r="H159" s="120">
        <v>375</v>
      </c>
      <c r="I159" s="107"/>
      <c r="J159" s="108"/>
      <c r="K159" s="100"/>
      <c r="L159" s="100"/>
      <c r="M159" s="100"/>
      <c r="N159" s="100"/>
      <c r="O159" s="100"/>
      <c r="P159" s="100"/>
    </row>
    <row r="160" spans="1:16" s="4" customFormat="1" ht="18.75" x14ac:dyDescent="0.25">
      <c r="A160" s="100">
        <f>SUBTOTAL(103,$C$6:C160)</f>
        <v>78</v>
      </c>
      <c r="B160" s="100"/>
      <c r="C160" s="108" t="s">
        <v>170</v>
      </c>
      <c r="D160" s="141" t="s">
        <v>18</v>
      </c>
      <c r="E160" s="141"/>
      <c r="F160" s="110"/>
      <c r="G160" s="100"/>
      <c r="H160" s="122"/>
      <c r="I160" s="104">
        <f>ROUND(H159/1000,4)+I158</f>
        <v>29.899800000000006</v>
      </c>
      <c r="J160" s="105" t="s">
        <v>19</v>
      </c>
      <c r="K160" s="100" t="s">
        <v>126</v>
      </c>
      <c r="L160" s="100" t="s">
        <v>126</v>
      </c>
      <c r="M160" s="100" t="s">
        <v>126</v>
      </c>
      <c r="N160" s="100" t="s">
        <v>126</v>
      </c>
      <c r="O160" s="100"/>
      <c r="P160" s="100"/>
    </row>
    <row r="161" spans="1:16" s="4" customFormat="1" ht="18.75" x14ac:dyDescent="0.25">
      <c r="A161" s="100"/>
      <c r="B161" s="100"/>
      <c r="C161" s="140"/>
      <c r="D161" s="117"/>
      <c r="E161" s="117"/>
      <c r="F161" s="103"/>
      <c r="G161" s="167" t="str">
        <f>C160</f>
        <v>8/11</v>
      </c>
      <c r="H161" s="120">
        <v>415</v>
      </c>
      <c r="I161" s="107"/>
      <c r="J161" s="108"/>
      <c r="K161" s="100"/>
      <c r="L161" s="100"/>
      <c r="M161" s="100"/>
      <c r="N161" s="100"/>
      <c r="O161" s="100"/>
      <c r="P161" s="100"/>
    </row>
    <row r="162" spans="1:16" s="4" customFormat="1" ht="18.75" x14ac:dyDescent="0.25">
      <c r="A162" s="100">
        <f>SUBTOTAL(103,$C$6:C162)</f>
        <v>79</v>
      </c>
      <c r="B162" s="101" t="s">
        <v>279</v>
      </c>
      <c r="C162" s="108" t="s">
        <v>246</v>
      </c>
      <c r="D162" s="141" t="s">
        <v>171</v>
      </c>
      <c r="E162" s="141"/>
      <c r="F162" s="103"/>
      <c r="G162" s="102"/>
      <c r="H162" s="122"/>
      <c r="I162" s="104">
        <f>ROUND(H161/1000,4)+I160</f>
        <v>30.314800000000005</v>
      </c>
      <c r="J162" s="105" t="s">
        <v>19</v>
      </c>
      <c r="K162" s="100" t="s">
        <v>126</v>
      </c>
      <c r="L162" s="100" t="s">
        <v>126</v>
      </c>
      <c r="M162" s="100" t="s">
        <v>126</v>
      </c>
      <c r="N162" s="100" t="s">
        <v>126</v>
      </c>
      <c r="O162" s="100"/>
      <c r="P162" s="100"/>
    </row>
    <row r="163" spans="1:16" s="4" customFormat="1" ht="18.75" x14ac:dyDescent="0.25">
      <c r="A163" s="100"/>
      <c r="B163" s="100"/>
      <c r="C163" s="140"/>
      <c r="D163" s="117"/>
      <c r="E163" s="117"/>
      <c r="F163" s="103"/>
      <c r="G163" s="167" t="str">
        <f>C162</f>
        <v>8A/0</v>
      </c>
      <c r="H163" s="120">
        <v>466.62900000000002</v>
      </c>
      <c r="I163" s="107"/>
      <c r="J163" s="108"/>
      <c r="K163" s="100"/>
      <c r="L163" s="100"/>
      <c r="M163" s="100"/>
      <c r="N163" s="100"/>
      <c r="O163" s="100"/>
      <c r="P163" s="100"/>
    </row>
    <row r="164" spans="1:16" s="4" customFormat="1" ht="18.75" x14ac:dyDescent="0.25">
      <c r="A164" s="100">
        <f>SUBTOTAL(103,$C$6:C164)</f>
        <v>80</v>
      </c>
      <c r="B164" s="101" t="s">
        <v>280</v>
      </c>
      <c r="C164" s="108" t="s">
        <v>134</v>
      </c>
      <c r="D164" s="141" t="s">
        <v>171</v>
      </c>
      <c r="E164" s="141"/>
      <c r="F164" s="103"/>
      <c r="G164" s="102"/>
      <c r="H164" s="122"/>
      <c r="I164" s="104">
        <f>ROUND(H163/1000,4)+I162</f>
        <v>30.781400000000005</v>
      </c>
      <c r="J164" s="105" t="s">
        <v>19</v>
      </c>
      <c r="K164" s="100" t="s">
        <v>126</v>
      </c>
      <c r="L164" s="100" t="s">
        <v>126</v>
      </c>
      <c r="M164" s="100" t="s">
        <v>126</v>
      </c>
      <c r="N164" s="100"/>
      <c r="O164" s="100" t="s">
        <v>445</v>
      </c>
      <c r="P164" s="100"/>
    </row>
    <row r="165" spans="1:16" s="4" customFormat="1" ht="18.75" x14ac:dyDescent="0.25">
      <c r="A165" s="100"/>
      <c r="B165" s="100"/>
      <c r="C165" s="140"/>
      <c r="D165" s="117"/>
      <c r="E165" s="117"/>
      <c r="F165" s="103"/>
      <c r="G165" s="167" t="str">
        <f>C164</f>
        <v>9/0</v>
      </c>
      <c r="H165" s="120">
        <v>418.37200000000001</v>
      </c>
      <c r="I165" s="107"/>
      <c r="J165" s="108"/>
      <c r="K165" s="100"/>
      <c r="L165" s="100"/>
      <c r="M165" s="100"/>
      <c r="N165" s="100"/>
      <c r="O165" s="100"/>
      <c r="P165" s="100"/>
    </row>
    <row r="166" spans="1:16" s="4" customFormat="1" ht="18.75" x14ac:dyDescent="0.25">
      <c r="A166" s="100">
        <f>SUBTOTAL(103,$C$6:C166)</f>
        <v>81</v>
      </c>
      <c r="B166" s="100"/>
      <c r="C166" s="108" t="s">
        <v>172</v>
      </c>
      <c r="D166" s="141" t="s">
        <v>2</v>
      </c>
      <c r="E166" s="141"/>
      <c r="F166" s="110"/>
      <c r="G166" s="100"/>
      <c r="H166" s="122"/>
      <c r="I166" s="104">
        <f>ROUND(H165/1000,4)+I164</f>
        <v>31.199800000000003</v>
      </c>
      <c r="J166" s="105" t="s">
        <v>19</v>
      </c>
      <c r="K166" s="100" t="s">
        <v>126</v>
      </c>
      <c r="L166" s="100" t="s">
        <v>126</v>
      </c>
      <c r="M166" s="100" t="s">
        <v>126</v>
      </c>
      <c r="N166" s="100" t="s">
        <v>126</v>
      </c>
      <c r="O166" s="100"/>
      <c r="P166" s="100"/>
    </row>
    <row r="167" spans="1:16" s="4" customFormat="1" ht="18.75" x14ac:dyDescent="0.25">
      <c r="A167" s="100"/>
      <c r="B167" s="100"/>
      <c r="C167" s="140"/>
      <c r="D167" s="117"/>
      <c r="E167" s="117"/>
      <c r="F167" s="103"/>
      <c r="G167" s="167" t="str">
        <f>C166</f>
        <v>9/1</v>
      </c>
      <c r="H167" s="120">
        <v>410</v>
      </c>
      <c r="I167" s="107"/>
      <c r="J167" s="108"/>
      <c r="K167" s="100"/>
      <c r="L167" s="100"/>
      <c r="M167" s="100"/>
      <c r="N167" s="100"/>
      <c r="O167" s="100"/>
      <c r="P167" s="100"/>
    </row>
    <row r="168" spans="1:16" s="4" customFormat="1" ht="18.75" x14ac:dyDescent="0.25">
      <c r="A168" s="100">
        <f>SUBTOTAL(103,$C$6:C168)</f>
        <v>82</v>
      </c>
      <c r="B168" s="100"/>
      <c r="C168" s="108" t="s">
        <v>173</v>
      </c>
      <c r="D168" s="141" t="s">
        <v>2</v>
      </c>
      <c r="E168" s="141"/>
      <c r="F168" s="110"/>
      <c r="G168" s="100"/>
      <c r="H168" s="122"/>
      <c r="I168" s="104">
        <f>ROUND(H167/1000,4)+I166</f>
        <v>31.609800000000003</v>
      </c>
      <c r="J168" s="105" t="s">
        <v>19</v>
      </c>
      <c r="K168" s="100" t="s">
        <v>126</v>
      </c>
      <c r="L168" s="100" t="s">
        <v>126</v>
      </c>
      <c r="M168" s="100" t="s">
        <v>126</v>
      </c>
      <c r="N168" s="100" t="s">
        <v>126</v>
      </c>
      <c r="O168" s="100"/>
      <c r="P168" s="100"/>
    </row>
    <row r="169" spans="1:16" s="4" customFormat="1" ht="18.75" x14ac:dyDescent="0.25">
      <c r="A169" s="100"/>
      <c r="B169" s="100"/>
      <c r="C169" s="140"/>
      <c r="D169" s="117"/>
      <c r="E169" s="117"/>
      <c r="F169" s="103"/>
      <c r="G169" s="167" t="str">
        <f>C168</f>
        <v>9/2</v>
      </c>
      <c r="H169" s="120">
        <v>395</v>
      </c>
      <c r="I169" s="107"/>
      <c r="J169" s="108"/>
      <c r="K169" s="100"/>
      <c r="L169" s="100"/>
      <c r="M169" s="100"/>
      <c r="N169" s="100"/>
      <c r="O169" s="100"/>
      <c r="P169" s="100"/>
    </row>
    <row r="170" spans="1:16" s="4" customFormat="1" ht="18.75" x14ac:dyDescent="0.25">
      <c r="A170" s="100">
        <f>SUBTOTAL(103,$C$6:C170)</f>
        <v>83</v>
      </c>
      <c r="B170" s="100"/>
      <c r="C170" s="108" t="s">
        <v>174</v>
      </c>
      <c r="D170" s="141" t="s">
        <v>3</v>
      </c>
      <c r="E170" s="141"/>
      <c r="F170" s="110"/>
      <c r="G170" s="100"/>
      <c r="H170" s="122"/>
      <c r="I170" s="104">
        <f>ROUND(H169/1000,4)+I168</f>
        <v>32.004800000000003</v>
      </c>
      <c r="J170" s="105" t="s">
        <v>19</v>
      </c>
      <c r="K170" s="100" t="s">
        <v>126</v>
      </c>
      <c r="L170" s="100" t="s">
        <v>126</v>
      </c>
      <c r="M170" s="100" t="s">
        <v>126</v>
      </c>
      <c r="N170" s="100" t="s">
        <v>126</v>
      </c>
      <c r="O170" s="100"/>
      <c r="P170" s="100"/>
    </row>
    <row r="171" spans="1:16" s="4" customFormat="1" ht="18.75" x14ac:dyDescent="0.25">
      <c r="A171" s="100"/>
      <c r="B171" s="100"/>
      <c r="C171" s="140"/>
      <c r="D171" s="117"/>
      <c r="E171" s="117"/>
      <c r="F171" s="103"/>
      <c r="G171" s="167" t="str">
        <f>C170</f>
        <v>9/3</v>
      </c>
      <c r="H171" s="120">
        <v>395</v>
      </c>
      <c r="I171" s="107"/>
      <c r="J171" s="108"/>
      <c r="K171" s="100"/>
      <c r="L171" s="100"/>
      <c r="M171" s="100"/>
      <c r="N171" s="100"/>
      <c r="O171" s="100"/>
      <c r="P171" s="100"/>
    </row>
    <row r="172" spans="1:16" s="4" customFormat="1" ht="18.75" x14ac:dyDescent="0.25">
      <c r="A172" s="100">
        <f>SUBTOTAL(103,$C$6:C172)</f>
        <v>84</v>
      </c>
      <c r="B172" s="100"/>
      <c r="C172" s="108" t="s">
        <v>153</v>
      </c>
      <c r="D172" s="141" t="s">
        <v>48</v>
      </c>
      <c r="E172" s="141"/>
      <c r="F172" s="110"/>
      <c r="G172" s="100"/>
      <c r="H172" s="122"/>
      <c r="I172" s="104">
        <f>ROUND(H171/1000,4)+I170</f>
        <v>32.399800000000006</v>
      </c>
      <c r="J172" s="105" t="s">
        <v>19</v>
      </c>
      <c r="K172" s="100" t="s">
        <v>126</v>
      </c>
      <c r="L172" s="100" t="s">
        <v>126</v>
      </c>
      <c r="M172" s="100" t="s">
        <v>126</v>
      </c>
      <c r="N172" s="100" t="s">
        <v>126</v>
      </c>
      <c r="O172" s="100"/>
      <c r="P172" s="100"/>
    </row>
    <row r="173" spans="1:16" s="4" customFormat="1" ht="18.75" x14ac:dyDescent="0.25">
      <c r="A173" s="100"/>
      <c r="B173" s="100"/>
      <c r="C173" s="140"/>
      <c r="D173" s="117"/>
      <c r="E173" s="117"/>
      <c r="F173" s="103"/>
      <c r="G173" s="167" t="str">
        <f>C172</f>
        <v>9/4</v>
      </c>
      <c r="H173" s="120">
        <v>425</v>
      </c>
      <c r="I173" s="107"/>
      <c r="J173" s="108"/>
      <c r="K173" s="100"/>
      <c r="L173" s="100"/>
      <c r="M173" s="100"/>
      <c r="N173" s="100"/>
      <c r="O173" s="100"/>
      <c r="P173" s="100"/>
    </row>
    <row r="174" spans="1:16" s="4" customFormat="1" ht="18.75" x14ac:dyDescent="0.25">
      <c r="A174" s="100">
        <f>SUBTOTAL(103,$C$6:C174)</f>
        <v>85</v>
      </c>
      <c r="B174" s="100"/>
      <c r="C174" s="108" t="s">
        <v>154</v>
      </c>
      <c r="D174" s="141" t="s">
        <v>2</v>
      </c>
      <c r="E174" s="141"/>
      <c r="F174" s="110"/>
      <c r="G174" s="100"/>
      <c r="H174" s="122"/>
      <c r="I174" s="104">
        <f>ROUND(H173/1000,4)+I172</f>
        <v>32.824800000000003</v>
      </c>
      <c r="J174" s="105" t="s">
        <v>19</v>
      </c>
      <c r="K174" s="100" t="s">
        <v>126</v>
      </c>
      <c r="L174" s="100" t="s">
        <v>126</v>
      </c>
      <c r="M174" s="100" t="s">
        <v>126</v>
      </c>
      <c r="N174" s="100"/>
      <c r="O174" s="100"/>
      <c r="P174" s="100"/>
    </row>
    <row r="175" spans="1:16" s="4" customFormat="1" ht="18.75" x14ac:dyDescent="0.25">
      <c r="A175" s="100"/>
      <c r="B175" s="100"/>
      <c r="C175" s="140"/>
      <c r="D175" s="117"/>
      <c r="E175" s="117"/>
      <c r="F175" s="103"/>
      <c r="G175" s="167" t="str">
        <f>C174</f>
        <v>9/5</v>
      </c>
      <c r="H175" s="120">
        <v>415</v>
      </c>
      <c r="I175" s="107"/>
      <c r="J175" s="108"/>
      <c r="K175" s="100"/>
      <c r="L175" s="100"/>
      <c r="M175" s="100"/>
      <c r="N175" s="100"/>
      <c r="O175" s="100"/>
      <c r="P175" s="100"/>
    </row>
    <row r="176" spans="1:16" s="4" customFormat="1" ht="18.75" x14ac:dyDescent="0.25">
      <c r="A176" s="100">
        <f>SUBTOTAL(103,$C$6:C176)</f>
        <v>86</v>
      </c>
      <c r="B176" s="100"/>
      <c r="C176" s="108" t="s">
        <v>155</v>
      </c>
      <c r="D176" s="141" t="s">
        <v>2</v>
      </c>
      <c r="E176" s="141"/>
      <c r="F176" s="110"/>
      <c r="G176" s="100"/>
      <c r="H176" s="122"/>
      <c r="I176" s="104">
        <f>ROUND(H175/1000,4)+I174</f>
        <v>33.239800000000002</v>
      </c>
      <c r="J176" s="105" t="s">
        <v>19</v>
      </c>
      <c r="K176" s="100" t="s">
        <v>126</v>
      </c>
      <c r="L176" s="100" t="s">
        <v>126</v>
      </c>
      <c r="M176" s="100" t="s">
        <v>126</v>
      </c>
      <c r="N176" s="100"/>
      <c r="O176" s="100"/>
      <c r="P176" s="100"/>
    </row>
    <row r="177" spans="1:16" s="4" customFormat="1" ht="18.75" x14ac:dyDescent="0.25">
      <c r="A177" s="100"/>
      <c r="B177" s="100"/>
      <c r="C177" s="140"/>
      <c r="D177" s="117"/>
      <c r="E177" s="117"/>
      <c r="F177" s="103"/>
      <c r="G177" s="167" t="str">
        <f>C176</f>
        <v>9/6</v>
      </c>
      <c r="H177" s="120">
        <v>405</v>
      </c>
      <c r="I177" s="107"/>
      <c r="J177" s="108"/>
      <c r="K177" s="100"/>
      <c r="L177" s="100"/>
      <c r="M177" s="100"/>
      <c r="N177" s="100"/>
      <c r="O177" s="100"/>
      <c r="P177" s="100"/>
    </row>
    <row r="178" spans="1:16" s="4" customFormat="1" ht="18.75" x14ac:dyDescent="0.25">
      <c r="A178" s="100">
        <f>SUBTOTAL(103,$C$6:C178)</f>
        <v>87</v>
      </c>
      <c r="B178" s="100"/>
      <c r="C178" s="108" t="s">
        <v>175</v>
      </c>
      <c r="D178" s="141" t="s">
        <v>18</v>
      </c>
      <c r="E178" s="141"/>
      <c r="F178" s="110"/>
      <c r="G178" s="100"/>
      <c r="H178" s="122"/>
      <c r="I178" s="104">
        <f>ROUND(H177/1000,4)+I176</f>
        <v>33.644800000000004</v>
      </c>
      <c r="J178" s="105" t="s">
        <v>19</v>
      </c>
      <c r="K178" s="100" t="s">
        <v>126</v>
      </c>
      <c r="L178" s="100" t="s">
        <v>126</v>
      </c>
      <c r="M178" s="100" t="s">
        <v>126</v>
      </c>
      <c r="N178" s="100"/>
      <c r="O178" s="100"/>
      <c r="P178" s="100"/>
    </row>
    <row r="179" spans="1:16" s="4" customFormat="1" ht="18.75" x14ac:dyDescent="0.25">
      <c r="A179" s="100"/>
      <c r="B179" s="100"/>
      <c r="C179" s="140"/>
      <c r="D179" s="117"/>
      <c r="E179" s="117"/>
      <c r="F179" s="103"/>
      <c r="G179" s="167" t="str">
        <f>C178</f>
        <v>9/7</v>
      </c>
      <c r="H179" s="120">
        <v>435</v>
      </c>
      <c r="I179" s="107"/>
      <c r="J179" s="108"/>
      <c r="K179" s="100"/>
      <c r="L179" s="100"/>
      <c r="M179" s="100"/>
      <c r="N179" s="100"/>
      <c r="O179" s="100"/>
      <c r="P179" s="100"/>
    </row>
    <row r="180" spans="1:16" s="4" customFormat="1" ht="18.75" x14ac:dyDescent="0.25">
      <c r="A180" s="100">
        <f>SUBTOTAL(103,$C$4:C182)</f>
        <v>90</v>
      </c>
      <c r="B180" s="100"/>
      <c r="C180" s="108" t="s">
        <v>176</v>
      </c>
      <c r="D180" s="141" t="s">
        <v>3</v>
      </c>
      <c r="E180" s="141"/>
      <c r="F180" s="110"/>
      <c r="G180" s="100"/>
      <c r="H180" s="122"/>
      <c r="I180" s="104">
        <f>ROUND(H179/1000,4)+I178</f>
        <v>34.079800000000006</v>
      </c>
      <c r="J180" s="105" t="s">
        <v>19</v>
      </c>
      <c r="K180" s="100" t="s">
        <v>126</v>
      </c>
      <c r="L180" s="100" t="s">
        <v>126</v>
      </c>
      <c r="M180" s="100"/>
      <c r="N180" s="100"/>
      <c r="O180" s="100"/>
      <c r="P180" s="100"/>
    </row>
    <row r="181" spans="1:16" s="4" customFormat="1" ht="18.75" x14ac:dyDescent="0.25">
      <c r="A181" s="100"/>
      <c r="B181" s="100"/>
      <c r="C181" s="140"/>
      <c r="D181" s="117"/>
      <c r="E181" s="117"/>
      <c r="F181" s="103"/>
      <c r="G181" s="167" t="str">
        <f>C180</f>
        <v>9/8</v>
      </c>
      <c r="H181" s="120">
        <v>405</v>
      </c>
      <c r="I181" s="107"/>
      <c r="J181" s="108"/>
      <c r="K181" s="100"/>
      <c r="L181" s="100"/>
      <c r="M181" s="100"/>
      <c r="N181" s="100"/>
      <c r="O181" s="100"/>
      <c r="P181" s="100"/>
    </row>
    <row r="182" spans="1:16" s="4" customFormat="1" ht="18.75" x14ac:dyDescent="0.25">
      <c r="A182" s="100">
        <f>SUBTOTAL(103,$C$6:C182)</f>
        <v>89</v>
      </c>
      <c r="B182" s="100"/>
      <c r="C182" s="108" t="s">
        <v>177</v>
      </c>
      <c r="D182" s="141" t="s">
        <v>3</v>
      </c>
      <c r="E182" s="141"/>
      <c r="F182" s="110"/>
      <c r="G182" s="100"/>
      <c r="H182" s="122"/>
      <c r="I182" s="104">
        <f>ROUND(H181/1000,4)+I180</f>
        <v>34.484800000000007</v>
      </c>
      <c r="J182" s="105" t="s">
        <v>19</v>
      </c>
      <c r="K182" s="100" t="s">
        <v>126</v>
      </c>
      <c r="L182" s="100" t="s">
        <v>126</v>
      </c>
      <c r="M182" s="100" t="s">
        <v>126</v>
      </c>
      <c r="N182" s="100"/>
      <c r="O182" s="100"/>
      <c r="P182" s="100"/>
    </row>
    <row r="183" spans="1:16" s="4" customFormat="1" ht="18.75" x14ac:dyDescent="0.25">
      <c r="A183" s="100"/>
      <c r="B183" s="100"/>
      <c r="C183" s="140"/>
      <c r="D183" s="117"/>
      <c r="E183" s="117"/>
      <c r="F183" s="103"/>
      <c r="G183" s="167" t="str">
        <f>C182</f>
        <v>9/9</v>
      </c>
      <c r="H183" s="120">
        <v>435</v>
      </c>
      <c r="I183" s="107"/>
      <c r="J183" s="108"/>
      <c r="K183" s="100"/>
      <c r="L183" s="100"/>
      <c r="M183" s="100"/>
      <c r="N183" s="100"/>
      <c r="O183" s="100"/>
      <c r="P183" s="100"/>
    </row>
    <row r="184" spans="1:16" s="4" customFormat="1" ht="18.75" x14ac:dyDescent="0.25">
      <c r="A184" s="100">
        <f>SUBTOTAL(103,$C$6:C184)</f>
        <v>90</v>
      </c>
      <c r="B184" s="100"/>
      <c r="C184" s="108" t="s">
        <v>178</v>
      </c>
      <c r="D184" s="141" t="s">
        <v>2</v>
      </c>
      <c r="E184" s="141"/>
      <c r="F184" s="110"/>
      <c r="G184" s="100"/>
      <c r="H184" s="122"/>
      <c r="I184" s="104">
        <f>ROUND(H183/1000,4)+I182</f>
        <v>34.919800000000009</v>
      </c>
      <c r="J184" s="105" t="s">
        <v>19</v>
      </c>
      <c r="K184" s="100" t="s">
        <v>126</v>
      </c>
      <c r="L184" s="100" t="s">
        <v>126</v>
      </c>
      <c r="M184" s="100" t="s">
        <v>126</v>
      </c>
      <c r="N184" s="100"/>
      <c r="O184" s="100"/>
      <c r="P184" s="100"/>
    </row>
    <row r="185" spans="1:16" s="4" customFormat="1" ht="18.75" x14ac:dyDescent="0.25">
      <c r="A185" s="100"/>
      <c r="B185" s="100"/>
      <c r="C185" s="140"/>
      <c r="D185" s="117"/>
      <c r="E185" s="117"/>
      <c r="F185" s="103"/>
      <c r="G185" s="167" t="str">
        <f>C184</f>
        <v>9/10</v>
      </c>
      <c r="H185" s="120">
        <v>395</v>
      </c>
      <c r="I185" s="107"/>
      <c r="J185" s="108"/>
      <c r="K185" s="100"/>
      <c r="L185" s="100"/>
      <c r="M185" s="100"/>
      <c r="N185" s="100"/>
      <c r="O185" s="100"/>
      <c r="P185" s="100"/>
    </row>
    <row r="186" spans="1:16" s="4" customFormat="1" ht="18.75" x14ac:dyDescent="0.25">
      <c r="A186" s="100">
        <f>SUBTOTAL(103,$C$6:C186)</f>
        <v>91</v>
      </c>
      <c r="B186" s="100"/>
      <c r="C186" s="108" t="s">
        <v>179</v>
      </c>
      <c r="D186" s="141" t="s">
        <v>2</v>
      </c>
      <c r="E186" s="141"/>
      <c r="F186" s="110"/>
      <c r="G186" s="100"/>
      <c r="H186" s="122"/>
      <c r="I186" s="104">
        <f>ROUND(H185/1000,4)+I184</f>
        <v>35.314800000000012</v>
      </c>
      <c r="J186" s="105" t="s">
        <v>19</v>
      </c>
      <c r="K186" s="100" t="s">
        <v>126</v>
      </c>
      <c r="L186" s="100" t="s">
        <v>126</v>
      </c>
      <c r="M186" s="100" t="s">
        <v>126</v>
      </c>
      <c r="N186" s="100"/>
      <c r="O186" s="100"/>
      <c r="P186" s="100"/>
    </row>
    <row r="187" spans="1:16" s="4" customFormat="1" ht="18.75" x14ac:dyDescent="0.25">
      <c r="A187" s="100"/>
      <c r="B187" s="100"/>
      <c r="C187" s="140"/>
      <c r="D187" s="117"/>
      <c r="E187" s="117"/>
      <c r="F187" s="103"/>
      <c r="G187" s="167" t="str">
        <f>C186</f>
        <v>9/11</v>
      </c>
      <c r="H187" s="120">
        <v>431.548</v>
      </c>
      <c r="I187" s="107"/>
      <c r="J187" s="108"/>
      <c r="K187" s="100"/>
      <c r="L187" s="100"/>
      <c r="M187" s="100"/>
      <c r="N187" s="100"/>
      <c r="O187" s="100"/>
      <c r="P187" s="100"/>
    </row>
    <row r="188" spans="1:16" s="4" customFormat="1" ht="18.75" x14ac:dyDescent="0.25">
      <c r="A188" s="100">
        <f>SUBTOTAL(103,$C$6:C188)</f>
        <v>92</v>
      </c>
      <c r="B188" s="101" t="s">
        <v>281</v>
      </c>
      <c r="C188" s="108" t="s">
        <v>135</v>
      </c>
      <c r="D188" s="141" t="s">
        <v>114</v>
      </c>
      <c r="E188" s="141"/>
      <c r="F188" s="103"/>
      <c r="G188" s="102"/>
      <c r="H188" s="122"/>
      <c r="I188" s="104">
        <f>ROUND(H187/1000,4)+I186</f>
        <v>35.746300000000012</v>
      </c>
      <c r="J188" s="105" t="s">
        <v>19</v>
      </c>
      <c r="K188" s="100" t="s">
        <v>126</v>
      </c>
      <c r="L188" s="100" t="s">
        <v>126</v>
      </c>
      <c r="M188" s="100" t="s">
        <v>126</v>
      </c>
      <c r="N188" s="100"/>
      <c r="O188" s="100"/>
      <c r="P188" s="100"/>
    </row>
    <row r="189" spans="1:16" s="4" customFormat="1" ht="18.75" x14ac:dyDescent="0.25">
      <c r="A189" s="100"/>
      <c r="B189" s="100"/>
      <c r="C189" s="140"/>
      <c r="D189" s="117"/>
      <c r="E189" s="117"/>
      <c r="F189" s="103"/>
      <c r="G189" s="167" t="str">
        <f>C188</f>
        <v>10/0</v>
      </c>
      <c r="H189" s="120">
        <v>363.452</v>
      </c>
      <c r="I189" s="107"/>
      <c r="J189" s="108"/>
      <c r="K189" s="100"/>
      <c r="L189" s="100"/>
      <c r="M189" s="100"/>
      <c r="N189" s="100"/>
      <c r="O189" s="100"/>
      <c r="P189" s="100"/>
    </row>
    <row r="190" spans="1:16" s="4" customFormat="1" ht="18.75" x14ac:dyDescent="0.25">
      <c r="A190" s="100">
        <f>SUBTOTAL(103,$C$6:C190)</f>
        <v>93</v>
      </c>
      <c r="B190" s="100"/>
      <c r="C190" s="108" t="s">
        <v>180</v>
      </c>
      <c r="D190" s="141" t="s">
        <v>2</v>
      </c>
      <c r="E190" s="141"/>
      <c r="F190" s="110"/>
      <c r="G190" s="100"/>
      <c r="H190" s="122"/>
      <c r="I190" s="104">
        <f>ROUND(H189/1000,4)+I188</f>
        <v>36.109800000000014</v>
      </c>
      <c r="J190" s="105" t="s">
        <v>19</v>
      </c>
      <c r="K190" s="100" t="s">
        <v>126</v>
      </c>
      <c r="L190" s="100" t="s">
        <v>126</v>
      </c>
      <c r="M190" s="100" t="s">
        <v>126</v>
      </c>
      <c r="N190" s="100"/>
      <c r="O190" s="100"/>
      <c r="P190" s="100"/>
    </row>
    <row r="191" spans="1:16" s="4" customFormat="1" ht="18.75" x14ac:dyDescent="0.25">
      <c r="A191" s="100"/>
      <c r="B191" s="100"/>
      <c r="C191" s="140"/>
      <c r="D191" s="117"/>
      <c r="E191" s="117"/>
      <c r="F191" s="103"/>
      <c r="G191" s="167" t="str">
        <f>C190</f>
        <v>10/1</v>
      </c>
      <c r="H191" s="120">
        <v>295</v>
      </c>
      <c r="I191" s="107"/>
      <c r="J191" s="108"/>
      <c r="K191" s="100"/>
      <c r="L191" s="100"/>
      <c r="M191" s="100"/>
      <c r="N191" s="100"/>
      <c r="O191" s="100"/>
      <c r="P191" s="100"/>
    </row>
    <row r="192" spans="1:16" s="4" customFormat="1" ht="18.75" x14ac:dyDescent="0.25">
      <c r="A192" s="100">
        <f>SUBTOTAL(103,$C$6:C192)</f>
        <v>94</v>
      </c>
      <c r="B192" s="100"/>
      <c r="C192" s="108" t="s">
        <v>181</v>
      </c>
      <c r="D192" s="141" t="s">
        <v>2</v>
      </c>
      <c r="E192" s="141"/>
      <c r="F192" s="110"/>
      <c r="G192" s="100"/>
      <c r="H192" s="122"/>
      <c r="I192" s="104">
        <f>ROUND(H191/1000,4)+I190</f>
        <v>36.404800000000016</v>
      </c>
      <c r="J192" s="105" t="s">
        <v>19</v>
      </c>
      <c r="K192" s="100" t="s">
        <v>126</v>
      </c>
      <c r="L192" s="100" t="s">
        <v>126</v>
      </c>
      <c r="M192" s="100" t="s">
        <v>126</v>
      </c>
      <c r="N192" s="100"/>
      <c r="O192" s="100"/>
      <c r="P192" s="100"/>
    </row>
    <row r="193" spans="1:16" s="4" customFormat="1" ht="18.75" x14ac:dyDescent="0.25">
      <c r="A193" s="100"/>
      <c r="B193" s="100"/>
      <c r="C193" s="140"/>
      <c r="D193" s="117"/>
      <c r="E193" s="117"/>
      <c r="F193" s="103"/>
      <c r="G193" s="167" t="str">
        <f>C192</f>
        <v>10/2</v>
      </c>
      <c r="H193" s="120">
        <v>345.73099999999999</v>
      </c>
      <c r="I193" s="107"/>
      <c r="J193" s="108"/>
      <c r="K193" s="100"/>
      <c r="L193" s="100"/>
      <c r="M193" s="100"/>
      <c r="N193" s="100"/>
      <c r="O193" s="100"/>
      <c r="P193" s="100"/>
    </row>
    <row r="194" spans="1:16" s="4" customFormat="1" ht="18.75" x14ac:dyDescent="0.25">
      <c r="A194" s="100">
        <f>SUBTOTAL(103,$C$6:C194)</f>
        <v>95</v>
      </c>
      <c r="B194" s="101" t="s">
        <v>282</v>
      </c>
      <c r="C194" s="108" t="s">
        <v>136</v>
      </c>
      <c r="D194" s="141" t="s">
        <v>79</v>
      </c>
      <c r="E194" s="141"/>
      <c r="F194" s="103"/>
      <c r="G194" s="102"/>
      <c r="H194" s="122"/>
      <c r="I194" s="104">
        <f>ROUND(H193/1000,4)+I192</f>
        <v>36.750500000000017</v>
      </c>
      <c r="J194" s="115" t="s">
        <v>19</v>
      </c>
      <c r="K194" s="100" t="s">
        <v>126</v>
      </c>
      <c r="L194" s="100" t="s">
        <v>126</v>
      </c>
      <c r="M194" s="100"/>
      <c r="N194" s="100"/>
      <c r="O194" s="100"/>
      <c r="P194" s="100"/>
    </row>
    <row r="195" spans="1:16" s="4" customFormat="1" ht="18.75" x14ac:dyDescent="0.25">
      <c r="A195" s="100"/>
      <c r="B195" s="100"/>
      <c r="C195" s="140"/>
      <c r="D195" s="117"/>
      <c r="E195" s="117"/>
      <c r="F195" s="103"/>
      <c r="G195" s="167" t="str">
        <f>C194</f>
        <v>11/0</v>
      </c>
      <c r="H195" s="120">
        <v>242.893</v>
      </c>
      <c r="I195" s="107"/>
      <c r="J195" s="108"/>
      <c r="K195" s="100"/>
      <c r="L195" s="100"/>
      <c r="M195" s="100"/>
      <c r="N195" s="100"/>
      <c r="O195" s="100"/>
      <c r="P195" s="100" t="s">
        <v>446</v>
      </c>
    </row>
    <row r="196" spans="1:16" s="4" customFormat="1" ht="18.75" x14ac:dyDescent="0.25">
      <c r="A196" s="100">
        <f>SUBTOTAL(103,$C$6:C196)</f>
        <v>96</v>
      </c>
      <c r="B196" s="101" t="s">
        <v>283</v>
      </c>
      <c r="C196" s="108" t="s">
        <v>137</v>
      </c>
      <c r="D196" s="141" t="s">
        <v>108</v>
      </c>
      <c r="E196" s="141"/>
      <c r="F196" s="103"/>
      <c r="G196" s="102"/>
      <c r="H196" s="122"/>
      <c r="I196" s="104">
        <f>ROUND(H195/1000,4)+I194</f>
        <v>36.993400000000015</v>
      </c>
      <c r="J196" s="115" t="s">
        <v>19</v>
      </c>
      <c r="K196" s="100" t="s">
        <v>126</v>
      </c>
      <c r="L196" s="100" t="s">
        <v>126</v>
      </c>
      <c r="M196" s="100" t="s">
        <v>126</v>
      </c>
      <c r="N196" s="100"/>
      <c r="O196" s="100" t="s">
        <v>445</v>
      </c>
      <c r="P196" s="100"/>
    </row>
    <row r="197" spans="1:16" s="4" customFormat="1" ht="18.75" x14ac:dyDescent="0.25">
      <c r="A197" s="100"/>
      <c r="B197" s="100"/>
      <c r="C197" s="140"/>
      <c r="D197" s="117"/>
      <c r="E197" s="117"/>
      <c r="F197" s="103"/>
      <c r="G197" s="167" t="str">
        <f>C196</f>
        <v>12/0</v>
      </c>
      <c r="H197" s="120">
        <v>329.72800000000001</v>
      </c>
      <c r="I197" s="107"/>
      <c r="J197" s="108"/>
      <c r="K197" s="100"/>
      <c r="L197" s="100"/>
      <c r="M197" s="100"/>
      <c r="N197" s="100"/>
      <c r="O197" s="100"/>
      <c r="P197" s="100" t="s">
        <v>447</v>
      </c>
    </row>
    <row r="198" spans="1:16" s="4" customFormat="1" ht="18.75" x14ac:dyDescent="0.25">
      <c r="A198" s="100">
        <f>SUBTOTAL(103,$C$6:C198)</f>
        <v>97</v>
      </c>
      <c r="B198" s="101" t="s">
        <v>284</v>
      </c>
      <c r="C198" s="108" t="s">
        <v>138</v>
      </c>
      <c r="D198" s="141" t="s">
        <v>107</v>
      </c>
      <c r="E198" s="141"/>
      <c r="F198" s="103"/>
      <c r="G198" s="102"/>
      <c r="H198" s="122"/>
      <c r="I198" s="104">
        <f>ROUND(H197/1000,4)+I196</f>
        <v>37.323100000000018</v>
      </c>
      <c r="J198" s="115" t="s">
        <v>19</v>
      </c>
      <c r="K198" s="100" t="s">
        <v>126</v>
      </c>
      <c r="L198" s="100" t="s">
        <v>126</v>
      </c>
      <c r="M198" s="100"/>
      <c r="N198" s="100"/>
      <c r="O198" s="100" t="s">
        <v>445</v>
      </c>
      <c r="P198" s="100"/>
    </row>
    <row r="199" spans="1:16" s="4" customFormat="1" ht="18.75" x14ac:dyDescent="0.25">
      <c r="A199" s="100"/>
      <c r="B199" s="100"/>
      <c r="C199" s="140"/>
      <c r="D199" s="117"/>
      <c r="E199" s="117"/>
      <c r="F199" s="103"/>
      <c r="G199" s="167" t="str">
        <f>C198</f>
        <v>13/0</v>
      </c>
      <c r="H199" s="120">
        <v>416.87799999999999</v>
      </c>
      <c r="I199" s="107"/>
      <c r="J199" s="108"/>
      <c r="K199" s="100"/>
      <c r="L199" s="100"/>
      <c r="M199" s="100"/>
      <c r="N199" s="100"/>
      <c r="O199" s="100"/>
      <c r="P199" s="100"/>
    </row>
    <row r="200" spans="1:16" s="4" customFormat="1" ht="18.75" x14ac:dyDescent="0.25">
      <c r="A200" s="100">
        <f>SUBTOTAL(103,$C$6:C200)</f>
        <v>98</v>
      </c>
      <c r="B200" s="101" t="s">
        <v>390</v>
      </c>
      <c r="C200" s="108" t="s">
        <v>247</v>
      </c>
      <c r="D200" s="141" t="s">
        <v>108</v>
      </c>
      <c r="E200" s="141"/>
      <c r="F200" s="110"/>
      <c r="G200" s="100"/>
      <c r="H200" s="122"/>
      <c r="I200" s="104">
        <f>ROUND(H199/1000,4)+I198</f>
        <v>37.740000000000016</v>
      </c>
      <c r="J200" s="105" t="s">
        <v>19</v>
      </c>
      <c r="K200" s="100" t="s">
        <v>126</v>
      </c>
      <c r="L200" s="100" t="s">
        <v>126</v>
      </c>
      <c r="M200" s="100"/>
      <c r="N200" s="100"/>
      <c r="O200" s="100"/>
      <c r="P200" s="100"/>
    </row>
    <row r="201" spans="1:16" s="4" customFormat="1" ht="18.75" x14ac:dyDescent="0.25">
      <c r="A201" s="100"/>
      <c r="B201" s="100"/>
      <c r="C201" s="140"/>
      <c r="D201" s="117"/>
      <c r="E201" s="117"/>
      <c r="F201" s="103"/>
      <c r="G201" s="167" t="str">
        <f>C200</f>
        <v>13A/0</v>
      </c>
      <c r="H201" s="120">
        <v>480.26900000000001</v>
      </c>
      <c r="I201" s="107"/>
      <c r="J201" s="108"/>
      <c r="K201" s="100"/>
      <c r="L201" s="100"/>
      <c r="M201" s="100"/>
      <c r="N201" s="100"/>
      <c r="O201" s="100"/>
      <c r="P201" s="100"/>
    </row>
    <row r="202" spans="1:16" s="4" customFormat="1" ht="18.75" x14ac:dyDescent="0.25">
      <c r="A202" s="100">
        <f>SUBTOTAL(103,$C$6:C202)</f>
        <v>99</v>
      </c>
      <c r="B202" s="101" t="s">
        <v>285</v>
      </c>
      <c r="C202" s="108" t="s">
        <v>11</v>
      </c>
      <c r="D202" s="141" t="s">
        <v>87</v>
      </c>
      <c r="E202" s="141"/>
      <c r="F202" s="103">
        <v>2</v>
      </c>
      <c r="G202" s="102"/>
      <c r="H202" s="122"/>
      <c r="I202" s="104">
        <f>ROUND(H201/1000,4)+I200</f>
        <v>38.220300000000016</v>
      </c>
      <c r="J202" s="115" t="s">
        <v>19</v>
      </c>
      <c r="K202" s="100" t="s">
        <v>126</v>
      </c>
      <c r="L202" s="100" t="s">
        <v>126</v>
      </c>
      <c r="M202" s="100"/>
      <c r="N202" s="100"/>
      <c r="O202" s="100"/>
      <c r="P202" s="100"/>
    </row>
    <row r="203" spans="1:16" s="4" customFormat="1" ht="18.75" x14ac:dyDescent="0.25">
      <c r="A203" s="100"/>
      <c r="B203" s="100"/>
      <c r="C203" s="140"/>
      <c r="D203" s="117"/>
      <c r="E203" s="117"/>
      <c r="F203" s="103"/>
      <c r="G203" s="167" t="str">
        <f>C202</f>
        <v>14/0</v>
      </c>
      <c r="H203" s="120">
        <v>223.816</v>
      </c>
      <c r="I203" s="107"/>
      <c r="J203" s="108"/>
      <c r="K203" s="100"/>
      <c r="L203" s="100"/>
      <c r="M203" s="100"/>
      <c r="N203" s="100"/>
      <c r="O203" s="100"/>
      <c r="P203" s="100" t="s">
        <v>448</v>
      </c>
    </row>
    <row r="204" spans="1:16" s="4" customFormat="1" ht="18.75" x14ac:dyDescent="0.25">
      <c r="A204" s="100">
        <f>SUBTOTAL(103,$C$5:C205)</f>
        <v>100</v>
      </c>
      <c r="B204" s="101" t="s">
        <v>286</v>
      </c>
      <c r="C204" s="108" t="s">
        <v>68</v>
      </c>
      <c r="D204" s="141" t="s">
        <v>112</v>
      </c>
      <c r="E204" s="141"/>
      <c r="F204" s="103"/>
      <c r="G204" s="102"/>
      <c r="H204" s="122"/>
      <c r="I204" s="104">
        <f>ROUND(H203/1000,4)+I202</f>
        <v>38.444100000000013</v>
      </c>
      <c r="J204" s="115" t="s">
        <v>19</v>
      </c>
      <c r="K204" s="100" t="s">
        <v>126</v>
      </c>
      <c r="L204" s="100" t="s">
        <v>126</v>
      </c>
      <c r="M204" s="100" t="s">
        <v>126</v>
      </c>
      <c r="N204" s="100"/>
      <c r="O204" s="100" t="s">
        <v>445</v>
      </c>
      <c r="P204" s="100"/>
    </row>
    <row r="205" spans="1:16" s="4" customFormat="1" ht="18.75" x14ac:dyDescent="0.25">
      <c r="A205" s="100"/>
      <c r="B205" s="100"/>
      <c r="C205" s="140"/>
      <c r="D205" s="117"/>
      <c r="E205" s="117"/>
      <c r="F205" s="103"/>
      <c r="G205" s="167" t="str">
        <f>C204</f>
        <v>15/0</v>
      </c>
      <c r="H205" s="119">
        <v>405.91500000000002</v>
      </c>
      <c r="I205" s="107"/>
      <c r="J205" s="108"/>
      <c r="K205" s="100"/>
      <c r="L205" s="100"/>
      <c r="M205" s="100"/>
      <c r="N205" s="100"/>
      <c r="O205" s="100"/>
      <c r="P205" s="100"/>
    </row>
    <row r="206" spans="1:16" s="4" customFormat="1" ht="18.75" x14ac:dyDescent="0.25">
      <c r="A206" s="100">
        <f>SUBTOTAL(103,$C$6:C206)</f>
        <v>101</v>
      </c>
      <c r="B206" s="100"/>
      <c r="C206" s="108" t="s">
        <v>148</v>
      </c>
      <c r="D206" s="141" t="s">
        <v>48</v>
      </c>
      <c r="E206" s="141"/>
      <c r="F206" s="110"/>
      <c r="G206" s="100"/>
      <c r="H206" s="121"/>
      <c r="I206" s="104">
        <f>ROUND(H205/1000,4)+I204</f>
        <v>38.850000000000016</v>
      </c>
      <c r="J206" s="105" t="s">
        <v>19</v>
      </c>
      <c r="K206" s="100" t="s">
        <v>126</v>
      </c>
      <c r="L206" s="100" t="s">
        <v>126</v>
      </c>
      <c r="M206" s="100"/>
      <c r="N206" s="100"/>
      <c r="O206" s="100"/>
      <c r="P206" s="100"/>
    </row>
    <row r="207" spans="1:16" s="4" customFormat="1" ht="18.75" x14ac:dyDescent="0.25">
      <c r="A207" s="100"/>
      <c r="B207" s="100"/>
      <c r="C207" s="140"/>
      <c r="D207" s="117"/>
      <c r="E207" s="117"/>
      <c r="F207" s="103"/>
      <c r="G207" s="167" t="str">
        <f>C206</f>
        <v>15/1</v>
      </c>
      <c r="H207" s="119">
        <v>405</v>
      </c>
      <c r="I207" s="107"/>
      <c r="J207" s="108"/>
      <c r="K207" s="100"/>
      <c r="L207" s="100"/>
      <c r="M207" s="100"/>
      <c r="N207" s="100"/>
      <c r="O207" s="100"/>
      <c r="P207" s="100"/>
    </row>
    <row r="208" spans="1:16" s="4" customFormat="1" ht="18.75" x14ac:dyDescent="0.25">
      <c r="A208" s="100">
        <f>SUBTOTAL(103,$C$6:C208)</f>
        <v>102</v>
      </c>
      <c r="B208" s="100"/>
      <c r="C208" s="108" t="s">
        <v>182</v>
      </c>
      <c r="D208" s="141" t="s">
        <v>2</v>
      </c>
      <c r="E208" s="141"/>
      <c r="F208" s="110"/>
      <c r="G208" s="100"/>
      <c r="H208" s="121"/>
      <c r="I208" s="104">
        <f>ROUND(H207/1000,4)+I206</f>
        <v>39.255000000000017</v>
      </c>
      <c r="J208" s="105" t="s">
        <v>19</v>
      </c>
      <c r="K208" s="100" t="s">
        <v>126</v>
      </c>
      <c r="L208" s="100" t="s">
        <v>126</v>
      </c>
      <c r="M208" s="100" t="s">
        <v>126</v>
      </c>
      <c r="N208" s="100" t="s">
        <v>126</v>
      </c>
      <c r="O208" s="100"/>
      <c r="P208" s="100"/>
    </row>
    <row r="209" spans="1:16" s="4" customFormat="1" ht="18.75" x14ac:dyDescent="0.25">
      <c r="A209" s="100"/>
      <c r="B209" s="100"/>
      <c r="C209" s="140"/>
      <c r="D209" s="117"/>
      <c r="E209" s="117"/>
      <c r="F209" s="103"/>
      <c r="G209" s="167" t="str">
        <f>C208</f>
        <v>15/2</v>
      </c>
      <c r="H209" s="119">
        <v>420</v>
      </c>
      <c r="I209" s="107"/>
      <c r="J209" s="108"/>
      <c r="K209" s="100"/>
      <c r="L209" s="100"/>
      <c r="M209" s="100"/>
      <c r="N209" s="100"/>
      <c r="O209" s="100"/>
      <c r="P209" s="100"/>
    </row>
    <row r="210" spans="1:16" s="4" customFormat="1" ht="18.75" x14ac:dyDescent="0.25">
      <c r="A210" s="100">
        <f>SUBTOTAL(103,$C$6:C210)</f>
        <v>103</v>
      </c>
      <c r="B210" s="100"/>
      <c r="C210" s="108" t="s">
        <v>183</v>
      </c>
      <c r="D210" s="141" t="s">
        <v>2</v>
      </c>
      <c r="E210" s="141"/>
      <c r="F210" s="110"/>
      <c r="G210" s="100"/>
      <c r="H210" s="121"/>
      <c r="I210" s="104">
        <f>ROUND(H209/1000,4)+I208</f>
        <v>39.675000000000018</v>
      </c>
      <c r="J210" s="105" t="s">
        <v>19</v>
      </c>
      <c r="K210" s="100" t="s">
        <v>126</v>
      </c>
      <c r="L210" s="100" t="s">
        <v>126</v>
      </c>
      <c r="M210" s="100" t="s">
        <v>126</v>
      </c>
      <c r="N210" s="100" t="s">
        <v>126</v>
      </c>
      <c r="O210" s="100"/>
      <c r="P210" s="100"/>
    </row>
    <row r="211" spans="1:16" s="4" customFormat="1" ht="18.75" x14ac:dyDescent="0.25">
      <c r="A211" s="100"/>
      <c r="B211" s="100"/>
      <c r="C211" s="140"/>
      <c r="D211" s="117"/>
      <c r="E211" s="117"/>
      <c r="F211" s="103"/>
      <c r="G211" s="167" t="str">
        <f>C210</f>
        <v>15/3</v>
      </c>
      <c r="H211" s="119">
        <v>415</v>
      </c>
      <c r="I211" s="107"/>
      <c r="J211" s="108"/>
      <c r="K211" s="100"/>
      <c r="L211" s="100"/>
      <c r="M211" s="100"/>
      <c r="N211" s="100"/>
      <c r="O211" s="100"/>
      <c r="P211" s="100"/>
    </row>
    <row r="212" spans="1:16" s="4" customFormat="1" ht="18.75" x14ac:dyDescent="0.25">
      <c r="A212" s="100">
        <f>SUBTOTAL(103,$C$6:C212)</f>
        <v>104</v>
      </c>
      <c r="B212" s="100"/>
      <c r="C212" s="108" t="s">
        <v>184</v>
      </c>
      <c r="D212" s="141" t="s">
        <v>48</v>
      </c>
      <c r="E212" s="141"/>
      <c r="F212" s="110"/>
      <c r="G212" s="100"/>
      <c r="H212" s="121"/>
      <c r="I212" s="104">
        <f>ROUND(H211/1000,4)+I210</f>
        <v>40.090000000000018</v>
      </c>
      <c r="J212" s="105" t="s">
        <v>19</v>
      </c>
      <c r="K212" s="100" t="s">
        <v>126</v>
      </c>
      <c r="L212" s="100" t="s">
        <v>126</v>
      </c>
      <c r="M212" s="100" t="s">
        <v>126</v>
      </c>
      <c r="N212" s="100"/>
      <c r="O212" s="100"/>
      <c r="P212" s="100"/>
    </row>
    <row r="213" spans="1:16" s="4" customFormat="1" ht="18.75" x14ac:dyDescent="0.25">
      <c r="A213" s="100"/>
      <c r="B213" s="100"/>
      <c r="C213" s="140"/>
      <c r="D213" s="117"/>
      <c r="E213" s="117"/>
      <c r="F213" s="103"/>
      <c r="G213" s="167" t="str">
        <f>C212</f>
        <v>15/4</v>
      </c>
      <c r="H213" s="119">
        <v>410</v>
      </c>
      <c r="I213" s="107"/>
      <c r="J213" s="108"/>
      <c r="K213" s="100"/>
      <c r="L213" s="100"/>
      <c r="M213" s="100"/>
      <c r="N213" s="100"/>
      <c r="O213" s="100"/>
      <c r="P213" s="100"/>
    </row>
    <row r="214" spans="1:16" s="4" customFormat="1" ht="18.75" x14ac:dyDescent="0.25">
      <c r="A214" s="100">
        <f>SUBTOTAL(103,$C$6:C214)</f>
        <v>105</v>
      </c>
      <c r="B214" s="100"/>
      <c r="C214" s="108" t="s">
        <v>185</v>
      </c>
      <c r="D214" s="141" t="s">
        <v>2</v>
      </c>
      <c r="E214" s="141"/>
      <c r="F214" s="110"/>
      <c r="G214" s="100"/>
      <c r="H214" s="121"/>
      <c r="I214" s="104">
        <f>ROUND(H213/1000,4)+I212</f>
        <v>40.500000000000014</v>
      </c>
      <c r="J214" s="105" t="s">
        <v>19</v>
      </c>
      <c r="K214" s="100" t="s">
        <v>126</v>
      </c>
      <c r="L214" s="100" t="s">
        <v>126</v>
      </c>
      <c r="M214" s="100" t="s">
        <v>126</v>
      </c>
      <c r="N214" s="100" t="s">
        <v>126</v>
      </c>
      <c r="O214" s="100"/>
      <c r="P214" s="100"/>
    </row>
    <row r="215" spans="1:16" s="4" customFormat="1" ht="18.75" x14ac:dyDescent="0.25">
      <c r="A215" s="100"/>
      <c r="B215" s="100"/>
      <c r="C215" s="140"/>
      <c r="D215" s="117"/>
      <c r="E215" s="117"/>
      <c r="F215" s="103"/>
      <c r="G215" s="167" t="str">
        <f>C214</f>
        <v>15/5</v>
      </c>
      <c r="H215" s="119">
        <v>285</v>
      </c>
      <c r="I215" s="107"/>
      <c r="J215" s="108"/>
      <c r="K215" s="100"/>
      <c r="L215" s="100"/>
      <c r="M215" s="100"/>
      <c r="N215" s="100"/>
      <c r="O215" s="100"/>
      <c r="P215" s="100"/>
    </row>
    <row r="216" spans="1:16" s="4" customFormat="1" ht="18.75" x14ac:dyDescent="0.25">
      <c r="A216" s="100">
        <f>SUBTOTAL(103,$C$6:C216)</f>
        <v>106</v>
      </c>
      <c r="B216" s="100"/>
      <c r="C216" s="108" t="s">
        <v>186</v>
      </c>
      <c r="D216" s="141" t="s">
        <v>18</v>
      </c>
      <c r="E216" s="141"/>
      <c r="F216" s="110"/>
      <c r="G216" s="100"/>
      <c r="H216" s="121"/>
      <c r="I216" s="104">
        <f>ROUND(H215/1000,4)+I214</f>
        <v>40.785000000000011</v>
      </c>
      <c r="J216" s="105" t="s">
        <v>19</v>
      </c>
      <c r="K216" s="100" t="s">
        <v>126</v>
      </c>
      <c r="L216" s="100" t="s">
        <v>126</v>
      </c>
      <c r="M216" s="100" t="s">
        <v>126</v>
      </c>
      <c r="N216" s="100" t="s">
        <v>126</v>
      </c>
      <c r="O216" s="100"/>
      <c r="P216" s="100"/>
    </row>
    <row r="217" spans="1:16" s="4" customFormat="1" ht="18.75" x14ac:dyDescent="0.25">
      <c r="A217" s="100"/>
      <c r="B217" s="100"/>
      <c r="C217" s="140"/>
      <c r="D217" s="117"/>
      <c r="E217" s="117"/>
      <c r="F217" s="103"/>
      <c r="G217" s="167" t="str">
        <f>C216</f>
        <v>15/6</v>
      </c>
      <c r="H217" s="119">
        <v>355</v>
      </c>
      <c r="I217" s="107"/>
      <c r="J217" s="108"/>
      <c r="K217" s="100"/>
      <c r="L217" s="100"/>
      <c r="M217" s="100"/>
      <c r="N217" s="100"/>
      <c r="O217" s="100"/>
      <c r="P217" s="100"/>
    </row>
    <row r="218" spans="1:16" s="4" customFormat="1" ht="18.75" x14ac:dyDescent="0.25">
      <c r="A218" s="100">
        <f>SUBTOTAL(103,$C$6:C218)</f>
        <v>107</v>
      </c>
      <c r="B218" s="100"/>
      <c r="C218" s="108" t="s">
        <v>187</v>
      </c>
      <c r="D218" s="141" t="s">
        <v>3</v>
      </c>
      <c r="E218" s="141"/>
      <c r="F218" s="110"/>
      <c r="G218" s="100"/>
      <c r="H218" s="121"/>
      <c r="I218" s="104">
        <f>ROUND(H217/1000,4)+I216</f>
        <v>41.140000000000008</v>
      </c>
      <c r="J218" s="105" t="s">
        <v>19</v>
      </c>
      <c r="K218" s="100" t="s">
        <v>126</v>
      </c>
      <c r="L218" s="100" t="s">
        <v>126</v>
      </c>
      <c r="M218" s="100" t="s">
        <v>126</v>
      </c>
      <c r="N218" s="100"/>
      <c r="O218" s="100"/>
      <c r="P218" s="100"/>
    </row>
    <row r="219" spans="1:16" s="4" customFormat="1" ht="18.75" x14ac:dyDescent="0.25">
      <c r="A219" s="100"/>
      <c r="B219" s="100"/>
      <c r="C219" s="140"/>
      <c r="D219" s="117"/>
      <c r="E219" s="117"/>
      <c r="F219" s="103"/>
      <c r="G219" s="167" t="str">
        <f>C218</f>
        <v>15/7</v>
      </c>
      <c r="H219" s="119">
        <v>355</v>
      </c>
      <c r="I219" s="107"/>
      <c r="J219" s="108"/>
      <c r="K219" s="100"/>
      <c r="L219" s="100"/>
      <c r="M219" s="100"/>
      <c r="N219" s="100"/>
      <c r="O219" s="100"/>
      <c r="P219" s="100"/>
    </row>
    <row r="220" spans="1:16" s="4" customFormat="1" ht="18.75" x14ac:dyDescent="0.25">
      <c r="A220" s="100">
        <f>SUBTOTAL(103,$C$6:C220)</f>
        <v>108</v>
      </c>
      <c r="B220" s="100"/>
      <c r="C220" s="108" t="s">
        <v>188</v>
      </c>
      <c r="D220" s="141" t="s">
        <v>71</v>
      </c>
      <c r="E220" s="141"/>
      <c r="F220" s="110"/>
      <c r="G220" s="100"/>
      <c r="H220" s="121"/>
      <c r="I220" s="104">
        <f>ROUND(H219/1000,4)+I218</f>
        <v>41.495000000000005</v>
      </c>
      <c r="J220" s="105" t="s">
        <v>19</v>
      </c>
      <c r="K220" s="100" t="s">
        <v>126</v>
      </c>
      <c r="L220" s="100" t="s">
        <v>126</v>
      </c>
      <c r="M220" s="100" t="s">
        <v>126</v>
      </c>
      <c r="N220" s="100"/>
      <c r="O220" s="100"/>
      <c r="P220" s="100"/>
    </row>
    <row r="221" spans="1:16" s="4" customFormat="1" ht="18.75" x14ac:dyDescent="0.25">
      <c r="A221" s="100"/>
      <c r="B221" s="100"/>
      <c r="C221" s="140"/>
      <c r="D221" s="117"/>
      <c r="E221" s="117"/>
      <c r="F221" s="103"/>
      <c r="G221" s="167" t="str">
        <f>C220</f>
        <v>15/8</v>
      </c>
      <c r="H221" s="119">
        <v>410</v>
      </c>
      <c r="I221" s="107"/>
      <c r="J221" s="108"/>
      <c r="K221" s="100"/>
      <c r="L221" s="100"/>
      <c r="M221" s="100"/>
      <c r="N221" s="100"/>
      <c r="O221" s="100"/>
      <c r="P221" s="100"/>
    </row>
    <row r="222" spans="1:16" s="4" customFormat="1" ht="18.75" x14ac:dyDescent="0.25">
      <c r="A222" s="100">
        <f>SUBTOTAL(103,$C$6:C222)</f>
        <v>109</v>
      </c>
      <c r="B222" s="100"/>
      <c r="C222" s="108" t="s">
        <v>189</v>
      </c>
      <c r="D222" s="141" t="s">
        <v>3</v>
      </c>
      <c r="E222" s="141"/>
      <c r="F222" s="110"/>
      <c r="G222" s="100"/>
      <c r="H222" s="121"/>
      <c r="I222" s="104">
        <f>ROUND(H221/1000,4)+I220</f>
        <v>41.905000000000001</v>
      </c>
      <c r="J222" s="105" t="s">
        <v>19</v>
      </c>
      <c r="K222" s="100" t="s">
        <v>126</v>
      </c>
      <c r="L222" s="100" t="s">
        <v>126</v>
      </c>
      <c r="M222" s="100"/>
      <c r="N222" s="100"/>
      <c r="O222" s="100"/>
      <c r="P222" s="100"/>
    </row>
    <row r="223" spans="1:16" s="4" customFormat="1" ht="18.75" x14ac:dyDescent="0.25">
      <c r="A223" s="100"/>
      <c r="B223" s="100"/>
      <c r="C223" s="140"/>
      <c r="D223" s="117"/>
      <c r="E223" s="117"/>
      <c r="F223" s="103"/>
      <c r="G223" s="167" t="str">
        <f>C222</f>
        <v>15/9</v>
      </c>
      <c r="H223" s="119">
        <v>430</v>
      </c>
      <c r="I223" s="107"/>
      <c r="J223" s="108"/>
      <c r="K223" s="100"/>
      <c r="L223" s="100"/>
      <c r="M223" s="100"/>
      <c r="N223" s="100"/>
      <c r="O223" s="100"/>
      <c r="P223" s="100"/>
    </row>
    <row r="224" spans="1:16" s="4" customFormat="1" ht="18.75" x14ac:dyDescent="0.25">
      <c r="A224" s="100">
        <f>SUBTOTAL(103,$C$6:C224)</f>
        <v>110</v>
      </c>
      <c r="B224" s="100"/>
      <c r="C224" s="108" t="s">
        <v>190</v>
      </c>
      <c r="D224" s="141" t="s">
        <v>58</v>
      </c>
      <c r="E224" s="141"/>
      <c r="F224" s="110"/>
      <c r="G224" s="100"/>
      <c r="H224" s="121"/>
      <c r="I224" s="104">
        <f>ROUND(H223/1000,4)+I222</f>
        <v>42.335000000000001</v>
      </c>
      <c r="J224" s="105" t="s">
        <v>19</v>
      </c>
      <c r="K224" s="100" t="s">
        <v>126</v>
      </c>
      <c r="L224" s="100" t="s">
        <v>126</v>
      </c>
      <c r="M224" s="100"/>
      <c r="N224" s="100"/>
      <c r="O224" s="100"/>
      <c r="P224" s="100"/>
    </row>
    <row r="225" spans="1:16" s="4" customFormat="1" ht="18.75" x14ac:dyDescent="0.25">
      <c r="A225" s="100"/>
      <c r="B225" s="100"/>
      <c r="C225" s="140"/>
      <c r="D225" s="117"/>
      <c r="E225" s="117"/>
      <c r="F225" s="103"/>
      <c r="G225" s="167" t="str">
        <f>C224</f>
        <v>15/10</v>
      </c>
      <c r="H225" s="119">
        <v>385</v>
      </c>
      <c r="I225" s="107"/>
      <c r="J225" s="108"/>
      <c r="K225" s="100"/>
      <c r="L225" s="100"/>
      <c r="M225" s="100"/>
      <c r="N225" s="100"/>
      <c r="O225" s="100"/>
      <c r="P225" s="100"/>
    </row>
    <row r="226" spans="1:16" s="4" customFormat="1" ht="18.75" x14ac:dyDescent="0.25">
      <c r="A226" s="100">
        <f>SUBTOTAL(103,$C$6:C226)</f>
        <v>111</v>
      </c>
      <c r="B226" s="100"/>
      <c r="C226" s="108" t="s">
        <v>191</v>
      </c>
      <c r="D226" s="141" t="s">
        <v>3</v>
      </c>
      <c r="E226" s="141"/>
      <c r="F226" s="110"/>
      <c r="G226" s="100"/>
      <c r="H226" s="121"/>
      <c r="I226" s="104">
        <f>ROUND(H225/1000,4)+I224</f>
        <v>42.72</v>
      </c>
      <c r="J226" s="105" t="s">
        <v>19</v>
      </c>
      <c r="K226" s="100" t="s">
        <v>126</v>
      </c>
      <c r="L226" s="100" t="s">
        <v>126</v>
      </c>
      <c r="M226" s="100"/>
      <c r="N226" s="100"/>
      <c r="O226" s="100"/>
      <c r="P226" s="100"/>
    </row>
    <row r="227" spans="1:16" s="4" customFormat="1" ht="18.75" x14ac:dyDescent="0.25">
      <c r="A227" s="100"/>
      <c r="B227" s="100"/>
      <c r="C227" s="140"/>
      <c r="D227" s="117"/>
      <c r="E227" s="117"/>
      <c r="F227" s="103"/>
      <c r="G227" s="167" t="str">
        <f>C226</f>
        <v>15/11</v>
      </c>
      <c r="H227" s="119">
        <v>455</v>
      </c>
      <c r="I227" s="107"/>
      <c r="J227" s="108"/>
      <c r="K227" s="100"/>
      <c r="L227" s="100"/>
      <c r="M227" s="100"/>
      <c r="N227" s="100"/>
      <c r="O227" s="100"/>
      <c r="P227" s="100"/>
    </row>
    <row r="228" spans="1:16" s="4" customFormat="1" ht="18.75" x14ac:dyDescent="0.25">
      <c r="A228" s="100">
        <f>SUBTOTAL(103,$C$6:C228)</f>
        <v>112</v>
      </c>
      <c r="B228" s="100"/>
      <c r="C228" s="108" t="s">
        <v>192</v>
      </c>
      <c r="D228" s="141" t="s">
        <v>48</v>
      </c>
      <c r="E228" s="141"/>
      <c r="F228" s="110"/>
      <c r="G228" s="100"/>
      <c r="H228" s="121"/>
      <c r="I228" s="104">
        <f>ROUND(H227/1000,4)+I226</f>
        <v>43.174999999999997</v>
      </c>
      <c r="J228" s="105" t="s">
        <v>19</v>
      </c>
      <c r="K228" s="100" t="s">
        <v>126</v>
      </c>
      <c r="L228" s="100"/>
      <c r="M228" s="100"/>
      <c r="N228" s="100"/>
      <c r="O228" s="100"/>
      <c r="P228" s="100"/>
    </row>
    <row r="229" spans="1:16" s="4" customFormat="1" ht="18.75" x14ac:dyDescent="0.25">
      <c r="A229" s="100"/>
      <c r="B229" s="100"/>
      <c r="C229" s="140"/>
      <c r="D229" s="117"/>
      <c r="E229" s="117"/>
      <c r="F229" s="103"/>
      <c r="G229" s="167" t="str">
        <f>C228</f>
        <v>15/12</v>
      </c>
      <c r="H229" s="119">
        <v>288.42500000000001</v>
      </c>
      <c r="I229" s="107"/>
      <c r="J229" s="108"/>
      <c r="K229" s="100"/>
      <c r="L229" s="100"/>
      <c r="M229" s="100"/>
      <c r="N229" s="100"/>
      <c r="O229" s="100"/>
      <c r="P229" s="100"/>
    </row>
    <row r="230" spans="1:16" s="4" customFormat="1" ht="18.75" x14ac:dyDescent="0.25">
      <c r="A230" s="100">
        <f>SUBTOTAL(103,$C$6:C230)</f>
        <v>113</v>
      </c>
      <c r="B230" s="101" t="s">
        <v>287</v>
      </c>
      <c r="C230" s="108" t="s">
        <v>12</v>
      </c>
      <c r="D230" s="141" t="s">
        <v>74</v>
      </c>
      <c r="E230" s="141"/>
      <c r="F230" s="103"/>
      <c r="G230" s="102"/>
      <c r="H230" s="122"/>
      <c r="I230" s="104">
        <f>ROUND(H229/1000,4)+I228</f>
        <v>43.4634</v>
      </c>
      <c r="J230" s="105" t="s">
        <v>19</v>
      </c>
      <c r="K230" s="100" t="s">
        <v>126</v>
      </c>
      <c r="L230" s="100"/>
      <c r="M230" s="100"/>
      <c r="N230" s="100"/>
      <c r="O230" s="100"/>
      <c r="P230" s="100"/>
    </row>
    <row r="231" spans="1:16" s="4" customFormat="1" ht="18.75" x14ac:dyDescent="0.25">
      <c r="A231" s="100"/>
      <c r="B231" s="100"/>
      <c r="C231" s="140"/>
      <c r="D231" s="117"/>
      <c r="E231" s="117"/>
      <c r="F231" s="103"/>
      <c r="G231" s="167" t="str">
        <f>C230</f>
        <v>16/0</v>
      </c>
      <c r="H231" s="120">
        <v>392.69400000000002</v>
      </c>
      <c r="I231" s="107"/>
      <c r="J231" s="108"/>
      <c r="K231" s="100"/>
      <c r="L231" s="100"/>
      <c r="M231" s="100"/>
      <c r="N231" s="100"/>
      <c r="O231" s="100"/>
      <c r="P231" s="100" t="s">
        <v>449</v>
      </c>
    </row>
    <row r="232" spans="1:16" s="4" customFormat="1" ht="18.75" x14ac:dyDescent="0.25">
      <c r="A232" s="100">
        <f>SUBTOTAL(103,$C$6:C232)</f>
        <v>114</v>
      </c>
      <c r="B232" s="101" t="s">
        <v>288</v>
      </c>
      <c r="C232" s="108" t="s">
        <v>13</v>
      </c>
      <c r="D232" s="141" t="s">
        <v>111</v>
      </c>
      <c r="E232" s="141"/>
      <c r="F232" s="103"/>
      <c r="G232" s="102"/>
      <c r="H232" s="122"/>
      <c r="I232" s="104">
        <f>ROUND(H231/1000,4)+I230</f>
        <v>43.856099999999998</v>
      </c>
      <c r="J232" s="105" t="s">
        <v>19</v>
      </c>
      <c r="K232" s="100" t="s">
        <v>126</v>
      </c>
      <c r="L232" s="100" t="s">
        <v>126</v>
      </c>
      <c r="M232" s="100"/>
      <c r="N232" s="100"/>
      <c r="O232" s="100"/>
      <c r="P232" s="100"/>
    </row>
    <row r="233" spans="1:16" s="4" customFormat="1" ht="18.75" x14ac:dyDescent="0.25">
      <c r="A233" s="100"/>
      <c r="B233" s="100"/>
      <c r="C233" s="140"/>
      <c r="D233" s="117"/>
      <c r="E233" s="117"/>
      <c r="F233" s="103"/>
      <c r="G233" s="167" t="str">
        <f>C232</f>
        <v>17/0</v>
      </c>
      <c r="H233" s="120">
        <v>398.404</v>
      </c>
      <c r="I233" s="107"/>
      <c r="J233" s="108"/>
      <c r="K233" s="100"/>
      <c r="L233" s="100"/>
      <c r="M233" s="100"/>
      <c r="N233" s="100"/>
      <c r="O233" s="100"/>
      <c r="P233" s="100" t="s">
        <v>449</v>
      </c>
    </row>
    <row r="234" spans="1:16" s="4" customFormat="1" ht="18.75" x14ac:dyDescent="0.25">
      <c r="A234" s="100">
        <f>SUBTOTAL(103,$C$6:C234)</f>
        <v>115</v>
      </c>
      <c r="B234" s="101" t="s">
        <v>289</v>
      </c>
      <c r="C234" s="108" t="s">
        <v>20</v>
      </c>
      <c r="D234" s="141" t="s">
        <v>116</v>
      </c>
      <c r="E234" s="141"/>
      <c r="F234" s="103"/>
      <c r="G234" s="102"/>
      <c r="H234" s="122"/>
      <c r="I234" s="104">
        <f>ROUND(H233/1000,4)+I232</f>
        <v>44.2545</v>
      </c>
      <c r="J234" s="105" t="s">
        <v>19</v>
      </c>
      <c r="K234" s="100" t="s">
        <v>126</v>
      </c>
      <c r="L234" s="100" t="s">
        <v>126</v>
      </c>
      <c r="M234" s="100" t="s">
        <v>126</v>
      </c>
      <c r="N234" s="100"/>
      <c r="O234" s="100" t="s">
        <v>445</v>
      </c>
      <c r="P234" s="100"/>
    </row>
    <row r="235" spans="1:16" s="4" customFormat="1" ht="18.75" x14ac:dyDescent="0.25">
      <c r="A235" s="100"/>
      <c r="B235" s="100"/>
      <c r="C235" s="140"/>
      <c r="D235" s="117"/>
      <c r="E235" s="117"/>
      <c r="F235" s="103"/>
      <c r="G235" s="167" t="str">
        <f>C234</f>
        <v>18/0</v>
      </c>
      <c r="H235" s="120">
        <v>307.59500000000003</v>
      </c>
      <c r="I235" s="107"/>
      <c r="J235" s="108"/>
      <c r="K235" s="100"/>
      <c r="L235" s="100"/>
      <c r="M235" s="100"/>
      <c r="N235" s="100"/>
      <c r="O235" s="100"/>
      <c r="P235" s="100"/>
    </row>
    <row r="236" spans="1:16" s="4" customFormat="1" ht="18.75" x14ac:dyDescent="0.25">
      <c r="A236" s="100">
        <f>SUBTOTAL(103,$C$6:C236)</f>
        <v>116</v>
      </c>
      <c r="B236" s="100"/>
      <c r="C236" s="108" t="s">
        <v>93</v>
      </c>
      <c r="D236" s="141" t="s">
        <v>2</v>
      </c>
      <c r="E236" s="141"/>
      <c r="F236" s="110"/>
      <c r="G236" s="100"/>
      <c r="H236" s="122"/>
      <c r="I236" s="104">
        <f>ROUND(H235/1000,4)+I234</f>
        <v>44.562100000000001</v>
      </c>
      <c r="J236" s="105" t="s">
        <v>19</v>
      </c>
      <c r="K236" s="100" t="s">
        <v>126</v>
      </c>
      <c r="L236" s="100" t="s">
        <v>126</v>
      </c>
      <c r="M236" s="100" t="s">
        <v>126</v>
      </c>
      <c r="N236" s="100"/>
      <c r="O236" s="100"/>
      <c r="P236" s="100"/>
    </row>
    <row r="237" spans="1:16" s="4" customFormat="1" ht="18.75" x14ac:dyDescent="0.25">
      <c r="A237" s="100"/>
      <c r="B237" s="100"/>
      <c r="C237" s="140"/>
      <c r="D237" s="117"/>
      <c r="E237" s="117"/>
      <c r="F237" s="103"/>
      <c r="G237" s="167" t="str">
        <f>C236</f>
        <v>18/1</v>
      </c>
      <c r="H237" s="120">
        <v>390</v>
      </c>
      <c r="I237" s="107"/>
      <c r="J237" s="108"/>
      <c r="K237" s="100"/>
      <c r="L237" s="100"/>
      <c r="M237" s="100"/>
      <c r="N237" s="100"/>
      <c r="O237" s="100"/>
      <c r="P237" s="100"/>
    </row>
    <row r="238" spans="1:16" s="4" customFormat="1" ht="18.75" x14ac:dyDescent="0.25">
      <c r="A238" s="100">
        <f>SUBTOTAL(103,$C$6:C238)</f>
        <v>117</v>
      </c>
      <c r="B238" s="100"/>
      <c r="C238" s="108" t="s">
        <v>94</v>
      </c>
      <c r="D238" s="141" t="s">
        <v>71</v>
      </c>
      <c r="E238" s="141"/>
      <c r="F238" s="110"/>
      <c r="G238" s="100"/>
      <c r="H238" s="122"/>
      <c r="I238" s="104">
        <f>ROUND(H237/1000,4)+I236</f>
        <v>44.952100000000002</v>
      </c>
      <c r="J238" s="105" t="s">
        <v>19</v>
      </c>
      <c r="K238" s="100" t="s">
        <v>126</v>
      </c>
      <c r="L238" s="100" t="s">
        <v>126</v>
      </c>
      <c r="M238" s="100" t="s">
        <v>126</v>
      </c>
      <c r="N238" s="100"/>
      <c r="O238" s="100"/>
      <c r="P238" s="100"/>
    </row>
    <row r="239" spans="1:16" s="4" customFormat="1" ht="18.75" x14ac:dyDescent="0.25">
      <c r="A239" s="100"/>
      <c r="B239" s="100"/>
      <c r="C239" s="140"/>
      <c r="D239" s="117"/>
      <c r="E239" s="117"/>
      <c r="F239" s="103"/>
      <c r="G239" s="167" t="str">
        <f>C238</f>
        <v>18/2</v>
      </c>
      <c r="H239" s="120">
        <v>380</v>
      </c>
      <c r="I239" s="107"/>
      <c r="J239" s="108"/>
      <c r="K239" s="100"/>
      <c r="L239" s="100"/>
      <c r="M239" s="100"/>
      <c r="N239" s="100"/>
      <c r="O239" s="100"/>
      <c r="P239" s="100"/>
    </row>
    <row r="240" spans="1:16" s="4" customFormat="1" ht="18.75" x14ac:dyDescent="0.25">
      <c r="A240" s="100">
        <f>SUBTOTAL(103,$C$6:C240)</f>
        <v>118</v>
      </c>
      <c r="B240" s="100"/>
      <c r="C240" s="108" t="s">
        <v>125</v>
      </c>
      <c r="D240" s="141" t="s">
        <v>48</v>
      </c>
      <c r="E240" s="141"/>
      <c r="F240" s="110"/>
      <c r="G240" s="100"/>
      <c r="H240" s="122"/>
      <c r="I240" s="104">
        <f>ROUND(H239/1000,4)+I238</f>
        <v>45.332100000000004</v>
      </c>
      <c r="J240" s="105" t="s">
        <v>19</v>
      </c>
      <c r="K240" s="100" t="s">
        <v>126</v>
      </c>
      <c r="L240" s="100" t="s">
        <v>126</v>
      </c>
      <c r="M240" s="100" t="s">
        <v>126</v>
      </c>
      <c r="N240" s="100"/>
      <c r="O240" s="100"/>
      <c r="P240" s="100"/>
    </row>
    <row r="241" spans="1:16" s="4" customFormat="1" ht="18.75" x14ac:dyDescent="0.25">
      <c r="A241" s="100"/>
      <c r="B241" s="100"/>
      <c r="C241" s="140"/>
      <c r="D241" s="117"/>
      <c r="E241" s="117"/>
      <c r="F241" s="103"/>
      <c r="G241" s="167" t="str">
        <f>C240</f>
        <v>18/3</v>
      </c>
      <c r="H241" s="120">
        <v>405</v>
      </c>
      <c r="I241" s="107"/>
      <c r="J241" s="108"/>
      <c r="K241" s="100"/>
      <c r="L241" s="100"/>
      <c r="M241" s="100"/>
      <c r="N241" s="100"/>
      <c r="O241" s="100"/>
      <c r="P241" s="100"/>
    </row>
    <row r="242" spans="1:16" s="4" customFormat="1" ht="18.75" x14ac:dyDescent="0.25">
      <c r="A242" s="100">
        <f>SUBTOTAL(103,$C$6:C242)</f>
        <v>119</v>
      </c>
      <c r="B242" s="100"/>
      <c r="C242" s="108" t="s">
        <v>124</v>
      </c>
      <c r="D242" s="141" t="s">
        <v>4</v>
      </c>
      <c r="E242" s="141"/>
      <c r="F242" s="110"/>
      <c r="G242" s="100"/>
      <c r="H242" s="122"/>
      <c r="I242" s="104">
        <f>ROUND(H241/1000,4)+I240</f>
        <v>45.737100000000005</v>
      </c>
      <c r="J242" s="105" t="s">
        <v>19</v>
      </c>
      <c r="K242" s="100" t="s">
        <v>126</v>
      </c>
      <c r="L242" s="100" t="s">
        <v>126</v>
      </c>
      <c r="M242" s="100" t="s">
        <v>126</v>
      </c>
      <c r="N242" s="100"/>
      <c r="O242" s="100"/>
      <c r="P242" s="100"/>
    </row>
    <row r="243" spans="1:16" s="4" customFormat="1" ht="18.75" x14ac:dyDescent="0.25">
      <c r="A243" s="100"/>
      <c r="B243" s="100"/>
      <c r="C243" s="140"/>
      <c r="D243" s="117"/>
      <c r="E243" s="117"/>
      <c r="F243" s="103"/>
      <c r="G243" s="167" t="str">
        <f>C242</f>
        <v>18/4</v>
      </c>
      <c r="H243" s="120">
        <v>335</v>
      </c>
      <c r="I243" s="107"/>
      <c r="J243" s="108"/>
      <c r="K243" s="100"/>
      <c r="L243" s="100"/>
      <c r="M243" s="100"/>
      <c r="N243" s="100"/>
      <c r="O243" s="100"/>
      <c r="P243" s="100"/>
    </row>
    <row r="244" spans="1:16" s="4" customFormat="1" ht="18.75" x14ac:dyDescent="0.25">
      <c r="A244" s="100">
        <f>SUBTOTAL(103,$C$6:C244)</f>
        <v>120</v>
      </c>
      <c r="B244" s="100"/>
      <c r="C244" s="108" t="s">
        <v>123</v>
      </c>
      <c r="D244" s="141" t="s">
        <v>3</v>
      </c>
      <c r="E244" s="141"/>
      <c r="F244" s="110"/>
      <c r="G244" s="100"/>
      <c r="H244" s="122"/>
      <c r="I244" s="104">
        <f>ROUND(H243/1000,4)+I242</f>
        <v>46.072100000000006</v>
      </c>
      <c r="J244" s="105" t="s">
        <v>19</v>
      </c>
      <c r="K244" s="100" t="s">
        <v>126</v>
      </c>
      <c r="L244" s="100" t="s">
        <v>126</v>
      </c>
      <c r="M244" s="100" t="s">
        <v>126</v>
      </c>
      <c r="N244" s="100"/>
      <c r="O244" s="100"/>
      <c r="P244" s="100"/>
    </row>
    <row r="245" spans="1:16" s="4" customFormat="1" ht="18.75" x14ac:dyDescent="0.25">
      <c r="A245" s="100"/>
      <c r="B245" s="100"/>
      <c r="C245" s="140"/>
      <c r="D245" s="117"/>
      <c r="E245" s="117"/>
      <c r="F245" s="103"/>
      <c r="G245" s="167" t="str">
        <f>C244</f>
        <v>18/5</v>
      </c>
      <c r="H245" s="120">
        <v>425</v>
      </c>
      <c r="I245" s="107"/>
      <c r="J245" s="108"/>
      <c r="K245" s="100"/>
      <c r="L245" s="100"/>
      <c r="M245" s="100"/>
      <c r="N245" s="100"/>
      <c r="O245" s="100"/>
      <c r="P245" s="100"/>
    </row>
    <row r="246" spans="1:16" s="4" customFormat="1" ht="18.75" x14ac:dyDescent="0.25">
      <c r="A246" s="100">
        <f>SUBTOTAL(103,$C$6:C246)</f>
        <v>121</v>
      </c>
      <c r="B246" s="100"/>
      <c r="C246" s="108" t="s">
        <v>122</v>
      </c>
      <c r="D246" s="141" t="s">
        <v>18</v>
      </c>
      <c r="E246" s="141"/>
      <c r="F246" s="110"/>
      <c r="G246" s="100"/>
      <c r="H246" s="122"/>
      <c r="I246" s="104">
        <f>ROUND(H245/1000,4)+I244</f>
        <v>46.497100000000003</v>
      </c>
      <c r="J246" s="105" t="s">
        <v>19</v>
      </c>
      <c r="K246" s="100" t="s">
        <v>126</v>
      </c>
      <c r="L246" s="100" t="s">
        <v>126</v>
      </c>
      <c r="M246" s="100" t="s">
        <v>126</v>
      </c>
      <c r="N246" s="100"/>
      <c r="O246" s="100"/>
      <c r="P246" s="100"/>
    </row>
    <row r="247" spans="1:16" s="4" customFormat="1" ht="18.75" x14ac:dyDescent="0.25">
      <c r="A247" s="100"/>
      <c r="B247" s="100"/>
      <c r="C247" s="140"/>
      <c r="D247" s="117"/>
      <c r="E247" s="117"/>
      <c r="F247" s="103"/>
      <c r="G247" s="167" t="str">
        <f>C246</f>
        <v>18/6</v>
      </c>
      <c r="H247" s="120">
        <v>402</v>
      </c>
      <c r="I247" s="107"/>
      <c r="J247" s="108"/>
      <c r="K247" s="100"/>
      <c r="L247" s="100"/>
      <c r="M247" s="100"/>
      <c r="N247" s="100"/>
      <c r="O247" s="100"/>
      <c r="P247" s="100"/>
    </row>
    <row r="248" spans="1:16" s="4" customFormat="1" ht="18.75" x14ac:dyDescent="0.25">
      <c r="A248" s="100">
        <f>SUBTOTAL(103,$C$6:C248)</f>
        <v>122</v>
      </c>
      <c r="B248" s="100"/>
      <c r="C248" s="108" t="s">
        <v>193</v>
      </c>
      <c r="D248" s="141" t="s">
        <v>71</v>
      </c>
      <c r="E248" s="141"/>
      <c r="F248" s="110"/>
      <c r="G248" s="100"/>
      <c r="H248" s="122"/>
      <c r="I248" s="104">
        <f>ROUND(H247/1000,4)+I246</f>
        <v>46.899100000000004</v>
      </c>
      <c r="J248" s="105" t="s">
        <v>19</v>
      </c>
      <c r="K248" s="100" t="s">
        <v>126</v>
      </c>
      <c r="L248" s="100" t="s">
        <v>126</v>
      </c>
      <c r="M248" s="100" t="s">
        <v>126</v>
      </c>
      <c r="N248" s="100"/>
      <c r="O248" s="100"/>
      <c r="P248" s="100"/>
    </row>
    <row r="249" spans="1:16" s="4" customFormat="1" ht="18.75" x14ac:dyDescent="0.25">
      <c r="A249" s="100"/>
      <c r="B249" s="100"/>
      <c r="C249" s="140"/>
      <c r="D249" s="117"/>
      <c r="E249" s="117"/>
      <c r="F249" s="103"/>
      <c r="G249" s="167" t="str">
        <f>C248</f>
        <v>18/7</v>
      </c>
      <c r="H249" s="120">
        <v>385.43400000000003</v>
      </c>
      <c r="I249" s="107"/>
      <c r="J249" s="108"/>
      <c r="K249" s="100"/>
      <c r="L249" s="100"/>
      <c r="M249" s="100"/>
      <c r="N249" s="100"/>
      <c r="O249" s="100"/>
      <c r="P249" s="100"/>
    </row>
    <row r="250" spans="1:16" s="4" customFormat="1" ht="18.75" x14ac:dyDescent="0.25">
      <c r="A250" s="100">
        <f>SUBTOTAL(103,$C$6:C250)</f>
        <v>123</v>
      </c>
      <c r="B250" s="101" t="s">
        <v>290</v>
      </c>
      <c r="C250" s="108" t="s">
        <v>21</v>
      </c>
      <c r="D250" s="141" t="s">
        <v>109</v>
      </c>
      <c r="E250" s="141"/>
      <c r="F250" s="116"/>
      <c r="G250" s="102"/>
      <c r="H250" s="122"/>
      <c r="I250" s="104">
        <f>ROUND(H249/1000,4)+I248</f>
        <v>47.284500000000001</v>
      </c>
      <c r="J250" s="105" t="s">
        <v>19</v>
      </c>
      <c r="K250" s="100" t="s">
        <v>126</v>
      </c>
      <c r="L250" s="100" t="s">
        <v>126</v>
      </c>
      <c r="M250" s="100" t="s">
        <v>126</v>
      </c>
      <c r="N250" s="100"/>
      <c r="O250" s="100" t="s">
        <v>445</v>
      </c>
      <c r="P250" s="100"/>
    </row>
    <row r="251" spans="1:16" s="4" customFormat="1" ht="18.75" x14ac:dyDescent="0.25">
      <c r="A251" s="100"/>
      <c r="B251" s="100"/>
      <c r="C251" s="140"/>
      <c r="D251" s="117"/>
      <c r="E251" s="117"/>
      <c r="F251" s="103"/>
      <c r="G251" s="167" t="str">
        <f>C250</f>
        <v>19/0</v>
      </c>
      <c r="H251" s="120">
        <v>279.36</v>
      </c>
      <c r="I251" s="107"/>
      <c r="J251" s="108"/>
      <c r="K251" s="100"/>
      <c r="L251" s="100"/>
      <c r="M251" s="100"/>
      <c r="N251" s="100"/>
      <c r="O251" s="100"/>
      <c r="P251" s="100" t="s">
        <v>450</v>
      </c>
    </row>
    <row r="252" spans="1:16" s="4" customFormat="1" ht="18.75" x14ac:dyDescent="0.25">
      <c r="A252" s="100">
        <f>SUBTOTAL(103,$C$6:C252)</f>
        <v>124</v>
      </c>
      <c r="B252" s="101" t="s">
        <v>291</v>
      </c>
      <c r="C252" s="108" t="s">
        <v>22</v>
      </c>
      <c r="D252" s="141" t="s">
        <v>109</v>
      </c>
      <c r="E252" s="141"/>
      <c r="F252" s="103"/>
      <c r="G252" s="102"/>
      <c r="H252" s="122"/>
      <c r="I252" s="104">
        <f>ROUND(H251/1000,4)+I250</f>
        <v>47.563900000000004</v>
      </c>
      <c r="J252" s="105" t="s">
        <v>19</v>
      </c>
      <c r="K252" s="100" t="s">
        <v>126</v>
      </c>
      <c r="L252" s="100" t="s">
        <v>126</v>
      </c>
      <c r="M252" s="100" t="s">
        <v>126</v>
      </c>
      <c r="N252" s="100"/>
      <c r="O252" s="100" t="s">
        <v>445</v>
      </c>
      <c r="P252" s="100"/>
    </row>
    <row r="253" spans="1:16" s="4" customFormat="1" ht="18.75" x14ac:dyDescent="0.25">
      <c r="A253" s="100"/>
      <c r="B253" s="100"/>
      <c r="C253" s="140"/>
      <c r="D253" s="117"/>
      <c r="E253" s="117"/>
      <c r="F253" s="103"/>
      <c r="G253" s="167" t="str">
        <f>C252</f>
        <v>20/0</v>
      </c>
      <c r="H253" s="120">
        <v>388.51499999999999</v>
      </c>
      <c r="I253" s="107"/>
      <c r="J253" s="108"/>
      <c r="K253" s="100"/>
      <c r="L253" s="100"/>
      <c r="M253" s="100"/>
      <c r="N253" s="100"/>
      <c r="O253" s="100"/>
      <c r="P253" s="100"/>
    </row>
    <row r="254" spans="1:16" s="4" customFormat="1" ht="18.75" x14ac:dyDescent="0.25">
      <c r="A254" s="100">
        <f>SUBTOTAL(103,$C$6:C254)</f>
        <v>125</v>
      </c>
      <c r="B254" s="100"/>
      <c r="C254" s="108" t="s">
        <v>75</v>
      </c>
      <c r="D254" s="141" t="s">
        <v>4</v>
      </c>
      <c r="E254" s="141"/>
      <c r="F254" s="110"/>
      <c r="G254" s="100"/>
      <c r="H254" s="122"/>
      <c r="I254" s="104">
        <f>ROUND(H253/1000,4)+I252</f>
        <v>47.952400000000004</v>
      </c>
      <c r="J254" s="105" t="s">
        <v>19</v>
      </c>
      <c r="K254" s="100" t="s">
        <v>126</v>
      </c>
      <c r="L254" s="100" t="s">
        <v>126</v>
      </c>
      <c r="M254" s="100" t="s">
        <v>126</v>
      </c>
      <c r="N254" s="100"/>
      <c r="O254" s="100"/>
      <c r="P254" s="100"/>
    </row>
    <row r="255" spans="1:16" s="4" customFormat="1" ht="18.75" x14ac:dyDescent="0.25">
      <c r="A255" s="100"/>
      <c r="B255" s="100"/>
      <c r="C255" s="140"/>
      <c r="D255" s="117"/>
      <c r="E255" s="117"/>
      <c r="F255" s="103"/>
      <c r="G255" s="167" t="str">
        <f>C254</f>
        <v>20/1</v>
      </c>
      <c r="H255" s="120">
        <v>330</v>
      </c>
      <c r="I255" s="107"/>
      <c r="J255" s="108"/>
      <c r="K255" s="100"/>
      <c r="L255" s="100"/>
      <c r="M255" s="100"/>
      <c r="N255" s="100"/>
      <c r="O255" s="100"/>
      <c r="P255" s="100"/>
    </row>
    <row r="256" spans="1:16" s="4" customFormat="1" ht="18.75" x14ac:dyDescent="0.25">
      <c r="A256" s="100">
        <f>SUBTOTAL(103,$C$6:C256)</f>
        <v>126</v>
      </c>
      <c r="B256" s="100"/>
      <c r="C256" s="108" t="s">
        <v>76</v>
      </c>
      <c r="D256" s="141" t="s">
        <v>4</v>
      </c>
      <c r="E256" s="141"/>
      <c r="F256" s="110"/>
      <c r="G256" s="100"/>
      <c r="H256" s="122"/>
      <c r="I256" s="104">
        <f>ROUND(H255/1000,4)+I254</f>
        <v>48.282400000000003</v>
      </c>
      <c r="J256" s="105" t="s">
        <v>19</v>
      </c>
      <c r="K256" s="100" t="s">
        <v>126</v>
      </c>
      <c r="L256" s="100" t="s">
        <v>126</v>
      </c>
      <c r="M256" s="100" t="s">
        <v>126</v>
      </c>
      <c r="N256" s="100"/>
      <c r="O256" s="100"/>
      <c r="P256" s="100"/>
    </row>
    <row r="257" spans="1:16" s="4" customFormat="1" ht="18.75" x14ac:dyDescent="0.25">
      <c r="A257" s="100"/>
      <c r="B257" s="100"/>
      <c r="C257" s="140"/>
      <c r="D257" s="117"/>
      <c r="E257" s="117"/>
      <c r="F257" s="103"/>
      <c r="G257" s="167" t="str">
        <f>C256</f>
        <v>20/2</v>
      </c>
      <c r="H257" s="120">
        <v>340</v>
      </c>
      <c r="I257" s="107"/>
      <c r="J257" s="108"/>
      <c r="K257" s="100"/>
      <c r="L257" s="100"/>
      <c r="M257" s="100"/>
      <c r="N257" s="100"/>
      <c r="O257" s="100"/>
      <c r="P257" s="100"/>
    </row>
    <row r="258" spans="1:16" s="4" customFormat="1" ht="18.75" x14ac:dyDescent="0.25">
      <c r="A258" s="100">
        <f>SUBTOTAL(103,$C$6:C258)</f>
        <v>127</v>
      </c>
      <c r="B258" s="100"/>
      <c r="C258" s="108" t="s">
        <v>77</v>
      </c>
      <c r="D258" s="141" t="s">
        <v>71</v>
      </c>
      <c r="E258" s="141"/>
      <c r="F258" s="110"/>
      <c r="G258" s="100"/>
      <c r="H258" s="122"/>
      <c r="I258" s="104">
        <f>ROUND(H257/1000,4)+I256</f>
        <v>48.622400000000006</v>
      </c>
      <c r="J258" s="105" t="s">
        <v>19</v>
      </c>
      <c r="K258" s="100" t="s">
        <v>126</v>
      </c>
      <c r="L258" s="100" t="s">
        <v>126</v>
      </c>
      <c r="M258" s="100" t="s">
        <v>126</v>
      </c>
      <c r="N258" s="100"/>
      <c r="O258" s="100"/>
      <c r="P258" s="100"/>
    </row>
    <row r="259" spans="1:16" s="4" customFormat="1" ht="18.75" x14ac:dyDescent="0.25">
      <c r="A259" s="100"/>
      <c r="B259" s="100"/>
      <c r="C259" s="140"/>
      <c r="D259" s="117"/>
      <c r="E259" s="117"/>
      <c r="F259" s="103"/>
      <c r="G259" s="167" t="str">
        <f>C258</f>
        <v>20/3</v>
      </c>
      <c r="H259" s="120">
        <v>420</v>
      </c>
      <c r="I259" s="107"/>
      <c r="J259" s="108"/>
      <c r="K259" s="100"/>
      <c r="L259" s="100"/>
      <c r="M259" s="100"/>
      <c r="N259" s="100"/>
      <c r="O259" s="100"/>
      <c r="P259" s="100"/>
    </row>
    <row r="260" spans="1:16" s="4" customFormat="1" ht="18.75" x14ac:dyDescent="0.25">
      <c r="A260" s="100">
        <f>SUBTOTAL(103,$C$6:C260)</f>
        <v>128</v>
      </c>
      <c r="B260" s="100"/>
      <c r="C260" s="108" t="s">
        <v>78</v>
      </c>
      <c r="D260" s="141" t="s">
        <v>2</v>
      </c>
      <c r="E260" s="141"/>
      <c r="F260" s="110"/>
      <c r="G260" s="100"/>
      <c r="H260" s="122"/>
      <c r="I260" s="104">
        <f>ROUND(H259/1000,4)+I258</f>
        <v>49.042400000000008</v>
      </c>
      <c r="J260" s="105" t="s">
        <v>19</v>
      </c>
      <c r="K260" s="100" t="s">
        <v>126</v>
      </c>
      <c r="L260" s="100" t="s">
        <v>126</v>
      </c>
      <c r="M260" s="100" t="s">
        <v>126</v>
      </c>
      <c r="N260" s="100"/>
      <c r="O260" s="100"/>
      <c r="P260" s="100"/>
    </row>
    <row r="261" spans="1:16" s="4" customFormat="1" ht="18.75" x14ac:dyDescent="0.25">
      <c r="A261" s="100"/>
      <c r="B261" s="100"/>
      <c r="C261" s="140"/>
      <c r="D261" s="117"/>
      <c r="E261" s="117"/>
      <c r="F261" s="103"/>
      <c r="G261" s="167" t="str">
        <f>C260</f>
        <v>20/4</v>
      </c>
      <c r="H261" s="120">
        <v>375</v>
      </c>
      <c r="I261" s="107"/>
      <c r="J261" s="108"/>
      <c r="K261" s="100"/>
      <c r="L261" s="100"/>
      <c r="M261" s="100"/>
      <c r="N261" s="100"/>
      <c r="O261" s="100"/>
      <c r="P261" s="100"/>
    </row>
    <row r="262" spans="1:16" s="4" customFormat="1" ht="18.75" x14ac:dyDescent="0.25">
      <c r="A262" s="100">
        <f>SUBTOTAL(103,$C$6:C262)</f>
        <v>129</v>
      </c>
      <c r="B262" s="100"/>
      <c r="C262" s="108" t="s">
        <v>194</v>
      </c>
      <c r="D262" s="141" t="s">
        <v>3</v>
      </c>
      <c r="E262" s="141"/>
      <c r="F262" s="110"/>
      <c r="G262" s="100"/>
      <c r="H262" s="122"/>
      <c r="I262" s="104">
        <f>ROUND(H261/1000,4)+I260</f>
        <v>49.417400000000008</v>
      </c>
      <c r="J262" s="105" t="s">
        <v>19</v>
      </c>
      <c r="K262" s="100" t="s">
        <v>126</v>
      </c>
      <c r="L262" s="100" t="s">
        <v>126</v>
      </c>
      <c r="M262" s="100" t="s">
        <v>126</v>
      </c>
      <c r="N262" s="100"/>
      <c r="O262" s="100"/>
      <c r="P262" s="100"/>
    </row>
    <row r="263" spans="1:16" s="4" customFormat="1" ht="18.75" x14ac:dyDescent="0.25">
      <c r="A263" s="100"/>
      <c r="B263" s="100"/>
      <c r="C263" s="140"/>
      <c r="D263" s="117"/>
      <c r="E263" s="117"/>
      <c r="F263" s="103"/>
      <c r="G263" s="167" t="str">
        <f>C262</f>
        <v>20/5</v>
      </c>
      <c r="H263" s="120">
        <v>355</v>
      </c>
      <c r="I263" s="107"/>
      <c r="J263" s="108"/>
      <c r="K263" s="100"/>
      <c r="L263" s="100"/>
      <c r="M263" s="100"/>
      <c r="N263" s="100"/>
      <c r="O263" s="100"/>
      <c r="P263" s="100"/>
    </row>
    <row r="264" spans="1:16" s="4" customFormat="1" ht="18.75" x14ac:dyDescent="0.25">
      <c r="A264" s="100">
        <f>SUBTOTAL(103,$C$6:C264)</f>
        <v>130</v>
      </c>
      <c r="B264" s="100"/>
      <c r="C264" s="108" t="s">
        <v>195</v>
      </c>
      <c r="D264" s="141" t="s">
        <v>4</v>
      </c>
      <c r="E264" s="141"/>
      <c r="F264" s="110"/>
      <c r="G264" s="100"/>
      <c r="H264" s="122"/>
      <c r="I264" s="104">
        <f>ROUND(H263/1000,4)+I262</f>
        <v>49.772400000000005</v>
      </c>
      <c r="J264" s="105" t="s">
        <v>19</v>
      </c>
      <c r="K264" s="100" t="s">
        <v>126</v>
      </c>
      <c r="L264" s="100" t="s">
        <v>126</v>
      </c>
      <c r="M264" s="100" t="s">
        <v>126</v>
      </c>
      <c r="N264" s="100"/>
      <c r="O264" s="100"/>
      <c r="P264" s="100"/>
    </row>
    <row r="265" spans="1:16" s="4" customFormat="1" ht="18.75" x14ac:dyDescent="0.25">
      <c r="A265" s="100"/>
      <c r="B265" s="100"/>
      <c r="C265" s="140"/>
      <c r="D265" s="117"/>
      <c r="E265" s="117"/>
      <c r="F265" s="103"/>
      <c r="G265" s="167" t="str">
        <f>C264</f>
        <v>20/6</v>
      </c>
      <c r="H265" s="120">
        <v>341.65199999999999</v>
      </c>
      <c r="I265" s="107"/>
      <c r="J265" s="108"/>
      <c r="K265" s="100"/>
      <c r="L265" s="100"/>
      <c r="M265" s="100"/>
      <c r="N265" s="100"/>
      <c r="O265" s="100"/>
      <c r="P265" s="100"/>
    </row>
    <row r="266" spans="1:16" s="4" customFormat="1" ht="18.75" x14ac:dyDescent="0.25">
      <c r="A266" s="100">
        <f>SUBTOTAL(103,$C$6:C266)</f>
        <v>131</v>
      </c>
      <c r="B266" s="101" t="s">
        <v>292</v>
      </c>
      <c r="C266" s="108" t="s">
        <v>23</v>
      </c>
      <c r="D266" s="141" t="s">
        <v>98</v>
      </c>
      <c r="E266" s="141"/>
      <c r="F266" s="103"/>
      <c r="G266" s="102"/>
      <c r="H266" s="122"/>
      <c r="I266" s="104">
        <f>ROUND(H265/1000,4)+I264</f>
        <v>50.114100000000008</v>
      </c>
      <c r="J266" s="105" t="s">
        <v>19</v>
      </c>
      <c r="K266" s="100" t="s">
        <v>126</v>
      </c>
      <c r="L266" s="100" t="s">
        <v>126</v>
      </c>
      <c r="M266" s="100" t="s">
        <v>126</v>
      </c>
      <c r="N266" s="100"/>
      <c r="O266" s="100"/>
      <c r="P266" s="100"/>
    </row>
    <row r="267" spans="1:16" s="4" customFormat="1" ht="18.75" x14ac:dyDescent="0.25">
      <c r="A267" s="100"/>
      <c r="B267" s="100"/>
      <c r="C267" s="140"/>
      <c r="D267" s="117"/>
      <c r="E267" s="117"/>
      <c r="F267" s="103"/>
      <c r="G267" s="167" t="str">
        <f>C266</f>
        <v>21/0</v>
      </c>
      <c r="H267" s="120">
        <v>326.34800000000001</v>
      </c>
      <c r="I267" s="107"/>
      <c r="J267" s="108"/>
      <c r="K267" s="100"/>
      <c r="L267" s="100"/>
      <c r="M267" s="100"/>
      <c r="N267" s="100"/>
      <c r="O267" s="100"/>
      <c r="P267" s="100"/>
    </row>
    <row r="268" spans="1:16" s="4" customFormat="1" ht="18.75" x14ac:dyDescent="0.25">
      <c r="A268" s="100">
        <f>SUBTOTAL(103,$C$6:C268)</f>
        <v>132</v>
      </c>
      <c r="B268" s="100"/>
      <c r="C268" s="108" t="s">
        <v>80</v>
      </c>
      <c r="D268" s="141" t="s">
        <v>3</v>
      </c>
      <c r="E268" s="141"/>
      <c r="F268" s="110"/>
      <c r="G268" s="100"/>
      <c r="H268" s="122"/>
      <c r="I268" s="104">
        <f>ROUND(H267/1000,4)+I266</f>
        <v>50.440400000000011</v>
      </c>
      <c r="J268" s="105" t="s">
        <v>19</v>
      </c>
      <c r="K268" s="100" t="s">
        <v>126</v>
      </c>
      <c r="L268" s="100" t="s">
        <v>126</v>
      </c>
      <c r="M268" s="100" t="s">
        <v>126</v>
      </c>
      <c r="N268" s="100"/>
      <c r="O268" s="100"/>
      <c r="P268" s="100"/>
    </row>
    <row r="269" spans="1:16" s="4" customFormat="1" ht="18.75" x14ac:dyDescent="0.25">
      <c r="A269" s="100"/>
      <c r="B269" s="100"/>
      <c r="C269" s="140"/>
      <c r="D269" s="117"/>
      <c r="E269" s="117"/>
      <c r="F269" s="103"/>
      <c r="G269" s="167" t="str">
        <f>C268</f>
        <v>21/1</v>
      </c>
      <c r="H269" s="120">
        <v>427</v>
      </c>
      <c r="I269" s="107"/>
      <c r="J269" s="108"/>
      <c r="K269" s="100"/>
      <c r="L269" s="100"/>
      <c r="M269" s="100"/>
      <c r="N269" s="100"/>
      <c r="O269" s="100"/>
      <c r="P269" s="100"/>
    </row>
    <row r="270" spans="1:16" s="4" customFormat="1" ht="18.75" x14ac:dyDescent="0.25">
      <c r="A270" s="100">
        <f>SUBTOTAL(103,$C$6:C270)</f>
        <v>133</v>
      </c>
      <c r="B270" s="100"/>
      <c r="C270" s="108" t="s">
        <v>81</v>
      </c>
      <c r="D270" s="141" t="s">
        <v>48</v>
      </c>
      <c r="E270" s="141"/>
      <c r="F270" s="110"/>
      <c r="G270" s="100"/>
      <c r="H270" s="122"/>
      <c r="I270" s="104">
        <f>ROUND(H269/1000,4)+I268</f>
        <v>50.867400000000011</v>
      </c>
      <c r="J270" s="105" t="s">
        <v>19</v>
      </c>
      <c r="K270" s="100" t="s">
        <v>126</v>
      </c>
      <c r="L270" s="100" t="s">
        <v>126</v>
      </c>
      <c r="M270" s="100" t="s">
        <v>126</v>
      </c>
      <c r="N270" s="100"/>
      <c r="O270" s="100"/>
      <c r="P270" s="100"/>
    </row>
    <row r="271" spans="1:16" s="4" customFormat="1" ht="18.75" x14ac:dyDescent="0.25">
      <c r="A271" s="100"/>
      <c r="B271" s="100"/>
      <c r="C271" s="140"/>
      <c r="D271" s="117"/>
      <c r="E271" s="117"/>
      <c r="F271" s="103"/>
      <c r="G271" s="167" t="str">
        <f>C270</f>
        <v>21/2</v>
      </c>
      <c r="H271" s="120">
        <v>410</v>
      </c>
      <c r="I271" s="107"/>
      <c r="J271" s="108"/>
      <c r="K271" s="100"/>
      <c r="L271" s="100"/>
      <c r="M271" s="100"/>
      <c r="N271" s="100"/>
      <c r="O271" s="100"/>
      <c r="P271" s="100"/>
    </row>
    <row r="272" spans="1:16" s="4" customFormat="1" ht="18.75" x14ac:dyDescent="0.25">
      <c r="A272" s="100">
        <f>SUBTOTAL(103,$C$6:C272)</f>
        <v>134</v>
      </c>
      <c r="B272" s="100"/>
      <c r="C272" s="108" t="s">
        <v>82</v>
      </c>
      <c r="D272" s="141" t="s">
        <v>48</v>
      </c>
      <c r="E272" s="141"/>
      <c r="F272" s="110"/>
      <c r="G272" s="100"/>
      <c r="H272" s="122"/>
      <c r="I272" s="104">
        <f>ROUND(H271/1000,4)+I270</f>
        <v>51.277400000000007</v>
      </c>
      <c r="J272" s="105" t="s">
        <v>19</v>
      </c>
      <c r="K272" s="100" t="s">
        <v>126</v>
      </c>
      <c r="L272" s="100" t="s">
        <v>126</v>
      </c>
      <c r="M272" s="100"/>
      <c r="N272" s="100"/>
      <c r="O272" s="100"/>
      <c r="P272" s="100"/>
    </row>
    <row r="273" spans="1:16" s="4" customFormat="1" ht="18.75" x14ac:dyDescent="0.25">
      <c r="A273" s="100"/>
      <c r="B273" s="100"/>
      <c r="C273" s="140"/>
      <c r="D273" s="117"/>
      <c r="E273" s="117"/>
      <c r="F273" s="103"/>
      <c r="G273" s="167" t="str">
        <f>C272</f>
        <v>21/3</v>
      </c>
      <c r="H273" s="120">
        <v>405</v>
      </c>
      <c r="I273" s="107"/>
      <c r="J273" s="108"/>
      <c r="K273" s="100"/>
      <c r="L273" s="100"/>
      <c r="M273" s="100"/>
      <c r="N273" s="100"/>
      <c r="O273" s="100"/>
      <c r="P273" s="100"/>
    </row>
    <row r="274" spans="1:16" s="4" customFormat="1" ht="18.75" x14ac:dyDescent="0.25">
      <c r="A274" s="100">
        <f>SUBTOTAL(103,$C$6:C274)</f>
        <v>135</v>
      </c>
      <c r="B274" s="100"/>
      <c r="C274" s="108" t="s">
        <v>83</v>
      </c>
      <c r="D274" s="141" t="s">
        <v>3</v>
      </c>
      <c r="E274" s="141"/>
      <c r="F274" s="110"/>
      <c r="G274" s="100"/>
      <c r="H274" s="122"/>
      <c r="I274" s="104">
        <f>ROUND(H273/1000,4)+I272</f>
        <v>51.682400000000008</v>
      </c>
      <c r="J274" s="105" t="s">
        <v>19</v>
      </c>
      <c r="K274" s="100" t="s">
        <v>126</v>
      </c>
      <c r="L274" s="100" t="s">
        <v>126</v>
      </c>
      <c r="M274" s="100"/>
      <c r="N274" s="100"/>
      <c r="O274" s="100"/>
      <c r="P274" s="100"/>
    </row>
    <row r="275" spans="1:16" s="4" customFormat="1" ht="18.75" x14ac:dyDescent="0.25">
      <c r="A275" s="100"/>
      <c r="B275" s="100"/>
      <c r="C275" s="140"/>
      <c r="D275" s="117"/>
      <c r="E275" s="117"/>
      <c r="F275" s="103"/>
      <c r="G275" s="167" t="str">
        <f>C274</f>
        <v>21/4</v>
      </c>
      <c r="H275" s="120">
        <v>300</v>
      </c>
      <c r="I275" s="107"/>
      <c r="J275" s="108"/>
      <c r="K275" s="100"/>
      <c r="L275" s="100"/>
      <c r="M275" s="100"/>
      <c r="N275" s="100"/>
      <c r="O275" s="100"/>
      <c r="P275" s="100"/>
    </row>
    <row r="276" spans="1:16" s="4" customFormat="1" ht="18.75" x14ac:dyDescent="0.25">
      <c r="A276" s="100">
        <f>SUBTOTAL(103,$C$6:C276)</f>
        <v>136</v>
      </c>
      <c r="B276" s="100"/>
      <c r="C276" s="108" t="s">
        <v>196</v>
      </c>
      <c r="D276" s="141" t="s">
        <v>3</v>
      </c>
      <c r="E276" s="141"/>
      <c r="F276" s="110"/>
      <c r="G276" s="100"/>
      <c r="H276" s="122"/>
      <c r="I276" s="104">
        <f>ROUND(H275/1000,4)+I274</f>
        <v>51.982400000000005</v>
      </c>
      <c r="J276" s="105" t="s">
        <v>19</v>
      </c>
      <c r="K276" s="100" t="s">
        <v>126</v>
      </c>
      <c r="L276" s="100" t="s">
        <v>126</v>
      </c>
      <c r="M276" s="100" t="s">
        <v>126</v>
      </c>
      <c r="N276" s="100"/>
      <c r="O276" s="100"/>
      <c r="P276" s="100"/>
    </row>
    <row r="277" spans="1:16" s="4" customFormat="1" ht="18.75" x14ac:dyDescent="0.25">
      <c r="A277" s="100"/>
      <c r="B277" s="100"/>
      <c r="C277" s="140"/>
      <c r="D277" s="117"/>
      <c r="E277" s="117"/>
      <c r="F277" s="103"/>
      <c r="G277" s="167" t="str">
        <f>C276</f>
        <v>21/5</v>
      </c>
      <c r="H277" s="120">
        <v>415.18700000000001</v>
      </c>
      <c r="I277" s="107"/>
      <c r="J277" s="108"/>
      <c r="K277" s="100"/>
      <c r="L277" s="100"/>
      <c r="M277" s="100"/>
      <c r="N277" s="100"/>
      <c r="O277" s="100"/>
      <c r="P277" s="100"/>
    </row>
    <row r="278" spans="1:16" s="4" customFormat="1" ht="18.75" x14ac:dyDescent="0.25">
      <c r="A278" s="100">
        <f>SUBTOTAL(103,$C$6:C278)</f>
        <v>137</v>
      </c>
      <c r="B278" s="101" t="s">
        <v>293</v>
      </c>
      <c r="C278" s="108" t="s">
        <v>24</v>
      </c>
      <c r="D278" s="141" t="s">
        <v>197</v>
      </c>
      <c r="E278" s="141"/>
      <c r="F278" s="103"/>
      <c r="G278" s="102"/>
      <c r="H278" s="122"/>
      <c r="I278" s="104">
        <f>ROUND(H277/1000,4)+I276</f>
        <v>52.397600000000004</v>
      </c>
      <c r="J278" s="115" t="s">
        <v>19</v>
      </c>
      <c r="K278" s="100" t="s">
        <v>126</v>
      </c>
      <c r="L278" s="100" t="s">
        <v>126</v>
      </c>
      <c r="M278" s="100" t="s">
        <v>126</v>
      </c>
      <c r="N278" s="100"/>
      <c r="O278" s="100" t="s">
        <v>445</v>
      </c>
      <c r="P278" s="100"/>
    </row>
    <row r="279" spans="1:16" s="4" customFormat="1" ht="18.75" x14ac:dyDescent="0.25">
      <c r="A279" s="100"/>
      <c r="B279" s="100"/>
      <c r="C279" s="140"/>
      <c r="D279" s="117"/>
      <c r="E279" s="117"/>
      <c r="F279" s="103"/>
      <c r="G279" s="167" t="str">
        <f>C278</f>
        <v>22/0</v>
      </c>
      <c r="H279" s="120">
        <v>259.048</v>
      </c>
      <c r="I279" s="107"/>
      <c r="J279" s="108"/>
      <c r="K279" s="100"/>
      <c r="L279" s="100"/>
      <c r="M279" s="100"/>
      <c r="N279" s="100"/>
      <c r="O279" s="100"/>
      <c r="P279" s="100" t="s">
        <v>451</v>
      </c>
    </row>
    <row r="280" spans="1:16" s="4" customFormat="1" ht="18.75" x14ac:dyDescent="0.25">
      <c r="A280" s="100">
        <f>SUBTOTAL(103,$C$6:C280)</f>
        <v>138</v>
      </c>
      <c r="B280" s="101" t="s">
        <v>294</v>
      </c>
      <c r="C280" s="108" t="s">
        <v>25</v>
      </c>
      <c r="D280" s="141" t="s">
        <v>110</v>
      </c>
      <c r="E280" s="141"/>
      <c r="F280" s="103"/>
      <c r="G280" s="102"/>
      <c r="H280" s="122"/>
      <c r="I280" s="104">
        <f>ROUND(H279/1000,4)+I278</f>
        <v>52.656600000000005</v>
      </c>
      <c r="J280" s="115" t="s">
        <v>19</v>
      </c>
      <c r="K280" s="100" t="s">
        <v>126</v>
      </c>
      <c r="L280" s="100" t="s">
        <v>126</v>
      </c>
      <c r="M280" s="100" t="s">
        <v>126</v>
      </c>
      <c r="N280" s="100"/>
      <c r="O280" s="100"/>
      <c r="P280" s="100"/>
    </row>
    <row r="281" spans="1:16" s="4" customFormat="1" ht="18.75" x14ac:dyDescent="0.25">
      <c r="A281" s="100"/>
      <c r="B281" s="100"/>
      <c r="C281" s="140"/>
      <c r="D281" s="117"/>
      <c r="E281" s="117"/>
      <c r="F281" s="103"/>
      <c r="G281" s="167" t="str">
        <f>C280</f>
        <v>23/0</v>
      </c>
      <c r="H281" s="120">
        <v>440.45499999999998</v>
      </c>
      <c r="I281" s="107"/>
      <c r="J281" s="108"/>
      <c r="K281" s="100"/>
      <c r="L281" s="100"/>
      <c r="M281" s="100"/>
      <c r="N281" s="100"/>
      <c r="O281" s="100"/>
      <c r="P281" s="100"/>
    </row>
    <row r="282" spans="1:16" s="4" customFormat="1" ht="18.75" x14ac:dyDescent="0.25">
      <c r="A282" s="100">
        <f>SUBTOTAL(103,$C$6:C282)</f>
        <v>139</v>
      </c>
      <c r="B282" s="101" t="s">
        <v>394</v>
      </c>
      <c r="C282" s="108" t="s">
        <v>395</v>
      </c>
      <c r="D282" s="141" t="s">
        <v>108</v>
      </c>
      <c r="E282" s="141"/>
      <c r="F282" s="110"/>
      <c r="G282" s="100"/>
      <c r="H282" s="122"/>
      <c r="I282" s="104">
        <f>ROUND(H281/1000,4)+I280</f>
        <v>53.097100000000005</v>
      </c>
      <c r="J282" s="105" t="s">
        <v>19</v>
      </c>
      <c r="K282" s="100" t="s">
        <v>126</v>
      </c>
      <c r="L282" s="100" t="s">
        <v>126</v>
      </c>
      <c r="M282" s="100"/>
      <c r="N282" s="100"/>
      <c r="O282" s="100"/>
      <c r="P282" s="100"/>
    </row>
    <row r="283" spans="1:16" s="4" customFormat="1" ht="18.75" x14ac:dyDescent="0.25">
      <c r="A283" s="100"/>
      <c r="B283" s="100"/>
      <c r="C283" s="140"/>
      <c r="D283" s="117"/>
      <c r="E283" s="117"/>
      <c r="F283" s="103"/>
      <c r="G283" s="167" t="str">
        <f>C282</f>
        <v>23A/0</v>
      </c>
      <c r="H283" s="120">
        <v>496.685</v>
      </c>
      <c r="I283" s="107"/>
      <c r="J283" s="108"/>
      <c r="K283" s="100"/>
      <c r="L283" s="100"/>
      <c r="M283" s="100"/>
      <c r="N283" s="100"/>
      <c r="O283" s="100"/>
      <c r="P283" s="100"/>
    </row>
    <row r="284" spans="1:16" s="4" customFormat="1" ht="18.75" x14ac:dyDescent="0.25">
      <c r="A284" s="100">
        <f>SUBTOTAL(103,$C$6:C284)</f>
        <v>140</v>
      </c>
      <c r="B284" s="101" t="s">
        <v>295</v>
      </c>
      <c r="C284" s="108" t="s">
        <v>26</v>
      </c>
      <c r="D284" s="141" t="s">
        <v>87</v>
      </c>
      <c r="E284" s="141"/>
      <c r="F284" s="103"/>
      <c r="G284" s="100"/>
      <c r="H284" s="122"/>
      <c r="I284" s="104">
        <f>ROUND(H283/1000,4)+I282</f>
        <v>53.593800000000002</v>
      </c>
      <c r="J284" s="115" t="s">
        <v>19</v>
      </c>
      <c r="K284" s="100" t="s">
        <v>126</v>
      </c>
      <c r="L284" s="100" t="s">
        <v>126</v>
      </c>
      <c r="M284" s="100"/>
      <c r="N284" s="100"/>
      <c r="O284" s="100"/>
      <c r="P284" s="100"/>
    </row>
    <row r="285" spans="1:16" s="4" customFormat="1" ht="18.75" x14ac:dyDescent="0.25">
      <c r="A285" s="100"/>
      <c r="B285" s="100"/>
      <c r="C285" s="140"/>
      <c r="D285" s="117"/>
      <c r="E285" s="117"/>
      <c r="F285" s="103"/>
      <c r="G285" s="167" t="str">
        <f>C284</f>
        <v>24/0</v>
      </c>
      <c r="H285" s="120">
        <v>244.029</v>
      </c>
      <c r="I285" s="107"/>
      <c r="J285" s="108"/>
      <c r="K285" s="100"/>
      <c r="L285" s="100"/>
      <c r="M285" s="100"/>
      <c r="N285" s="100"/>
      <c r="O285" s="100"/>
      <c r="P285" s="100" t="s">
        <v>452</v>
      </c>
    </row>
    <row r="286" spans="1:16" s="4" customFormat="1" ht="18.75" x14ac:dyDescent="0.25">
      <c r="A286" s="100">
        <f>SUBTOTAL(103,$C$6:C286)</f>
        <v>141</v>
      </c>
      <c r="B286" s="101" t="s">
        <v>296</v>
      </c>
      <c r="C286" s="108" t="s">
        <v>27</v>
      </c>
      <c r="D286" s="141" t="s">
        <v>87</v>
      </c>
      <c r="E286" s="141"/>
      <c r="F286" s="103"/>
      <c r="G286" s="102"/>
      <c r="H286" s="122"/>
      <c r="I286" s="104">
        <f>ROUND(H285/1000,4)+I284</f>
        <v>53.837800000000001</v>
      </c>
      <c r="J286" s="115" t="s">
        <v>19</v>
      </c>
      <c r="K286" s="100" t="s">
        <v>126</v>
      </c>
      <c r="L286" s="100" t="s">
        <v>126</v>
      </c>
      <c r="M286" s="100"/>
      <c r="N286" s="100"/>
      <c r="O286" s="100"/>
      <c r="P286" s="100"/>
    </row>
    <row r="287" spans="1:16" s="4" customFormat="1" ht="18.75" x14ac:dyDescent="0.25">
      <c r="A287" s="100"/>
      <c r="B287" s="100"/>
      <c r="C287" s="140"/>
      <c r="D287" s="117"/>
      <c r="E287" s="117"/>
      <c r="F287" s="103"/>
      <c r="G287" s="167" t="str">
        <f>C286</f>
        <v>25/0</v>
      </c>
      <c r="H287" s="120">
        <v>237.428</v>
      </c>
      <c r="I287" s="107"/>
      <c r="J287" s="108"/>
      <c r="K287" s="100"/>
      <c r="L287" s="100"/>
      <c r="M287" s="100"/>
      <c r="N287" s="100"/>
      <c r="O287" s="100"/>
      <c r="P287" s="100"/>
    </row>
    <row r="288" spans="1:16" s="4" customFormat="1" ht="18.75" x14ac:dyDescent="0.25">
      <c r="A288" s="100">
        <f>SUBTOTAL(103,$C$6:C288)</f>
        <v>142</v>
      </c>
      <c r="B288" s="101" t="s">
        <v>297</v>
      </c>
      <c r="C288" s="108" t="s">
        <v>28</v>
      </c>
      <c r="D288" s="141" t="s">
        <v>198</v>
      </c>
      <c r="E288" s="141"/>
      <c r="F288" s="103"/>
      <c r="G288" s="102"/>
      <c r="H288" s="122"/>
      <c r="I288" s="104">
        <f>ROUND(H287/1000,4)+I286</f>
        <v>54.075200000000002</v>
      </c>
      <c r="J288" s="115" t="s">
        <v>19</v>
      </c>
      <c r="K288" s="100" t="s">
        <v>126</v>
      </c>
      <c r="L288" s="100" t="s">
        <v>126</v>
      </c>
      <c r="M288" s="100" t="s">
        <v>126</v>
      </c>
      <c r="N288" s="100"/>
      <c r="O288" s="100"/>
      <c r="P288" s="100"/>
    </row>
    <row r="289" spans="1:16" s="4" customFormat="1" ht="18.75" x14ac:dyDescent="0.25">
      <c r="A289" s="100"/>
      <c r="B289" s="100"/>
      <c r="C289" s="140"/>
      <c r="D289" s="117"/>
      <c r="E289" s="117"/>
      <c r="F289" s="103"/>
      <c r="G289" s="167" t="str">
        <f>C288</f>
        <v>26/0</v>
      </c>
      <c r="H289" s="120">
        <v>203.47900000000001</v>
      </c>
      <c r="I289" s="107"/>
      <c r="J289" s="108"/>
      <c r="K289" s="100"/>
      <c r="L289" s="100"/>
      <c r="M289" s="100"/>
      <c r="N289" s="100"/>
      <c r="O289" s="100"/>
      <c r="P289" s="100" t="s">
        <v>453</v>
      </c>
    </row>
    <row r="290" spans="1:16" s="4" customFormat="1" ht="18.75" x14ac:dyDescent="0.25">
      <c r="A290" s="100">
        <f>SUBTOTAL(103,$C$6:C290)</f>
        <v>143</v>
      </c>
      <c r="B290" s="101" t="s">
        <v>298</v>
      </c>
      <c r="C290" s="108" t="s">
        <v>29</v>
      </c>
      <c r="D290" s="141" t="s">
        <v>198</v>
      </c>
      <c r="E290" s="141"/>
      <c r="F290" s="103"/>
      <c r="G290" s="102"/>
      <c r="H290" s="122"/>
      <c r="I290" s="104">
        <f>ROUND(H289/1000,4)+I288</f>
        <v>54.278700000000001</v>
      </c>
      <c r="J290" s="115" t="s">
        <v>19</v>
      </c>
      <c r="K290" s="100" t="s">
        <v>126</v>
      </c>
      <c r="L290" s="100" t="s">
        <v>126</v>
      </c>
      <c r="M290" s="100"/>
      <c r="N290" s="100"/>
      <c r="O290" s="100" t="s">
        <v>445</v>
      </c>
      <c r="P290" s="100"/>
    </row>
    <row r="291" spans="1:16" s="4" customFormat="1" ht="18.75" x14ac:dyDescent="0.25">
      <c r="A291" s="100"/>
      <c r="B291" s="100"/>
      <c r="C291" s="140"/>
      <c r="D291" s="117"/>
      <c r="E291" s="117"/>
      <c r="F291" s="103"/>
      <c r="G291" s="167" t="str">
        <f>C290</f>
        <v>27/0</v>
      </c>
      <c r="H291" s="120">
        <v>453.68799999999999</v>
      </c>
      <c r="I291" s="107"/>
      <c r="J291" s="108"/>
      <c r="K291" s="100"/>
      <c r="L291" s="100"/>
      <c r="M291" s="100"/>
      <c r="N291" s="100"/>
      <c r="O291" s="100"/>
      <c r="P291" s="100"/>
    </row>
    <row r="292" spans="1:16" s="4" customFormat="1" ht="18.75" x14ac:dyDescent="0.25">
      <c r="A292" s="100">
        <f>SUBTOTAL(103,$C$6:C292)</f>
        <v>144</v>
      </c>
      <c r="B292" s="100"/>
      <c r="C292" s="108" t="s">
        <v>30</v>
      </c>
      <c r="D292" s="141" t="s">
        <v>18</v>
      </c>
      <c r="E292" s="141"/>
      <c r="F292" s="110"/>
      <c r="G292" s="100"/>
      <c r="H292" s="122"/>
      <c r="I292" s="104">
        <f>ROUND(H291/1000,4)+I290</f>
        <v>54.732399999999998</v>
      </c>
      <c r="J292" s="105" t="s">
        <v>19</v>
      </c>
      <c r="K292" s="100" t="s">
        <v>126</v>
      </c>
      <c r="L292" s="100" t="s">
        <v>126</v>
      </c>
      <c r="M292" s="100"/>
      <c r="N292" s="100"/>
      <c r="O292" s="100"/>
      <c r="P292" s="100"/>
    </row>
    <row r="293" spans="1:16" s="4" customFormat="1" ht="18.75" x14ac:dyDescent="0.25">
      <c r="A293" s="100"/>
      <c r="B293" s="100"/>
      <c r="C293" s="140"/>
      <c r="D293" s="117"/>
      <c r="E293" s="117"/>
      <c r="F293" s="103"/>
      <c r="G293" s="167" t="str">
        <f>C292</f>
        <v>27/1</v>
      </c>
      <c r="H293" s="120">
        <v>345</v>
      </c>
      <c r="I293" s="107"/>
      <c r="J293" s="108"/>
      <c r="K293" s="100"/>
      <c r="L293" s="100"/>
      <c r="M293" s="100"/>
      <c r="N293" s="100"/>
      <c r="O293" s="100"/>
      <c r="P293" s="100"/>
    </row>
    <row r="294" spans="1:16" s="4" customFormat="1" ht="18.75" x14ac:dyDescent="0.25">
      <c r="A294" s="100">
        <f>SUBTOTAL(103,$C$6:C294)</f>
        <v>145</v>
      </c>
      <c r="B294" s="113"/>
      <c r="C294" s="108" t="s">
        <v>31</v>
      </c>
      <c r="D294" s="141" t="s">
        <v>58</v>
      </c>
      <c r="E294" s="141"/>
      <c r="F294" s="110"/>
      <c r="G294" s="100"/>
      <c r="H294" s="122"/>
      <c r="I294" s="104">
        <f>ROUND(H293/1000,4)+I292</f>
        <v>55.077399999999997</v>
      </c>
      <c r="J294" s="105" t="s">
        <v>19</v>
      </c>
      <c r="K294" s="100" t="s">
        <v>126</v>
      </c>
      <c r="L294" s="100" t="s">
        <v>126</v>
      </c>
      <c r="M294" s="100"/>
      <c r="N294" s="100"/>
      <c r="O294" s="100"/>
      <c r="P294" s="100"/>
    </row>
    <row r="295" spans="1:16" s="4" customFormat="1" ht="18.75" x14ac:dyDescent="0.25">
      <c r="A295" s="100"/>
      <c r="B295" s="100"/>
      <c r="C295" s="140"/>
      <c r="D295" s="117"/>
      <c r="E295" s="117"/>
      <c r="F295" s="103"/>
      <c r="G295" s="167" t="str">
        <f>C294</f>
        <v>27/2</v>
      </c>
      <c r="H295" s="120">
        <v>360</v>
      </c>
      <c r="I295" s="107"/>
      <c r="J295" s="108"/>
      <c r="K295" s="100"/>
      <c r="L295" s="100"/>
      <c r="M295" s="100"/>
      <c r="N295" s="100"/>
      <c r="O295" s="100"/>
      <c r="P295" s="100"/>
    </row>
    <row r="296" spans="1:16" s="4" customFormat="1" ht="18.75" x14ac:dyDescent="0.25">
      <c r="A296" s="100">
        <f>SUBTOTAL(103,$C$6:C296)</f>
        <v>146</v>
      </c>
      <c r="B296" s="100"/>
      <c r="C296" s="108" t="s">
        <v>57</v>
      </c>
      <c r="D296" s="141" t="s">
        <v>71</v>
      </c>
      <c r="E296" s="141"/>
      <c r="F296" s="110"/>
      <c r="G296" s="100"/>
      <c r="H296" s="122"/>
      <c r="I296" s="104">
        <f>ROUND(H295/1000,4)+I294</f>
        <v>55.437399999999997</v>
      </c>
      <c r="J296" s="105" t="s">
        <v>19</v>
      </c>
      <c r="K296" s="100" t="s">
        <v>126</v>
      </c>
      <c r="L296" s="100" t="s">
        <v>126</v>
      </c>
      <c r="M296" s="100"/>
      <c r="N296" s="100"/>
      <c r="O296" s="100"/>
      <c r="P296" s="100"/>
    </row>
    <row r="297" spans="1:16" s="4" customFormat="1" ht="18.75" x14ac:dyDescent="0.25">
      <c r="A297" s="100"/>
      <c r="B297" s="100"/>
      <c r="C297" s="140"/>
      <c r="D297" s="117"/>
      <c r="E297" s="117"/>
      <c r="F297" s="103"/>
      <c r="G297" s="167" t="str">
        <f>C296</f>
        <v>27/3</v>
      </c>
      <c r="H297" s="120">
        <v>410</v>
      </c>
      <c r="I297" s="107"/>
      <c r="J297" s="108"/>
      <c r="K297" s="100"/>
      <c r="L297" s="100"/>
      <c r="M297" s="100"/>
      <c r="N297" s="100"/>
      <c r="O297" s="100"/>
      <c r="P297" s="100"/>
    </row>
    <row r="298" spans="1:16" s="4" customFormat="1" ht="18.75" x14ac:dyDescent="0.25">
      <c r="A298" s="100">
        <f>SUBTOTAL(103,$C$6:C298)</f>
        <v>147</v>
      </c>
      <c r="B298" s="100"/>
      <c r="C298" s="108" t="s">
        <v>59</v>
      </c>
      <c r="D298" s="141" t="s">
        <v>71</v>
      </c>
      <c r="E298" s="141"/>
      <c r="F298" s="110"/>
      <c r="G298" s="100"/>
      <c r="H298" s="122"/>
      <c r="I298" s="104">
        <f>ROUND(H297/1000,4)+I296</f>
        <v>55.847399999999993</v>
      </c>
      <c r="J298" s="105" t="s">
        <v>19</v>
      </c>
      <c r="K298" s="100" t="s">
        <v>126</v>
      </c>
      <c r="L298" s="100" t="s">
        <v>126</v>
      </c>
      <c r="M298" s="100" t="s">
        <v>126</v>
      </c>
      <c r="N298" s="100"/>
      <c r="O298" s="100"/>
      <c r="P298" s="100"/>
    </row>
    <row r="299" spans="1:16" s="4" customFormat="1" ht="18.75" x14ac:dyDescent="0.25">
      <c r="A299" s="100"/>
      <c r="B299" s="100"/>
      <c r="C299" s="140"/>
      <c r="D299" s="117"/>
      <c r="E299" s="117"/>
      <c r="F299" s="103"/>
      <c r="G299" s="167" t="str">
        <f>C298</f>
        <v>27/4</v>
      </c>
      <c r="H299" s="120">
        <v>350</v>
      </c>
      <c r="I299" s="107"/>
      <c r="J299" s="108"/>
      <c r="K299" s="100"/>
      <c r="L299" s="100"/>
      <c r="M299" s="100"/>
      <c r="N299" s="100"/>
      <c r="O299" s="100"/>
      <c r="P299" s="100"/>
    </row>
    <row r="300" spans="1:16" s="4" customFormat="1" ht="18.75" x14ac:dyDescent="0.25">
      <c r="A300" s="100">
        <f>SUBTOTAL(103,$C$6:C300)</f>
        <v>148</v>
      </c>
      <c r="B300" s="100"/>
      <c r="C300" s="108" t="s">
        <v>60</v>
      </c>
      <c r="D300" s="141" t="s">
        <v>58</v>
      </c>
      <c r="E300" s="141"/>
      <c r="F300" s="110"/>
      <c r="G300" s="100"/>
      <c r="H300" s="122"/>
      <c r="I300" s="104">
        <f>ROUND(H299/1000,4)+I298</f>
        <v>56.197399999999995</v>
      </c>
      <c r="J300" s="105" t="s">
        <v>19</v>
      </c>
      <c r="K300" s="100" t="s">
        <v>126</v>
      </c>
      <c r="L300" s="100" t="s">
        <v>126</v>
      </c>
      <c r="M300" s="100" t="s">
        <v>126</v>
      </c>
      <c r="N300" s="100"/>
      <c r="O300" s="100"/>
      <c r="P300" s="100"/>
    </row>
    <row r="301" spans="1:16" s="4" customFormat="1" ht="18.75" x14ac:dyDescent="0.25">
      <c r="A301" s="100"/>
      <c r="B301" s="100"/>
      <c r="C301" s="140"/>
      <c r="D301" s="117"/>
      <c r="E301" s="117"/>
      <c r="F301" s="103"/>
      <c r="G301" s="167" t="str">
        <f>C300</f>
        <v>27/5</v>
      </c>
      <c r="H301" s="120">
        <v>355</v>
      </c>
      <c r="I301" s="107"/>
      <c r="J301" s="108"/>
      <c r="K301" s="100"/>
      <c r="L301" s="100"/>
      <c r="M301" s="100"/>
      <c r="N301" s="100"/>
      <c r="O301" s="100"/>
      <c r="P301" s="100"/>
    </row>
    <row r="302" spans="1:16" s="4" customFormat="1" ht="18.75" x14ac:dyDescent="0.25">
      <c r="A302" s="100">
        <f>SUBTOTAL(103,$C$6:C302)</f>
        <v>149</v>
      </c>
      <c r="B302" s="100"/>
      <c r="C302" s="108" t="s">
        <v>63</v>
      </c>
      <c r="D302" s="141" t="s">
        <v>4</v>
      </c>
      <c r="E302" s="141"/>
      <c r="F302" s="110"/>
      <c r="G302" s="100"/>
      <c r="H302" s="122"/>
      <c r="I302" s="104">
        <f>ROUND(H301/1000,4)+I300</f>
        <v>56.552399999999992</v>
      </c>
      <c r="J302" s="105" t="s">
        <v>19</v>
      </c>
      <c r="K302" s="100" t="s">
        <v>126</v>
      </c>
      <c r="L302" s="100" t="s">
        <v>126</v>
      </c>
      <c r="M302" s="100"/>
      <c r="N302" s="100"/>
      <c r="O302" s="100"/>
      <c r="P302" s="100"/>
    </row>
    <row r="303" spans="1:16" s="4" customFormat="1" ht="18.75" x14ac:dyDescent="0.25">
      <c r="A303" s="100"/>
      <c r="B303" s="100"/>
      <c r="C303" s="140"/>
      <c r="D303" s="117"/>
      <c r="E303" s="117"/>
      <c r="F303" s="103"/>
      <c r="G303" s="167" t="str">
        <f>C302</f>
        <v>27/6</v>
      </c>
      <c r="H303" s="120">
        <v>274.58699999999999</v>
      </c>
      <c r="I303" s="107"/>
      <c r="J303" s="108"/>
      <c r="K303" s="100"/>
      <c r="L303" s="100"/>
      <c r="M303" s="100"/>
      <c r="N303" s="100"/>
      <c r="O303" s="100"/>
      <c r="P303" s="100"/>
    </row>
    <row r="304" spans="1:16" s="4" customFormat="1" ht="18.75" x14ac:dyDescent="0.25">
      <c r="A304" s="100">
        <f>SUBTOTAL(103,$C$6:C304)</f>
        <v>150</v>
      </c>
      <c r="B304" s="101" t="s">
        <v>299</v>
      </c>
      <c r="C304" s="108" t="s">
        <v>32</v>
      </c>
      <c r="D304" s="141" t="s">
        <v>121</v>
      </c>
      <c r="E304" s="141"/>
      <c r="F304" s="110"/>
      <c r="G304" s="100"/>
      <c r="H304" s="121"/>
      <c r="I304" s="104">
        <f>ROUND(H303/1000,4)+I302</f>
        <v>56.826999999999991</v>
      </c>
      <c r="J304" s="115" t="s">
        <v>19</v>
      </c>
      <c r="K304" s="100" t="s">
        <v>126</v>
      </c>
      <c r="L304" s="100" t="s">
        <v>126</v>
      </c>
      <c r="M304" s="100" t="s">
        <v>126</v>
      </c>
      <c r="N304" s="100"/>
      <c r="O304" s="100"/>
      <c r="P304" s="100"/>
    </row>
    <row r="305" spans="1:16" s="4" customFormat="1" ht="18.75" x14ac:dyDescent="0.25">
      <c r="A305" s="100"/>
      <c r="B305" s="100"/>
      <c r="C305" s="140"/>
      <c r="D305" s="117"/>
      <c r="E305" s="117"/>
      <c r="F305" s="103"/>
      <c r="G305" s="167" t="str">
        <f>C304</f>
        <v>28/0</v>
      </c>
      <c r="H305" s="120">
        <v>211.209</v>
      </c>
      <c r="I305" s="107"/>
      <c r="J305" s="108"/>
      <c r="K305" s="100"/>
      <c r="L305" s="100"/>
      <c r="M305" s="100"/>
      <c r="N305" s="100"/>
      <c r="O305" s="100"/>
      <c r="P305" s="100" t="s">
        <v>446</v>
      </c>
    </row>
    <row r="306" spans="1:16" s="4" customFormat="1" ht="18.75" x14ac:dyDescent="0.25">
      <c r="A306" s="100">
        <f>SUBTOTAL(103,$C$6:C306)</f>
        <v>151</v>
      </c>
      <c r="B306" s="101" t="s">
        <v>300</v>
      </c>
      <c r="C306" s="108" t="s">
        <v>33</v>
      </c>
      <c r="D306" s="141" t="s">
        <v>86</v>
      </c>
      <c r="E306" s="141"/>
      <c r="F306" s="103"/>
      <c r="G306" s="102"/>
      <c r="H306" s="122"/>
      <c r="I306" s="104">
        <f>ROUND(H305/1000,4)+I304</f>
        <v>57.038199999999989</v>
      </c>
      <c r="J306" s="115" t="s">
        <v>19</v>
      </c>
      <c r="K306" s="100" t="s">
        <v>126</v>
      </c>
      <c r="L306" s="100" t="s">
        <v>126</v>
      </c>
      <c r="M306" s="100" t="s">
        <v>126</v>
      </c>
      <c r="N306" s="100"/>
      <c r="O306" s="100" t="s">
        <v>445</v>
      </c>
      <c r="P306" s="100"/>
    </row>
    <row r="307" spans="1:16" s="4" customFormat="1" ht="18.75" x14ac:dyDescent="0.25">
      <c r="A307" s="100"/>
      <c r="B307" s="100"/>
      <c r="C307" s="140"/>
      <c r="D307" s="117"/>
      <c r="E307" s="117"/>
      <c r="F307" s="103"/>
      <c r="G307" s="167" t="str">
        <f>C306</f>
        <v>29/0</v>
      </c>
      <c r="H307" s="120">
        <v>384.20400000000001</v>
      </c>
      <c r="I307" s="107"/>
      <c r="J307" s="108"/>
      <c r="K307" s="100"/>
      <c r="L307" s="100"/>
      <c r="M307" s="100"/>
      <c r="N307" s="100"/>
      <c r="O307" s="100"/>
      <c r="P307" s="100"/>
    </row>
    <row r="308" spans="1:16" s="4" customFormat="1" ht="18.75" x14ac:dyDescent="0.25">
      <c r="A308" s="100">
        <f>SUBTOTAL(103,$C$6:C308)</f>
        <v>152</v>
      </c>
      <c r="B308" s="100"/>
      <c r="C308" s="108" t="s">
        <v>199</v>
      </c>
      <c r="D308" s="141" t="s">
        <v>48</v>
      </c>
      <c r="E308" s="141"/>
      <c r="F308" s="110"/>
      <c r="G308" s="100"/>
      <c r="H308" s="122"/>
      <c r="I308" s="104">
        <f>ROUND(H307/1000,4)+I306</f>
        <v>57.422399999999989</v>
      </c>
      <c r="J308" s="105" t="s">
        <v>19</v>
      </c>
      <c r="K308" s="100" t="s">
        <v>126</v>
      </c>
      <c r="L308" s="100" t="s">
        <v>126</v>
      </c>
      <c r="M308" s="100" t="s">
        <v>126</v>
      </c>
      <c r="N308" s="100"/>
      <c r="O308" s="100"/>
      <c r="P308" s="100"/>
    </row>
    <row r="309" spans="1:16" s="4" customFormat="1" ht="18.75" x14ac:dyDescent="0.25">
      <c r="A309" s="100"/>
      <c r="B309" s="100"/>
      <c r="C309" s="140"/>
      <c r="D309" s="117"/>
      <c r="E309" s="117"/>
      <c r="F309" s="103"/>
      <c r="G309" s="167" t="str">
        <f>C308</f>
        <v>29/1</v>
      </c>
      <c r="H309" s="120">
        <v>430</v>
      </c>
      <c r="I309" s="107"/>
      <c r="J309" s="108"/>
      <c r="K309" s="100"/>
      <c r="L309" s="100"/>
      <c r="M309" s="100"/>
      <c r="N309" s="100"/>
      <c r="O309" s="100"/>
      <c r="P309" s="100"/>
    </row>
    <row r="310" spans="1:16" s="4" customFormat="1" ht="18.75" x14ac:dyDescent="0.25">
      <c r="A310" s="100">
        <f>SUBTOTAL(103,$C$6:C310)</f>
        <v>153</v>
      </c>
      <c r="B310" s="100"/>
      <c r="C310" s="108" t="s">
        <v>200</v>
      </c>
      <c r="D310" s="141" t="s">
        <v>3</v>
      </c>
      <c r="E310" s="141"/>
      <c r="F310" s="110"/>
      <c r="G310" s="100"/>
      <c r="H310" s="122"/>
      <c r="I310" s="104">
        <f>ROUND(H309/1000,4)+I308</f>
        <v>57.852399999999989</v>
      </c>
      <c r="J310" s="105" t="s">
        <v>19</v>
      </c>
      <c r="K310" s="100" t="s">
        <v>126</v>
      </c>
      <c r="L310" s="100" t="s">
        <v>126</v>
      </c>
      <c r="M310" s="100"/>
      <c r="N310" s="100"/>
      <c r="O310" s="100"/>
      <c r="P310" s="100"/>
    </row>
    <row r="311" spans="1:16" s="4" customFormat="1" ht="18.75" x14ac:dyDescent="0.25">
      <c r="A311" s="100"/>
      <c r="B311" s="100"/>
      <c r="C311" s="140"/>
      <c r="D311" s="117"/>
      <c r="E311" s="117"/>
      <c r="F311" s="103"/>
      <c r="G311" s="167" t="str">
        <f>C310</f>
        <v>29/2</v>
      </c>
      <c r="H311" s="120">
        <v>370</v>
      </c>
      <c r="I311" s="107"/>
      <c r="J311" s="108"/>
      <c r="K311" s="100"/>
      <c r="L311" s="100"/>
      <c r="M311" s="100"/>
      <c r="N311" s="100"/>
      <c r="O311" s="100"/>
      <c r="P311" s="100"/>
    </row>
    <row r="312" spans="1:16" s="4" customFormat="1" ht="18.75" x14ac:dyDescent="0.25">
      <c r="A312" s="100">
        <f>SUBTOTAL(103,$C$6:C312)</f>
        <v>154</v>
      </c>
      <c r="B312" s="100"/>
      <c r="C312" s="108" t="s">
        <v>201</v>
      </c>
      <c r="D312" s="141" t="s">
        <v>3</v>
      </c>
      <c r="E312" s="141"/>
      <c r="F312" s="110"/>
      <c r="G312" s="100"/>
      <c r="H312" s="122"/>
      <c r="I312" s="104">
        <f>ROUND(H311/1000,4)+I310</f>
        <v>58.222399999999986</v>
      </c>
      <c r="J312" s="105" t="s">
        <v>19</v>
      </c>
      <c r="K312" s="100" t="s">
        <v>126</v>
      </c>
      <c r="L312" s="100" t="s">
        <v>126</v>
      </c>
      <c r="M312" s="100" t="s">
        <v>126</v>
      </c>
      <c r="N312" s="100" t="s">
        <v>126</v>
      </c>
      <c r="O312" s="100"/>
      <c r="P312" s="100"/>
    </row>
    <row r="313" spans="1:16" s="4" customFormat="1" ht="18.75" x14ac:dyDescent="0.25">
      <c r="A313" s="100"/>
      <c r="B313" s="100"/>
      <c r="C313" s="140"/>
      <c r="D313" s="117"/>
      <c r="E313" s="117"/>
      <c r="F313" s="103"/>
      <c r="G313" s="167" t="str">
        <f>C312</f>
        <v>29/3</v>
      </c>
      <c r="H313" s="120">
        <v>390</v>
      </c>
      <c r="I313" s="107"/>
      <c r="J313" s="108"/>
      <c r="K313" s="100"/>
      <c r="L313" s="100"/>
      <c r="M313" s="100"/>
      <c r="N313" s="100"/>
      <c r="O313" s="100"/>
      <c r="P313" s="100"/>
    </row>
    <row r="314" spans="1:16" s="4" customFormat="1" ht="18.75" x14ac:dyDescent="0.25">
      <c r="A314" s="100">
        <f>SUBTOTAL(103,$C$6:C314)</f>
        <v>155</v>
      </c>
      <c r="B314" s="100"/>
      <c r="C314" s="108" t="s">
        <v>202</v>
      </c>
      <c r="D314" s="141" t="s">
        <v>2</v>
      </c>
      <c r="E314" s="141"/>
      <c r="F314" s="110"/>
      <c r="G314" s="100"/>
      <c r="H314" s="122"/>
      <c r="I314" s="104">
        <f>ROUND(H313/1000,4)+I312</f>
        <v>58.612399999999987</v>
      </c>
      <c r="J314" s="105" t="s">
        <v>19</v>
      </c>
      <c r="K314" s="100" t="s">
        <v>126</v>
      </c>
      <c r="L314" s="100" t="s">
        <v>126</v>
      </c>
      <c r="M314" s="100" t="s">
        <v>126</v>
      </c>
      <c r="N314" s="100" t="s">
        <v>126</v>
      </c>
      <c r="O314" s="100"/>
      <c r="P314" s="100"/>
    </row>
    <row r="315" spans="1:16" s="4" customFormat="1" ht="18.75" x14ac:dyDescent="0.25">
      <c r="A315" s="100"/>
      <c r="B315" s="100"/>
      <c r="C315" s="140"/>
      <c r="D315" s="117"/>
      <c r="E315" s="117"/>
      <c r="F315" s="103"/>
      <c r="G315" s="167" t="str">
        <f>C314</f>
        <v>29/4</v>
      </c>
      <c r="H315" s="120">
        <v>435</v>
      </c>
      <c r="I315" s="107"/>
      <c r="J315" s="108"/>
      <c r="K315" s="100"/>
      <c r="L315" s="100"/>
      <c r="M315" s="100"/>
      <c r="N315" s="100"/>
      <c r="O315" s="100"/>
      <c r="P315" s="100"/>
    </row>
    <row r="316" spans="1:16" s="4" customFormat="1" ht="18.75" x14ac:dyDescent="0.25">
      <c r="A316" s="100">
        <f>SUBTOTAL(103,$C$6:C316)</f>
        <v>156</v>
      </c>
      <c r="B316" s="100"/>
      <c r="C316" s="108" t="s">
        <v>203</v>
      </c>
      <c r="D316" s="141" t="s">
        <v>3</v>
      </c>
      <c r="E316" s="141"/>
      <c r="F316" s="110"/>
      <c r="G316" s="100"/>
      <c r="H316" s="122"/>
      <c r="I316" s="104">
        <f>ROUND(H315/1000,4)+I314</f>
        <v>59.047399999999989</v>
      </c>
      <c r="J316" s="105" t="s">
        <v>19</v>
      </c>
      <c r="K316" s="100" t="s">
        <v>126</v>
      </c>
      <c r="L316" s="100" t="s">
        <v>126</v>
      </c>
      <c r="M316" s="100" t="s">
        <v>126</v>
      </c>
      <c r="N316" s="100" t="s">
        <v>126</v>
      </c>
      <c r="O316" s="100"/>
      <c r="P316" s="100"/>
    </row>
    <row r="317" spans="1:16" s="4" customFormat="1" ht="18.75" x14ac:dyDescent="0.25">
      <c r="A317" s="100"/>
      <c r="B317" s="100"/>
      <c r="C317" s="140"/>
      <c r="D317" s="117"/>
      <c r="E317" s="117"/>
      <c r="F317" s="103"/>
      <c r="G317" s="167" t="str">
        <f>C316</f>
        <v>29/5</v>
      </c>
      <c r="H317" s="120">
        <v>370</v>
      </c>
      <c r="I317" s="107"/>
      <c r="J317" s="108"/>
      <c r="K317" s="100"/>
      <c r="L317" s="100"/>
      <c r="M317" s="100"/>
      <c r="N317" s="100"/>
      <c r="O317" s="100"/>
      <c r="P317" s="100"/>
    </row>
    <row r="318" spans="1:16" s="4" customFormat="1" ht="18.75" x14ac:dyDescent="0.25">
      <c r="A318" s="100">
        <f>SUBTOTAL(103,$C$6:C318)</f>
        <v>157</v>
      </c>
      <c r="B318" s="101" t="s">
        <v>425</v>
      </c>
      <c r="C318" s="108" t="s">
        <v>426</v>
      </c>
      <c r="D318" s="141" t="s">
        <v>98</v>
      </c>
      <c r="E318" s="141"/>
      <c r="F318" s="110"/>
      <c r="G318" s="100"/>
      <c r="H318" s="122"/>
      <c r="I318" s="111">
        <f>ROUND(H317/1000,4)+I316</f>
        <v>59.417399999999986</v>
      </c>
      <c r="J318" s="105" t="s">
        <v>19</v>
      </c>
      <c r="K318" s="100" t="s">
        <v>126</v>
      </c>
      <c r="L318" s="100" t="s">
        <v>126</v>
      </c>
      <c r="M318" s="100" t="s">
        <v>126</v>
      </c>
      <c r="N318" s="100"/>
      <c r="O318" s="100"/>
      <c r="P318" s="100"/>
    </row>
    <row r="319" spans="1:16" s="4" customFormat="1" ht="18.75" x14ac:dyDescent="0.25">
      <c r="A319" s="100"/>
      <c r="B319" s="100"/>
      <c r="C319" s="140"/>
      <c r="D319" s="117"/>
      <c r="E319" s="117"/>
      <c r="F319" s="103"/>
      <c r="G319" s="167" t="str">
        <f>C318</f>
        <v>29A/0</v>
      </c>
      <c r="H319" s="120">
        <v>455</v>
      </c>
      <c r="I319" s="107"/>
      <c r="J319" s="108"/>
      <c r="K319" s="100"/>
      <c r="L319" s="100"/>
      <c r="M319" s="100"/>
      <c r="N319" s="100"/>
      <c r="O319" s="100"/>
      <c r="P319" s="100"/>
    </row>
    <row r="320" spans="1:16" s="4" customFormat="1" ht="18.75" x14ac:dyDescent="0.25">
      <c r="A320" s="100">
        <f>SUBTOTAL(103,$C$6:C320)</f>
        <v>158</v>
      </c>
      <c r="B320" s="100"/>
      <c r="C320" s="108" t="s">
        <v>427</v>
      </c>
      <c r="D320" s="141" t="s">
        <v>48</v>
      </c>
      <c r="E320" s="141"/>
      <c r="F320" s="110"/>
      <c r="G320" s="100"/>
      <c r="H320" s="122"/>
      <c r="I320" s="104">
        <f>ROUND(H319/1000,4)+I318</f>
        <v>59.872399999999985</v>
      </c>
      <c r="J320" s="105" t="s">
        <v>19</v>
      </c>
      <c r="K320" s="100" t="s">
        <v>126</v>
      </c>
      <c r="L320" s="100" t="s">
        <v>126</v>
      </c>
      <c r="M320" s="100" t="s">
        <v>126</v>
      </c>
      <c r="N320" s="100" t="s">
        <v>126</v>
      </c>
      <c r="O320" s="100"/>
      <c r="P320" s="100"/>
    </row>
    <row r="321" spans="1:16" s="4" customFormat="1" ht="18.75" x14ac:dyDescent="0.25">
      <c r="A321" s="100"/>
      <c r="B321" s="100"/>
      <c r="C321" s="140"/>
      <c r="D321" s="117"/>
      <c r="E321" s="117"/>
      <c r="F321" s="103"/>
      <c r="G321" s="167" t="str">
        <f>C320</f>
        <v>29A/1</v>
      </c>
      <c r="H321" s="120">
        <v>325</v>
      </c>
      <c r="I321" s="107"/>
      <c r="J321" s="108"/>
      <c r="K321" s="100"/>
      <c r="L321" s="100"/>
      <c r="M321" s="100"/>
      <c r="N321" s="100"/>
      <c r="O321" s="100"/>
      <c r="P321" s="100"/>
    </row>
    <row r="322" spans="1:16" s="4" customFormat="1" ht="18.75" x14ac:dyDescent="0.25">
      <c r="A322" s="100">
        <f>SUBTOTAL(103,$C$6:C322)</f>
        <v>159</v>
      </c>
      <c r="B322" s="100"/>
      <c r="C322" s="108" t="s">
        <v>428</v>
      </c>
      <c r="D322" s="141" t="s">
        <v>48</v>
      </c>
      <c r="E322" s="141"/>
      <c r="F322" s="110"/>
      <c r="G322" s="100"/>
      <c r="H322" s="122"/>
      <c r="I322" s="104">
        <f>ROUND(H321/1000,4)+I320</f>
        <v>60.197399999999988</v>
      </c>
      <c r="J322" s="105" t="s">
        <v>19</v>
      </c>
      <c r="K322" s="100" t="s">
        <v>126</v>
      </c>
      <c r="L322" s="100" t="s">
        <v>126</v>
      </c>
      <c r="M322" s="100" t="s">
        <v>126</v>
      </c>
      <c r="N322" s="100" t="s">
        <v>126</v>
      </c>
      <c r="O322" s="100"/>
      <c r="P322" s="100"/>
    </row>
    <row r="323" spans="1:16" s="4" customFormat="1" ht="18.75" x14ac:dyDescent="0.25">
      <c r="A323" s="100"/>
      <c r="B323" s="100"/>
      <c r="C323" s="140"/>
      <c r="D323" s="117"/>
      <c r="E323" s="117"/>
      <c r="F323" s="103"/>
      <c r="G323" s="167" t="str">
        <f>C322</f>
        <v>29A/2</v>
      </c>
      <c r="H323" s="120">
        <v>395</v>
      </c>
      <c r="I323" s="107"/>
      <c r="J323" s="108"/>
      <c r="K323" s="100"/>
      <c r="L323" s="100"/>
      <c r="M323" s="100"/>
      <c r="N323" s="100"/>
      <c r="O323" s="100"/>
      <c r="P323" s="100"/>
    </row>
    <row r="324" spans="1:16" s="4" customFormat="1" ht="18.75" x14ac:dyDescent="0.25">
      <c r="A324" s="100">
        <f>SUBTOTAL(103,$C$6:C324)</f>
        <v>160</v>
      </c>
      <c r="B324" s="100"/>
      <c r="C324" s="108" t="s">
        <v>429</v>
      </c>
      <c r="D324" s="141" t="s">
        <v>48</v>
      </c>
      <c r="E324" s="141"/>
      <c r="F324" s="110"/>
      <c r="G324" s="100"/>
      <c r="H324" s="122"/>
      <c r="I324" s="104">
        <f>ROUND(H323/1000,4)+I322</f>
        <v>60.592399999999991</v>
      </c>
      <c r="J324" s="105" t="s">
        <v>19</v>
      </c>
      <c r="K324" s="100" t="s">
        <v>126</v>
      </c>
      <c r="L324" s="100" t="s">
        <v>126</v>
      </c>
      <c r="M324" s="100"/>
      <c r="N324" s="100"/>
      <c r="O324" s="100"/>
      <c r="P324" s="100"/>
    </row>
    <row r="325" spans="1:16" s="4" customFormat="1" ht="18.75" x14ac:dyDescent="0.25">
      <c r="A325" s="100"/>
      <c r="B325" s="100"/>
      <c r="C325" s="140"/>
      <c r="D325" s="117"/>
      <c r="E325" s="117"/>
      <c r="F325" s="103"/>
      <c r="G325" s="167" t="str">
        <f>C324</f>
        <v>29A/3</v>
      </c>
      <c r="H325" s="120">
        <v>345</v>
      </c>
      <c r="I325" s="107"/>
      <c r="J325" s="108"/>
      <c r="K325" s="100"/>
      <c r="L325" s="100"/>
      <c r="M325" s="100"/>
      <c r="N325" s="100"/>
      <c r="O325" s="100"/>
      <c r="P325" s="100"/>
    </row>
    <row r="326" spans="1:16" s="4" customFormat="1" ht="18.75" x14ac:dyDescent="0.25">
      <c r="A326" s="100">
        <f>SUBTOTAL(103,$C$6:C326)</f>
        <v>161</v>
      </c>
      <c r="B326" s="100"/>
      <c r="C326" s="108" t="s">
        <v>430</v>
      </c>
      <c r="D326" s="141" t="s">
        <v>2</v>
      </c>
      <c r="E326" s="141"/>
      <c r="F326" s="110"/>
      <c r="G326" s="100"/>
      <c r="H326" s="122"/>
      <c r="I326" s="104">
        <f>ROUND(H325/1000,4)+I324</f>
        <v>60.93739999999999</v>
      </c>
      <c r="J326" s="105" t="s">
        <v>19</v>
      </c>
      <c r="K326" s="100" t="s">
        <v>126</v>
      </c>
      <c r="L326" s="100" t="s">
        <v>126</v>
      </c>
      <c r="M326" s="100" t="s">
        <v>126</v>
      </c>
      <c r="N326" s="100"/>
      <c r="O326" s="100"/>
      <c r="P326" s="100"/>
    </row>
    <row r="327" spans="1:16" s="4" customFormat="1" ht="18.75" x14ac:dyDescent="0.25">
      <c r="A327" s="100"/>
      <c r="B327" s="100"/>
      <c r="C327" s="140"/>
      <c r="D327" s="117"/>
      <c r="E327" s="117"/>
      <c r="F327" s="103"/>
      <c r="G327" s="167" t="str">
        <f>C326</f>
        <v>29A/4</v>
      </c>
      <c r="H327" s="120">
        <v>365</v>
      </c>
      <c r="I327" s="107"/>
      <c r="J327" s="108"/>
      <c r="K327" s="100"/>
      <c r="L327" s="100"/>
      <c r="M327" s="100"/>
      <c r="N327" s="100"/>
      <c r="O327" s="100"/>
      <c r="P327" s="100"/>
    </row>
    <row r="328" spans="1:16" s="4" customFormat="1" ht="18.75" x14ac:dyDescent="0.25">
      <c r="A328" s="100">
        <f>SUBTOTAL(103,$C$6:C328)</f>
        <v>162</v>
      </c>
      <c r="B328" s="100"/>
      <c r="C328" s="108" t="s">
        <v>431</v>
      </c>
      <c r="D328" s="141" t="s">
        <v>48</v>
      </c>
      <c r="E328" s="141"/>
      <c r="F328" s="110"/>
      <c r="G328" s="100"/>
      <c r="H328" s="122"/>
      <c r="I328" s="104">
        <f>ROUND(H327/1000,4)+I326</f>
        <v>61.302399999999992</v>
      </c>
      <c r="J328" s="105" t="s">
        <v>19</v>
      </c>
      <c r="K328" s="100" t="s">
        <v>126</v>
      </c>
      <c r="L328" s="100" t="s">
        <v>126</v>
      </c>
      <c r="M328" s="100" t="s">
        <v>126</v>
      </c>
      <c r="N328" s="100"/>
      <c r="O328" s="100"/>
      <c r="P328" s="100"/>
    </row>
    <row r="329" spans="1:16" s="4" customFormat="1" ht="18.75" x14ac:dyDescent="0.25">
      <c r="A329" s="100"/>
      <c r="B329" s="100"/>
      <c r="C329" s="140"/>
      <c r="D329" s="117"/>
      <c r="E329" s="117"/>
      <c r="F329" s="103"/>
      <c r="G329" s="167" t="str">
        <f>C328</f>
        <v>29A/5</v>
      </c>
      <c r="H329" s="120">
        <v>420</v>
      </c>
      <c r="I329" s="107"/>
      <c r="J329" s="108"/>
      <c r="K329" s="100"/>
      <c r="L329" s="100"/>
      <c r="M329" s="100"/>
      <c r="N329" s="100"/>
      <c r="O329" s="100"/>
      <c r="P329" s="100"/>
    </row>
    <row r="330" spans="1:16" s="4" customFormat="1" ht="18.75" x14ac:dyDescent="0.25">
      <c r="A330" s="100">
        <f>SUBTOTAL(103,$C$6:C330)</f>
        <v>163</v>
      </c>
      <c r="B330" s="100"/>
      <c r="C330" s="108" t="s">
        <v>432</v>
      </c>
      <c r="D330" s="141" t="s">
        <v>18</v>
      </c>
      <c r="E330" s="141"/>
      <c r="F330" s="110"/>
      <c r="G330" s="100"/>
      <c r="H330" s="122"/>
      <c r="I330" s="104">
        <f>ROUND(H329/1000,4)+I328</f>
        <v>61.722399999999993</v>
      </c>
      <c r="J330" s="105" t="s">
        <v>19</v>
      </c>
      <c r="K330" s="100" t="s">
        <v>126</v>
      </c>
      <c r="L330" s="100" t="s">
        <v>126</v>
      </c>
      <c r="M330" s="100" t="s">
        <v>126</v>
      </c>
      <c r="N330" s="100" t="s">
        <v>126</v>
      </c>
      <c r="O330" s="100"/>
      <c r="P330" s="100"/>
    </row>
    <row r="331" spans="1:16" s="4" customFormat="1" ht="18.75" x14ac:dyDescent="0.25">
      <c r="A331" s="100"/>
      <c r="B331" s="100"/>
      <c r="C331" s="140"/>
      <c r="D331" s="117"/>
      <c r="E331" s="117"/>
      <c r="F331" s="103"/>
      <c r="G331" s="167" t="str">
        <f>C330</f>
        <v>29A/6</v>
      </c>
      <c r="H331" s="120">
        <v>364.00700000000001</v>
      </c>
      <c r="I331" s="107"/>
      <c r="J331" s="108"/>
      <c r="K331" s="100"/>
      <c r="L331" s="100"/>
      <c r="M331" s="100"/>
      <c r="N331" s="100"/>
      <c r="O331" s="100"/>
      <c r="P331" s="100"/>
    </row>
    <row r="332" spans="1:16" s="4" customFormat="1" ht="18.75" x14ac:dyDescent="0.25">
      <c r="A332" s="100">
        <f>SUBTOTAL(103,$C$6:C332)</f>
        <v>164</v>
      </c>
      <c r="B332" s="101" t="s">
        <v>301</v>
      </c>
      <c r="C332" s="108" t="s">
        <v>34</v>
      </c>
      <c r="D332" s="141" t="s">
        <v>98</v>
      </c>
      <c r="E332" s="141"/>
      <c r="F332" s="110"/>
      <c r="G332" s="100"/>
      <c r="H332" s="122"/>
      <c r="I332" s="104">
        <f>ROUND(H331/1000,4)+I330</f>
        <v>62.08639999999999</v>
      </c>
      <c r="J332" s="105" t="s">
        <v>19</v>
      </c>
      <c r="K332" s="100" t="s">
        <v>126</v>
      </c>
      <c r="L332" s="100" t="s">
        <v>126</v>
      </c>
      <c r="M332" s="100" t="s">
        <v>126</v>
      </c>
      <c r="N332" s="100"/>
      <c r="O332" s="100"/>
      <c r="P332" s="100"/>
    </row>
    <row r="333" spans="1:16" s="4" customFormat="1" ht="18.75" x14ac:dyDescent="0.25">
      <c r="A333" s="100"/>
      <c r="B333" s="100"/>
      <c r="C333" s="140"/>
      <c r="D333" s="117"/>
      <c r="E333" s="117"/>
      <c r="F333" s="103"/>
      <c r="G333" s="167" t="str">
        <f>C332</f>
        <v>30/0</v>
      </c>
      <c r="H333" s="120">
        <v>295.99299999999999</v>
      </c>
      <c r="I333" s="107"/>
      <c r="J333" s="108"/>
      <c r="K333" s="100"/>
      <c r="L333" s="100"/>
      <c r="M333" s="100"/>
      <c r="N333" s="100"/>
      <c r="O333" s="100"/>
      <c r="P333" s="100"/>
    </row>
    <row r="334" spans="1:16" s="4" customFormat="1" ht="18.75" x14ac:dyDescent="0.25">
      <c r="A334" s="100">
        <f>SUBTOTAL(103,$C$6:C334)</f>
        <v>165</v>
      </c>
      <c r="B334" s="100"/>
      <c r="C334" s="108" t="s">
        <v>15</v>
      </c>
      <c r="D334" s="141" t="s">
        <v>3</v>
      </c>
      <c r="E334" s="141"/>
      <c r="F334" s="110"/>
      <c r="G334" s="100"/>
      <c r="H334" s="122"/>
      <c r="I334" s="104">
        <f>ROUND(H333/1000,4)+I332</f>
        <v>62.38239999999999</v>
      </c>
      <c r="J334" s="105" t="s">
        <v>19</v>
      </c>
      <c r="K334" s="100" t="s">
        <v>126</v>
      </c>
      <c r="L334" s="100" t="s">
        <v>126</v>
      </c>
      <c r="M334" s="100" t="s">
        <v>126</v>
      </c>
      <c r="N334" s="100" t="s">
        <v>126</v>
      </c>
      <c r="O334" s="100" t="s">
        <v>445</v>
      </c>
      <c r="P334" s="100"/>
    </row>
    <row r="335" spans="1:16" s="4" customFormat="1" ht="18.75" x14ac:dyDescent="0.25">
      <c r="A335" s="100"/>
      <c r="B335" s="100"/>
      <c r="C335" s="140"/>
      <c r="D335" s="117"/>
      <c r="E335" s="117"/>
      <c r="F335" s="103"/>
      <c r="G335" s="167" t="str">
        <f>C334</f>
        <v>30/1</v>
      </c>
      <c r="H335" s="120">
        <v>425</v>
      </c>
      <c r="I335" s="107"/>
      <c r="J335" s="108"/>
      <c r="K335" s="100"/>
      <c r="L335" s="100"/>
      <c r="M335" s="100"/>
      <c r="N335" s="100"/>
      <c r="O335" s="100"/>
      <c r="P335" s="100"/>
    </row>
    <row r="336" spans="1:16" s="4" customFormat="1" ht="18.75" x14ac:dyDescent="0.25">
      <c r="A336" s="100">
        <f>SUBTOTAL(103,$C$6:C336)</f>
        <v>166</v>
      </c>
      <c r="B336" s="100"/>
      <c r="C336" s="108" t="s">
        <v>204</v>
      </c>
      <c r="D336" s="141" t="s">
        <v>18</v>
      </c>
      <c r="E336" s="141"/>
      <c r="F336" s="110"/>
      <c r="G336" s="100"/>
      <c r="H336" s="122"/>
      <c r="I336" s="104">
        <f>ROUND(H335/1000,4)+I334</f>
        <v>62.807399999999987</v>
      </c>
      <c r="J336" s="105" t="s">
        <v>19</v>
      </c>
      <c r="K336" s="100" t="s">
        <v>126</v>
      </c>
      <c r="L336" s="100" t="s">
        <v>126</v>
      </c>
      <c r="M336" s="100" t="s">
        <v>126</v>
      </c>
      <c r="N336" s="100"/>
      <c r="O336" s="100"/>
      <c r="P336" s="100"/>
    </row>
    <row r="337" spans="1:16" s="4" customFormat="1" ht="18.75" x14ac:dyDescent="0.25">
      <c r="A337" s="100"/>
      <c r="B337" s="100"/>
      <c r="C337" s="140"/>
      <c r="D337" s="117"/>
      <c r="E337" s="117"/>
      <c r="F337" s="103"/>
      <c r="G337" s="167" t="str">
        <f>C336</f>
        <v>30/2</v>
      </c>
      <c r="H337" s="120">
        <v>315</v>
      </c>
      <c r="I337" s="107"/>
      <c r="J337" s="108"/>
      <c r="K337" s="100"/>
      <c r="L337" s="100"/>
      <c r="M337" s="100"/>
      <c r="N337" s="100"/>
      <c r="O337" s="100"/>
      <c r="P337" s="100"/>
    </row>
    <row r="338" spans="1:16" s="4" customFormat="1" ht="18.75" x14ac:dyDescent="0.25">
      <c r="A338" s="100">
        <f>SUBTOTAL(103,$C$6:C338)</f>
        <v>167</v>
      </c>
      <c r="B338" s="100"/>
      <c r="C338" s="108" t="s">
        <v>205</v>
      </c>
      <c r="D338" s="141" t="s">
        <v>2</v>
      </c>
      <c r="E338" s="141"/>
      <c r="F338" s="110"/>
      <c r="G338" s="100"/>
      <c r="H338" s="122"/>
      <c r="I338" s="104">
        <f>ROUND(H337/1000,4)+I336</f>
        <v>63.122399999999985</v>
      </c>
      <c r="J338" s="105" t="s">
        <v>19</v>
      </c>
      <c r="K338" s="100" t="s">
        <v>126</v>
      </c>
      <c r="L338" s="100" t="s">
        <v>126</v>
      </c>
      <c r="M338" s="100" t="s">
        <v>126</v>
      </c>
      <c r="N338" s="100"/>
      <c r="O338" s="100"/>
      <c r="P338" s="100"/>
    </row>
    <row r="339" spans="1:16" s="4" customFormat="1" ht="18.75" x14ac:dyDescent="0.25">
      <c r="A339" s="100"/>
      <c r="B339" s="100"/>
      <c r="C339" s="140"/>
      <c r="D339" s="117"/>
      <c r="E339" s="117"/>
      <c r="F339" s="103"/>
      <c r="G339" s="167" t="str">
        <f>C338</f>
        <v>30/3</v>
      </c>
      <c r="H339" s="120">
        <v>380</v>
      </c>
      <c r="I339" s="107"/>
      <c r="J339" s="108"/>
      <c r="K339" s="100"/>
      <c r="L339" s="100"/>
      <c r="M339" s="100"/>
      <c r="N339" s="100"/>
      <c r="O339" s="100"/>
      <c r="P339" s="100"/>
    </row>
    <row r="340" spans="1:16" s="4" customFormat="1" ht="18.75" x14ac:dyDescent="0.25">
      <c r="A340" s="100">
        <f>SUBTOTAL(103,$C$6:C340)</f>
        <v>168</v>
      </c>
      <c r="B340" s="100"/>
      <c r="C340" s="108" t="s">
        <v>206</v>
      </c>
      <c r="D340" s="141" t="s">
        <v>18</v>
      </c>
      <c r="E340" s="141"/>
      <c r="F340" s="110"/>
      <c r="G340" s="100"/>
      <c r="H340" s="122"/>
      <c r="I340" s="104">
        <f>ROUND(H339/1000,4)+I338</f>
        <v>63.502399999999987</v>
      </c>
      <c r="J340" s="105" t="s">
        <v>19</v>
      </c>
      <c r="K340" s="100" t="s">
        <v>126</v>
      </c>
      <c r="L340" s="100" t="s">
        <v>126</v>
      </c>
      <c r="M340" s="100" t="s">
        <v>126</v>
      </c>
      <c r="N340" s="100"/>
      <c r="O340" s="100"/>
      <c r="P340" s="100"/>
    </row>
    <row r="341" spans="1:16" s="4" customFormat="1" ht="18.75" x14ac:dyDescent="0.25">
      <c r="A341" s="100"/>
      <c r="B341" s="100"/>
      <c r="C341" s="140"/>
      <c r="D341" s="117"/>
      <c r="E341" s="117"/>
      <c r="F341" s="103"/>
      <c r="G341" s="167" t="str">
        <f>C340</f>
        <v>30/4</v>
      </c>
      <c r="H341" s="120">
        <v>430</v>
      </c>
      <c r="I341" s="107"/>
      <c r="J341" s="108"/>
      <c r="K341" s="100"/>
      <c r="L341" s="100"/>
      <c r="M341" s="100"/>
      <c r="N341" s="100"/>
      <c r="O341" s="100"/>
      <c r="P341" s="100"/>
    </row>
    <row r="342" spans="1:16" s="4" customFormat="1" ht="18.75" x14ac:dyDescent="0.25">
      <c r="A342" s="100">
        <f>SUBTOTAL(103,$C$6:C342)</f>
        <v>169</v>
      </c>
      <c r="B342" s="100"/>
      <c r="C342" s="108" t="s">
        <v>207</v>
      </c>
      <c r="D342" s="141" t="s">
        <v>3</v>
      </c>
      <c r="E342" s="141"/>
      <c r="F342" s="110"/>
      <c r="G342" s="100"/>
      <c r="H342" s="122"/>
      <c r="I342" s="104">
        <f>ROUND(H341/1000,4)+I340</f>
        <v>63.932399999999987</v>
      </c>
      <c r="J342" s="105" t="s">
        <v>19</v>
      </c>
      <c r="K342" s="100" t="s">
        <v>126</v>
      </c>
      <c r="L342" s="100" t="s">
        <v>126</v>
      </c>
      <c r="M342" s="100"/>
      <c r="N342" s="100"/>
      <c r="O342" s="100"/>
      <c r="P342" s="100"/>
    </row>
    <row r="343" spans="1:16" s="4" customFormat="1" ht="18.75" x14ac:dyDescent="0.25">
      <c r="A343" s="100"/>
      <c r="B343" s="100"/>
      <c r="C343" s="140"/>
      <c r="D343" s="117"/>
      <c r="E343" s="117"/>
      <c r="F343" s="103"/>
      <c r="G343" s="167" t="str">
        <f>C342</f>
        <v>30/5</v>
      </c>
      <c r="H343" s="120">
        <v>380</v>
      </c>
      <c r="I343" s="107"/>
      <c r="J343" s="108"/>
      <c r="K343" s="100"/>
      <c r="L343" s="100"/>
      <c r="M343" s="100"/>
      <c r="N343" s="100"/>
      <c r="O343" s="100"/>
      <c r="P343" s="100"/>
    </row>
    <row r="344" spans="1:16" s="4" customFormat="1" ht="18.75" x14ac:dyDescent="0.25">
      <c r="A344" s="100">
        <f>SUBTOTAL(103,$C$6:C344)</f>
        <v>170</v>
      </c>
      <c r="B344" s="100"/>
      <c r="C344" s="108" t="s">
        <v>208</v>
      </c>
      <c r="D344" s="141" t="s">
        <v>48</v>
      </c>
      <c r="E344" s="141"/>
      <c r="F344" s="110"/>
      <c r="G344" s="100"/>
      <c r="H344" s="122"/>
      <c r="I344" s="104">
        <f>ROUND(H343/1000,4)+I342</f>
        <v>64.312399999999982</v>
      </c>
      <c r="J344" s="105" t="s">
        <v>19</v>
      </c>
      <c r="K344" s="100" t="s">
        <v>126</v>
      </c>
      <c r="L344" s="100" t="s">
        <v>126</v>
      </c>
      <c r="M344" s="100" t="s">
        <v>126</v>
      </c>
      <c r="N344" s="100"/>
      <c r="O344" s="100"/>
      <c r="P344" s="100"/>
    </row>
    <row r="345" spans="1:16" s="4" customFormat="1" ht="18.75" x14ac:dyDescent="0.25">
      <c r="A345" s="100"/>
      <c r="B345" s="100"/>
      <c r="C345" s="140"/>
      <c r="D345" s="117"/>
      <c r="E345" s="117"/>
      <c r="F345" s="103"/>
      <c r="G345" s="167" t="str">
        <f>C344</f>
        <v>30/6</v>
      </c>
      <c r="H345" s="120">
        <v>335</v>
      </c>
      <c r="I345" s="107"/>
      <c r="J345" s="108"/>
      <c r="K345" s="100"/>
      <c r="L345" s="100"/>
      <c r="M345" s="100"/>
      <c r="N345" s="100"/>
      <c r="O345" s="100"/>
      <c r="P345" s="100"/>
    </row>
    <row r="346" spans="1:16" s="4" customFormat="1" ht="18.75" x14ac:dyDescent="0.25">
      <c r="A346" s="100">
        <f>SUBTOTAL(103,$C$6:C346)</f>
        <v>171</v>
      </c>
      <c r="B346" s="100"/>
      <c r="C346" s="108" t="s">
        <v>209</v>
      </c>
      <c r="D346" s="141" t="s">
        <v>4</v>
      </c>
      <c r="E346" s="141"/>
      <c r="F346" s="110"/>
      <c r="G346" s="100"/>
      <c r="H346" s="122"/>
      <c r="I346" s="104">
        <f>ROUND(H345/1000,4)+I344</f>
        <v>64.647399999999976</v>
      </c>
      <c r="J346" s="105" t="s">
        <v>19</v>
      </c>
      <c r="K346" s="100" t="s">
        <v>126</v>
      </c>
      <c r="L346" s="100" t="s">
        <v>126</v>
      </c>
      <c r="M346" s="100" t="s">
        <v>126</v>
      </c>
      <c r="N346" s="100"/>
      <c r="O346" s="100"/>
      <c r="P346" s="100"/>
    </row>
    <row r="347" spans="1:16" s="4" customFormat="1" ht="18.75" x14ac:dyDescent="0.25">
      <c r="A347" s="100"/>
      <c r="B347" s="100"/>
      <c r="C347" s="140"/>
      <c r="D347" s="117"/>
      <c r="E347" s="117"/>
      <c r="F347" s="103"/>
      <c r="G347" s="167" t="str">
        <f>C346</f>
        <v>30/7</v>
      </c>
      <c r="H347" s="120">
        <v>395</v>
      </c>
      <c r="I347" s="107"/>
      <c r="J347" s="108"/>
      <c r="K347" s="100"/>
      <c r="L347" s="100"/>
      <c r="M347" s="100"/>
      <c r="N347" s="100"/>
      <c r="O347" s="100"/>
      <c r="P347" s="100"/>
    </row>
    <row r="348" spans="1:16" s="4" customFormat="1" ht="18.75" x14ac:dyDescent="0.25">
      <c r="A348" s="100">
        <f>SUBTOTAL(103,$C$6:C348)</f>
        <v>172</v>
      </c>
      <c r="B348" s="100"/>
      <c r="C348" s="108" t="s">
        <v>210</v>
      </c>
      <c r="D348" s="141" t="s">
        <v>2</v>
      </c>
      <c r="E348" s="141"/>
      <c r="F348" s="110"/>
      <c r="G348" s="100"/>
      <c r="H348" s="122"/>
      <c r="I348" s="104">
        <f>ROUND(H347/1000,4)+I346</f>
        <v>65.042399999999972</v>
      </c>
      <c r="J348" s="105" t="s">
        <v>19</v>
      </c>
      <c r="K348" s="100" t="s">
        <v>126</v>
      </c>
      <c r="L348" s="100" t="s">
        <v>126</v>
      </c>
      <c r="M348" s="100" t="s">
        <v>126</v>
      </c>
      <c r="N348" s="100"/>
      <c r="O348" s="100"/>
      <c r="P348" s="100"/>
    </row>
    <row r="349" spans="1:16" s="4" customFormat="1" ht="18.75" x14ac:dyDescent="0.25">
      <c r="A349" s="100"/>
      <c r="B349" s="100"/>
      <c r="C349" s="140"/>
      <c r="D349" s="117"/>
      <c r="E349" s="117"/>
      <c r="F349" s="103"/>
      <c r="G349" s="167" t="str">
        <f>C348</f>
        <v>30/8</v>
      </c>
      <c r="H349" s="120">
        <v>390</v>
      </c>
      <c r="I349" s="107"/>
      <c r="J349" s="108"/>
      <c r="K349" s="100"/>
      <c r="L349" s="100"/>
      <c r="M349" s="100"/>
      <c r="N349" s="100"/>
      <c r="O349" s="100"/>
      <c r="P349" s="100"/>
    </row>
    <row r="350" spans="1:16" s="4" customFormat="1" ht="18.75" x14ac:dyDescent="0.25">
      <c r="A350" s="100">
        <f>SUBTOTAL(103,$C$6:C350)</f>
        <v>173</v>
      </c>
      <c r="B350" s="100"/>
      <c r="C350" s="108" t="s">
        <v>211</v>
      </c>
      <c r="D350" s="141" t="s">
        <v>4</v>
      </c>
      <c r="E350" s="141"/>
      <c r="F350" s="110"/>
      <c r="G350" s="100"/>
      <c r="H350" s="122"/>
      <c r="I350" s="104">
        <f>ROUND(H349/1000,4)+I348</f>
        <v>65.432399999999973</v>
      </c>
      <c r="J350" s="105" t="s">
        <v>19</v>
      </c>
      <c r="K350" s="100" t="s">
        <v>126</v>
      </c>
      <c r="L350" s="100" t="s">
        <v>126</v>
      </c>
      <c r="M350" s="100" t="s">
        <v>126</v>
      </c>
      <c r="N350" s="100"/>
      <c r="O350" s="100"/>
      <c r="P350" s="100"/>
    </row>
    <row r="351" spans="1:16" s="4" customFormat="1" ht="18.75" x14ac:dyDescent="0.25">
      <c r="A351" s="100"/>
      <c r="B351" s="100"/>
      <c r="C351" s="140"/>
      <c r="D351" s="117"/>
      <c r="E351" s="117"/>
      <c r="F351" s="103"/>
      <c r="G351" s="167" t="str">
        <f>C350</f>
        <v>30/9</v>
      </c>
      <c r="H351" s="120">
        <v>350</v>
      </c>
      <c r="I351" s="107"/>
      <c r="J351" s="108"/>
      <c r="K351" s="100"/>
      <c r="L351" s="100"/>
      <c r="M351" s="100"/>
      <c r="N351" s="100"/>
      <c r="O351" s="100"/>
      <c r="P351" s="100"/>
    </row>
    <row r="352" spans="1:16" s="4" customFormat="1" ht="18.75" x14ac:dyDescent="0.25">
      <c r="A352" s="100">
        <f>SUBTOTAL(103,$C$6:C352)</f>
        <v>174</v>
      </c>
      <c r="B352" s="100"/>
      <c r="C352" s="108" t="s">
        <v>212</v>
      </c>
      <c r="D352" s="141" t="s">
        <v>2</v>
      </c>
      <c r="E352" s="141"/>
      <c r="F352" s="110"/>
      <c r="G352" s="100"/>
      <c r="H352" s="122"/>
      <c r="I352" s="104">
        <f>ROUND(H351/1000,4)+I350</f>
        <v>65.782399999999967</v>
      </c>
      <c r="J352" s="105" t="s">
        <v>19</v>
      </c>
      <c r="K352" s="100" t="s">
        <v>126</v>
      </c>
      <c r="L352" s="100" t="s">
        <v>126</v>
      </c>
      <c r="M352" s="100" t="s">
        <v>126</v>
      </c>
      <c r="N352" s="100"/>
      <c r="O352" s="100"/>
      <c r="P352" s="100"/>
    </row>
    <row r="353" spans="1:16" s="4" customFormat="1" ht="18.75" x14ac:dyDescent="0.25">
      <c r="A353" s="100"/>
      <c r="B353" s="100"/>
      <c r="C353" s="140"/>
      <c r="D353" s="117"/>
      <c r="E353" s="117"/>
      <c r="F353" s="103"/>
      <c r="G353" s="167" t="str">
        <f>C352</f>
        <v>30/10</v>
      </c>
      <c r="H353" s="120">
        <v>428.23899999999998</v>
      </c>
      <c r="I353" s="107"/>
      <c r="J353" s="108"/>
      <c r="K353" s="100"/>
      <c r="L353" s="100"/>
      <c r="M353" s="100"/>
      <c r="N353" s="100"/>
      <c r="O353" s="100"/>
      <c r="P353" s="100"/>
    </row>
    <row r="354" spans="1:16" s="4" customFormat="1" ht="18.75" x14ac:dyDescent="0.25">
      <c r="A354" s="100">
        <f>SUBTOTAL(103,$C$6:C354)</f>
        <v>175</v>
      </c>
      <c r="B354" s="101" t="s">
        <v>302</v>
      </c>
      <c r="C354" s="108" t="s">
        <v>9</v>
      </c>
      <c r="D354" s="141" t="s">
        <v>98</v>
      </c>
      <c r="E354" s="141"/>
      <c r="F354" s="110"/>
      <c r="G354" s="100"/>
      <c r="H354" s="122"/>
      <c r="I354" s="104">
        <f>ROUND(H353/1000,4)+I352</f>
        <v>66.210599999999971</v>
      </c>
      <c r="J354" s="105" t="s">
        <v>19</v>
      </c>
      <c r="K354" s="100" t="s">
        <v>126</v>
      </c>
      <c r="L354" s="100" t="s">
        <v>126</v>
      </c>
      <c r="M354" s="100" t="s">
        <v>126</v>
      </c>
      <c r="N354" s="100"/>
      <c r="O354" s="100"/>
      <c r="P354" s="100"/>
    </row>
    <row r="355" spans="1:16" s="4" customFormat="1" ht="18.75" x14ac:dyDescent="0.25">
      <c r="A355" s="100"/>
      <c r="B355" s="100"/>
      <c r="C355" s="140"/>
      <c r="D355" s="117"/>
      <c r="E355" s="117"/>
      <c r="F355" s="103"/>
      <c r="G355" s="167" t="str">
        <f>C354</f>
        <v>31/0</v>
      </c>
      <c r="H355" s="120">
        <v>376.76100000000002</v>
      </c>
      <c r="I355" s="107"/>
      <c r="J355" s="108"/>
      <c r="K355" s="100"/>
      <c r="L355" s="100"/>
      <c r="M355" s="100"/>
      <c r="N355" s="100"/>
      <c r="O355" s="100"/>
      <c r="P355" s="100"/>
    </row>
    <row r="356" spans="1:16" s="4" customFormat="1" ht="18.75" x14ac:dyDescent="0.25">
      <c r="A356" s="100">
        <f>SUBTOTAL(103,$C$6:C356)</f>
        <v>176</v>
      </c>
      <c r="B356" s="100"/>
      <c r="C356" s="108" t="s">
        <v>50</v>
      </c>
      <c r="D356" s="141" t="s">
        <v>2</v>
      </c>
      <c r="E356" s="141"/>
      <c r="F356" s="110"/>
      <c r="G356" s="100"/>
      <c r="H356" s="122"/>
      <c r="I356" s="104">
        <f>ROUND(H355/1000,4)+I354</f>
        <v>66.587399999999974</v>
      </c>
      <c r="J356" s="105" t="s">
        <v>19</v>
      </c>
      <c r="K356" s="100" t="s">
        <v>126</v>
      </c>
      <c r="L356" s="100" t="s">
        <v>126</v>
      </c>
      <c r="M356" s="100" t="s">
        <v>126</v>
      </c>
      <c r="N356" s="100"/>
      <c r="O356" s="100"/>
      <c r="P356" s="100"/>
    </row>
    <row r="357" spans="1:16" s="4" customFormat="1" ht="18.75" x14ac:dyDescent="0.25">
      <c r="A357" s="100"/>
      <c r="B357" s="100"/>
      <c r="C357" s="140"/>
      <c r="D357" s="117"/>
      <c r="E357" s="117"/>
      <c r="F357" s="103"/>
      <c r="G357" s="167" t="str">
        <f>C356</f>
        <v>31/1</v>
      </c>
      <c r="H357" s="120">
        <v>410</v>
      </c>
      <c r="I357" s="107"/>
      <c r="J357" s="108"/>
      <c r="K357" s="100"/>
      <c r="L357" s="100"/>
      <c r="M357" s="100"/>
      <c r="N357" s="100"/>
      <c r="O357" s="100"/>
      <c r="P357" s="100"/>
    </row>
    <row r="358" spans="1:16" s="4" customFormat="1" ht="18.75" x14ac:dyDescent="0.25">
      <c r="A358" s="100">
        <f>SUBTOTAL(103,$C$6:C358)</f>
        <v>177</v>
      </c>
      <c r="B358" s="100"/>
      <c r="C358" s="108" t="s">
        <v>64</v>
      </c>
      <c r="D358" s="141" t="s">
        <v>71</v>
      </c>
      <c r="E358" s="141"/>
      <c r="F358" s="110"/>
      <c r="G358" s="100"/>
      <c r="H358" s="122"/>
      <c r="I358" s="104">
        <f>ROUND(H357/1000,4)+I356</f>
        <v>66.997399999999971</v>
      </c>
      <c r="J358" s="105" t="s">
        <v>19</v>
      </c>
      <c r="K358" s="100" t="s">
        <v>126</v>
      </c>
      <c r="L358" s="100" t="s">
        <v>126</v>
      </c>
      <c r="M358" s="100" t="s">
        <v>126</v>
      </c>
      <c r="N358" s="100"/>
      <c r="O358" s="100"/>
      <c r="P358" s="100"/>
    </row>
    <row r="359" spans="1:16" s="4" customFormat="1" ht="18.75" x14ac:dyDescent="0.25">
      <c r="A359" s="100"/>
      <c r="B359" s="100"/>
      <c r="C359" s="140"/>
      <c r="D359" s="117"/>
      <c r="E359" s="117"/>
      <c r="F359" s="103"/>
      <c r="G359" s="167" t="str">
        <f>C358</f>
        <v>31/2</v>
      </c>
      <c r="H359" s="120">
        <v>430</v>
      </c>
      <c r="I359" s="107"/>
      <c r="J359" s="108"/>
      <c r="K359" s="100"/>
      <c r="L359" s="100"/>
      <c r="M359" s="100"/>
      <c r="N359" s="100"/>
      <c r="O359" s="100"/>
      <c r="P359" s="100"/>
    </row>
    <row r="360" spans="1:16" s="4" customFormat="1" ht="18.75" x14ac:dyDescent="0.25">
      <c r="A360" s="100">
        <f>SUBTOTAL(103,$C$6:C360)</f>
        <v>178</v>
      </c>
      <c r="B360" s="100"/>
      <c r="C360" s="108" t="s">
        <v>65</v>
      </c>
      <c r="D360" s="141" t="s">
        <v>2</v>
      </c>
      <c r="E360" s="141"/>
      <c r="F360" s="110"/>
      <c r="G360" s="100"/>
      <c r="H360" s="122"/>
      <c r="I360" s="104">
        <f>ROUND(H359/1000,4)+I358</f>
        <v>67.427399999999977</v>
      </c>
      <c r="J360" s="105" t="s">
        <v>19</v>
      </c>
      <c r="K360" s="100" t="s">
        <v>126</v>
      </c>
      <c r="L360" s="100" t="s">
        <v>126</v>
      </c>
      <c r="M360" s="100" t="s">
        <v>126</v>
      </c>
      <c r="N360" s="100"/>
      <c r="O360" s="100"/>
      <c r="P360" s="100"/>
    </row>
    <row r="361" spans="1:16" s="4" customFormat="1" ht="18.75" x14ac:dyDescent="0.25">
      <c r="A361" s="100"/>
      <c r="B361" s="100"/>
      <c r="C361" s="140"/>
      <c r="D361" s="117"/>
      <c r="E361" s="117"/>
      <c r="F361" s="103"/>
      <c r="G361" s="167" t="str">
        <f>C360</f>
        <v>31/3</v>
      </c>
      <c r="H361" s="120">
        <v>380</v>
      </c>
      <c r="I361" s="107"/>
      <c r="J361" s="108"/>
      <c r="K361" s="100"/>
      <c r="L361" s="100"/>
      <c r="M361" s="100"/>
      <c r="N361" s="100"/>
      <c r="O361" s="100"/>
      <c r="P361" s="100"/>
    </row>
    <row r="362" spans="1:16" s="4" customFormat="1" ht="18.75" x14ac:dyDescent="0.25">
      <c r="A362" s="100">
        <f>SUBTOTAL(103,$C$6:C362)</f>
        <v>179</v>
      </c>
      <c r="B362" s="100"/>
      <c r="C362" s="108" t="s">
        <v>213</v>
      </c>
      <c r="D362" s="141" t="s">
        <v>58</v>
      </c>
      <c r="E362" s="141"/>
      <c r="F362" s="110"/>
      <c r="G362" s="100"/>
      <c r="H362" s="122"/>
      <c r="I362" s="104">
        <f>ROUND(H361/1000,4)+I360</f>
        <v>67.807399999999973</v>
      </c>
      <c r="J362" s="105" t="s">
        <v>19</v>
      </c>
      <c r="K362" s="100" t="s">
        <v>126</v>
      </c>
      <c r="L362" s="100" t="s">
        <v>126</v>
      </c>
      <c r="M362" s="100" t="s">
        <v>126</v>
      </c>
      <c r="N362" s="100"/>
      <c r="O362" s="100"/>
      <c r="P362" s="100"/>
    </row>
    <row r="363" spans="1:16" s="4" customFormat="1" ht="18.75" x14ac:dyDescent="0.25">
      <c r="A363" s="100"/>
      <c r="B363" s="100"/>
      <c r="C363" s="140"/>
      <c r="D363" s="117"/>
      <c r="E363" s="117"/>
      <c r="F363" s="103"/>
      <c r="G363" s="167" t="str">
        <f>C362</f>
        <v>31/4</v>
      </c>
      <c r="H363" s="120">
        <v>445</v>
      </c>
      <c r="I363" s="107"/>
      <c r="J363" s="108"/>
      <c r="K363" s="100"/>
      <c r="L363" s="100"/>
      <c r="M363" s="100"/>
      <c r="N363" s="100"/>
      <c r="O363" s="100"/>
      <c r="P363" s="100"/>
    </row>
    <row r="364" spans="1:16" s="4" customFormat="1" ht="18.75" x14ac:dyDescent="0.25">
      <c r="A364" s="100">
        <f>SUBTOTAL(103,$C$6:C364)</f>
        <v>180</v>
      </c>
      <c r="B364" s="100"/>
      <c r="C364" s="108" t="s">
        <v>214</v>
      </c>
      <c r="D364" s="141" t="s">
        <v>48</v>
      </c>
      <c r="E364" s="141"/>
      <c r="F364" s="110"/>
      <c r="G364" s="100"/>
      <c r="H364" s="122"/>
      <c r="I364" s="104">
        <f>ROUND(H363/1000,4)+I362</f>
        <v>68.252399999999966</v>
      </c>
      <c r="J364" s="105" t="s">
        <v>19</v>
      </c>
      <c r="K364" s="100" t="s">
        <v>126</v>
      </c>
      <c r="L364" s="100" t="s">
        <v>126</v>
      </c>
      <c r="M364" s="100" t="s">
        <v>126</v>
      </c>
      <c r="N364" s="100"/>
      <c r="O364" s="100"/>
      <c r="P364" s="100"/>
    </row>
    <row r="365" spans="1:16" s="4" customFormat="1" ht="18.75" x14ac:dyDescent="0.25">
      <c r="A365" s="100"/>
      <c r="B365" s="100"/>
      <c r="C365" s="140"/>
      <c r="D365" s="117"/>
      <c r="E365" s="117"/>
      <c r="F365" s="103"/>
      <c r="G365" s="167" t="str">
        <f>C364</f>
        <v>31/5</v>
      </c>
      <c r="H365" s="120">
        <v>385</v>
      </c>
      <c r="I365" s="107"/>
      <c r="J365" s="108"/>
      <c r="K365" s="100"/>
      <c r="L365" s="100"/>
      <c r="M365" s="100"/>
      <c r="N365" s="100"/>
      <c r="O365" s="100"/>
      <c r="P365" s="100"/>
    </row>
    <row r="366" spans="1:16" s="4" customFormat="1" ht="18.75" x14ac:dyDescent="0.25">
      <c r="A366" s="100">
        <f>SUBTOTAL(103,$C$6:C366)</f>
        <v>181</v>
      </c>
      <c r="B366" s="100"/>
      <c r="C366" s="108" t="s">
        <v>215</v>
      </c>
      <c r="D366" s="141" t="s">
        <v>18</v>
      </c>
      <c r="E366" s="141"/>
      <c r="F366" s="110"/>
      <c r="G366" s="100"/>
      <c r="H366" s="122"/>
      <c r="I366" s="104">
        <f>ROUND(H365/1000,4)+I364</f>
        <v>68.637399999999971</v>
      </c>
      <c r="J366" s="105" t="s">
        <v>19</v>
      </c>
      <c r="K366" s="100" t="s">
        <v>126</v>
      </c>
      <c r="L366" s="100" t="s">
        <v>126</v>
      </c>
      <c r="M366" s="100" t="s">
        <v>126</v>
      </c>
      <c r="N366" s="100"/>
      <c r="O366" s="100"/>
      <c r="P366" s="100"/>
    </row>
    <row r="367" spans="1:16" s="4" customFormat="1" ht="18.75" x14ac:dyDescent="0.25">
      <c r="A367" s="100"/>
      <c r="B367" s="100"/>
      <c r="C367" s="140"/>
      <c r="D367" s="117"/>
      <c r="E367" s="117"/>
      <c r="F367" s="103"/>
      <c r="G367" s="167" t="str">
        <f>C366</f>
        <v>31/6</v>
      </c>
      <c r="H367" s="120">
        <v>420</v>
      </c>
      <c r="I367" s="107"/>
      <c r="J367" s="108"/>
      <c r="K367" s="100"/>
      <c r="L367" s="100"/>
      <c r="M367" s="100"/>
      <c r="N367" s="100"/>
      <c r="O367" s="100"/>
      <c r="P367" s="100"/>
    </row>
    <row r="368" spans="1:16" s="4" customFormat="1" ht="18.75" x14ac:dyDescent="0.25">
      <c r="A368" s="100">
        <f>SUBTOTAL(103,$C$6:C368)</f>
        <v>182</v>
      </c>
      <c r="B368" s="100"/>
      <c r="C368" s="108" t="s">
        <v>216</v>
      </c>
      <c r="D368" s="141" t="s">
        <v>3</v>
      </c>
      <c r="E368" s="141"/>
      <c r="F368" s="110"/>
      <c r="G368" s="100"/>
      <c r="H368" s="122"/>
      <c r="I368" s="104">
        <f>ROUND(H367/1000,4)+I366</f>
        <v>69.057399999999973</v>
      </c>
      <c r="J368" s="105" t="s">
        <v>19</v>
      </c>
      <c r="K368" s="100" t="s">
        <v>126</v>
      </c>
      <c r="L368" s="100" t="s">
        <v>126</v>
      </c>
      <c r="M368" s="100" t="s">
        <v>126</v>
      </c>
      <c r="N368" s="100"/>
      <c r="O368" s="100"/>
      <c r="P368" s="100"/>
    </row>
    <row r="369" spans="1:16" s="4" customFormat="1" ht="18.75" x14ac:dyDescent="0.25">
      <c r="A369" s="100"/>
      <c r="B369" s="100"/>
      <c r="C369" s="140"/>
      <c r="D369" s="117"/>
      <c r="E369" s="117"/>
      <c r="F369" s="103"/>
      <c r="G369" s="167" t="str">
        <f>C368</f>
        <v>31/7</v>
      </c>
      <c r="H369" s="120">
        <v>415</v>
      </c>
      <c r="I369" s="107"/>
      <c r="J369" s="108"/>
      <c r="K369" s="100"/>
      <c r="L369" s="100"/>
      <c r="M369" s="100"/>
      <c r="N369" s="100"/>
      <c r="O369" s="100"/>
      <c r="P369" s="100"/>
    </row>
    <row r="370" spans="1:16" s="4" customFormat="1" ht="18.75" x14ac:dyDescent="0.25">
      <c r="A370" s="100">
        <f>SUBTOTAL(103,$C$6:C370)</f>
        <v>183</v>
      </c>
      <c r="B370" s="100"/>
      <c r="C370" s="108" t="s">
        <v>217</v>
      </c>
      <c r="D370" s="141" t="s">
        <v>3</v>
      </c>
      <c r="E370" s="141"/>
      <c r="F370" s="110"/>
      <c r="G370" s="100"/>
      <c r="H370" s="122"/>
      <c r="I370" s="104">
        <f>ROUND(H369/1000,4)+I368</f>
        <v>69.472399999999979</v>
      </c>
      <c r="J370" s="105" t="s">
        <v>19</v>
      </c>
      <c r="K370" s="100" t="s">
        <v>126</v>
      </c>
      <c r="L370" s="100" t="s">
        <v>126</v>
      </c>
      <c r="M370" s="100" t="s">
        <v>126</v>
      </c>
      <c r="N370" s="100"/>
      <c r="O370" s="100"/>
      <c r="P370" s="100"/>
    </row>
    <row r="371" spans="1:16" s="4" customFormat="1" ht="18.75" x14ac:dyDescent="0.25">
      <c r="A371" s="100"/>
      <c r="B371" s="100"/>
      <c r="C371" s="140"/>
      <c r="D371" s="117"/>
      <c r="E371" s="117"/>
      <c r="F371" s="103"/>
      <c r="G371" s="167" t="str">
        <f>C370</f>
        <v>31/8</v>
      </c>
      <c r="H371" s="120">
        <v>310</v>
      </c>
      <c r="I371" s="107"/>
      <c r="J371" s="108"/>
      <c r="K371" s="100"/>
      <c r="L371" s="100"/>
      <c r="M371" s="100"/>
      <c r="N371" s="100"/>
      <c r="O371" s="100"/>
      <c r="P371" s="100"/>
    </row>
    <row r="372" spans="1:16" s="4" customFormat="1" ht="18.75" x14ac:dyDescent="0.25">
      <c r="A372" s="100">
        <f>SUBTOTAL(103,$C$6:C372)</f>
        <v>184</v>
      </c>
      <c r="B372" s="100"/>
      <c r="C372" s="108" t="s">
        <v>218</v>
      </c>
      <c r="D372" s="141" t="s">
        <v>71</v>
      </c>
      <c r="E372" s="141"/>
      <c r="F372" s="110"/>
      <c r="G372" s="100"/>
      <c r="H372" s="122"/>
      <c r="I372" s="104">
        <f>ROUND(H371/1000,4)+I370</f>
        <v>69.782399999999981</v>
      </c>
      <c r="J372" s="105" t="s">
        <v>19</v>
      </c>
      <c r="K372" s="100" t="s">
        <v>126</v>
      </c>
      <c r="L372" s="100" t="s">
        <v>126</v>
      </c>
      <c r="M372" s="100" t="s">
        <v>126</v>
      </c>
      <c r="N372" s="100"/>
      <c r="O372" s="100"/>
      <c r="P372" s="100"/>
    </row>
    <row r="373" spans="1:16" s="4" customFormat="1" ht="18.75" x14ac:dyDescent="0.25">
      <c r="A373" s="100"/>
      <c r="B373" s="100"/>
      <c r="C373" s="140"/>
      <c r="D373" s="117"/>
      <c r="E373" s="117"/>
      <c r="F373" s="103"/>
      <c r="G373" s="167" t="str">
        <f>C372</f>
        <v>31/9</v>
      </c>
      <c r="H373" s="120">
        <v>445</v>
      </c>
      <c r="I373" s="107"/>
      <c r="J373" s="108"/>
      <c r="K373" s="100"/>
      <c r="L373" s="100"/>
      <c r="M373" s="100"/>
      <c r="N373" s="100"/>
      <c r="O373" s="100"/>
      <c r="P373" s="100"/>
    </row>
    <row r="374" spans="1:16" s="4" customFormat="1" ht="18.75" x14ac:dyDescent="0.25">
      <c r="A374" s="100">
        <f>SUBTOTAL(103,$C$6:C374)</f>
        <v>185</v>
      </c>
      <c r="B374" s="100"/>
      <c r="C374" s="108" t="s">
        <v>219</v>
      </c>
      <c r="D374" s="141" t="s">
        <v>455</v>
      </c>
      <c r="E374" s="141"/>
      <c r="F374" s="110"/>
      <c r="G374" s="100"/>
      <c r="H374" s="122"/>
      <c r="I374" s="104">
        <f>ROUND(H373/1000,4)+I372</f>
        <v>70.227399999999975</v>
      </c>
      <c r="J374" s="105" t="s">
        <v>19</v>
      </c>
      <c r="K374" s="100" t="s">
        <v>126</v>
      </c>
      <c r="L374" s="100" t="s">
        <v>126</v>
      </c>
      <c r="M374" s="100" t="s">
        <v>126</v>
      </c>
      <c r="N374" s="100"/>
      <c r="O374" s="100" t="s">
        <v>445</v>
      </c>
      <c r="P374" s="100"/>
    </row>
    <row r="375" spans="1:16" s="4" customFormat="1" ht="18.75" x14ac:dyDescent="0.25">
      <c r="A375" s="100"/>
      <c r="B375" s="100"/>
      <c r="C375" s="140"/>
      <c r="D375" s="117"/>
      <c r="E375" s="117"/>
      <c r="F375" s="103"/>
      <c r="G375" s="167" t="str">
        <f>C374</f>
        <v>31/10</v>
      </c>
      <c r="H375" s="120">
        <v>316.608</v>
      </c>
      <c r="I375" s="107"/>
      <c r="J375" s="108"/>
      <c r="K375" s="100"/>
      <c r="L375" s="100"/>
      <c r="M375" s="100"/>
      <c r="N375" s="100"/>
      <c r="O375" s="100"/>
      <c r="P375" s="100"/>
    </row>
    <row r="376" spans="1:16" s="4" customFormat="1" ht="18.75" x14ac:dyDescent="0.25">
      <c r="A376" s="100">
        <f>SUBTOTAL(103,$C$6:C376)</f>
        <v>186</v>
      </c>
      <c r="B376" s="101" t="s">
        <v>303</v>
      </c>
      <c r="C376" s="108" t="s">
        <v>10</v>
      </c>
      <c r="D376" s="141" t="s">
        <v>85</v>
      </c>
      <c r="E376" s="141"/>
      <c r="F376" s="110"/>
      <c r="G376" s="100"/>
      <c r="H376" s="122"/>
      <c r="I376" s="104">
        <f>ROUND(H375/1000,4)+I374</f>
        <v>70.543999999999969</v>
      </c>
      <c r="J376" s="105" t="s">
        <v>19</v>
      </c>
      <c r="K376" s="100" t="s">
        <v>126</v>
      </c>
      <c r="L376" s="100" t="s">
        <v>126</v>
      </c>
      <c r="M376" s="100" t="s">
        <v>126</v>
      </c>
      <c r="N376" s="100" t="s">
        <v>126</v>
      </c>
      <c r="O376" s="100"/>
      <c r="P376" s="100"/>
    </row>
    <row r="377" spans="1:16" s="4" customFormat="1" ht="18.75" x14ac:dyDescent="0.25">
      <c r="A377" s="100"/>
      <c r="B377" s="100"/>
      <c r="C377" s="140"/>
      <c r="D377" s="117"/>
      <c r="E377" s="117"/>
      <c r="F377" s="103"/>
      <c r="G377" s="167" t="str">
        <f>C376</f>
        <v>32/0</v>
      </c>
      <c r="H377" s="120">
        <v>385.51</v>
      </c>
      <c r="I377" s="107"/>
      <c r="J377" s="108"/>
      <c r="K377" s="100"/>
      <c r="L377" s="100"/>
      <c r="M377" s="100"/>
      <c r="N377" s="100"/>
      <c r="O377" s="100"/>
      <c r="P377" s="100"/>
    </row>
    <row r="378" spans="1:16" s="4" customFormat="1" ht="18.75" x14ac:dyDescent="0.25">
      <c r="A378" s="100">
        <f>SUBTOTAL(103,$C$6:C378)</f>
        <v>187</v>
      </c>
      <c r="B378" s="100"/>
      <c r="C378" s="108" t="s">
        <v>35</v>
      </c>
      <c r="D378" s="141" t="s">
        <v>48</v>
      </c>
      <c r="E378" s="141"/>
      <c r="F378" s="110"/>
      <c r="G378" s="100"/>
      <c r="H378" s="120"/>
      <c r="I378" s="104">
        <f>ROUND(H377/1000,4)+I376</f>
        <v>70.929499999999962</v>
      </c>
      <c r="J378" s="105" t="s">
        <v>19</v>
      </c>
      <c r="K378" s="100" t="s">
        <v>126</v>
      </c>
      <c r="L378" s="100" t="s">
        <v>126</v>
      </c>
      <c r="M378" s="100" t="s">
        <v>126</v>
      </c>
      <c r="N378" s="100"/>
      <c r="O378" s="100"/>
      <c r="P378" s="100"/>
    </row>
    <row r="379" spans="1:16" s="4" customFormat="1" ht="18.75" x14ac:dyDescent="0.25">
      <c r="A379" s="100"/>
      <c r="B379" s="100"/>
      <c r="C379" s="140"/>
      <c r="D379" s="117"/>
      <c r="E379" s="117"/>
      <c r="F379" s="103"/>
      <c r="G379" s="167" t="str">
        <f>C378</f>
        <v>32/1</v>
      </c>
      <c r="H379" s="120">
        <v>390</v>
      </c>
      <c r="I379" s="107"/>
      <c r="J379" s="108"/>
      <c r="K379" s="100"/>
      <c r="L379" s="100"/>
      <c r="M379" s="100"/>
      <c r="N379" s="100"/>
      <c r="O379" s="100"/>
      <c r="P379" s="100"/>
    </row>
    <row r="380" spans="1:16" s="4" customFormat="1" ht="18.75" x14ac:dyDescent="0.25">
      <c r="A380" s="100">
        <f>SUBTOTAL(103,$C$6:C380)</f>
        <v>188</v>
      </c>
      <c r="B380" s="100"/>
      <c r="C380" s="108" t="s">
        <v>66</v>
      </c>
      <c r="D380" s="141" t="s">
        <v>18</v>
      </c>
      <c r="E380" s="141"/>
      <c r="F380" s="110"/>
      <c r="G380" s="100"/>
      <c r="H380" s="120"/>
      <c r="I380" s="104">
        <f>ROUND(H379/1000,4)+I378</f>
        <v>71.319499999999962</v>
      </c>
      <c r="J380" s="105" t="s">
        <v>19</v>
      </c>
      <c r="K380" s="100" t="s">
        <v>126</v>
      </c>
      <c r="L380" s="100" t="s">
        <v>126</v>
      </c>
      <c r="M380" s="100" t="s">
        <v>126</v>
      </c>
      <c r="N380" s="100"/>
      <c r="O380" s="100"/>
      <c r="P380" s="100"/>
    </row>
    <row r="381" spans="1:16" s="4" customFormat="1" ht="18.75" x14ac:dyDescent="0.25">
      <c r="A381" s="100"/>
      <c r="B381" s="100"/>
      <c r="C381" s="140"/>
      <c r="D381" s="117"/>
      <c r="E381" s="117"/>
      <c r="F381" s="103"/>
      <c r="G381" s="167" t="str">
        <f>C380</f>
        <v>32/2</v>
      </c>
      <c r="H381" s="120">
        <v>410</v>
      </c>
      <c r="I381" s="107"/>
      <c r="J381" s="108"/>
      <c r="K381" s="100"/>
      <c r="L381" s="100"/>
      <c r="M381" s="100"/>
      <c r="N381" s="100"/>
      <c r="O381" s="100"/>
      <c r="P381" s="100"/>
    </row>
    <row r="382" spans="1:16" s="4" customFormat="1" ht="18.75" x14ac:dyDescent="0.25">
      <c r="A382" s="100">
        <f>SUBTOTAL(103,$C$6:C382)</f>
        <v>189</v>
      </c>
      <c r="B382" s="100"/>
      <c r="C382" s="108" t="s">
        <v>412</v>
      </c>
      <c r="D382" s="141" t="s">
        <v>48</v>
      </c>
      <c r="E382" s="141"/>
      <c r="F382" s="110"/>
      <c r="G382" s="100"/>
      <c r="H382" s="120"/>
      <c r="I382" s="104">
        <f>ROUND(H381/1000,4)+I380</f>
        <v>71.729499999999959</v>
      </c>
      <c r="J382" s="105" t="s">
        <v>19</v>
      </c>
      <c r="K382" s="100" t="s">
        <v>126</v>
      </c>
      <c r="L382" s="100" t="s">
        <v>126</v>
      </c>
      <c r="M382" s="100" t="s">
        <v>126</v>
      </c>
      <c r="N382" s="100" t="s">
        <v>126</v>
      </c>
      <c r="O382" s="100"/>
      <c r="P382" s="100"/>
    </row>
    <row r="383" spans="1:16" s="4" customFormat="1" ht="18.75" x14ac:dyDescent="0.25">
      <c r="A383" s="100"/>
      <c r="B383" s="100"/>
      <c r="C383" s="140"/>
      <c r="D383" s="117"/>
      <c r="E383" s="117"/>
      <c r="F383" s="103"/>
      <c r="G383" s="167" t="str">
        <f>C382</f>
        <v>32/3</v>
      </c>
      <c r="H383" s="120">
        <v>430</v>
      </c>
      <c r="I383" s="107"/>
      <c r="J383" s="108"/>
      <c r="K383" s="100"/>
      <c r="L383" s="100"/>
      <c r="M383" s="100"/>
      <c r="N383" s="100"/>
      <c r="O383" s="100"/>
      <c r="P383" s="100"/>
    </row>
    <row r="384" spans="1:16" s="4" customFormat="1" ht="18.75" x14ac:dyDescent="0.25">
      <c r="A384" s="100">
        <f>SUBTOTAL(103,$C$6:C384)</f>
        <v>190</v>
      </c>
      <c r="B384" s="100"/>
      <c r="C384" s="108" t="s">
        <v>413</v>
      </c>
      <c r="D384" s="141" t="s">
        <v>18</v>
      </c>
      <c r="E384" s="141"/>
      <c r="F384" s="110"/>
      <c r="G384" s="100"/>
      <c r="H384" s="120"/>
      <c r="I384" s="104">
        <f>ROUND(H383/1000,4)+I382</f>
        <v>72.159499999999966</v>
      </c>
      <c r="J384" s="105" t="s">
        <v>19</v>
      </c>
      <c r="K384" s="100" t="s">
        <v>126</v>
      </c>
      <c r="L384" s="100" t="s">
        <v>126</v>
      </c>
      <c r="M384" s="100" t="s">
        <v>126</v>
      </c>
      <c r="N384" s="100" t="s">
        <v>126</v>
      </c>
      <c r="O384" s="100"/>
      <c r="P384" s="100"/>
    </row>
    <row r="385" spans="1:16" s="4" customFormat="1" ht="18.75" x14ac:dyDescent="0.25">
      <c r="A385" s="100"/>
      <c r="B385" s="100"/>
      <c r="C385" s="140"/>
      <c r="D385" s="117"/>
      <c r="E385" s="117"/>
      <c r="F385" s="103"/>
      <c r="G385" s="167" t="str">
        <f>C384</f>
        <v>32/4</v>
      </c>
      <c r="H385" s="120">
        <v>390</v>
      </c>
      <c r="I385" s="107"/>
      <c r="J385" s="108"/>
      <c r="K385" s="100"/>
      <c r="L385" s="100"/>
      <c r="M385" s="100"/>
      <c r="N385" s="100"/>
      <c r="O385" s="100"/>
      <c r="P385" s="100"/>
    </row>
    <row r="386" spans="1:16" s="4" customFormat="1" ht="18.75" x14ac:dyDescent="0.25">
      <c r="A386" s="100">
        <f>SUBTOTAL(103,$C$6:C386)</f>
        <v>191</v>
      </c>
      <c r="B386" s="100"/>
      <c r="C386" s="108" t="s">
        <v>414</v>
      </c>
      <c r="D386" s="141" t="s">
        <v>18</v>
      </c>
      <c r="E386" s="141"/>
      <c r="F386" s="110">
        <v>2</v>
      </c>
      <c r="G386" s="100"/>
      <c r="H386" s="120"/>
      <c r="I386" s="104">
        <f>ROUND(H385/1000,4)+I384</f>
        <v>72.549499999999966</v>
      </c>
      <c r="J386" s="105" t="s">
        <v>19</v>
      </c>
      <c r="K386" s="100" t="s">
        <v>126</v>
      </c>
      <c r="L386" s="100" t="s">
        <v>126</v>
      </c>
      <c r="M386" s="100" t="s">
        <v>126</v>
      </c>
      <c r="N386" s="100" t="s">
        <v>126</v>
      </c>
      <c r="O386" s="100"/>
      <c r="P386" s="100"/>
    </row>
    <row r="387" spans="1:16" s="4" customFormat="1" ht="18.75" x14ac:dyDescent="0.25">
      <c r="A387" s="100"/>
      <c r="B387" s="100"/>
      <c r="C387" s="140"/>
      <c r="D387" s="117"/>
      <c r="E387" s="117"/>
      <c r="F387" s="103"/>
      <c r="G387" s="167" t="str">
        <f>C386</f>
        <v>32/5</v>
      </c>
      <c r="H387" s="120">
        <v>439</v>
      </c>
      <c r="I387" s="107"/>
      <c r="J387" s="108"/>
      <c r="K387" s="100"/>
      <c r="L387" s="100"/>
      <c r="M387" s="100"/>
      <c r="N387" s="100"/>
      <c r="O387" s="100"/>
      <c r="P387" s="100"/>
    </row>
    <row r="388" spans="1:16" s="4" customFormat="1" ht="18.75" x14ac:dyDescent="0.25">
      <c r="A388" s="100">
        <f>SUBTOTAL(103,$C$6:C388)</f>
        <v>192</v>
      </c>
      <c r="B388" s="100"/>
      <c r="C388" s="108" t="s">
        <v>415</v>
      </c>
      <c r="D388" s="141" t="s">
        <v>18</v>
      </c>
      <c r="E388" s="141"/>
      <c r="F388" s="110">
        <v>2</v>
      </c>
      <c r="G388" s="100"/>
      <c r="H388" s="120"/>
      <c r="I388" s="104">
        <f>ROUND(H387/1000,4)+I386</f>
        <v>72.988499999999959</v>
      </c>
      <c r="J388" s="105" t="s">
        <v>19</v>
      </c>
      <c r="K388" s="100" t="s">
        <v>126</v>
      </c>
      <c r="L388" s="100" t="s">
        <v>126</v>
      </c>
      <c r="M388" s="100" t="s">
        <v>126</v>
      </c>
      <c r="N388" s="100" t="s">
        <v>126</v>
      </c>
      <c r="O388" s="100"/>
      <c r="P388" s="100"/>
    </row>
    <row r="389" spans="1:16" s="4" customFormat="1" ht="18.75" x14ac:dyDescent="0.25">
      <c r="A389" s="100"/>
      <c r="B389" s="100"/>
      <c r="C389" s="140"/>
      <c r="D389" s="117"/>
      <c r="E389" s="117"/>
      <c r="F389" s="103"/>
      <c r="G389" s="167" t="str">
        <f>C388</f>
        <v>32/6</v>
      </c>
      <c r="H389" s="120">
        <v>360</v>
      </c>
      <c r="I389" s="107"/>
      <c r="J389" s="108"/>
      <c r="K389" s="100"/>
      <c r="L389" s="100"/>
      <c r="M389" s="100"/>
      <c r="N389" s="100"/>
      <c r="O389" s="100"/>
      <c r="P389" s="100"/>
    </row>
    <row r="390" spans="1:16" s="4" customFormat="1" ht="18.75" x14ac:dyDescent="0.25">
      <c r="A390" s="100">
        <f>SUBTOTAL(103,$C$6:C390)</f>
        <v>193</v>
      </c>
      <c r="B390" s="100"/>
      <c r="C390" s="108" t="s">
        <v>416</v>
      </c>
      <c r="D390" s="141" t="s">
        <v>2</v>
      </c>
      <c r="E390" s="141"/>
      <c r="F390" s="110"/>
      <c r="G390" s="100"/>
      <c r="H390" s="120"/>
      <c r="I390" s="104">
        <f>ROUND(H389/1000,4)+I388</f>
        <v>73.348499999999959</v>
      </c>
      <c r="J390" s="105" t="s">
        <v>19</v>
      </c>
      <c r="K390" s="100" t="s">
        <v>126</v>
      </c>
      <c r="L390" s="100" t="s">
        <v>126</v>
      </c>
      <c r="M390" s="100" t="s">
        <v>126</v>
      </c>
      <c r="N390" s="100" t="s">
        <v>126</v>
      </c>
      <c r="O390" s="100"/>
      <c r="P390" s="100"/>
    </row>
    <row r="391" spans="1:16" s="4" customFormat="1" ht="18.75" x14ac:dyDescent="0.25">
      <c r="A391" s="100"/>
      <c r="B391" s="100"/>
      <c r="C391" s="140"/>
      <c r="D391" s="117"/>
      <c r="E391" s="117"/>
      <c r="F391" s="103"/>
      <c r="G391" s="167" t="str">
        <f>C390</f>
        <v>32/7</v>
      </c>
      <c r="H391" s="120">
        <v>479</v>
      </c>
      <c r="I391" s="107"/>
      <c r="J391" s="108"/>
      <c r="K391" s="100"/>
      <c r="L391" s="100"/>
      <c r="M391" s="100"/>
      <c r="N391" s="100"/>
      <c r="O391" s="100"/>
      <c r="P391" s="100"/>
    </row>
    <row r="392" spans="1:16" s="4" customFormat="1" ht="18.75" x14ac:dyDescent="0.25">
      <c r="A392" s="100">
        <f>SUBTOTAL(103,$C$6:C392)</f>
        <v>194</v>
      </c>
      <c r="B392" s="101" t="s">
        <v>433</v>
      </c>
      <c r="C392" s="108" t="s">
        <v>401</v>
      </c>
      <c r="D392" s="141" t="s">
        <v>108</v>
      </c>
      <c r="E392" s="141"/>
      <c r="F392" s="103"/>
      <c r="G392" s="100"/>
      <c r="H392" s="120"/>
      <c r="I392" s="104">
        <f>ROUND(H391/1000,4)+I390</f>
        <v>73.827499999999958</v>
      </c>
      <c r="J392" s="105" t="s">
        <v>19</v>
      </c>
      <c r="K392" s="100" t="s">
        <v>126</v>
      </c>
      <c r="L392" s="100" t="s">
        <v>126</v>
      </c>
      <c r="M392" s="100" t="s">
        <v>126</v>
      </c>
      <c r="N392" s="100" t="s">
        <v>126</v>
      </c>
      <c r="O392" s="100"/>
      <c r="P392" s="100"/>
    </row>
    <row r="393" spans="1:16" s="4" customFormat="1" ht="18.75" x14ac:dyDescent="0.25">
      <c r="A393" s="100"/>
      <c r="B393" s="100"/>
      <c r="C393" s="140"/>
      <c r="D393" s="117"/>
      <c r="E393" s="117"/>
      <c r="F393" s="103"/>
      <c r="G393" s="167" t="str">
        <f>C392</f>
        <v>32A/0</v>
      </c>
      <c r="H393" s="120">
        <v>402</v>
      </c>
      <c r="I393" s="107"/>
      <c r="J393" s="108"/>
      <c r="K393" s="100"/>
      <c r="L393" s="100"/>
      <c r="M393" s="100"/>
      <c r="N393" s="100"/>
      <c r="O393" s="100"/>
      <c r="P393" s="100"/>
    </row>
    <row r="394" spans="1:16" s="4" customFormat="1" ht="18.75" x14ac:dyDescent="0.25">
      <c r="A394" s="100">
        <f>SUBTOTAL(103,$C$6:C394)</f>
        <v>195</v>
      </c>
      <c r="B394" s="100"/>
      <c r="C394" s="108" t="s">
        <v>402</v>
      </c>
      <c r="D394" s="141" t="s">
        <v>48</v>
      </c>
      <c r="E394" s="141"/>
      <c r="F394" s="110"/>
      <c r="G394" s="100"/>
      <c r="H394" s="120"/>
      <c r="I394" s="104">
        <f>ROUND(H393/1000,4)+I392</f>
        <v>74.229499999999959</v>
      </c>
      <c r="J394" s="105" t="s">
        <v>19</v>
      </c>
      <c r="K394" s="100" t="s">
        <v>126</v>
      </c>
      <c r="L394" s="100" t="s">
        <v>126</v>
      </c>
      <c r="M394" s="100" t="s">
        <v>126</v>
      </c>
      <c r="N394" s="100"/>
      <c r="O394" s="100"/>
      <c r="P394" s="100"/>
    </row>
    <row r="395" spans="1:16" s="4" customFormat="1" ht="18.75" x14ac:dyDescent="0.25">
      <c r="A395" s="100"/>
      <c r="B395" s="100"/>
      <c r="C395" s="140"/>
      <c r="D395" s="117"/>
      <c r="E395" s="117"/>
      <c r="F395" s="103"/>
      <c r="G395" s="167" t="str">
        <f>C394</f>
        <v>32A/1</v>
      </c>
      <c r="H395" s="120">
        <v>438.43900000000002</v>
      </c>
      <c r="I395" s="107"/>
      <c r="J395" s="108"/>
      <c r="K395" s="100"/>
      <c r="L395" s="100"/>
      <c r="M395" s="100"/>
      <c r="N395" s="100"/>
      <c r="O395" s="100"/>
      <c r="P395" s="100"/>
    </row>
    <row r="396" spans="1:16" s="4" customFormat="1" ht="18.75" x14ac:dyDescent="0.25">
      <c r="A396" s="100">
        <f>SUBTOTAL(103,$C$6:C396)</f>
        <v>196</v>
      </c>
      <c r="B396" s="101" t="s">
        <v>304</v>
      </c>
      <c r="C396" s="108" t="s">
        <v>36</v>
      </c>
      <c r="D396" s="141" t="s">
        <v>108</v>
      </c>
      <c r="E396" s="141"/>
      <c r="F396" s="110">
        <v>2</v>
      </c>
      <c r="G396" s="102"/>
      <c r="H396" s="120"/>
      <c r="I396" s="104">
        <f>ROUND(H395/1000,4)+I394</f>
        <v>74.66789999999996</v>
      </c>
      <c r="J396" s="105" t="s">
        <v>19</v>
      </c>
      <c r="K396" s="100" t="s">
        <v>126</v>
      </c>
      <c r="L396" s="100" t="s">
        <v>126</v>
      </c>
      <c r="M396" s="100" t="s">
        <v>126</v>
      </c>
      <c r="N396" s="100"/>
      <c r="O396" s="100" t="s">
        <v>445</v>
      </c>
      <c r="P396" s="100"/>
    </row>
    <row r="397" spans="1:16" s="4" customFormat="1" ht="18.75" x14ac:dyDescent="0.25">
      <c r="A397" s="100"/>
      <c r="B397" s="100"/>
      <c r="C397" s="140"/>
      <c r="D397" s="117"/>
      <c r="E397" s="117"/>
      <c r="F397" s="103"/>
      <c r="G397" s="167" t="str">
        <f>C396</f>
        <v>33/0</v>
      </c>
      <c r="H397" s="123">
        <v>441.56099999999998</v>
      </c>
      <c r="I397" s="107"/>
      <c r="J397" s="108"/>
      <c r="K397" s="100"/>
      <c r="L397" s="100"/>
      <c r="M397" s="100"/>
      <c r="N397" s="100"/>
      <c r="O397" s="100"/>
      <c r="P397" s="100"/>
    </row>
    <row r="398" spans="1:16" s="4" customFormat="1" ht="18.75" x14ac:dyDescent="0.25">
      <c r="A398" s="100">
        <f>SUBTOTAL(103,$C$6:C398)</f>
        <v>197</v>
      </c>
      <c r="B398" s="100"/>
      <c r="C398" s="108" t="s">
        <v>37</v>
      </c>
      <c r="D398" s="141" t="s">
        <v>18</v>
      </c>
      <c r="E398" s="141"/>
      <c r="F398" s="110">
        <v>2</v>
      </c>
      <c r="G398" s="100"/>
      <c r="H398" s="120"/>
      <c r="I398" s="104">
        <f>ROUND(H397/1000,4)+I396</f>
        <v>75.109499999999954</v>
      </c>
      <c r="J398" s="105" t="s">
        <v>19</v>
      </c>
      <c r="K398" s="100" t="s">
        <v>126</v>
      </c>
      <c r="L398" s="100" t="s">
        <v>126</v>
      </c>
      <c r="M398" s="100" t="s">
        <v>126</v>
      </c>
      <c r="N398" s="100"/>
      <c r="O398" s="100"/>
      <c r="P398" s="100"/>
    </row>
    <row r="399" spans="1:16" s="4" customFormat="1" ht="18.75" x14ac:dyDescent="0.25">
      <c r="A399" s="100"/>
      <c r="B399" s="100"/>
      <c r="C399" s="140"/>
      <c r="D399" s="117"/>
      <c r="E399" s="117"/>
      <c r="F399" s="103"/>
      <c r="G399" s="167" t="str">
        <f>C398</f>
        <v>33/1</v>
      </c>
      <c r="H399" s="120">
        <v>395</v>
      </c>
      <c r="I399" s="107"/>
      <c r="J399" s="108"/>
      <c r="K399" s="100"/>
      <c r="L399" s="100"/>
      <c r="M399" s="100"/>
      <c r="N399" s="100"/>
      <c r="O399" s="100"/>
      <c r="P399" s="100"/>
    </row>
    <row r="400" spans="1:16" s="4" customFormat="1" ht="18.75" x14ac:dyDescent="0.25">
      <c r="A400" s="100">
        <f>SUBTOTAL(103,$C$6:C400)</f>
        <v>198</v>
      </c>
      <c r="B400" s="100"/>
      <c r="C400" s="108" t="s">
        <v>38</v>
      </c>
      <c r="D400" s="141" t="s">
        <v>18</v>
      </c>
      <c r="E400" s="141"/>
      <c r="F400" s="110"/>
      <c r="G400" s="100"/>
      <c r="H400" s="120"/>
      <c r="I400" s="104">
        <f>ROUND(H399/1000,4)+I398</f>
        <v>75.50449999999995</v>
      </c>
      <c r="J400" s="105" t="s">
        <v>19</v>
      </c>
      <c r="K400" s="100" t="s">
        <v>126</v>
      </c>
      <c r="L400" s="100" t="s">
        <v>126</v>
      </c>
      <c r="M400" s="100" t="s">
        <v>126</v>
      </c>
      <c r="N400" s="100"/>
      <c r="O400" s="100"/>
      <c r="P400" s="100"/>
    </row>
    <row r="401" spans="1:16" s="4" customFormat="1" ht="18.75" x14ac:dyDescent="0.25">
      <c r="A401" s="100"/>
      <c r="B401" s="100"/>
      <c r="C401" s="140"/>
      <c r="D401" s="117"/>
      <c r="E401" s="117"/>
      <c r="F401" s="103"/>
      <c r="G401" s="167" t="str">
        <f>C400</f>
        <v>33/2</v>
      </c>
      <c r="H401" s="120">
        <v>435</v>
      </c>
      <c r="I401" s="107"/>
      <c r="J401" s="108"/>
      <c r="K401" s="100"/>
      <c r="L401" s="100"/>
      <c r="M401" s="100"/>
      <c r="N401" s="100"/>
      <c r="O401" s="100"/>
      <c r="P401" s="100"/>
    </row>
    <row r="402" spans="1:16" s="4" customFormat="1" ht="18.75" x14ac:dyDescent="0.25">
      <c r="A402" s="100">
        <f>SUBTOTAL(103,$C$6:C402)</f>
        <v>199</v>
      </c>
      <c r="B402" s="100"/>
      <c r="C402" s="108" t="s">
        <v>39</v>
      </c>
      <c r="D402" s="141" t="s">
        <v>2</v>
      </c>
      <c r="E402" s="141"/>
      <c r="F402" s="110"/>
      <c r="G402" s="100"/>
      <c r="H402" s="120"/>
      <c r="I402" s="104">
        <f>ROUND(H401/1000,4)+I400</f>
        <v>75.939499999999953</v>
      </c>
      <c r="J402" s="105" t="s">
        <v>19</v>
      </c>
      <c r="K402" s="100" t="s">
        <v>126</v>
      </c>
      <c r="L402" s="100" t="s">
        <v>126</v>
      </c>
      <c r="M402" s="100" t="s">
        <v>126</v>
      </c>
      <c r="N402" s="100"/>
      <c r="O402" s="100"/>
      <c r="P402" s="100"/>
    </row>
    <row r="403" spans="1:16" s="4" customFormat="1" ht="18.75" x14ac:dyDescent="0.25">
      <c r="A403" s="100"/>
      <c r="B403" s="100"/>
      <c r="C403" s="140"/>
      <c r="D403" s="117"/>
      <c r="E403" s="117"/>
      <c r="F403" s="103"/>
      <c r="G403" s="167" t="str">
        <f>C402</f>
        <v>33/3</v>
      </c>
      <c r="H403" s="120">
        <v>405</v>
      </c>
      <c r="I403" s="107"/>
      <c r="J403" s="108"/>
      <c r="K403" s="100"/>
      <c r="L403" s="100"/>
      <c r="M403" s="100"/>
      <c r="N403" s="100"/>
      <c r="O403" s="100"/>
      <c r="P403" s="100"/>
    </row>
    <row r="404" spans="1:16" s="4" customFormat="1" ht="18.75" x14ac:dyDescent="0.25">
      <c r="A404" s="100">
        <f>SUBTOTAL(103,$C$6:C404)</f>
        <v>200</v>
      </c>
      <c r="B404" s="100"/>
      <c r="C404" s="108" t="s">
        <v>88</v>
      </c>
      <c r="D404" s="141" t="s">
        <v>2</v>
      </c>
      <c r="E404" s="141"/>
      <c r="F404" s="110"/>
      <c r="G404" s="100"/>
      <c r="H404" s="120"/>
      <c r="I404" s="104">
        <f>ROUND(H403/1000,4)+I402</f>
        <v>76.344499999999954</v>
      </c>
      <c r="J404" s="105" t="s">
        <v>19</v>
      </c>
      <c r="K404" s="100" t="s">
        <v>126</v>
      </c>
      <c r="L404" s="100" t="s">
        <v>126</v>
      </c>
      <c r="M404" s="100" t="s">
        <v>126</v>
      </c>
      <c r="N404" s="100"/>
      <c r="O404" s="100"/>
      <c r="P404" s="100"/>
    </row>
    <row r="405" spans="1:16" s="4" customFormat="1" ht="18.75" x14ac:dyDescent="0.25">
      <c r="A405" s="100"/>
      <c r="B405" s="100"/>
      <c r="C405" s="140"/>
      <c r="D405" s="117"/>
      <c r="E405" s="117"/>
      <c r="F405" s="103"/>
      <c r="G405" s="167" t="str">
        <f>C404</f>
        <v>33/4</v>
      </c>
      <c r="H405" s="120">
        <v>420</v>
      </c>
      <c r="I405" s="107"/>
      <c r="J405" s="108"/>
      <c r="K405" s="100"/>
      <c r="L405" s="100"/>
      <c r="M405" s="100"/>
      <c r="N405" s="100"/>
      <c r="O405" s="100"/>
      <c r="P405" s="100"/>
    </row>
    <row r="406" spans="1:16" s="4" customFormat="1" ht="18.75" x14ac:dyDescent="0.25">
      <c r="A406" s="100">
        <f>SUBTOTAL(103,$C$6:C406)</f>
        <v>201</v>
      </c>
      <c r="B406" s="100"/>
      <c r="C406" s="108" t="s">
        <v>305</v>
      </c>
      <c r="D406" s="141" t="s">
        <v>3</v>
      </c>
      <c r="E406" s="141"/>
      <c r="F406" s="110"/>
      <c r="G406" s="100"/>
      <c r="H406" s="120"/>
      <c r="I406" s="104">
        <f>ROUND(H405/1000,4)+I404</f>
        <v>76.764499999999956</v>
      </c>
      <c r="J406" s="105" t="s">
        <v>19</v>
      </c>
      <c r="K406" s="100" t="s">
        <v>126</v>
      </c>
      <c r="L406" s="100" t="s">
        <v>126</v>
      </c>
      <c r="M406" s="100" t="s">
        <v>126</v>
      </c>
      <c r="N406" s="100" t="s">
        <v>126</v>
      </c>
      <c r="O406" s="100"/>
      <c r="P406" s="100"/>
    </row>
    <row r="407" spans="1:16" s="4" customFormat="1" ht="18.75" x14ac:dyDescent="0.25">
      <c r="A407" s="100"/>
      <c r="B407" s="100"/>
      <c r="C407" s="140"/>
      <c r="D407" s="117"/>
      <c r="E407" s="117"/>
      <c r="F407" s="103"/>
      <c r="G407" s="167" t="str">
        <f>C406</f>
        <v>33/5</v>
      </c>
      <c r="H407" s="120">
        <v>405</v>
      </c>
      <c r="I407" s="107"/>
      <c r="J407" s="108"/>
      <c r="K407" s="100"/>
      <c r="L407" s="100"/>
      <c r="M407" s="100"/>
      <c r="N407" s="100"/>
      <c r="O407" s="100"/>
      <c r="P407" s="100"/>
    </row>
    <row r="408" spans="1:16" s="4" customFormat="1" ht="18.75" x14ac:dyDescent="0.25">
      <c r="A408" s="100">
        <f>SUBTOTAL(103,$C$6:C408)</f>
        <v>202</v>
      </c>
      <c r="B408" s="100"/>
      <c r="C408" s="108" t="s">
        <v>306</v>
      </c>
      <c r="D408" s="141" t="s">
        <v>48</v>
      </c>
      <c r="E408" s="141"/>
      <c r="F408" s="110"/>
      <c r="G408" s="100"/>
      <c r="H408" s="120"/>
      <c r="I408" s="104">
        <f>ROUND(H407/1000,4)+I406</f>
        <v>77.169499999999957</v>
      </c>
      <c r="J408" s="105" t="s">
        <v>19</v>
      </c>
      <c r="K408" s="100" t="s">
        <v>126</v>
      </c>
      <c r="L408" s="100" t="s">
        <v>126</v>
      </c>
      <c r="M408" s="100" t="s">
        <v>126</v>
      </c>
      <c r="N408" s="100" t="s">
        <v>126</v>
      </c>
      <c r="O408" s="100"/>
      <c r="P408" s="100"/>
    </row>
    <row r="409" spans="1:16" s="4" customFormat="1" ht="18.75" x14ac:dyDescent="0.25">
      <c r="A409" s="100"/>
      <c r="B409" s="100"/>
      <c r="C409" s="140"/>
      <c r="D409" s="117"/>
      <c r="E409" s="117"/>
      <c r="F409" s="103"/>
      <c r="G409" s="167" t="str">
        <f>C408</f>
        <v>33/6</v>
      </c>
      <c r="H409" s="120">
        <v>415</v>
      </c>
      <c r="I409" s="107"/>
      <c r="J409" s="108"/>
      <c r="K409" s="100"/>
      <c r="L409" s="100"/>
      <c r="M409" s="100"/>
      <c r="N409" s="100"/>
      <c r="O409" s="100"/>
      <c r="P409" s="100"/>
    </row>
    <row r="410" spans="1:16" s="4" customFormat="1" ht="18.75" x14ac:dyDescent="0.25">
      <c r="A410" s="100">
        <f>SUBTOTAL(103,$C$6:C410)</f>
        <v>203</v>
      </c>
      <c r="B410" s="100"/>
      <c r="C410" s="108" t="s">
        <v>307</v>
      </c>
      <c r="D410" s="141" t="s">
        <v>48</v>
      </c>
      <c r="E410" s="141"/>
      <c r="F410" s="110"/>
      <c r="G410" s="100"/>
      <c r="H410" s="120"/>
      <c r="I410" s="104">
        <f>ROUND(H409/1000,4)+I408</f>
        <v>77.584499999999963</v>
      </c>
      <c r="J410" s="105" t="s">
        <v>19</v>
      </c>
      <c r="K410" s="100" t="s">
        <v>126</v>
      </c>
      <c r="L410" s="100" t="s">
        <v>126</v>
      </c>
      <c r="M410" s="100" t="s">
        <v>126</v>
      </c>
      <c r="N410" s="100"/>
      <c r="O410" s="100"/>
      <c r="P410" s="100"/>
    </row>
    <row r="411" spans="1:16" s="4" customFormat="1" ht="18.75" x14ac:dyDescent="0.25">
      <c r="A411" s="100"/>
      <c r="B411" s="100"/>
      <c r="C411" s="140"/>
      <c r="D411" s="117"/>
      <c r="E411" s="117"/>
      <c r="F411" s="103"/>
      <c r="G411" s="167" t="str">
        <f>C410</f>
        <v>33/7</v>
      </c>
      <c r="H411" s="120">
        <v>355</v>
      </c>
      <c r="I411" s="107"/>
      <c r="J411" s="108"/>
      <c r="K411" s="100"/>
      <c r="L411" s="100"/>
      <c r="M411" s="100"/>
      <c r="N411" s="100"/>
      <c r="O411" s="100"/>
      <c r="P411" s="100"/>
    </row>
    <row r="412" spans="1:16" s="4" customFormat="1" ht="18.75" x14ac:dyDescent="0.25">
      <c r="A412" s="100">
        <f>SUBTOTAL(103,$C$6:C412)</f>
        <v>204</v>
      </c>
      <c r="B412" s="100"/>
      <c r="C412" s="108" t="s">
        <v>308</v>
      </c>
      <c r="D412" s="141" t="s">
        <v>2</v>
      </c>
      <c r="E412" s="141"/>
      <c r="F412" s="110"/>
      <c r="G412" s="100"/>
      <c r="H412" s="120"/>
      <c r="I412" s="104">
        <f>ROUND(H411/1000,4)+I410</f>
        <v>77.939499999999967</v>
      </c>
      <c r="J412" s="105" t="s">
        <v>19</v>
      </c>
      <c r="K412" s="100" t="s">
        <v>126</v>
      </c>
      <c r="L412" s="100" t="s">
        <v>126</v>
      </c>
      <c r="M412" s="100" t="s">
        <v>126</v>
      </c>
      <c r="N412" s="100" t="s">
        <v>126</v>
      </c>
      <c r="O412" s="100"/>
      <c r="P412" s="100"/>
    </row>
    <row r="413" spans="1:16" s="4" customFormat="1" ht="18.75" x14ac:dyDescent="0.25">
      <c r="A413" s="100"/>
      <c r="B413" s="100"/>
      <c r="C413" s="140"/>
      <c r="D413" s="117"/>
      <c r="E413" s="117"/>
      <c r="F413" s="103"/>
      <c r="G413" s="167" t="str">
        <f>C412</f>
        <v>33/8</v>
      </c>
      <c r="H413" s="120">
        <v>380</v>
      </c>
      <c r="I413" s="107"/>
      <c r="J413" s="108"/>
      <c r="K413" s="100"/>
      <c r="L413" s="100"/>
      <c r="M413" s="100"/>
      <c r="N413" s="100"/>
      <c r="O413" s="100"/>
      <c r="P413" s="100"/>
    </row>
    <row r="414" spans="1:16" s="4" customFormat="1" ht="18.75" x14ac:dyDescent="0.25">
      <c r="A414" s="100">
        <f>SUBTOTAL(103,$C$6:C414)</f>
        <v>205</v>
      </c>
      <c r="B414" s="100"/>
      <c r="C414" s="108" t="s">
        <v>309</v>
      </c>
      <c r="D414" s="141" t="s">
        <v>71</v>
      </c>
      <c r="E414" s="141"/>
      <c r="F414" s="110"/>
      <c r="G414" s="100"/>
      <c r="H414" s="120"/>
      <c r="I414" s="104">
        <f>ROUND(H413/1000,4)+I412</f>
        <v>78.319499999999962</v>
      </c>
      <c r="J414" s="105" t="s">
        <v>19</v>
      </c>
      <c r="K414" s="100" t="s">
        <v>126</v>
      </c>
      <c r="L414" s="100" t="s">
        <v>126</v>
      </c>
      <c r="M414" s="100" t="s">
        <v>126</v>
      </c>
      <c r="N414" s="100"/>
      <c r="O414" s="100"/>
      <c r="P414" s="100"/>
    </row>
    <row r="415" spans="1:16" s="4" customFormat="1" ht="18.75" x14ac:dyDescent="0.25">
      <c r="A415" s="100"/>
      <c r="B415" s="100"/>
      <c r="C415" s="140"/>
      <c r="D415" s="117"/>
      <c r="E415" s="117"/>
      <c r="F415" s="103"/>
      <c r="G415" s="167" t="str">
        <f>C414</f>
        <v>33/9</v>
      </c>
      <c r="H415" s="120">
        <v>398.20299999999997</v>
      </c>
      <c r="I415" s="107"/>
      <c r="J415" s="108"/>
      <c r="K415" s="100"/>
      <c r="L415" s="100"/>
      <c r="M415" s="100"/>
      <c r="N415" s="100"/>
      <c r="O415" s="100"/>
      <c r="P415" s="100"/>
    </row>
    <row r="416" spans="1:16" s="4" customFormat="1" ht="18.75" x14ac:dyDescent="0.25">
      <c r="A416" s="100">
        <f>SUBTOTAL(103,$C$6:C416)</f>
        <v>206</v>
      </c>
      <c r="B416" s="101" t="s">
        <v>310</v>
      </c>
      <c r="C416" s="108" t="s">
        <v>67</v>
      </c>
      <c r="D416" s="141" t="s">
        <v>114</v>
      </c>
      <c r="E416" s="141"/>
      <c r="F416" s="103"/>
      <c r="G416" s="102"/>
      <c r="H416" s="120"/>
      <c r="I416" s="104">
        <f>ROUND(H415/1000,4)+I414</f>
        <v>78.717699999999965</v>
      </c>
      <c r="J416" s="105" t="s">
        <v>19</v>
      </c>
      <c r="K416" s="100" t="s">
        <v>126</v>
      </c>
      <c r="L416" s="100" t="s">
        <v>126</v>
      </c>
      <c r="M416" s="100" t="s">
        <v>126</v>
      </c>
      <c r="N416" s="100" t="s">
        <v>126</v>
      </c>
      <c r="O416" s="100" t="s">
        <v>445</v>
      </c>
      <c r="P416" s="100"/>
    </row>
    <row r="417" spans="1:16" s="4" customFormat="1" ht="18.75" x14ac:dyDescent="0.25">
      <c r="A417" s="100"/>
      <c r="B417" s="100"/>
      <c r="C417" s="140"/>
      <c r="D417" s="117"/>
      <c r="E417" s="117"/>
      <c r="F417" s="103"/>
      <c r="G417" s="167" t="str">
        <f>C416</f>
        <v>34/0</v>
      </c>
      <c r="H417" s="119">
        <v>441.798</v>
      </c>
      <c r="I417" s="107"/>
      <c r="J417" s="108"/>
      <c r="K417" s="100"/>
      <c r="L417" s="100"/>
      <c r="M417" s="100"/>
      <c r="N417" s="100"/>
      <c r="O417" s="100"/>
      <c r="P417" s="100"/>
    </row>
    <row r="418" spans="1:16" s="4" customFormat="1" ht="18.75" x14ac:dyDescent="0.25">
      <c r="A418" s="100">
        <f>SUBTOTAL(103,$C$6:C418)</f>
        <v>207</v>
      </c>
      <c r="B418" s="100"/>
      <c r="C418" s="108" t="s">
        <v>311</v>
      </c>
      <c r="D418" s="141" t="s">
        <v>18</v>
      </c>
      <c r="E418" s="141"/>
      <c r="F418" s="110"/>
      <c r="G418" s="100"/>
      <c r="H418" s="119"/>
      <c r="I418" s="104">
        <f>ROUND(H417/1000,4)+I416</f>
        <v>79.159499999999966</v>
      </c>
      <c r="J418" s="105" t="s">
        <v>19</v>
      </c>
      <c r="K418" s="100" t="s">
        <v>126</v>
      </c>
      <c r="L418" s="100" t="s">
        <v>126</v>
      </c>
      <c r="M418" s="100" t="s">
        <v>126</v>
      </c>
      <c r="N418" s="100" t="s">
        <v>126</v>
      </c>
      <c r="O418" s="100"/>
      <c r="P418" s="100"/>
    </row>
    <row r="419" spans="1:16" s="4" customFormat="1" ht="18.75" x14ac:dyDescent="0.25">
      <c r="A419" s="100"/>
      <c r="B419" s="100"/>
      <c r="C419" s="140"/>
      <c r="D419" s="117"/>
      <c r="E419" s="117"/>
      <c r="F419" s="103"/>
      <c r="G419" s="167" t="str">
        <f>C418</f>
        <v>34/1</v>
      </c>
      <c r="H419" s="119">
        <v>395</v>
      </c>
      <c r="I419" s="107"/>
      <c r="J419" s="108"/>
      <c r="K419" s="100"/>
      <c r="L419" s="100"/>
      <c r="M419" s="100"/>
      <c r="N419" s="100"/>
      <c r="O419" s="100"/>
      <c r="P419" s="100"/>
    </row>
    <row r="420" spans="1:16" s="4" customFormat="1" ht="18.75" x14ac:dyDescent="0.25">
      <c r="A420" s="100">
        <f>SUBTOTAL(103,$C$6:C420)</f>
        <v>208</v>
      </c>
      <c r="B420" s="100"/>
      <c r="C420" s="108" t="s">
        <v>312</v>
      </c>
      <c r="D420" s="141" t="s">
        <v>18</v>
      </c>
      <c r="E420" s="141"/>
      <c r="F420" s="110"/>
      <c r="G420" s="100"/>
      <c r="H420" s="119"/>
      <c r="I420" s="104">
        <f>ROUND(H419/1000,4)+I418</f>
        <v>79.554499999999962</v>
      </c>
      <c r="J420" s="105" t="s">
        <v>19</v>
      </c>
      <c r="K420" s="100" t="s">
        <v>126</v>
      </c>
      <c r="L420" s="100" t="s">
        <v>126</v>
      </c>
      <c r="M420" s="100" t="s">
        <v>126</v>
      </c>
      <c r="N420" s="100" t="s">
        <v>126</v>
      </c>
      <c r="O420" s="100"/>
      <c r="P420" s="100"/>
    </row>
    <row r="421" spans="1:16" s="4" customFormat="1" ht="18.75" x14ac:dyDescent="0.25">
      <c r="A421" s="100"/>
      <c r="B421" s="100"/>
      <c r="C421" s="140"/>
      <c r="D421" s="117"/>
      <c r="E421" s="117"/>
      <c r="F421" s="103"/>
      <c r="G421" s="167" t="str">
        <f>C420</f>
        <v>34/2</v>
      </c>
      <c r="H421" s="119">
        <v>375</v>
      </c>
      <c r="I421" s="107"/>
      <c r="J421" s="108"/>
      <c r="K421" s="100"/>
      <c r="L421" s="100"/>
      <c r="M421" s="100"/>
      <c r="N421" s="100"/>
      <c r="O421" s="100"/>
      <c r="P421" s="100"/>
    </row>
    <row r="422" spans="1:16" s="4" customFormat="1" ht="18.75" x14ac:dyDescent="0.25">
      <c r="A422" s="100">
        <f>SUBTOTAL(103,$C$6:C422)</f>
        <v>209</v>
      </c>
      <c r="B422" s="100"/>
      <c r="C422" s="108" t="s">
        <v>313</v>
      </c>
      <c r="D422" s="141" t="s">
        <v>71</v>
      </c>
      <c r="E422" s="141"/>
      <c r="F422" s="110"/>
      <c r="G422" s="100"/>
      <c r="H422" s="119"/>
      <c r="I422" s="104">
        <f>ROUND(H421/1000,4)+I420</f>
        <v>79.929499999999962</v>
      </c>
      <c r="J422" s="105" t="s">
        <v>19</v>
      </c>
      <c r="K422" s="100" t="s">
        <v>126</v>
      </c>
      <c r="L422" s="100" t="s">
        <v>126</v>
      </c>
      <c r="M422" s="100" t="s">
        <v>126</v>
      </c>
      <c r="N422" s="100" t="s">
        <v>126</v>
      </c>
      <c r="O422" s="100"/>
      <c r="P422" s="100"/>
    </row>
    <row r="423" spans="1:16" s="4" customFormat="1" ht="18.75" x14ac:dyDescent="0.25">
      <c r="A423" s="100"/>
      <c r="B423" s="100"/>
      <c r="C423" s="140"/>
      <c r="D423" s="117"/>
      <c r="E423" s="117"/>
      <c r="F423" s="103"/>
      <c r="G423" s="167" t="str">
        <f>C422</f>
        <v>34/3</v>
      </c>
      <c r="H423" s="119">
        <v>445</v>
      </c>
      <c r="I423" s="107"/>
      <c r="J423" s="108"/>
      <c r="K423" s="100"/>
      <c r="L423" s="100"/>
      <c r="M423" s="100"/>
      <c r="N423" s="100"/>
      <c r="O423" s="100"/>
      <c r="P423" s="100"/>
    </row>
    <row r="424" spans="1:16" s="4" customFormat="1" ht="18.75" x14ac:dyDescent="0.25">
      <c r="A424" s="100">
        <f>SUBTOTAL(103,$C$6:C424)</f>
        <v>210</v>
      </c>
      <c r="B424" s="100"/>
      <c r="C424" s="108" t="s">
        <v>314</v>
      </c>
      <c r="D424" s="141" t="s">
        <v>48</v>
      </c>
      <c r="E424" s="141"/>
      <c r="F424" s="110"/>
      <c r="G424" s="100"/>
      <c r="H424" s="119"/>
      <c r="I424" s="104">
        <f>ROUND(H423/1000,4)+I422</f>
        <v>80.374499999999955</v>
      </c>
      <c r="J424" s="105" t="s">
        <v>19</v>
      </c>
      <c r="K424" s="100" t="s">
        <v>126</v>
      </c>
      <c r="L424" s="100" t="s">
        <v>126</v>
      </c>
      <c r="M424" s="100" t="s">
        <v>126</v>
      </c>
      <c r="N424" s="100" t="s">
        <v>126</v>
      </c>
      <c r="O424" s="100"/>
      <c r="P424" s="100"/>
    </row>
    <row r="425" spans="1:16" s="4" customFormat="1" ht="18.75" x14ac:dyDescent="0.25">
      <c r="A425" s="100"/>
      <c r="B425" s="100"/>
      <c r="C425" s="140"/>
      <c r="D425" s="117"/>
      <c r="E425" s="117"/>
      <c r="F425" s="103"/>
      <c r="G425" s="167" t="str">
        <f>C424</f>
        <v>34/4</v>
      </c>
      <c r="H425" s="119">
        <v>395</v>
      </c>
      <c r="I425" s="107"/>
      <c r="J425" s="108"/>
      <c r="K425" s="100"/>
      <c r="L425" s="100"/>
      <c r="M425" s="100"/>
      <c r="N425" s="100"/>
      <c r="O425" s="100"/>
      <c r="P425" s="100"/>
    </row>
    <row r="426" spans="1:16" s="4" customFormat="1" ht="18.75" x14ac:dyDescent="0.25">
      <c r="A426" s="100">
        <f>SUBTOTAL(103,$C$6:C426)</f>
        <v>211</v>
      </c>
      <c r="B426" s="100"/>
      <c r="C426" s="108" t="s">
        <v>315</v>
      </c>
      <c r="D426" s="141" t="s">
        <v>18</v>
      </c>
      <c r="E426" s="141"/>
      <c r="F426" s="110"/>
      <c r="G426" s="100"/>
      <c r="H426" s="119"/>
      <c r="I426" s="104">
        <f>ROUND(H425/1000,4)+I424</f>
        <v>80.769499999999951</v>
      </c>
      <c r="J426" s="105" t="s">
        <v>19</v>
      </c>
      <c r="K426" s="100" t="s">
        <v>126</v>
      </c>
      <c r="L426" s="100" t="s">
        <v>126</v>
      </c>
      <c r="M426" s="100" t="s">
        <v>126</v>
      </c>
      <c r="N426" s="100" t="s">
        <v>126</v>
      </c>
      <c r="O426" s="100"/>
      <c r="P426" s="100"/>
    </row>
    <row r="427" spans="1:16" s="4" customFormat="1" ht="18.75" x14ac:dyDescent="0.25">
      <c r="A427" s="100"/>
      <c r="B427" s="100"/>
      <c r="C427" s="140"/>
      <c r="D427" s="117"/>
      <c r="E427" s="117"/>
      <c r="F427" s="103"/>
      <c r="G427" s="167" t="str">
        <f>C426</f>
        <v>34/5</v>
      </c>
      <c r="H427" s="119">
        <v>435</v>
      </c>
      <c r="I427" s="107"/>
      <c r="J427" s="108"/>
      <c r="K427" s="100"/>
      <c r="L427" s="100"/>
      <c r="M427" s="100"/>
      <c r="N427" s="100"/>
      <c r="O427" s="100"/>
      <c r="P427" s="100"/>
    </row>
    <row r="428" spans="1:16" s="4" customFormat="1" ht="18.75" x14ac:dyDescent="0.25">
      <c r="A428" s="100">
        <f>SUBTOTAL(103,$C$6:C428)</f>
        <v>212</v>
      </c>
      <c r="B428" s="100"/>
      <c r="C428" s="108" t="s">
        <v>316</v>
      </c>
      <c r="D428" s="141" t="s">
        <v>2</v>
      </c>
      <c r="E428" s="141"/>
      <c r="F428" s="110"/>
      <c r="G428" s="100"/>
      <c r="H428" s="119"/>
      <c r="I428" s="104">
        <f>ROUND(H427/1000,4)+I426</f>
        <v>81.204499999999953</v>
      </c>
      <c r="J428" s="105" t="s">
        <v>19</v>
      </c>
      <c r="K428" s="100" t="s">
        <v>126</v>
      </c>
      <c r="L428" s="100" t="s">
        <v>126</v>
      </c>
      <c r="M428" s="100" t="s">
        <v>126</v>
      </c>
      <c r="N428" s="100" t="s">
        <v>126</v>
      </c>
      <c r="O428" s="100"/>
      <c r="P428" s="100"/>
    </row>
    <row r="429" spans="1:16" s="4" customFormat="1" ht="18.75" x14ac:dyDescent="0.25">
      <c r="A429" s="100"/>
      <c r="B429" s="100"/>
      <c r="C429" s="140"/>
      <c r="D429" s="117"/>
      <c r="E429" s="117"/>
      <c r="F429" s="103"/>
      <c r="G429" s="167" t="str">
        <f>C428</f>
        <v>34/6</v>
      </c>
      <c r="H429" s="119">
        <v>330</v>
      </c>
      <c r="I429" s="107"/>
      <c r="J429" s="108"/>
      <c r="K429" s="100"/>
      <c r="L429" s="100"/>
      <c r="M429" s="100"/>
      <c r="N429" s="100"/>
      <c r="O429" s="100"/>
      <c r="P429" s="100"/>
    </row>
    <row r="430" spans="1:16" s="4" customFormat="1" ht="18.75" x14ac:dyDescent="0.25">
      <c r="A430" s="100">
        <f>SUBTOTAL(103,$C$6:C430)</f>
        <v>213</v>
      </c>
      <c r="B430" s="100"/>
      <c r="C430" s="108" t="s">
        <v>317</v>
      </c>
      <c r="D430" s="141" t="s">
        <v>3</v>
      </c>
      <c r="E430" s="141"/>
      <c r="F430" s="110"/>
      <c r="G430" s="100"/>
      <c r="H430" s="119"/>
      <c r="I430" s="104">
        <f>ROUND(H429/1000,4)+I428</f>
        <v>81.534499999999952</v>
      </c>
      <c r="J430" s="105" t="s">
        <v>19</v>
      </c>
      <c r="K430" s="100" t="s">
        <v>126</v>
      </c>
      <c r="L430" s="100" t="s">
        <v>126</v>
      </c>
      <c r="M430" s="100" t="s">
        <v>126</v>
      </c>
      <c r="N430" s="100" t="s">
        <v>126</v>
      </c>
      <c r="O430" s="100"/>
      <c r="P430" s="100"/>
    </row>
    <row r="431" spans="1:16" s="4" customFormat="1" ht="18.75" x14ac:dyDescent="0.25">
      <c r="A431" s="100"/>
      <c r="B431" s="100"/>
      <c r="C431" s="140"/>
      <c r="D431" s="117"/>
      <c r="E431" s="117"/>
      <c r="F431" s="103"/>
      <c r="G431" s="167" t="str">
        <f>C430</f>
        <v>34/7</v>
      </c>
      <c r="H431" s="119">
        <v>330</v>
      </c>
      <c r="I431" s="107"/>
      <c r="J431" s="108"/>
      <c r="K431" s="100"/>
      <c r="L431" s="100"/>
      <c r="M431" s="100"/>
      <c r="N431" s="100"/>
      <c r="O431" s="100"/>
      <c r="P431" s="100"/>
    </row>
    <row r="432" spans="1:16" s="4" customFormat="1" ht="18.75" x14ac:dyDescent="0.25">
      <c r="A432" s="100">
        <f>SUBTOTAL(103,$C$6:C432)</f>
        <v>214</v>
      </c>
      <c r="B432" s="100"/>
      <c r="C432" s="108" t="s">
        <v>318</v>
      </c>
      <c r="D432" s="141" t="s">
        <v>3</v>
      </c>
      <c r="E432" s="141"/>
      <c r="F432" s="110"/>
      <c r="G432" s="100"/>
      <c r="H432" s="119"/>
      <c r="I432" s="104">
        <f>ROUND(H431/1000,4)+I430</f>
        <v>81.86449999999995</v>
      </c>
      <c r="J432" s="105" t="s">
        <v>19</v>
      </c>
      <c r="K432" s="100" t="s">
        <v>126</v>
      </c>
      <c r="L432" s="100" t="s">
        <v>126</v>
      </c>
      <c r="M432" s="100" t="s">
        <v>126</v>
      </c>
      <c r="N432" s="100" t="s">
        <v>126</v>
      </c>
      <c r="O432" s="100"/>
      <c r="P432" s="100"/>
    </row>
    <row r="433" spans="1:16" s="4" customFormat="1" ht="18.75" x14ac:dyDescent="0.25">
      <c r="A433" s="100"/>
      <c r="B433" s="100"/>
      <c r="C433" s="140"/>
      <c r="D433" s="117"/>
      <c r="E433" s="117"/>
      <c r="F433" s="103"/>
      <c r="G433" s="167" t="str">
        <f>C432</f>
        <v>34/8</v>
      </c>
      <c r="H433" s="119">
        <v>400</v>
      </c>
      <c r="I433" s="107"/>
      <c r="J433" s="108"/>
      <c r="K433" s="100"/>
      <c r="L433" s="100"/>
      <c r="M433" s="100"/>
      <c r="N433" s="100"/>
      <c r="O433" s="100"/>
      <c r="P433" s="100"/>
    </row>
    <row r="434" spans="1:16" s="4" customFormat="1" ht="18.75" x14ac:dyDescent="0.25">
      <c r="A434" s="100">
        <f>SUBTOTAL(103,$C$6:C434)</f>
        <v>215</v>
      </c>
      <c r="B434" s="100"/>
      <c r="C434" s="108" t="s">
        <v>319</v>
      </c>
      <c r="D434" s="141" t="s">
        <v>71</v>
      </c>
      <c r="E434" s="141"/>
      <c r="F434" s="110"/>
      <c r="G434" s="100"/>
      <c r="H434" s="119"/>
      <c r="I434" s="104">
        <f>ROUND(H433/1000,4)+I432</f>
        <v>82.264499999999956</v>
      </c>
      <c r="J434" s="105" t="s">
        <v>19</v>
      </c>
      <c r="K434" s="100" t="s">
        <v>126</v>
      </c>
      <c r="L434" s="100" t="s">
        <v>126</v>
      </c>
      <c r="M434" s="100" t="s">
        <v>126</v>
      </c>
      <c r="N434" s="100" t="s">
        <v>126</v>
      </c>
      <c r="O434" s="100"/>
      <c r="P434" s="100"/>
    </row>
    <row r="435" spans="1:16" s="4" customFormat="1" ht="18.75" x14ac:dyDescent="0.25">
      <c r="A435" s="100"/>
      <c r="B435" s="100"/>
      <c r="C435" s="140"/>
      <c r="D435" s="117"/>
      <c r="E435" s="117"/>
      <c r="F435" s="103"/>
      <c r="G435" s="167" t="str">
        <f>C434</f>
        <v>34/9</v>
      </c>
      <c r="H435" s="119">
        <v>310</v>
      </c>
      <c r="I435" s="107"/>
      <c r="J435" s="108"/>
      <c r="K435" s="100"/>
      <c r="L435" s="100"/>
      <c r="M435" s="100"/>
      <c r="N435" s="100"/>
      <c r="O435" s="100"/>
      <c r="P435" s="100"/>
    </row>
    <row r="436" spans="1:16" s="4" customFormat="1" ht="18.75" x14ac:dyDescent="0.25">
      <c r="A436" s="100">
        <f>SUBTOTAL(103,$C$6:C436)</f>
        <v>216</v>
      </c>
      <c r="B436" s="100"/>
      <c r="C436" s="108" t="s">
        <v>320</v>
      </c>
      <c r="D436" s="141" t="s">
        <v>4</v>
      </c>
      <c r="E436" s="141"/>
      <c r="F436" s="110"/>
      <c r="G436" s="100"/>
      <c r="H436" s="119"/>
      <c r="I436" s="104">
        <f>ROUND(H435/1000,4)+I434</f>
        <v>82.574499999999958</v>
      </c>
      <c r="J436" s="105" t="s">
        <v>19</v>
      </c>
      <c r="K436" s="100" t="s">
        <v>126</v>
      </c>
      <c r="L436" s="100" t="s">
        <v>126</v>
      </c>
      <c r="M436" s="100" t="s">
        <v>126</v>
      </c>
      <c r="N436" s="100" t="s">
        <v>126</v>
      </c>
      <c r="O436" s="100"/>
      <c r="P436" s="100"/>
    </row>
    <row r="437" spans="1:16" s="4" customFormat="1" ht="18.75" x14ac:dyDescent="0.25">
      <c r="A437" s="100"/>
      <c r="B437" s="100"/>
      <c r="C437" s="140"/>
      <c r="D437" s="117"/>
      <c r="E437" s="117"/>
      <c r="F437" s="103"/>
      <c r="G437" s="167" t="str">
        <f>C436</f>
        <v>34/10</v>
      </c>
      <c r="H437" s="119">
        <v>315</v>
      </c>
      <c r="I437" s="107"/>
      <c r="J437" s="108"/>
      <c r="K437" s="100"/>
      <c r="L437" s="100"/>
      <c r="M437" s="100"/>
      <c r="N437" s="100"/>
      <c r="O437" s="100"/>
      <c r="P437" s="100"/>
    </row>
    <row r="438" spans="1:16" s="4" customFormat="1" ht="18.75" x14ac:dyDescent="0.25">
      <c r="A438" s="100">
        <f>SUBTOTAL(103,$C$6:C438)</f>
        <v>217</v>
      </c>
      <c r="B438" s="100"/>
      <c r="C438" s="108" t="s">
        <v>321</v>
      </c>
      <c r="D438" s="141" t="s">
        <v>71</v>
      </c>
      <c r="E438" s="141"/>
      <c r="F438" s="110"/>
      <c r="G438" s="100"/>
      <c r="H438" s="119"/>
      <c r="I438" s="104">
        <f>ROUND(H437/1000,4)+I436</f>
        <v>82.889499999999956</v>
      </c>
      <c r="J438" s="105" t="s">
        <v>19</v>
      </c>
      <c r="K438" s="100" t="s">
        <v>126</v>
      </c>
      <c r="L438" s="100" t="s">
        <v>126</v>
      </c>
      <c r="M438" s="100" t="s">
        <v>126</v>
      </c>
      <c r="N438" s="100" t="s">
        <v>126</v>
      </c>
      <c r="O438" s="100"/>
      <c r="P438" s="100"/>
    </row>
    <row r="439" spans="1:16" s="4" customFormat="1" ht="18.75" x14ac:dyDescent="0.25">
      <c r="A439" s="100"/>
      <c r="B439" s="100"/>
      <c r="C439" s="140"/>
      <c r="D439" s="117"/>
      <c r="E439" s="117"/>
      <c r="F439" s="103"/>
      <c r="G439" s="167" t="str">
        <f>C438</f>
        <v>34/11</v>
      </c>
      <c r="H439" s="119">
        <v>375</v>
      </c>
      <c r="I439" s="107"/>
      <c r="J439" s="108"/>
      <c r="K439" s="100"/>
      <c r="L439" s="100"/>
      <c r="M439" s="100"/>
      <c r="N439" s="100"/>
      <c r="O439" s="100"/>
      <c r="P439" s="100"/>
    </row>
    <row r="440" spans="1:16" s="4" customFormat="1" ht="18.75" x14ac:dyDescent="0.25">
      <c r="A440" s="100">
        <f>SUBTOTAL(103,$C$6:C440)</f>
        <v>218</v>
      </c>
      <c r="B440" s="100"/>
      <c r="C440" s="108" t="s">
        <v>322</v>
      </c>
      <c r="D440" s="141" t="s">
        <v>2</v>
      </c>
      <c r="E440" s="141"/>
      <c r="F440" s="110"/>
      <c r="G440" s="100"/>
      <c r="H440" s="119"/>
      <c r="I440" s="104">
        <f>ROUND(H439/1000,4)+I438</f>
        <v>83.264499999999956</v>
      </c>
      <c r="J440" s="105" t="s">
        <v>19</v>
      </c>
      <c r="K440" s="100" t="s">
        <v>126</v>
      </c>
      <c r="L440" s="100" t="s">
        <v>126</v>
      </c>
      <c r="M440" s="100" t="s">
        <v>126</v>
      </c>
      <c r="N440" s="100" t="s">
        <v>126</v>
      </c>
      <c r="O440" s="100"/>
      <c r="P440" s="100"/>
    </row>
    <row r="441" spans="1:16" s="4" customFormat="1" ht="18.75" x14ac:dyDescent="0.25">
      <c r="A441" s="100"/>
      <c r="B441" s="100"/>
      <c r="C441" s="140"/>
      <c r="D441" s="117"/>
      <c r="E441" s="117"/>
      <c r="F441" s="103"/>
      <c r="G441" s="167" t="str">
        <f>C440</f>
        <v>34/12</v>
      </c>
      <c r="H441" s="119">
        <v>351.79</v>
      </c>
      <c r="I441" s="107"/>
      <c r="J441" s="108"/>
      <c r="K441" s="100"/>
      <c r="L441" s="100"/>
      <c r="M441" s="100"/>
      <c r="N441" s="100"/>
      <c r="O441" s="100"/>
      <c r="P441" s="100"/>
    </row>
    <row r="442" spans="1:16" s="4" customFormat="1" ht="18.75" x14ac:dyDescent="0.25">
      <c r="A442" s="100">
        <f>SUBTOTAL(103,$C$6:C442)</f>
        <v>219</v>
      </c>
      <c r="B442" s="101" t="s">
        <v>323</v>
      </c>
      <c r="C442" s="108" t="s">
        <v>40</v>
      </c>
      <c r="D442" s="141" t="s">
        <v>85</v>
      </c>
      <c r="E442" s="141"/>
      <c r="F442" s="103"/>
      <c r="G442" s="102"/>
      <c r="H442" s="119"/>
      <c r="I442" s="104">
        <f>ROUND(H441/1000,4)+I440</f>
        <v>83.616299999999953</v>
      </c>
      <c r="J442" s="105" t="s">
        <v>19</v>
      </c>
      <c r="K442" s="100" t="s">
        <v>126</v>
      </c>
      <c r="L442" s="100" t="s">
        <v>126</v>
      </c>
      <c r="M442" s="100" t="s">
        <v>126</v>
      </c>
      <c r="N442" s="100" t="s">
        <v>126</v>
      </c>
      <c r="O442" s="100" t="s">
        <v>445</v>
      </c>
      <c r="P442" s="100"/>
    </row>
    <row r="443" spans="1:16" s="4" customFormat="1" ht="18.75" x14ac:dyDescent="0.25">
      <c r="A443" s="100"/>
      <c r="B443" s="100"/>
      <c r="C443" s="140"/>
      <c r="D443" s="117"/>
      <c r="E443" s="117"/>
      <c r="F443" s="103"/>
      <c r="G443" s="167" t="str">
        <f>C442</f>
        <v>35/0</v>
      </c>
      <c r="H443" s="119">
        <v>393.209</v>
      </c>
      <c r="I443" s="107"/>
      <c r="J443" s="108"/>
      <c r="K443" s="100"/>
      <c r="L443" s="100"/>
      <c r="M443" s="100"/>
      <c r="N443" s="100"/>
      <c r="O443" s="100"/>
      <c r="P443" s="100"/>
    </row>
    <row r="444" spans="1:16" s="4" customFormat="1" ht="18.75" x14ac:dyDescent="0.25">
      <c r="A444" s="100">
        <f>SUBTOTAL(103,$C$6:C444)</f>
        <v>220</v>
      </c>
      <c r="B444" s="100"/>
      <c r="C444" s="108" t="s">
        <v>324</v>
      </c>
      <c r="D444" s="141" t="s">
        <v>48</v>
      </c>
      <c r="E444" s="141"/>
      <c r="F444" s="110"/>
      <c r="G444" s="100"/>
      <c r="H444" s="119"/>
      <c r="I444" s="104">
        <f>ROUND(H443/1000,4)+I442</f>
        <v>84.009499999999946</v>
      </c>
      <c r="J444" s="105" t="s">
        <v>19</v>
      </c>
      <c r="K444" s="100" t="s">
        <v>126</v>
      </c>
      <c r="L444" s="100" t="s">
        <v>126</v>
      </c>
      <c r="M444" s="100" t="s">
        <v>126</v>
      </c>
      <c r="N444" s="100" t="s">
        <v>126</v>
      </c>
      <c r="O444" s="100"/>
      <c r="P444" s="100"/>
    </row>
    <row r="445" spans="1:16" s="4" customFormat="1" ht="18.75" x14ac:dyDescent="0.25">
      <c r="A445" s="100"/>
      <c r="B445" s="100"/>
      <c r="C445" s="140"/>
      <c r="D445" s="117"/>
      <c r="E445" s="117"/>
      <c r="F445" s="103"/>
      <c r="G445" s="167" t="str">
        <f>C444</f>
        <v>35/1</v>
      </c>
      <c r="H445" s="119">
        <v>435</v>
      </c>
      <c r="I445" s="107"/>
      <c r="J445" s="108"/>
      <c r="K445" s="100"/>
      <c r="L445" s="100"/>
      <c r="M445" s="100"/>
      <c r="N445" s="100"/>
      <c r="O445" s="100"/>
      <c r="P445" s="100"/>
    </row>
    <row r="446" spans="1:16" s="4" customFormat="1" ht="18.75" x14ac:dyDescent="0.25">
      <c r="A446" s="100">
        <f>SUBTOTAL(103,$C$6:C446)</f>
        <v>221</v>
      </c>
      <c r="B446" s="100"/>
      <c r="C446" s="108" t="s">
        <v>325</v>
      </c>
      <c r="D446" s="141" t="s">
        <v>48</v>
      </c>
      <c r="E446" s="141"/>
      <c r="F446" s="110"/>
      <c r="G446" s="100"/>
      <c r="H446" s="119"/>
      <c r="I446" s="104">
        <f>ROUND(H445/1000,4)+I444</f>
        <v>84.444499999999948</v>
      </c>
      <c r="J446" s="105" t="s">
        <v>19</v>
      </c>
      <c r="K446" s="100" t="s">
        <v>126</v>
      </c>
      <c r="L446" s="100"/>
      <c r="M446" s="100" t="s">
        <v>126</v>
      </c>
      <c r="N446" s="100"/>
      <c r="O446" s="100"/>
      <c r="P446" s="100"/>
    </row>
    <row r="447" spans="1:16" s="4" customFormat="1" ht="18.75" x14ac:dyDescent="0.25">
      <c r="A447" s="100"/>
      <c r="B447" s="100"/>
      <c r="C447" s="140"/>
      <c r="D447" s="117"/>
      <c r="E447" s="117"/>
      <c r="F447" s="103"/>
      <c r="G447" s="167" t="str">
        <f>C446</f>
        <v>35/2</v>
      </c>
      <c r="H447" s="119">
        <v>390</v>
      </c>
      <c r="I447" s="107"/>
      <c r="J447" s="108"/>
      <c r="K447" s="100"/>
      <c r="L447" s="100"/>
      <c r="M447" s="100"/>
      <c r="N447" s="100"/>
      <c r="O447" s="100"/>
      <c r="P447" s="100"/>
    </row>
    <row r="448" spans="1:16" s="4" customFormat="1" ht="18.75" x14ac:dyDescent="0.25">
      <c r="A448" s="100">
        <f>SUBTOTAL(103,$C$6:C448)</f>
        <v>222</v>
      </c>
      <c r="B448" s="100"/>
      <c r="C448" s="108" t="s">
        <v>326</v>
      </c>
      <c r="D448" s="141" t="s">
        <v>4</v>
      </c>
      <c r="E448" s="141"/>
      <c r="F448" s="110"/>
      <c r="G448" s="100"/>
      <c r="H448" s="119"/>
      <c r="I448" s="104">
        <f>ROUND(H447/1000,4)+I446</f>
        <v>84.834499999999949</v>
      </c>
      <c r="J448" s="105" t="s">
        <v>19</v>
      </c>
      <c r="K448" s="100" t="s">
        <v>126</v>
      </c>
      <c r="L448" s="100"/>
      <c r="M448" s="100"/>
      <c r="N448" s="100"/>
      <c r="O448" s="100"/>
      <c r="P448" s="100"/>
    </row>
    <row r="449" spans="1:16" s="4" customFormat="1" ht="18.75" x14ac:dyDescent="0.25">
      <c r="A449" s="100"/>
      <c r="B449" s="100"/>
      <c r="C449" s="140"/>
      <c r="D449" s="117"/>
      <c r="E449" s="117"/>
      <c r="F449" s="103"/>
      <c r="G449" s="167" t="str">
        <f>C448</f>
        <v>35/3</v>
      </c>
      <c r="H449" s="119">
        <v>405</v>
      </c>
      <c r="I449" s="107"/>
      <c r="J449" s="108"/>
      <c r="K449" s="100"/>
      <c r="L449" s="100"/>
      <c r="M449" s="100"/>
      <c r="N449" s="100"/>
      <c r="O449" s="100"/>
      <c r="P449" s="100"/>
    </row>
    <row r="450" spans="1:16" s="4" customFormat="1" ht="18.75" x14ac:dyDescent="0.25">
      <c r="A450" s="100">
        <f>SUBTOTAL(103,$C$6:C450)</f>
        <v>223</v>
      </c>
      <c r="B450" s="100"/>
      <c r="C450" s="108" t="s">
        <v>327</v>
      </c>
      <c r="D450" s="141" t="s">
        <v>18</v>
      </c>
      <c r="E450" s="141"/>
      <c r="F450" s="110"/>
      <c r="G450" s="100"/>
      <c r="H450" s="119"/>
      <c r="I450" s="104">
        <f>ROUND(H449/1000,4)+I448</f>
        <v>85.23949999999995</v>
      </c>
      <c r="J450" s="105" t="s">
        <v>19</v>
      </c>
      <c r="K450" s="100" t="s">
        <v>126</v>
      </c>
      <c r="L450" s="100" t="s">
        <v>126</v>
      </c>
      <c r="M450" s="100" t="s">
        <v>126</v>
      </c>
      <c r="N450" s="100"/>
      <c r="O450" s="100"/>
      <c r="P450" s="100"/>
    </row>
    <row r="451" spans="1:16" s="4" customFormat="1" ht="18.75" x14ac:dyDescent="0.25">
      <c r="A451" s="100"/>
      <c r="B451" s="100"/>
      <c r="C451" s="140"/>
      <c r="D451" s="117"/>
      <c r="E451" s="117"/>
      <c r="F451" s="103"/>
      <c r="G451" s="167" t="str">
        <f>C450</f>
        <v>35/4</v>
      </c>
      <c r="H451" s="119">
        <v>435</v>
      </c>
      <c r="I451" s="107"/>
      <c r="J451" s="108"/>
      <c r="K451" s="100"/>
      <c r="L451" s="100"/>
      <c r="M451" s="100"/>
      <c r="N451" s="100"/>
      <c r="O451" s="100"/>
      <c r="P451" s="100"/>
    </row>
    <row r="452" spans="1:16" s="4" customFormat="1" ht="18.75" x14ac:dyDescent="0.25">
      <c r="A452" s="100">
        <f>SUBTOTAL(103,$C$6:C452)</f>
        <v>224</v>
      </c>
      <c r="B452" s="100"/>
      <c r="C452" s="108" t="s">
        <v>328</v>
      </c>
      <c r="D452" s="141" t="s">
        <v>18</v>
      </c>
      <c r="E452" s="141"/>
      <c r="F452" s="110"/>
      <c r="G452" s="100"/>
      <c r="H452" s="119"/>
      <c r="I452" s="104">
        <f>ROUND(H451/1000,4)+I450</f>
        <v>85.674499999999952</v>
      </c>
      <c r="J452" s="105" t="s">
        <v>19</v>
      </c>
      <c r="K452" s="100" t="s">
        <v>126</v>
      </c>
      <c r="L452" s="100" t="s">
        <v>126</v>
      </c>
      <c r="M452" s="100" t="s">
        <v>126</v>
      </c>
      <c r="N452" s="100" t="s">
        <v>126</v>
      </c>
      <c r="O452" s="100"/>
      <c r="P452" s="100"/>
    </row>
    <row r="453" spans="1:16" s="4" customFormat="1" ht="18.75" x14ac:dyDescent="0.25">
      <c r="A453" s="100"/>
      <c r="B453" s="100"/>
      <c r="C453" s="140"/>
      <c r="D453" s="117"/>
      <c r="E453" s="117"/>
      <c r="F453" s="103"/>
      <c r="G453" s="167" t="str">
        <f>C452</f>
        <v>35/5</v>
      </c>
      <c r="H453" s="119">
        <v>360</v>
      </c>
      <c r="I453" s="107"/>
      <c r="J453" s="108"/>
      <c r="K453" s="100"/>
      <c r="L453" s="100"/>
      <c r="M453" s="100"/>
      <c r="N453" s="100"/>
      <c r="O453" s="100"/>
      <c r="P453" s="100"/>
    </row>
    <row r="454" spans="1:16" s="4" customFormat="1" ht="18.75" x14ac:dyDescent="0.25">
      <c r="A454" s="100">
        <f>SUBTOTAL(103,$C$6:C454)</f>
        <v>225</v>
      </c>
      <c r="B454" s="100"/>
      <c r="C454" s="108" t="s">
        <v>329</v>
      </c>
      <c r="D454" s="141" t="s">
        <v>48</v>
      </c>
      <c r="E454" s="141"/>
      <c r="F454" s="110"/>
      <c r="G454" s="100"/>
      <c r="H454" s="119"/>
      <c r="I454" s="104">
        <f>ROUND(H453/1000,4)+I452</f>
        <v>86.034499999999952</v>
      </c>
      <c r="J454" s="105" t="s">
        <v>19</v>
      </c>
      <c r="K454" s="100" t="s">
        <v>126</v>
      </c>
      <c r="L454" s="100" t="s">
        <v>126</v>
      </c>
      <c r="M454" s="100" t="s">
        <v>126</v>
      </c>
      <c r="N454" s="100"/>
      <c r="O454" s="100"/>
      <c r="P454" s="100"/>
    </row>
    <row r="455" spans="1:16" s="4" customFormat="1" ht="18.75" x14ac:dyDescent="0.25">
      <c r="A455" s="100"/>
      <c r="B455" s="100"/>
      <c r="C455" s="140"/>
      <c r="D455" s="117"/>
      <c r="E455" s="117"/>
      <c r="F455" s="103"/>
      <c r="G455" s="167" t="str">
        <f>C454</f>
        <v>35/6</v>
      </c>
      <c r="H455" s="119">
        <v>395</v>
      </c>
      <c r="I455" s="107"/>
      <c r="J455" s="108"/>
      <c r="K455" s="100"/>
      <c r="L455" s="100"/>
      <c r="M455" s="100"/>
      <c r="N455" s="100"/>
      <c r="O455" s="100"/>
      <c r="P455" s="100"/>
    </row>
    <row r="456" spans="1:16" s="4" customFormat="1" ht="18.75" x14ac:dyDescent="0.25">
      <c r="A456" s="100">
        <f>SUBTOTAL(103,$C$6:C456)</f>
        <v>226</v>
      </c>
      <c r="B456" s="100"/>
      <c r="C456" s="108" t="s">
        <v>330</v>
      </c>
      <c r="D456" s="141" t="s">
        <v>2</v>
      </c>
      <c r="E456" s="141"/>
      <c r="F456" s="110"/>
      <c r="G456" s="100"/>
      <c r="H456" s="119"/>
      <c r="I456" s="104">
        <f>ROUND(H455/1000,4)+I454</f>
        <v>86.429499999999948</v>
      </c>
      <c r="J456" s="105" t="s">
        <v>19</v>
      </c>
      <c r="K456" s="100" t="s">
        <v>126</v>
      </c>
      <c r="L456" s="100" t="s">
        <v>126</v>
      </c>
      <c r="M456" s="100" t="s">
        <v>126</v>
      </c>
      <c r="N456" s="100" t="s">
        <v>126</v>
      </c>
      <c r="O456" s="100"/>
      <c r="P456" s="100"/>
    </row>
    <row r="457" spans="1:16" s="4" customFormat="1" ht="18.75" x14ac:dyDescent="0.25">
      <c r="A457" s="100"/>
      <c r="B457" s="100"/>
      <c r="C457" s="140"/>
      <c r="D457" s="117"/>
      <c r="E457" s="117"/>
      <c r="F457" s="103"/>
      <c r="G457" s="167" t="str">
        <f>C456</f>
        <v>35/7</v>
      </c>
      <c r="H457" s="119">
        <v>440</v>
      </c>
      <c r="I457" s="107"/>
      <c r="J457" s="108"/>
      <c r="K457" s="100"/>
      <c r="L457" s="100"/>
      <c r="M457" s="100"/>
      <c r="N457" s="100"/>
      <c r="O457" s="100"/>
      <c r="P457" s="100"/>
    </row>
    <row r="458" spans="1:16" s="4" customFormat="1" ht="18.75" x14ac:dyDescent="0.25">
      <c r="A458" s="100">
        <f>SUBTOTAL(103,$C$6:C458)</f>
        <v>227</v>
      </c>
      <c r="B458" s="100"/>
      <c r="C458" s="108" t="s">
        <v>331</v>
      </c>
      <c r="D458" s="141" t="s">
        <v>48</v>
      </c>
      <c r="E458" s="141"/>
      <c r="F458" s="110"/>
      <c r="G458" s="100"/>
      <c r="H458" s="119"/>
      <c r="I458" s="104">
        <f>ROUND(H457/1000,4)+I456</f>
        <v>86.869499999999945</v>
      </c>
      <c r="J458" s="105" t="s">
        <v>19</v>
      </c>
      <c r="K458" s="100" t="s">
        <v>126</v>
      </c>
      <c r="L458" s="100" t="s">
        <v>126</v>
      </c>
      <c r="M458" s="100" t="s">
        <v>126</v>
      </c>
      <c r="N458" s="100" t="s">
        <v>126</v>
      </c>
      <c r="O458" s="100"/>
      <c r="P458" s="100"/>
    </row>
    <row r="459" spans="1:16" s="4" customFormat="1" ht="18.75" x14ac:dyDescent="0.25">
      <c r="A459" s="100"/>
      <c r="B459" s="100"/>
      <c r="C459" s="140"/>
      <c r="D459" s="117"/>
      <c r="E459" s="117"/>
      <c r="F459" s="103"/>
      <c r="G459" s="167" t="str">
        <f>C458</f>
        <v>35/8</v>
      </c>
      <c r="H459" s="119">
        <v>400</v>
      </c>
      <c r="I459" s="107"/>
      <c r="J459" s="108"/>
      <c r="K459" s="100"/>
      <c r="L459" s="100"/>
      <c r="M459" s="100"/>
      <c r="N459" s="100"/>
      <c r="O459" s="100"/>
      <c r="P459" s="100"/>
    </row>
    <row r="460" spans="1:16" s="4" customFormat="1" ht="18.75" x14ac:dyDescent="0.25">
      <c r="A460" s="100">
        <f>SUBTOTAL(103,$C$6:C460)</f>
        <v>228</v>
      </c>
      <c r="B460" s="100"/>
      <c r="C460" s="108" t="s">
        <v>332</v>
      </c>
      <c r="D460" s="141" t="s">
        <v>71</v>
      </c>
      <c r="E460" s="141"/>
      <c r="F460" s="110"/>
      <c r="G460" s="100"/>
      <c r="H460" s="119"/>
      <c r="I460" s="104">
        <f>ROUND(H459/1000,4)+I458</f>
        <v>87.269499999999951</v>
      </c>
      <c r="J460" s="105" t="s">
        <v>19</v>
      </c>
      <c r="K460" s="100" t="s">
        <v>126</v>
      </c>
      <c r="L460" s="100" t="s">
        <v>126</v>
      </c>
      <c r="M460" s="100" t="s">
        <v>126</v>
      </c>
      <c r="N460" s="100"/>
      <c r="O460" s="100"/>
      <c r="P460" s="100"/>
    </row>
    <row r="461" spans="1:16" s="4" customFormat="1" ht="18.75" x14ac:dyDescent="0.25">
      <c r="A461" s="100"/>
      <c r="B461" s="100"/>
      <c r="C461" s="140"/>
      <c r="D461" s="117"/>
      <c r="E461" s="117"/>
      <c r="F461" s="103"/>
      <c r="G461" s="167" t="str">
        <f>C460</f>
        <v>35/9</v>
      </c>
      <c r="H461" s="119">
        <v>440</v>
      </c>
      <c r="I461" s="107"/>
      <c r="J461" s="108"/>
      <c r="K461" s="100"/>
      <c r="L461" s="100"/>
      <c r="M461" s="100"/>
      <c r="N461" s="100"/>
      <c r="O461" s="100"/>
      <c r="P461" s="100"/>
    </row>
    <row r="462" spans="1:16" s="4" customFormat="1" ht="18.75" x14ac:dyDescent="0.25">
      <c r="A462" s="100">
        <f>SUBTOTAL(103,$C$6:C462)</f>
        <v>229</v>
      </c>
      <c r="B462" s="100"/>
      <c r="C462" s="108" t="s">
        <v>333</v>
      </c>
      <c r="D462" s="141" t="s">
        <v>2</v>
      </c>
      <c r="E462" s="141"/>
      <c r="F462" s="110"/>
      <c r="G462" s="100"/>
      <c r="H462" s="119"/>
      <c r="I462" s="104">
        <f>ROUND(H461/1000,4)+I460</f>
        <v>87.709499999999949</v>
      </c>
      <c r="J462" s="105" t="s">
        <v>19</v>
      </c>
      <c r="K462" s="100" t="s">
        <v>126</v>
      </c>
      <c r="L462" s="100"/>
      <c r="M462" s="100"/>
      <c r="N462" s="100"/>
      <c r="O462" s="100"/>
      <c r="P462" s="100"/>
    </row>
    <row r="463" spans="1:16" s="4" customFormat="1" ht="18.75" x14ac:dyDescent="0.25">
      <c r="A463" s="100"/>
      <c r="B463" s="100"/>
      <c r="C463" s="140"/>
      <c r="D463" s="117"/>
      <c r="E463" s="117"/>
      <c r="F463" s="103"/>
      <c r="G463" s="167" t="str">
        <f>C462</f>
        <v>35/10</v>
      </c>
      <c r="H463" s="119">
        <v>330</v>
      </c>
      <c r="I463" s="107"/>
      <c r="J463" s="108"/>
      <c r="K463" s="100"/>
      <c r="L463" s="100"/>
      <c r="M463" s="100"/>
      <c r="N463" s="100"/>
      <c r="O463" s="100"/>
      <c r="P463" s="100"/>
    </row>
    <row r="464" spans="1:16" s="4" customFormat="1" ht="18.75" x14ac:dyDescent="0.25">
      <c r="A464" s="100">
        <f>SUBTOTAL(103,$C$6:C464)</f>
        <v>230</v>
      </c>
      <c r="B464" s="100"/>
      <c r="C464" s="108" t="s">
        <v>334</v>
      </c>
      <c r="D464" s="141" t="s">
        <v>2</v>
      </c>
      <c r="E464" s="141"/>
      <c r="F464" s="110"/>
      <c r="G464" s="100"/>
      <c r="H464" s="119"/>
      <c r="I464" s="104">
        <f>ROUND(H463/1000,4)+I462</f>
        <v>88.039499999999947</v>
      </c>
      <c r="J464" s="105" t="s">
        <v>19</v>
      </c>
      <c r="K464" s="100" t="s">
        <v>126</v>
      </c>
      <c r="L464" s="100" t="s">
        <v>126</v>
      </c>
      <c r="M464" s="100" t="s">
        <v>126</v>
      </c>
      <c r="N464" s="100"/>
      <c r="O464" s="100"/>
      <c r="P464" s="100"/>
    </row>
    <row r="465" spans="1:16" s="4" customFormat="1" ht="18.75" x14ac:dyDescent="0.25">
      <c r="A465" s="100"/>
      <c r="B465" s="100"/>
      <c r="C465" s="140"/>
      <c r="D465" s="117"/>
      <c r="E465" s="117"/>
      <c r="F465" s="103"/>
      <c r="G465" s="167" t="str">
        <f>C464</f>
        <v>35/11</v>
      </c>
      <c r="H465" s="119">
        <v>493.084</v>
      </c>
      <c r="I465" s="107"/>
      <c r="J465" s="108"/>
      <c r="K465" s="100"/>
      <c r="L465" s="100"/>
      <c r="M465" s="100"/>
      <c r="N465" s="100"/>
      <c r="O465" s="100"/>
      <c r="P465" s="100"/>
    </row>
    <row r="466" spans="1:16" s="4" customFormat="1" ht="18.75" x14ac:dyDescent="0.25">
      <c r="A466" s="100">
        <f>SUBTOTAL(103,$C$6:C466)</f>
        <v>231</v>
      </c>
      <c r="B466" s="101" t="s">
        <v>335</v>
      </c>
      <c r="C466" s="108" t="s">
        <v>8</v>
      </c>
      <c r="D466" s="141" t="s">
        <v>115</v>
      </c>
      <c r="E466" s="141"/>
      <c r="F466" s="103"/>
      <c r="G466" s="102"/>
      <c r="H466" s="120"/>
      <c r="I466" s="104">
        <f>ROUND(H465/1000,4)+I464</f>
        <v>88.532599999999945</v>
      </c>
      <c r="J466" s="105" t="s">
        <v>19</v>
      </c>
      <c r="K466" s="100" t="s">
        <v>126</v>
      </c>
      <c r="L466" s="100" t="s">
        <v>126</v>
      </c>
      <c r="M466" s="100"/>
      <c r="N466" s="100"/>
      <c r="O466" s="100" t="s">
        <v>445</v>
      </c>
      <c r="P466" s="100"/>
    </row>
    <row r="467" spans="1:16" s="4" customFormat="1" ht="18.75" x14ac:dyDescent="0.25">
      <c r="A467" s="100"/>
      <c r="B467" s="100"/>
      <c r="C467" s="140"/>
      <c r="D467" s="117"/>
      <c r="E467" s="117"/>
      <c r="F467" s="103"/>
      <c r="G467" s="167" t="str">
        <f>C466</f>
        <v>36/0</v>
      </c>
      <c r="H467" s="120">
        <v>453.99900000000002</v>
      </c>
      <c r="I467" s="107"/>
      <c r="J467" s="108"/>
      <c r="K467" s="100"/>
      <c r="L467" s="100"/>
      <c r="M467" s="100"/>
      <c r="N467" s="100"/>
      <c r="O467" s="100"/>
      <c r="P467" s="100"/>
    </row>
    <row r="468" spans="1:16" s="4" customFormat="1" ht="18.75" x14ac:dyDescent="0.25">
      <c r="A468" s="100">
        <f>SUBTOTAL(103,$C$6:C468)</f>
        <v>232</v>
      </c>
      <c r="B468" s="100"/>
      <c r="C468" s="108" t="s">
        <v>457</v>
      </c>
      <c r="D468" s="141" t="s">
        <v>108</v>
      </c>
      <c r="E468" s="141"/>
      <c r="F468" s="103"/>
      <c r="G468" s="100"/>
      <c r="H468" s="120"/>
      <c r="I468" s="104">
        <f>ROUND(H467/1000,4)+I466</f>
        <v>88.986599999999939</v>
      </c>
      <c r="J468" s="105" t="s">
        <v>19</v>
      </c>
      <c r="K468" s="100" t="s">
        <v>126</v>
      </c>
      <c r="L468" s="100"/>
      <c r="M468" s="100" t="s">
        <v>126</v>
      </c>
      <c r="N468" s="100"/>
      <c r="O468" s="100"/>
      <c r="P468" s="100"/>
    </row>
    <row r="469" spans="1:16" s="4" customFormat="1" ht="18.75" x14ac:dyDescent="0.25">
      <c r="A469" s="100"/>
      <c r="B469" s="100"/>
      <c r="C469" s="140"/>
      <c r="D469" s="117"/>
      <c r="E469" s="117"/>
      <c r="F469" s="103"/>
      <c r="G469" s="167" t="str">
        <f>C468</f>
        <v>36A/0</v>
      </c>
      <c r="H469" s="120">
        <v>451</v>
      </c>
      <c r="I469" s="107"/>
      <c r="J469" s="108"/>
      <c r="K469" s="100"/>
      <c r="L469" s="100"/>
      <c r="M469" s="100"/>
      <c r="N469" s="100"/>
      <c r="O469" s="100"/>
      <c r="P469" s="100"/>
    </row>
    <row r="470" spans="1:16" s="4" customFormat="1" ht="18.75" x14ac:dyDescent="0.25">
      <c r="A470" s="100">
        <f>SUBTOTAL(103,$C$6:C470)</f>
        <v>233</v>
      </c>
      <c r="B470" s="100"/>
      <c r="C470" s="108" t="s">
        <v>458</v>
      </c>
      <c r="D470" s="141" t="s">
        <v>2</v>
      </c>
      <c r="E470" s="141"/>
      <c r="F470" s="110"/>
      <c r="G470" s="100"/>
      <c r="H470" s="120"/>
      <c r="I470" s="104">
        <f>ROUND(H469/1000,4)+I468</f>
        <v>89.437599999999932</v>
      </c>
      <c r="J470" s="105" t="s">
        <v>19</v>
      </c>
      <c r="K470" s="100" t="s">
        <v>126</v>
      </c>
      <c r="L470" s="100" t="s">
        <v>126</v>
      </c>
      <c r="M470" s="100" t="s">
        <v>126</v>
      </c>
      <c r="N470" s="100"/>
      <c r="O470" s="100"/>
      <c r="P470" s="100"/>
    </row>
    <row r="471" spans="1:16" s="4" customFormat="1" ht="18.75" x14ac:dyDescent="0.25">
      <c r="A471" s="100"/>
      <c r="B471" s="100"/>
      <c r="C471" s="140"/>
      <c r="D471" s="117"/>
      <c r="E471" s="117"/>
      <c r="F471" s="103"/>
      <c r="G471" s="167" t="str">
        <f>C470</f>
        <v>36A/1</v>
      </c>
      <c r="H471" s="120">
        <v>389</v>
      </c>
      <c r="I471" s="107"/>
      <c r="J471" s="108"/>
      <c r="K471" s="100"/>
      <c r="L471" s="100"/>
      <c r="M471" s="100"/>
      <c r="N471" s="100"/>
      <c r="O471" s="100"/>
      <c r="P471" s="100"/>
    </row>
    <row r="472" spans="1:16" s="4" customFormat="1" ht="18.75" x14ac:dyDescent="0.25">
      <c r="A472" s="100">
        <f>SUBTOTAL(103,$C$6:C472)</f>
        <v>234</v>
      </c>
      <c r="B472" s="100"/>
      <c r="C472" s="108" t="s">
        <v>459</v>
      </c>
      <c r="D472" s="141" t="s">
        <v>18</v>
      </c>
      <c r="E472" s="141"/>
      <c r="F472" s="110"/>
      <c r="G472" s="100"/>
      <c r="H472" s="120"/>
      <c r="I472" s="104">
        <f>ROUND(H471/1000,4)+I470</f>
        <v>89.826599999999928</v>
      </c>
      <c r="J472" s="105" t="s">
        <v>19</v>
      </c>
      <c r="K472" s="100" t="s">
        <v>126</v>
      </c>
      <c r="L472" s="100" t="s">
        <v>126</v>
      </c>
      <c r="M472" s="100" t="s">
        <v>126</v>
      </c>
      <c r="N472" s="100"/>
      <c r="O472" s="100"/>
      <c r="P472" s="100"/>
    </row>
    <row r="473" spans="1:16" s="4" customFormat="1" ht="18.75" x14ac:dyDescent="0.25">
      <c r="A473" s="100"/>
      <c r="B473" s="100"/>
      <c r="C473" s="140"/>
      <c r="D473" s="117"/>
      <c r="E473" s="117"/>
      <c r="F473" s="103"/>
      <c r="G473" s="167" t="str">
        <f>C472</f>
        <v>36A/2</v>
      </c>
      <c r="H473" s="120">
        <v>451.52300000000002</v>
      </c>
      <c r="I473" s="107"/>
      <c r="J473" s="108"/>
      <c r="K473" s="100"/>
      <c r="L473" s="100"/>
      <c r="M473" s="100"/>
      <c r="N473" s="100"/>
      <c r="O473" s="100"/>
      <c r="P473" s="100"/>
    </row>
    <row r="474" spans="1:16" s="4" customFormat="1" ht="18.75" x14ac:dyDescent="0.25">
      <c r="A474" s="100">
        <f>SUBTOTAL(103,$C$6:C474)</f>
        <v>235</v>
      </c>
      <c r="B474" s="101" t="s">
        <v>336</v>
      </c>
      <c r="C474" s="108" t="s">
        <v>69</v>
      </c>
      <c r="D474" s="141" t="s">
        <v>115</v>
      </c>
      <c r="E474" s="141"/>
      <c r="F474" s="103"/>
      <c r="G474" s="102"/>
      <c r="H474" s="120"/>
      <c r="I474" s="104">
        <f>ROUND(H473/1000,4)+I472</f>
        <v>90.278099999999924</v>
      </c>
      <c r="J474" s="105" t="s">
        <v>19</v>
      </c>
      <c r="K474" s="100" t="s">
        <v>126</v>
      </c>
      <c r="L474" s="100" t="s">
        <v>126</v>
      </c>
      <c r="M474" s="100"/>
      <c r="N474" s="100"/>
      <c r="O474" s="100"/>
      <c r="P474" s="100"/>
    </row>
    <row r="475" spans="1:16" s="4" customFormat="1" ht="18.75" x14ac:dyDescent="0.25">
      <c r="A475" s="100"/>
      <c r="B475" s="100"/>
      <c r="C475" s="140"/>
      <c r="D475" s="117"/>
      <c r="E475" s="117"/>
      <c r="F475" s="103"/>
      <c r="G475" s="167" t="str">
        <f>C474</f>
        <v>37/0</v>
      </c>
      <c r="H475" s="120">
        <v>401.39400000000001</v>
      </c>
      <c r="I475" s="107"/>
      <c r="J475" s="108"/>
      <c r="K475" s="100"/>
      <c r="L475" s="100"/>
      <c r="M475" s="100"/>
      <c r="N475" s="100"/>
      <c r="O475" s="100"/>
      <c r="P475" s="100"/>
    </row>
    <row r="476" spans="1:16" s="4" customFormat="1" ht="18.75" x14ac:dyDescent="0.25">
      <c r="A476" s="100">
        <f>SUBTOTAL(103,$C$6:C476)</f>
        <v>236</v>
      </c>
      <c r="B476" s="100"/>
      <c r="C476" s="108" t="s">
        <v>337</v>
      </c>
      <c r="D476" s="141" t="s">
        <v>2</v>
      </c>
      <c r="E476" s="141"/>
      <c r="F476" s="110"/>
      <c r="G476" s="100"/>
      <c r="H476" s="120"/>
      <c r="I476" s="104">
        <f>ROUND(H475/1000,4)+I474</f>
        <v>90.679499999999919</v>
      </c>
      <c r="J476" s="105" t="s">
        <v>19</v>
      </c>
      <c r="K476" s="100" t="s">
        <v>126</v>
      </c>
      <c r="L476" s="100" t="s">
        <v>126</v>
      </c>
      <c r="M476" s="100"/>
      <c r="N476" s="100"/>
      <c r="O476" s="100"/>
      <c r="P476" s="100"/>
    </row>
    <row r="477" spans="1:16" s="4" customFormat="1" ht="18.75" x14ac:dyDescent="0.25">
      <c r="A477" s="100"/>
      <c r="B477" s="100"/>
      <c r="C477" s="140"/>
      <c r="D477" s="117"/>
      <c r="E477" s="117"/>
      <c r="F477" s="103"/>
      <c r="G477" s="167" t="str">
        <f>C476</f>
        <v>37/1</v>
      </c>
      <c r="H477" s="120">
        <v>430</v>
      </c>
      <c r="I477" s="107"/>
      <c r="J477" s="108"/>
      <c r="K477" s="100"/>
      <c r="L477" s="100"/>
      <c r="M477" s="100"/>
      <c r="N477" s="100"/>
      <c r="O477" s="100"/>
      <c r="P477" s="100"/>
    </row>
    <row r="478" spans="1:16" s="4" customFormat="1" ht="18.75" x14ac:dyDescent="0.25">
      <c r="A478" s="100">
        <f>SUBTOTAL(103,$C$6:C478)</f>
        <v>237</v>
      </c>
      <c r="B478" s="100"/>
      <c r="C478" s="108" t="s">
        <v>338</v>
      </c>
      <c r="D478" s="141" t="s">
        <v>2</v>
      </c>
      <c r="E478" s="141"/>
      <c r="F478" s="110"/>
      <c r="G478" s="100"/>
      <c r="H478" s="120"/>
      <c r="I478" s="104">
        <f>ROUND(H477/1000,4)+I476</f>
        <v>91.109499999999926</v>
      </c>
      <c r="J478" s="105" t="s">
        <v>19</v>
      </c>
      <c r="K478" s="100" t="s">
        <v>126</v>
      </c>
      <c r="L478" s="100" t="s">
        <v>126</v>
      </c>
      <c r="M478" s="100"/>
      <c r="N478" s="100"/>
      <c r="O478" s="100"/>
      <c r="P478" s="100"/>
    </row>
    <row r="479" spans="1:16" s="4" customFormat="1" ht="18.75" x14ac:dyDescent="0.25">
      <c r="A479" s="100"/>
      <c r="B479" s="100"/>
      <c r="C479" s="140"/>
      <c r="D479" s="117"/>
      <c r="E479" s="117"/>
      <c r="F479" s="103"/>
      <c r="G479" s="167" t="str">
        <f>C478</f>
        <v>37/2</v>
      </c>
      <c r="H479" s="120">
        <v>405</v>
      </c>
      <c r="I479" s="107"/>
      <c r="J479" s="108"/>
      <c r="K479" s="100"/>
      <c r="L479" s="100"/>
      <c r="M479" s="100"/>
      <c r="N479" s="100"/>
      <c r="O479" s="100"/>
      <c r="P479" s="100"/>
    </row>
    <row r="480" spans="1:16" s="4" customFormat="1" ht="18.75" x14ac:dyDescent="0.25">
      <c r="A480" s="100">
        <f>SUBTOTAL(103,$C$6:C480)</f>
        <v>238</v>
      </c>
      <c r="B480" s="100"/>
      <c r="C480" s="108" t="s">
        <v>339</v>
      </c>
      <c r="D480" s="141" t="s">
        <v>58</v>
      </c>
      <c r="E480" s="141"/>
      <c r="F480" s="110"/>
      <c r="G480" s="100"/>
      <c r="H480" s="120"/>
      <c r="I480" s="104">
        <f>ROUND(H479/1000,4)+I478</f>
        <v>91.514499999999927</v>
      </c>
      <c r="J480" s="105" t="s">
        <v>19</v>
      </c>
      <c r="K480" s="100" t="s">
        <v>126</v>
      </c>
      <c r="L480" s="100" t="s">
        <v>126</v>
      </c>
      <c r="M480" s="100"/>
      <c r="N480" s="100"/>
      <c r="O480" s="100"/>
      <c r="P480" s="100"/>
    </row>
    <row r="481" spans="1:16" s="4" customFormat="1" ht="18.75" x14ac:dyDescent="0.25">
      <c r="A481" s="100"/>
      <c r="B481" s="100"/>
      <c r="C481" s="140"/>
      <c r="D481" s="117"/>
      <c r="E481" s="117"/>
      <c r="F481" s="103"/>
      <c r="G481" s="167" t="str">
        <f>C480</f>
        <v>37/3</v>
      </c>
      <c r="H481" s="120">
        <v>430</v>
      </c>
      <c r="I481" s="107"/>
      <c r="J481" s="108"/>
      <c r="K481" s="100"/>
      <c r="L481" s="100"/>
      <c r="M481" s="100"/>
      <c r="N481" s="100"/>
      <c r="O481" s="100"/>
      <c r="P481" s="100"/>
    </row>
    <row r="482" spans="1:16" s="4" customFormat="1" ht="18.75" x14ac:dyDescent="0.25">
      <c r="A482" s="100">
        <f>SUBTOTAL(103,$C$6:C482)</f>
        <v>239</v>
      </c>
      <c r="B482" s="100"/>
      <c r="C482" s="108" t="s">
        <v>340</v>
      </c>
      <c r="D482" s="141" t="s">
        <v>18</v>
      </c>
      <c r="E482" s="141"/>
      <c r="F482" s="110"/>
      <c r="G482" s="100"/>
      <c r="H482" s="120"/>
      <c r="I482" s="104">
        <f>ROUND(H481/1000,4)+I480</f>
        <v>91.944499999999934</v>
      </c>
      <c r="J482" s="105" t="s">
        <v>19</v>
      </c>
      <c r="K482" s="100" t="s">
        <v>126</v>
      </c>
      <c r="L482" s="100" t="s">
        <v>126</v>
      </c>
      <c r="M482" s="100" t="s">
        <v>126</v>
      </c>
      <c r="N482" s="100"/>
      <c r="O482" s="100"/>
      <c r="P482" s="100"/>
    </row>
    <row r="483" spans="1:16" s="4" customFormat="1" ht="18.75" x14ac:dyDescent="0.25">
      <c r="A483" s="100"/>
      <c r="B483" s="100"/>
      <c r="C483" s="140"/>
      <c r="D483" s="117"/>
      <c r="E483" s="117"/>
      <c r="F483" s="103"/>
      <c r="G483" s="167" t="str">
        <f>C482</f>
        <v>37/4</v>
      </c>
      <c r="H483" s="120">
        <v>410</v>
      </c>
      <c r="I483" s="107"/>
      <c r="J483" s="108"/>
      <c r="K483" s="100"/>
      <c r="L483" s="100"/>
      <c r="M483" s="100"/>
      <c r="N483" s="100"/>
      <c r="O483" s="100"/>
      <c r="P483" s="100"/>
    </row>
    <row r="484" spans="1:16" s="4" customFormat="1" ht="18.75" x14ac:dyDescent="0.25">
      <c r="A484" s="100">
        <f>SUBTOTAL(103,$C$6:C484)</f>
        <v>240</v>
      </c>
      <c r="B484" s="100"/>
      <c r="C484" s="108" t="s">
        <v>341</v>
      </c>
      <c r="D484" s="141" t="s">
        <v>2</v>
      </c>
      <c r="E484" s="141"/>
      <c r="F484" s="110"/>
      <c r="G484" s="100"/>
      <c r="H484" s="120"/>
      <c r="I484" s="104">
        <f>ROUND(H483/1000,4)+I482</f>
        <v>92.354499999999931</v>
      </c>
      <c r="J484" s="105" t="s">
        <v>19</v>
      </c>
      <c r="K484" s="100" t="s">
        <v>126</v>
      </c>
      <c r="L484" s="100" t="s">
        <v>126</v>
      </c>
      <c r="M484" s="100" t="s">
        <v>126</v>
      </c>
      <c r="N484" s="100"/>
      <c r="O484" s="100"/>
      <c r="P484" s="100"/>
    </row>
    <row r="485" spans="1:16" s="4" customFormat="1" ht="18.75" x14ac:dyDescent="0.25">
      <c r="A485" s="100"/>
      <c r="B485" s="100"/>
      <c r="C485" s="140"/>
      <c r="D485" s="117"/>
      <c r="E485" s="117"/>
      <c r="F485" s="103"/>
      <c r="G485" s="167" t="str">
        <f>C484</f>
        <v>37/5</v>
      </c>
      <c r="H485" s="120">
        <v>420</v>
      </c>
      <c r="I485" s="107"/>
      <c r="J485" s="108"/>
      <c r="K485" s="100"/>
      <c r="L485" s="100"/>
      <c r="M485" s="100"/>
      <c r="N485" s="100"/>
      <c r="O485" s="100"/>
      <c r="P485" s="100"/>
    </row>
    <row r="486" spans="1:16" s="4" customFormat="1" ht="18.75" x14ac:dyDescent="0.25">
      <c r="A486" s="100">
        <f>SUBTOTAL(103,$C$6:C486)</f>
        <v>241</v>
      </c>
      <c r="B486" s="101" t="s">
        <v>410</v>
      </c>
      <c r="C486" s="108" t="s">
        <v>403</v>
      </c>
      <c r="D486" s="141" t="s">
        <v>98</v>
      </c>
      <c r="E486" s="141"/>
      <c r="F486" s="110"/>
      <c r="G486" s="100"/>
      <c r="H486" s="120"/>
      <c r="I486" s="104">
        <f>ROUND(H485/1000,4)+I484</f>
        <v>92.774499999999932</v>
      </c>
      <c r="J486" s="105" t="s">
        <v>19</v>
      </c>
      <c r="K486" s="100" t="s">
        <v>126</v>
      </c>
      <c r="L486" s="100" t="s">
        <v>126</v>
      </c>
      <c r="M486" s="100" t="s">
        <v>126</v>
      </c>
      <c r="N486" s="100" t="s">
        <v>126</v>
      </c>
      <c r="O486" s="100"/>
      <c r="P486" s="100"/>
    </row>
    <row r="487" spans="1:16" s="4" customFormat="1" ht="18.75" x14ac:dyDescent="0.25">
      <c r="A487" s="100"/>
      <c r="B487" s="100"/>
      <c r="C487" s="140"/>
      <c r="D487" s="117"/>
      <c r="E487" s="117"/>
      <c r="F487" s="103"/>
      <c r="G487" s="167" t="str">
        <f>C486</f>
        <v>37A/0</v>
      </c>
      <c r="H487" s="120">
        <v>280</v>
      </c>
      <c r="I487" s="107"/>
      <c r="J487" s="108"/>
      <c r="K487" s="100"/>
      <c r="L487" s="100"/>
      <c r="M487" s="100"/>
      <c r="N487" s="100"/>
      <c r="O487" s="100"/>
      <c r="P487" s="100"/>
    </row>
    <row r="488" spans="1:16" s="4" customFormat="1" ht="18.75" x14ac:dyDescent="0.25">
      <c r="A488" s="100">
        <f>SUBTOTAL(103,$C$6:C488)</f>
        <v>242</v>
      </c>
      <c r="B488" s="100"/>
      <c r="C488" s="108" t="s">
        <v>404</v>
      </c>
      <c r="D488" s="141" t="s">
        <v>2</v>
      </c>
      <c r="E488" s="141"/>
      <c r="F488" s="110"/>
      <c r="G488" s="100"/>
      <c r="H488" s="120"/>
      <c r="I488" s="104">
        <f>ROUND(H487/1000,4)+I486</f>
        <v>93.054499999999933</v>
      </c>
      <c r="J488" s="105" t="s">
        <v>19</v>
      </c>
      <c r="K488" s="100" t="s">
        <v>126</v>
      </c>
      <c r="L488" s="100" t="s">
        <v>126</v>
      </c>
      <c r="M488" s="100" t="s">
        <v>126</v>
      </c>
      <c r="N488" s="100" t="s">
        <v>126</v>
      </c>
      <c r="O488" s="100"/>
      <c r="P488" s="100"/>
    </row>
    <row r="489" spans="1:16" s="4" customFormat="1" ht="18.75" x14ac:dyDescent="0.25">
      <c r="A489" s="100"/>
      <c r="B489" s="100"/>
      <c r="C489" s="140"/>
      <c r="D489" s="117"/>
      <c r="E489" s="117"/>
      <c r="F489" s="103"/>
      <c r="G489" s="167" t="str">
        <f>C488</f>
        <v>37A/1</v>
      </c>
      <c r="H489" s="120">
        <v>345</v>
      </c>
      <c r="I489" s="107"/>
      <c r="J489" s="108"/>
      <c r="K489" s="100"/>
      <c r="L489" s="100"/>
      <c r="M489" s="100"/>
      <c r="N489" s="100"/>
      <c r="O489" s="100"/>
      <c r="P489" s="100"/>
    </row>
    <row r="490" spans="1:16" s="4" customFormat="1" ht="18.75" x14ac:dyDescent="0.25">
      <c r="A490" s="100">
        <f>SUBTOTAL(103,$C$6:C490)</f>
        <v>243</v>
      </c>
      <c r="B490" s="100"/>
      <c r="C490" s="108" t="s">
        <v>405</v>
      </c>
      <c r="D490" s="141" t="s">
        <v>71</v>
      </c>
      <c r="E490" s="141"/>
      <c r="F490" s="110"/>
      <c r="G490" s="100"/>
      <c r="H490" s="120"/>
      <c r="I490" s="104">
        <f>ROUND(H489/1000,4)+I488</f>
        <v>93.399499999999932</v>
      </c>
      <c r="J490" s="105" t="s">
        <v>19</v>
      </c>
      <c r="K490" s="100" t="s">
        <v>126</v>
      </c>
      <c r="L490" s="100" t="s">
        <v>126</v>
      </c>
      <c r="M490" s="100" t="s">
        <v>126</v>
      </c>
      <c r="N490" s="100" t="s">
        <v>126</v>
      </c>
      <c r="O490" s="100"/>
      <c r="P490" s="100"/>
    </row>
    <row r="491" spans="1:16" s="4" customFormat="1" ht="18.75" x14ac:dyDescent="0.25">
      <c r="A491" s="100"/>
      <c r="B491" s="100"/>
      <c r="C491" s="140"/>
      <c r="D491" s="117"/>
      <c r="E491" s="117"/>
      <c r="F491" s="103"/>
      <c r="G491" s="167" t="str">
        <f>C490</f>
        <v>37A/2</v>
      </c>
      <c r="H491" s="120">
        <v>330</v>
      </c>
      <c r="I491" s="107"/>
      <c r="J491" s="108"/>
      <c r="K491" s="100"/>
      <c r="L491" s="100"/>
      <c r="M491" s="100"/>
      <c r="N491" s="100"/>
      <c r="O491" s="100"/>
      <c r="P491" s="100"/>
    </row>
    <row r="492" spans="1:16" s="4" customFormat="1" ht="18.75" x14ac:dyDescent="0.25">
      <c r="A492" s="100">
        <f>SUBTOTAL(103,$C$6:C492)</f>
        <v>244</v>
      </c>
      <c r="B492" s="100"/>
      <c r="C492" s="108" t="s">
        <v>406</v>
      </c>
      <c r="D492" s="141" t="s">
        <v>2</v>
      </c>
      <c r="E492" s="141"/>
      <c r="F492" s="110"/>
      <c r="G492" s="100"/>
      <c r="H492" s="120"/>
      <c r="I492" s="104">
        <f>ROUND(H491/1000,4)+I490</f>
        <v>93.729499999999931</v>
      </c>
      <c r="J492" s="105" t="s">
        <v>19</v>
      </c>
      <c r="K492" s="100" t="s">
        <v>126</v>
      </c>
      <c r="L492" s="100" t="s">
        <v>126</v>
      </c>
      <c r="M492" s="100" t="s">
        <v>126</v>
      </c>
      <c r="N492" s="100" t="s">
        <v>126</v>
      </c>
      <c r="O492" s="100"/>
      <c r="P492" s="100"/>
    </row>
    <row r="493" spans="1:16" s="4" customFormat="1" ht="18.75" x14ac:dyDescent="0.25">
      <c r="A493" s="100"/>
      <c r="B493" s="100"/>
      <c r="C493" s="140"/>
      <c r="D493" s="117"/>
      <c r="E493" s="117"/>
      <c r="F493" s="103"/>
      <c r="G493" s="167" t="str">
        <f>C492</f>
        <v>37A/3</v>
      </c>
      <c r="H493" s="120">
        <v>455</v>
      </c>
      <c r="I493" s="107"/>
      <c r="J493" s="108"/>
      <c r="K493" s="100"/>
      <c r="L493" s="100"/>
      <c r="M493" s="100"/>
      <c r="N493" s="100"/>
      <c r="O493" s="100"/>
      <c r="P493" s="100"/>
    </row>
    <row r="494" spans="1:16" s="4" customFormat="1" ht="18.75" x14ac:dyDescent="0.25">
      <c r="A494" s="100">
        <f>SUBTOTAL(103,$C$6:C494)</f>
        <v>245</v>
      </c>
      <c r="B494" s="100"/>
      <c r="C494" s="108" t="s">
        <v>407</v>
      </c>
      <c r="D494" s="141" t="s">
        <v>18</v>
      </c>
      <c r="E494" s="141"/>
      <c r="F494" s="110"/>
      <c r="G494" s="100"/>
      <c r="H494" s="120"/>
      <c r="I494" s="104">
        <f>ROUND(H493/1000,4)+I492</f>
        <v>94.184499999999929</v>
      </c>
      <c r="J494" s="105" t="s">
        <v>19</v>
      </c>
      <c r="K494" s="100" t="s">
        <v>126</v>
      </c>
      <c r="L494" s="100" t="s">
        <v>126</v>
      </c>
      <c r="M494" s="100" t="s">
        <v>126</v>
      </c>
      <c r="N494" s="100" t="s">
        <v>126</v>
      </c>
      <c r="O494" s="100" t="s">
        <v>445</v>
      </c>
      <c r="P494" s="100"/>
    </row>
    <row r="495" spans="1:16" s="4" customFormat="1" ht="18.75" x14ac:dyDescent="0.25">
      <c r="A495" s="100"/>
      <c r="B495" s="100"/>
      <c r="C495" s="140"/>
      <c r="D495" s="117"/>
      <c r="E495" s="117"/>
      <c r="F495" s="103"/>
      <c r="G495" s="167" t="str">
        <f>C494</f>
        <v>37A/4</v>
      </c>
      <c r="H495" s="120">
        <v>340</v>
      </c>
      <c r="I495" s="107"/>
      <c r="J495" s="108"/>
      <c r="K495" s="100"/>
      <c r="L495" s="100"/>
      <c r="M495" s="100"/>
      <c r="N495" s="100"/>
      <c r="O495" s="100"/>
      <c r="P495" s="100"/>
    </row>
    <row r="496" spans="1:16" s="4" customFormat="1" ht="18.75" x14ac:dyDescent="0.25">
      <c r="A496" s="100">
        <f>SUBTOTAL(103,$C$6:C496)</f>
        <v>246</v>
      </c>
      <c r="B496" s="100"/>
      <c r="C496" s="108" t="s">
        <v>408</v>
      </c>
      <c r="D496" s="141" t="s">
        <v>2</v>
      </c>
      <c r="E496" s="141"/>
      <c r="F496" s="110"/>
      <c r="G496" s="100"/>
      <c r="H496" s="120"/>
      <c r="I496" s="104">
        <f>ROUND(H495/1000,4)+I494</f>
        <v>94.524499999999932</v>
      </c>
      <c r="J496" s="105" t="s">
        <v>19</v>
      </c>
      <c r="K496" s="100" t="s">
        <v>126</v>
      </c>
      <c r="L496" s="100" t="s">
        <v>126</v>
      </c>
      <c r="M496" s="100" t="s">
        <v>126</v>
      </c>
      <c r="N496" s="100" t="s">
        <v>126</v>
      </c>
      <c r="O496" s="100"/>
      <c r="P496" s="100"/>
    </row>
    <row r="497" spans="1:16" s="4" customFormat="1" ht="18.75" x14ac:dyDescent="0.25">
      <c r="A497" s="100"/>
      <c r="B497" s="100"/>
      <c r="C497" s="140"/>
      <c r="D497" s="117"/>
      <c r="E497" s="117"/>
      <c r="F497" s="103"/>
      <c r="G497" s="167" t="str">
        <f>C496</f>
        <v>37A/5</v>
      </c>
      <c r="H497" s="120">
        <v>435</v>
      </c>
      <c r="I497" s="107"/>
      <c r="J497" s="108"/>
      <c r="K497" s="100"/>
      <c r="L497" s="100"/>
      <c r="M497" s="100"/>
      <c r="N497" s="100"/>
      <c r="O497" s="100"/>
      <c r="P497" s="100"/>
    </row>
    <row r="498" spans="1:16" s="4" customFormat="1" ht="18.75" x14ac:dyDescent="0.25">
      <c r="A498" s="100">
        <f>SUBTOTAL(103,$C$6:C498)</f>
        <v>247</v>
      </c>
      <c r="B498" s="100"/>
      <c r="C498" s="108" t="s">
        <v>409</v>
      </c>
      <c r="D498" s="141" t="s">
        <v>2</v>
      </c>
      <c r="E498" s="141"/>
      <c r="F498" s="110"/>
      <c r="G498" s="100"/>
      <c r="H498" s="120"/>
      <c r="I498" s="104">
        <f>ROUND(H497/1000,4)+I496</f>
        <v>94.959499999999935</v>
      </c>
      <c r="J498" s="105" t="s">
        <v>19</v>
      </c>
      <c r="K498" s="100" t="s">
        <v>126</v>
      </c>
      <c r="L498" s="100" t="s">
        <v>126</v>
      </c>
      <c r="M498" s="100" t="s">
        <v>126</v>
      </c>
      <c r="N498" s="100" t="s">
        <v>126</v>
      </c>
      <c r="O498" s="100"/>
      <c r="P498" s="100"/>
    </row>
    <row r="499" spans="1:16" s="4" customFormat="1" ht="18.75" x14ac:dyDescent="0.25">
      <c r="A499" s="100"/>
      <c r="B499" s="100"/>
      <c r="C499" s="140"/>
      <c r="D499" s="117"/>
      <c r="E499" s="117"/>
      <c r="F499" s="103"/>
      <c r="G499" s="167" t="str">
        <f>C498</f>
        <v>37A/6</v>
      </c>
      <c r="H499" s="120">
        <v>398.589</v>
      </c>
      <c r="I499" s="107"/>
      <c r="J499" s="108"/>
      <c r="K499" s="100"/>
      <c r="L499" s="100"/>
      <c r="M499" s="100"/>
      <c r="N499" s="100"/>
      <c r="O499" s="100"/>
      <c r="P499" s="100"/>
    </row>
    <row r="500" spans="1:16" s="4" customFormat="1" ht="18.75" x14ac:dyDescent="0.25">
      <c r="A500" s="100">
        <f>SUBTOTAL(103,$C$6:C500)</f>
        <v>248</v>
      </c>
      <c r="B500" s="101" t="s">
        <v>342</v>
      </c>
      <c r="C500" s="108" t="s">
        <v>41</v>
      </c>
      <c r="D500" s="141" t="s">
        <v>113</v>
      </c>
      <c r="E500" s="141"/>
      <c r="F500" s="103"/>
      <c r="G500" s="102"/>
      <c r="H500" s="120"/>
      <c r="I500" s="104">
        <f>ROUND(H499/1000,4)+I498</f>
        <v>95.358099999999936</v>
      </c>
      <c r="J500" s="105" t="s">
        <v>19</v>
      </c>
      <c r="K500" s="100" t="s">
        <v>126</v>
      </c>
      <c r="L500" s="100" t="s">
        <v>126</v>
      </c>
      <c r="M500" s="100" t="s">
        <v>126</v>
      </c>
      <c r="N500" s="100" t="s">
        <v>126</v>
      </c>
      <c r="O500" s="100"/>
      <c r="P500" s="100"/>
    </row>
    <row r="501" spans="1:16" s="4" customFormat="1" ht="18.75" x14ac:dyDescent="0.25">
      <c r="A501" s="100"/>
      <c r="B501" s="100"/>
      <c r="C501" s="140"/>
      <c r="D501" s="117"/>
      <c r="E501" s="117"/>
      <c r="F501" s="103"/>
      <c r="G501" s="167" t="str">
        <f>C500</f>
        <v>38/0</v>
      </c>
      <c r="H501" s="120">
        <v>426.411</v>
      </c>
      <c r="I501" s="107"/>
      <c r="J501" s="108"/>
      <c r="K501" s="100"/>
      <c r="L501" s="100"/>
      <c r="M501" s="100"/>
      <c r="N501" s="100"/>
      <c r="O501" s="100"/>
      <c r="P501" s="100"/>
    </row>
    <row r="502" spans="1:16" s="4" customFormat="1" ht="18.75" x14ac:dyDescent="0.25">
      <c r="A502" s="100">
        <f>SUBTOTAL(103,$C$6:C502)</f>
        <v>249</v>
      </c>
      <c r="B502" s="100"/>
      <c r="C502" s="108" t="s">
        <v>343</v>
      </c>
      <c r="D502" s="141" t="s">
        <v>3</v>
      </c>
      <c r="E502" s="141"/>
      <c r="F502" s="110"/>
      <c r="G502" s="100"/>
      <c r="H502" s="120"/>
      <c r="I502" s="104">
        <f>ROUND(H501/1000,4)+I500</f>
        <v>95.784499999999937</v>
      </c>
      <c r="J502" s="105" t="s">
        <v>19</v>
      </c>
      <c r="K502" s="100" t="s">
        <v>126</v>
      </c>
      <c r="L502" s="100" t="s">
        <v>126</v>
      </c>
      <c r="M502" s="100" t="s">
        <v>126</v>
      </c>
      <c r="N502" s="100" t="s">
        <v>126</v>
      </c>
      <c r="O502" s="100"/>
      <c r="P502" s="100"/>
    </row>
    <row r="503" spans="1:16" s="4" customFormat="1" ht="18.75" x14ac:dyDescent="0.25">
      <c r="A503" s="100"/>
      <c r="B503" s="100"/>
      <c r="C503" s="140"/>
      <c r="D503" s="117"/>
      <c r="E503" s="117"/>
      <c r="F503" s="103"/>
      <c r="G503" s="167" t="str">
        <f>C502</f>
        <v>38/1</v>
      </c>
      <c r="H503" s="120">
        <v>390</v>
      </c>
      <c r="I503" s="107"/>
      <c r="J503" s="108"/>
      <c r="K503" s="100"/>
      <c r="L503" s="100"/>
      <c r="M503" s="100"/>
      <c r="N503" s="100"/>
      <c r="O503" s="100"/>
      <c r="P503" s="100"/>
    </row>
    <row r="504" spans="1:16" s="4" customFormat="1" ht="18.75" x14ac:dyDescent="0.25">
      <c r="A504" s="100">
        <f>SUBTOTAL(103,$C$6:C504)</f>
        <v>250</v>
      </c>
      <c r="B504" s="100"/>
      <c r="C504" s="108" t="s">
        <v>344</v>
      </c>
      <c r="D504" s="141" t="s">
        <v>3</v>
      </c>
      <c r="E504" s="141"/>
      <c r="F504" s="110"/>
      <c r="G504" s="100"/>
      <c r="H504" s="120"/>
      <c r="I504" s="104">
        <f>ROUND(H503/1000,4)+I502</f>
        <v>96.174499999999938</v>
      </c>
      <c r="J504" s="105" t="s">
        <v>19</v>
      </c>
      <c r="K504" s="100" t="s">
        <v>126</v>
      </c>
      <c r="L504" s="100" t="s">
        <v>126</v>
      </c>
      <c r="M504" s="100" t="s">
        <v>126</v>
      </c>
      <c r="N504" s="100" t="s">
        <v>126</v>
      </c>
      <c r="O504" s="100"/>
      <c r="P504" s="100"/>
    </row>
    <row r="505" spans="1:16" s="4" customFormat="1" ht="18.75" x14ac:dyDescent="0.25">
      <c r="A505" s="100"/>
      <c r="B505" s="100"/>
      <c r="C505" s="140"/>
      <c r="D505" s="117"/>
      <c r="E505" s="117"/>
      <c r="F505" s="103"/>
      <c r="G505" s="167" t="str">
        <f>C504</f>
        <v>38/2</v>
      </c>
      <c r="H505" s="120">
        <v>335</v>
      </c>
      <c r="I505" s="107"/>
      <c r="J505" s="108"/>
      <c r="K505" s="100"/>
      <c r="L505" s="100"/>
      <c r="M505" s="100"/>
      <c r="N505" s="100"/>
      <c r="O505" s="100"/>
      <c r="P505" s="100"/>
    </row>
    <row r="506" spans="1:16" s="4" customFormat="1" ht="18.75" x14ac:dyDescent="0.25">
      <c r="A506" s="100">
        <f>SUBTOTAL(103,$C$6:C506)</f>
        <v>251</v>
      </c>
      <c r="B506" s="100"/>
      <c r="C506" s="108" t="s">
        <v>345</v>
      </c>
      <c r="D506" s="141" t="s">
        <v>2</v>
      </c>
      <c r="E506" s="141"/>
      <c r="F506" s="110"/>
      <c r="G506" s="100"/>
      <c r="H506" s="120"/>
      <c r="I506" s="104">
        <f>ROUND(H505/1000,4)+I504</f>
        <v>96.509499999999932</v>
      </c>
      <c r="J506" s="105" t="s">
        <v>19</v>
      </c>
      <c r="K506" s="100" t="s">
        <v>126</v>
      </c>
      <c r="L506" s="100" t="s">
        <v>126</v>
      </c>
      <c r="M506" s="100" t="s">
        <v>126</v>
      </c>
      <c r="N506" s="100" t="s">
        <v>126</v>
      </c>
      <c r="O506" s="100"/>
      <c r="P506" s="100"/>
    </row>
    <row r="507" spans="1:16" s="4" customFormat="1" ht="18.75" x14ac:dyDescent="0.25">
      <c r="A507" s="100"/>
      <c r="B507" s="100"/>
      <c r="C507" s="140"/>
      <c r="D507" s="117"/>
      <c r="E507" s="117"/>
      <c r="F507" s="103"/>
      <c r="G507" s="167" t="str">
        <f>C506</f>
        <v>38/3</v>
      </c>
      <c r="H507" s="120">
        <v>440</v>
      </c>
      <c r="I507" s="107"/>
      <c r="J507" s="108"/>
      <c r="K507" s="100"/>
      <c r="L507" s="100"/>
      <c r="M507" s="100"/>
      <c r="N507" s="100"/>
      <c r="O507" s="100"/>
      <c r="P507" s="100"/>
    </row>
    <row r="508" spans="1:16" s="4" customFormat="1" ht="18.75" x14ac:dyDescent="0.25">
      <c r="A508" s="100">
        <f>SUBTOTAL(103,$C$6:C508)</f>
        <v>252</v>
      </c>
      <c r="B508" s="100"/>
      <c r="C508" s="108" t="s">
        <v>346</v>
      </c>
      <c r="D508" s="141" t="s">
        <v>71</v>
      </c>
      <c r="E508" s="141"/>
      <c r="F508" s="110"/>
      <c r="G508" s="100"/>
      <c r="H508" s="120"/>
      <c r="I508" s="104">
        <f>ROUND(H507/1000,4)+I506</f>
        <v>96.949499999999929</v>
      </c>
      <c r="J508" s="105" t="s">
        <v>19</v>
      </c>
      <c r="K508" s="100" t="s">
        <v>126</v>
      </c>
      <c r="L508" s="100" t="s">
        <v>126</v>
      </c>
      <c r="M508" s="100" t="s">
        <v>126</v>
      </c>
      <c r="N508" s="100" t="s">
        <v>126</v>
      </c>
      <c r="O508" s="100"/>
      <c r="P508" s="100"/>
    </row>
    <row r="509" spans="1:16" s="4" customFormat="1" ht="18.75" x14ac:dyDescent="0.25">
      <c r="A509" s="100"/>
      <c r="B509" s="100"/>
      <c r="C509" s="140"/>
      <c r="D509" s="117"/>
      <c r="E509" s="117"/>
      <c r="F509" s="103"/>
      <c r="G509" s="167" t="str">
        <f>C508</f>
        <v>38/4</v>
      </c>
      <c r="H509" s="120">
        <v>280</v>
      </c>
      <c r="I509" s="107"/>
      <c r="J509" s="108"/>
      <c r="K509" s="100"/>
      <c r="L509" s="100"/>
      <c r="M509" s="100"/>
      <c r="N509" s="100"/>
      <c r="O509" s="100"/>
      <c r="P509" s="100"/>
    </row>
    <row r="510" spans="1:16" s="4" customFormat="1" ht="18.75" x14ac:dyDescent="0.25">
      <c r="A510" s="100">
        <f>SUBTOTAL(103,$C$6:C510)</f>
        <v>253</v>
      </c>
      <c r="B510" s="100"/>
      <c r="C510" s="108" t="s">
        <v>347</v>
      </c>
      <c r="D510" s="141" t="s">
        <v>2</v>
      </c>
      <c r="E510" s="141"/>
      <c r="F510" s="110"/>
      <c r="G510" s="100"/>
      <c r="H510" s="120"/>
      <c r="I510" s="104">
        <f>ROUND(H509/1000,4)+I508</f>
        <v>97.229499999999931</v>
      </c>
      <c r="J510" s="105" t="s">
        <v>19</v>
      </c>
      <c r="K510" s="100" t="s">
        <v>126</v>
      </c>
      <c r="L510" s="100" t="s">
        <v>126</v>
      </c>
      <c r="M510" s="100" t="s">
        <v>126</v>
      </c>
      <c r="N510" s="100" t="s">
        <v>126</v>
      </c>
      <c r="O510" s="100"/>
      <c r="P510" s="100"/>
    </row>
    <row r="511" spans="1:16" s="4" customFormat="1" ht="18.75" x14ac:dyDescent="0.25">
      <c r="A511" s="100"/>
      <c r="B511" s="100"/>
      <c r="C511" s="140"/>
      <c r="D511" s="117"/>
      <c r="E511" s="117"/>
      <c r="F511" s="103"/>
      <c r="G511" s="167" t="str">
        <f>C510</f>
        <v>38/5</v>
      </c>
      <c r="H511" s="120">
        <v>450</v>
      </c>
      <c r="I511" s="107"/>
      <c r="J511" s="108"/>
      <c r="K511" s="100"/>
      <c r="L511" s="100"/>
      <c r="M511" s="100"/>
      <c r="N511" s="100"/>
      <c r="O511" s="100"/>
      <c r="P511" s="100"/>
    </row>
    <row r="512" spans="1:16" s="4" customFormat="1" ht="18.75" x14ac:dyDescent="0.25">
      <c r="A512" s="100">
        <f>SUBTOTAL(103,$C$6:C512)</f>
        <v>254</v>
      </c>
      <c r="B512" s="100"/>
      <c r="C512" s="108" t="s">
        <v>348</v>
      </c>
      <c r="D512" s="141" t="s">
        <v>48</v>
      </c>
      <c r="E512" s="141"/>
      <c r="F512" s="110"/>
      <c r="G512" s="100"/>
      <c r="H512" s="120"/>
      <c r="I512" s="104">
        <f>ROUND(H511/1000,4)+I510</f>
        <v>97.679499999999933</v>
      </c>
      <c r="J512" s="105" t="s">
        <v>19</v>
      </c>
      <c r="K512" s="100" t="s">
        <v>126</v>
      </c>
      <c r="L512" s="100" t="s">
        <v>126</v>
      </c>
      <c r="M512" s="100" t="s">
        <v>126</v>
      </c>
      <c r="N512" s="100" t="s">
        <v>126</v>
      </c>
      <c r="O512" s="100"/>
      <c r="P512" s="100"/>
    </row>
    <row r="513" spans="1:16" s="4" customFormat="1" ht="18.75" x14ac:dyDescent="0.25">
      <c r="A513" s="100"/>
      <c r="B513" s="100"/>
      <c r="C513" s="140"/>
      <c r="D513" s="117"/>
      <c r="E513" s="117"/>
      <c r="F513" s="103"/>
      <c r="G513" s="167" t="str">
        <f>C512</f>
        <v>38/6</v>
      </c>
      <c r="H513" s="120">
        <v>285</v>
      </c>
      <c r="I513" s="107"/>
      <c r="J513" s="108"/>
      <c r="K513" s="100"/>
      <c r="L513" s="100"/>
      <c r="M513" s="100"/>
      <c r="N513" s="100"/>
      <c r="O513" s="100"/>
      <c r="P513" s="100"/>
    </row>
    <row r="514" spans="1:16" s="4" customFormat="1" ht="18.75" x14ac:dyDescent="0.25">
      <c r="A514" s="100">
        <f>SUBTOTAL(103,$C$6:C514)</f>
        <v>255</v>
      </c>
      <c r="B514" s="100"/>
      <c r="C514" s="108" t="s">
        <v>349</v>
      </c>
      <c r="D514" s="141" t="s">
        <v>18</v>
      </c>
      <c r="E514" s="141"/>
      <c r="F514" s="110"/>
      <c r="G514" s="100"/>
      <c r="H514" s="120"/>
      <c r="I514" s="104">
        <f>ROUND(H513/1000,4)+I512</f>
        <v>97.96449999999993</v>
      </c>
      <c r="J514" s="105" t="s">
        <v>19</v>
      </c>
      <c r="K514" s="100" t="s">
        <v>126</v>
      </c>
      <c r="L514" s="100" t="s">
        <v>126</v>
      </c>
      <c r="M514" s="100" t="s">
        <v>126</v>
      </c>
      <c r="N514" s="100"/>
      <c r="O514" s="100"/>
      <c r="P514" s="100"/>
    </row>
    <row r="515" spans="1:16" s="4" customFormat="1" ht="18.75" x14ac:dyDescent="0.25">
      <c r="A515" s="100"/>
      <c r="B515" s="100"/>
      <c r="C515" s="140"/>
      <c r="D515" s="117"/>
      <c r="E515" s="117"/>
      <c r="F515" s="103"/>
      <c r="G515" s="167" t="str">
        <f>C514</f>
        <v>38/7</v>
      </c>
      <c r="H515" s="120">
        <v>445</v>
      </c>
      <c r="I515" s="107"/>
      <c r="J515" s="108"/>
      <c r="K515" s="100"/>
      <c r="L515" s="100"/>
      <c r="M515" s="100"/>
      <c r="N515" s="100"/>
      <c r="O515" s="100"/>
      <c r="P515" s="100"/>
    </row>
    <row r="516" spans="1:16" s="4" customFormat="1" ht="18.75" x14ac:dyDescent="0.25">
      <c r="A516" s="100">
        <f>SUBTOTAL(103,$C$6:C516)</f>
        <v>256</v>
      </c>
      <c r="B516" s="100"/>
      <c r="C516" s="108" t="s">
        <v>350</v>
      </c>
      <c r="D516" s="141" t="s">
        <v>71</v>
      </c>
      <c r="E516" s="141"/>
      <c r="F516" s="110"/>
      <c r="G516" s="100"/>
      <c r="H516" s="120"/>
      <c r="I516" s="104">
        <f>ROUND(H515/1000,4)+I514</f>
        <v>98.409499999999923</v>
      </c>
      <c r="J516" s="105" t="s">
        <v>19</v>
      </c>
      <c r="K516" s="100" t="s">
        <v>126</v>
      </c>
      <c r="L516" s="100" t="s">
        <v>126</v>
      </c>
      <c r="M516" s="100" t="s">
        <v>126</v>
      </c>
      <c r="N516" s="100" t="s">
        <v>126</v>
      </c>
      <c r="O516" s="100"/>
      <c r="P516" s="100"/>
    </row>
    <row r="517" spans="1:16" s="4" customFormat="1" ht="18.75" x14ac:dyDescent="0.25">
      <c r="A517" s="100"/>
      <c r="B517" s="100"/>
      <c r="C517" s="140"/>
      <c r="D517" s="117"/>
      <c r="E517" s="117"/>
      <c r="F517" s="103"/>
      <c r="G517" s="167" t="str">
        <f>C516</f>
        <v>38/8</v>
      </c>
      <c r="H517" s="120">
        <v>360</v>
      </c>
      <c r="I517" s="107"/>
      <c r="J517" s="108"/>
      <c r="K517" s="100"/>
      <c r="L517" s="100"/>
      <c r="M517" s="100"/>
      <c r="N517" s="100"/>
      <c r="O517" s="100"/>
      <c r="P517" s="100"/>
    </row>
    <row r="518" spans="1:16" s="4" customFormat="1" ht="18.75" x14ac:dyDescent="0.25">
      <c r="A518" s="100">
        <f>SUBTOTAL(103,$C$6:C518)</f>
        <v>257</v>
      </c>
      <c r="B518" s="100"/>
      <c r="C518" s="108" t="s">
        <v>351</v>
      </c>
      <c r="D518" s="141" t="s">
        <v>3</v>
      </c>
      <c r="E518" s="141"/>
      <c r="F518" s="110"/>
      <c r="G518" s="100"/>
      <c r="H518" s="120"/>
      <c r="I518" s="104">
        <f>ROUND(H517/1000,4)+I516</f>
        <v>98.769499999999923</v>
      </c>
      <c r="J518" s="105" t="s">
        <v>19</v>
      </c>
      <c r="K518" s="100" t="s">
        <v>126</v>
      </c>
      <c r="L518" s="100" t="s">
        <v>126</v>
      </c>
      <c r="M518" s="100" t="s">
        <v>126</v>
      </c>
      <c r="N518" s="100" t="s">
        <v>126</v>
      </c>
      <c r="O518" s="100"/>
      <c r="P518" s="100"/>
    </row>
    <row r="519" spans="1:16" s="4" customFormat="1" ht="18.75" x14ac:dyDescent="0.25">
      <c r="A519" s="100"/>
      <c r="B519" s="100"/>
      <c r="C519" s="140"/>
      <c r="D519" s="117"/>
      <c r="E519" s="117"/>
      <c r="F519" s="103"/>
      <c r="G519" s="167" t="str">
        <f>C518</f>
        <v>38/9</v>
      </c>
      <c r="H519" s="120">
        <v>430</v>
      </c>
      <c r="I519" s="107"/>
      <c r="J519" s="108"/>
      <c r="K519" s="100"/>
      <c r="L519" s="100"/>
      <c r="M519" s="100"/>
      <c r="N519" s="100"/>
      <c r="O519" s="100"/>
      <c r="P519" s="100"/>
    </row>
    <row r="520" spans="1:16" s="4" customFormat="1" ht="18.75" x14ac:dyDescent="0.25">
      <c r="A520" s="100">
        <f>SUBTOTAL(103,$C$6:C520)</f>
        <v>258</v>
      </c>
      <c r="B520" s="100"/>
      <c r="C520" s="108" t="s">
        <v>352</v>
      </c>
      <c r="D520" s="141" t="s">
        <v>2</v>
      </c>
      <c r="E520" s="141"/>
      <c r="F520" s="110"/>
      <c r="G520" s="100"/>
      <c r="H520" s="120"/>
      <c r="I520" s="104">
        <f>ROUND(H519/1000,4)+I518</f>
        <v>99.199499999999929</v>
      </c>
      <c r="J520" s="105" t="s">
        <v>19</v>
      </c>
      <c r="K520" s="100" t="s">
        <v>126</v>
      </c>
      <c r="L520" s="100" t="s">
        <v>126</v>
      </c>
      <c r="M520" s="100" t="s">
        <v>126</v>
      </c>
      <c r="N520" s="100" t="s">
        <v>126</v>
      </c>
      <c r="O520" s="100"/>
      <c r="P520" s="100"/>
    </row>
    <row r="521" spans="1:16" s="4" customFormat="1" ht="18.75" x14ac:dyDescent="0.25">
      <c r="A521" s="100"/>
      <c r="B521" s="100"/>
      <c r="C521" s="140"/>
      <c r="D521" s="117"/>
      <c r="E521" s="117"/>
      <c r="F521" s="103"/>
      <c r="G521" s="167" t="str">
        <f>C520</f>
        <v>38/10</v>
      </c>
      <c r="H521" s="120">
        <v>322.26600000000002</v>
      </c>
      <c r="I521" s="107"/>
      <c r="J521" s="108"/>
      <c r="K521" s="100"/>
      <c r="L521" s="100"/>
      <c r="M521" s="100"/>
      <c r="N521" s="100"/>
      <c r="O521" s="100"/>
      <c r="P521" s="100"/>
    </row>
    <row r="522" spans="1:16" s="4" customFormat="1" ht="18.75" x14ac:dyDescent="0.25">
      <c r="A522" s="100">
        <f>SUBTOTAL(103,$C$6:C522)</f>
        <v>259</v>
      </c>
      <c r="B522" s="101" t="s">
        <v>353</v>
      </c>
      <c r="C522" s="108" t="s">
        <v>42</v>
      </c>
      <c r="D522" s="141" t="s">
        <v>85</v>
      </c>
      <c r="E522" s="141"/>
      <c r="F522" s="103"/>
      <c r="G522" s="102"/>
      <c r="H522" s="120"/>
      <c r="I522" s="104">
        <f>ROUND(H521/1000,4)+I520</f>
        <v>99.521799999999928</v>
      </c>
      <c r="J522" s="105" t="s">
        <v>19</v>
      </c>
      <c r="K522" s="100" t="s">
        <v>126</v>
      </c>
      <c r="L522" s="100" t="s">
        <v>126</v>
      </c>
      <c r="M522" s="100" t="s">
        <v>126</v>
      </c>
      <c r="N522" s="100" t="s">
        <v>126</v>
      </c>
      <c r="O522" s="100" t="s">
        <v>445</v>
      </c>
      <c r="P522" s="100"/>
    </row>
    <row r="523" spans="1:16" s="4" customFormat="1" ht="18.75" x14ac:dyDescent="0.25">
      <c r="A523" s="100"/>
      <c r="B523" s="100"/>
      <c r="C523" s="140"/>
      <c r="D523" s="117"/>
      <c r="E523" s="117"/>
      <c r="F523" s="103"/>
      <c r="G523" s="167" t="str">
        <f>C522</f>
        <v>39/0</v>
      </c>
      <c r="H523" s="120">
        <v>392.73</v>
      </c>
      <c r="I523" s="107"/>
      <c r="J523" s="108"/>
      <c r="K523" s="100"/>
      <c r="L523" s="100"/>
      <c r="M523" s="100"/>
      <c r="N523" s="100"/>
      <c r="O523" s="100"/>
      <c r="P523" s="100"/>
    </row>
    <row r="524" spans="1:16" s="4" customFormat="1" ht="18.75" x14ac:dyDescent="0.25">
      <c r="A524" s="100">
        <f>SUBTOTAL(103,$C$6:C524)</f>
        <v>260</v>
      </c>
      <c r="B524" s="100"/>
      <c r="C524" s="108" t="s">
        <v>354</v>
      </c>
      <c r="D524" s="141" t="s">
        <v>58</v>
      </c>
      <c r="E524" s="141"/>
      <c r="F524" s="110"/>
      <c r="G524" s="100"/>
      <c r="H524" s="120"/>
      <c r="I524" s="104">
        <f>ROUND(H523/1000,4)+I522</f>
        <v>99.914499999999933</v>
      </c>
      <c r="J524" s="105" t="s">
        <v>19</v>
      </c>
      <c r="K524" s="100" t="s">
        <v>126</v>
      </c>
      <c r="L524" s="100" t="s">
        <v>126</v>
      </c>
      <c r="M524" s="100" t="s">
        <v>126</v>
      </c>
      <c r="N524" s="100" t="s">
        <v>126</v>
      </c>
      <c r="O524" s="100"/>
      <c r="P524" s="100"/>
    </row>
    <row r="525" spans="1:16" s="4" customFormat="1" ht="18.75" x14ac:dyDescent="0.25">
      <c r="A525" s="100"/>
      <c r="B525" s="100"/>
      <c r="C525" s="140"/>
      <c r="D525" s="117"/>
      <c r="E525" s="117"/>
      <c r="F525" s="103"/>
      <c r="G525" s="167" t="str">
        <f>C524</f>
        <v>39/1</v>
      </c>
      <c r="H525" s="120">
        <v>395</v>
      </c>
      <c r="I525" s="107"/>
      <c r="J525" s="108"/>
      <c r="K525" s="100"/>
      <c r="L525" s="100"/>
      <c r="M525" s="100"/>
      <c r="N525" s="100"/>
      <c r="O525" s="100"/>
      <c r="P525" s="100"/>
    </row>
    <row r="526" spans="1:16" s="4" customFormat="1" ht="18.75" x14ac:dyDescent="0.25">
      <c r="A526" s="100">
        <f>SUBTOTAL(103,$C$6:C526)</f>
        <v>261</v>
      </c>
      <c r="B526" s="100"/>
      <c r="C526" s="108" t="s">
        <v>355</v>
      </c>
      <c r="D526" s="141" t="s">
        <v>2</v>
      </c>
      <c r="E526" s="141"/>
      <c r="F526" s="110"/>
      <c r="G526" s="100"/>
      <c r="H526" s="120"/>
      <c r="I526" s="104">
        <f>ROUND(H525/1000,4)+I524</f>
        <v>100.30949999999993</v>
      </c>
      <c r="J526" s="105" t="s">
        <v>19</v>
      </c>
      <c r="K526" s="100" t="s">
        <v>126</v>
      </c>
      <c r="L526" s="100" t="s">
        <v>126</v>
      </c>
      <c r="M526" s="100" t="s">
        <v>126</v>
      </c>
      <c r="N526" s="100" t="s">
        <v>126</v>
      </c>
      <c r="O526" s="100"/>
      <c r="P526" s="100"/>
    </row>
    <row r="527" spans="1:16" s="4" customFormat="1" ht="18.75" x14ac:dyDescent="0.25">
      <c r="A527" s="100"/>
      <c r="B527" s="100"/>
      <c r="C527" s="140"/>
      <c r="D527" s="117"/>
      <c r="E527" s="117"/>
      <c r="F527" s="103"/>
      <c r="G527" s="167" t="str">
        <f>C526</f>
        <v>39/2</v>
      </c>
      <c r="H527" s="120">
        <v>385</v>
      </c>
      <c r="I527" s="107"/>
      <c r="J527" s="108"/>
      <c r="K527" s="100"/>
      <c r="L527" s="100"/>
      <c r="M527" s="100"/>
      <c r="N527" s="100"/>
      <c r="O527" s="100"/>
      <c r="P527" s="100"/>
    </row>
    <row r="528" spans="1:16" s="4" customFormat="1" ht="18.75" x14ac:dyDescent="0.25">
      <c r="A528" s="100">
        <f>SUBTOTAL(103,$C$6:C528)</f>
        <v>262</v>
      </c>
      <c r="B528" s="100"/>
      <c r="C528" s="108" t="s">
        <v>356</v>
      </c>
      <c r="D528" s="141" t="s">
        <v>71</v>
      </c>
      <c r="E528" s="141"/>
      <c r="F528" s="110"/>
      <c r="G528" s="100"/>
      <c r="H528" s="120"/>
      <c r="I528" s="104">
        <f>ROUND(H527/1000,4)+I526</f>
        <v>100.69449999999993</v>
      </c>
      <c r="J528" s="105" t="s">
        <v>19</v>
      </c>
      <c r="K528" s="100" t="s">
        <v>126</v>
      </c>
      <c r="L528" s="100" t="s">
        <v>126</v>
      </c>
      <c r="M528" s="100" t="s">
        <v>126</v>
      </c>
      <c r="N528" s="100" t="s">
        <v>126</v>
      </c>
      <c r="O528" s="100"/>
      <c r="P528" s="100"/>
    </row>
    <row r="529" spans="1:16" s="4" customFormat="1" ht="18.75" x14ac:dyDescent="0.25">
      <c r="A529" s="100"/>
      <c r="B529" s="100"/>
      <c r="C529" s="140"/>
      <c r="D529" s="117"/>
      <c r="E529" s="117"/>
      <c r="F529" s="103"/>
      <c r="G529" s="167" t="str">
        <f>C528</f>
        <v>39/3</v>
      </c>
      <c r="H529" s="120">
        <v>340</v>
      </c>
      <c r="I529" s="107"/>
      <c r="J529" s="108"/>
      <c r="K529" s="100"/>
      <c r="L529" s="100"/>
      <c r="M529" s="100"/>
      <c r="N529" s="100"/>
      <c r="O529" s="100"/>
      <c r="P529" s="100"/>
    </row>
    <row r="530" spans="1:16" s="4" customFormat="1" ht="18.75" x14ac:dyDescent="0.25">
      <c r="A530" s="100">
        <f>SUBTOTAL(103,$C$6:C530)</f>
        <v>263</v>
      </c>
      <c r="B530" s="100"/>
      <c r="C530" s="108" t="s">
        <v>357</v>
      </c>
      <c r="D530" s="141" t="s">
        <v>2</v>
      </c>
      <c r="E530" s="141"/>
      <c r="F530" s="110"/>
      <c r="G530" s="100"/>
      <c r="H530" s="120"/>
      <c r="I530" s="104">
        <f>ROUND(H529/1000,4)+I528</f>
        <v>101.03449999999994</v>
      </c>
      <c r="J530" s="105" t="s">
        <v>19</v>
      </c>
      <c r="K530" s="100" t="s">
        <v>126</v>
      </c>
      <c r="L530" s="100" t="s">
        <v>126</v>
      </c>
      <c r="M530" s="100" t="s">
        <v>126</v>
      </c>
      <c r="N530" s="100" t="s">
        <v>126</v>
      </c>
      <c r="O530" s="100"/>
      <c r="P530" s="100"/>
    </row>
    <row r="531" spans="1:16" s="4" customFormat="1" ht="18.75" x14ac:dyDescent="0.25">
      <c r="A531" s="100"/>
      <c r="B531" s="100"/>
      <c r="C531" s="140"/>
      <c r="D531" s="117"/>
      <c r="E531" s="117"/>
      <c r="F531" s="103"/>
      <c r="G531" s="167" t="str">
        <f>C530</f>
        <v>39/4</v>
      </c>
      <c r="H531" s="120">
        <v>395</v>
      </c>
      <c r="I531" s="107"/>
      <c r="J531" s="108"/>
      <c r="K531" s="100"/>
      <c r="L531" s="100"/>
      <c r="M531" s="100"/>
      <c r="N531" s="100"/>
      <c r="O531" s="100"/>
      <c r="P531" s="100"/>
    </row>
    <row r="532" spans="1:16" s="4" customFormat="1" ht="18.75" x14ac:dyDescent="0.25">
      <c r="A532" s="100">
        <f>SUBTOTAL(103,$C$6:C532)</f>
        <v>264</v>
      </c>
      <c r="B532" s="100"/>
      <c r="C532" s="108" t="s">
        <v>358</v>
      </c>
      <c r="D532" s="141" t="s">
        <v>71</v>
      </c>
      <c r="E532" s="141"/>
      <c r="F532" s="110"/>
      <c r="G532" s="100"/>
      <c r="H532" s="120"/>
      <c r="I532" s="104">
        <f>ROUND(H531/1000,4)+I530</f>
        <v>101.42949999999993</v>
      </c>
      <c r="J532" s="105" t="s">
        <v>19</v>
      </c>
      <c r="K532" s="100" t="s">
        <v>126</v>
      </c>
      <c r="L532" s="100" t="s">
        <v>126</v>
      </c>
      <c r="M532" s="100" t="s">
        <v>126</v>
      </c>
      <c r="N532" s="100" t="s">
        <v>126</v>
      </c>
      <c r="O532" s="100"/>
      <c r="P532" s="100"/>
    </row>
    <row r="533" spans="1:16" s="4" customFormat="1" ht="18.75" x14ac:dyDescent="0.25">
      <c r="A533" s="100"/>
      <c r="B533" s="100"/>
      <c r="C533" s="140"/>
      <c r="D533" s="117"/>
      <c r="E533" s="117"/>
      <c r="F533" s="103"/>
      <c r="G533" s="167" t="str">
        <f>C532</f>
        <v>39/5</v>
      </c>
      <c r="H533" s="120">
        <v>410</v>
      </c>
      <c r="I533" s="107"/>
      <c r="J533" s="108"/>
      <c r="K533" s="100"/>
      <c r="L533" s="100"/>
      <c r="M533" s="100"/>
      <c r="N533" s="100"/>
      <c r="O533" s="100"/>
      <c r="P533" s="100"/>
    </row>
    <row r="534" spans="1:16" s="4" customFormat="1" ht="18.75" x14ac:dyDescent="0.25">
      <c r="A534" s="100">
        <f>SUBTOTAL(103,$C$6:C534)</f>
        <v>265</v>
      </c>
      <c r="B534" s="100"/>
      <c r="C534" s="108" t="s">
        <v>359</v>
      </c>
      <c r="D534" s="141" t="s">
        <v>71</v>
      </c>
      <c r="E534" s="141"/>
      <c r="F534" s="110"/>
      <c r="G534" s="100"/>
      <c r="H534" s="124"/>
      <c r="I534" s="104">
        <f>ROUND(H533/1000,4)+I532</f>
        <v>101.83949999999993</v>
      </c>
      <c r="J534" s="105" t="s">
        <v>19</v>
      </c>
      <c r="K534" s="100" t="s">
        <v>126</v>
      </c>
      <c r="L534" s="100" t="s">
        <v>126</v>
      </c>
      <c r="M534" s="100" t="s">
        <v>126</v>
      </c>
      <c r="N534" s="100" t="s">
        <v>126</v>
      </c>
      <c r="O534" s="100"/>
      <c r="P534" s="100"/>
    </row>
    <row r="535" spans="1:16" s="4" customFormat="1" ht="18.75" x14ac:dyDescent="0.25">
      <c r="A535" s="100"/>
      <c r="B535" s="100"/>
      <c r="C535" s="140"/>
      <c r="D535" s="117"/>
      <c r="E535" s="117"/>
      <c r="F535" s="103"/>
      <c r="G535" s="167" t="str">
        <f>C534</f>
        <v>39/6</v>
      </c>
      <c r="H535" s="120">
        <v>415</v>
      </c>
      <c r="I535" s="107"/>
      <c r="J535" s="108"/>
      <c r="K535" s="100"/>
      <c r="L535" s="100"/>
      <c r="M535" s="100"/>
      <c r="N535" s="100"/>
      <c r="O535" s="100"/>
      <c r="P535" s="100"/>
    </row>
    <row r="536" spans="1:16" s="4" customFormat="1" ht="18.75" x14ac:dyDescent="0.25">
      <c r="A536" s="100">
        <f>SUBTOTAL(103,$C$6:C536)</f>
        <v>266</v>
      </c>
      <c r="B536" s="100"/>
      <c r="C536" s="108" t="s">
        <v>360</v>
      </c>
      <c r="D536" s="141" t="s">
        <v>2</v>
      </c>
      <c r="E536" s="141"/>
      <c r="F536" s="110"/>
      <c r="G536" s="100"/>
      <c r="H536" s="120"/>
      <c r="I536" s="104">
        <f>ROUND(H535/1000,4)+I534</f>
        <v>102.25449999999994</v>
      </c>
      <c r="J536" s="105" t="s">
        <v>19</v>
      </c>
      <c r="K536" s="100" t="s">
        <v>126</v>
      </c>
      <c r="L536" s="100" t="s">
        <v>126</v>
      </c>
      <c r="M536" s="100" t="s">
        <v>126</v>
      </c>
      <c r="N536" s="100" t="s">
        <v>126</v>
      </c>
      <c r="O536" s="100"/>
      <c r="P536" s="100"/>
    </row>
    <row r="537" spans="1:16" s="4" customFormat="1" ht="18.75" x14ac:dyDescent="0.25">
      <c r="A537" s="100"/>
      <c r="B537" s="100"/>
      <c r="C537" s="140"/>
      <c r="D537" s="117"/>
      <c r="E537" s="117"/>
      <c r="F537" s="103"/>
      <c r="G537" s="167" t="str">
        <f>C536</f>
        <v>39/7</v>
      </c>
      <c r="H537" s="120">
        <v>415</v>
      </c>
      <c r="I537" s="107"/>
      <c r="J537" s="108"/>
      <c r="K537" s="100"/>
      <c r="L537" s="100"/>
      <c r="M537" s="100"/>
      <c r="N537" s="100"/>
      <c r="O537" s="100"/>
      <c r="P537" s="100"/>
    </row>
    <row r="538" spans="1:16" s="4" customFormat="1" ht="18.75" x14ac:dyDescent="0.25">
      <c r="A538" s="100">
        <f>SUBTOTAL(103,$C$6:C538)</f>
        <v>267</v>
      </c>
      <c r="B538" s="100"/>
      <c r="C538" s="108" t="s">
        <v>361</v>
      </c>
      <c r="D538" s="141" t="s">
        <v>71</v>
      </c>
      <c r="E538" s="141"/>
      <c r="F538" s="110"/>
      <c r="G538" s="100"/>
      <c r="H538" s="120"/>
      <c r="I538" s="104">
        <f>ROUND(H537/1000,4)+I536</f>
        <v>102.66949999999994</v>
      </c>
      <c r="J538" s="105" t="s">
        <v>19</v>
      </c>
      <c r="K538" s="100" t="s">
        <v>126</v>
      </c>
      <c r="L538" s="100" t="s">
        <v>126</v>
      </c>
      <c r="M538" s="100" t="s">
        <v>126</v>
      </c>
      <c r="N538" s="100" t="s">
        <v>126</v>
      </c>
      <c r="O538" s="100"/>
      <c r="P538" s="100"/>
    </row>
    <row r="539" spans="1:16" s="4" customFormat="1" ht="18.75" x14ac:dyDescent="0.25">
      <c r="A539" s="100"/>
      <c r="B539" s="100"/>
      <c r="C539" s="140"/>
      <c r="D539" s="117"/>
      <c r="E539" s="117"/>
      <c r="F539" s="103"/>
      <c r="G539" s="167" t="str">
        <f>C538</f>
        <v>39/8</v>
      </c>
      <c r="H539" s="120">
        <v>350</v>
      </c>
      <c r="I539" s="107"/>
      <c r="J539" s="108"/>
      <c r="K539" s="100"/>
      <c r="L539" s="100"/>
      <c r="M539" s="100"/>
      <c r="N539" s="100"/>
      <c r="O539" s="100"/>
      <c r="P539" s="100"/>
    </row>
    <row r="540" spans="1:16" s="4" customFormat="1" ht="18.75" x14ac:dyDescent="0.25">
      <c r="A540" s="100">
        <f>SUBTOTAL(103,$C$6:C540)</f>
        <v>268</v>
      </c>
      <c r="B540" s="100"/>
      <c r="C540" s="108" t="s">
        <v>362</v>
      </c>
      <c r="D540" s="141" t="s">
        <v>48</v>
      </c>
      <c r="E540" s="141"/>
      <c r="F540" s="110"/>
      <c r="G540" s="100"/>
      <c r="H540" s="120"/>
      <c r="I540" s="104">
        <f>ROUND(H539/1000,4)+I538</f>
        <v>103.01949999999994</v>
      </c>
      <c r="J540" s="105" t="s">
        <v>19</v>
      </c>
      <c r="K540" s="100" t="s">
        <v>126</v>
      </c>
      <c r="L540" s="100" t="s">
        <v>126</v>
      </c>
      <c r="M540" s="100" t="s">
        <v>126</v>
      </c>
      <c r="N540" s="100" t="s">
        <v>126</v>
      </c>
      <c r="O540" s="100"/>
      <c r="P540" s="100"/>
    </row>
    <row r="541" spans="1:16" s="4" customFormat="1" ht="18.75" x14ac:dyDescent="0.25">
      <c r="A541" s="100"/>
      <c r="B541" s="100"/>
      <c r="C541" s="140"/>
      <c r="D541" s="117"/>
      <c r="E541" s="117"/>
      <c r="F541" s="103"/>
      <c r="G541" s="167" t="str">
        <f>C540</f>
        <v>39/9</v>
      </c>
      <c r="H541" s="120">
        <v>425</v>
      </c>
      <c r="I541" s="107"/>
      <c r="J541" s="108"/>
      <c r="K541" s="100"/>
      <c r="L541" s="100"/>
      <c r="M541" s="100"/>
      <c r="N541" s="100"/>
      <c r="O541" s="100"/>
      <c r="P541" s="100"/>
    </row>
    <row r="542" spans="1:16" s="4" customFormat="1" ht="18.75" x14ac:dyDescent="0.25">
      <c r="A542" s="100">
        <f>SUBTOTAL(103,$C$6:C542)</f>
        <v>269</v>
      </c>
      <c r="B542" s="100"/>
      <c r="C542" s="108" t="s">
        <v>363</v>
      </c>
      <c r="D542" s="141" t="s">
        <v>2</v>
      </c>
      <c r="E542" s="141"/>
      <c r="F542" s="110"/>
      <c r="G542" s="100"/>
      <c r="H542" s="120"/>
      <c r="I542" s="104">
        <f>ROUND(H541/1000,4)+I540</f>
        <v>103.44449999999993</v>
      </c>
      <c r="J542" s="105" t="s">
        <v>19</v>
      </c>
      <c r="K542" s="100" t="s">
        <v>126</v>
      </c>
      <c r="L542" s="100" t="s">
        <v>126</v>
      </c>
      <c r="M542" s="100" t="s">
        <v>126</v>
      </c>
      <c r="N542" s="100" t="s">
        <v>126</v>
      </c>
      <c r="O542" s="100"/>
      <c r="P542" s="100"/>
    </row>
    <row r="543" spans="1:16" s="4" customFormat="1" ht="18.75" x14ac:dyDescent="0.25">
      <c r="A543" s="100"/>
      <c r="B543" s="100"/>
      <c r="C543" s="140"/>
      <c r="D543" s="117"/>
      <c r="E543" s="117"/>
      <c r="F543" s="103"/>
      <c r="G543" s="167" t="str">
        <f>C542</f>
        <v>39/10</v>
      </c>
      <c r="H543" s="120">
        <v>350</v>
      </c>
      <c r="I543" s="107"/>
      <c r="J543" s="108"/>
      <c r="K543" s="100"/>
      <c r="L543" s="100"/>
      <c r="M543" s="100"/>
      <c r="N543" s="100"/>
      <c r="O543" s="100"/>
      <c r="P543" s="100"/>
    </row>
    <row r="544" spans="1:16" s="4" customFormat="1" ht="18.75" x14ac:dyDescent="0.25">
      <c r="A544" s="100">
        <f>SUBTOTAL(103,$C$6:C544)</f>
        <v>270</v>
      </c>
      <c r="B544" s="100"/>
      <c r="C544" s="108" t="s">
        <v>364</v>
      </c>
      <c r="D544" s="141" t="s">
        <v>48</v>
      </c>
      <c r="E544" s="141"/>
      <c r="F544" s="110"/>
      <c r="G544" s="100"/>
      <c r="H544" s="120"/>
      <c r="I544" s="104">
        <f>ROUND(H543/1000,4)+I542</f>
        <v>103.79449999999993</v>
      </c>
      <c r="J544" s="105" t="s">
        <v>19</v>
      </c>
      <c r="K544" s="100" t="s">
        <v>126</v>
      </c>
      <c r="L544" s="100" t="s">
        <v>126</v>
      </c>
      <c r="M544" s="100" t="s">
        <v>126</v>
      </c>
      <c r="N544" s="100" t="s">
        <v>126</v>
      </c>
      <c r="O544" s="100"/>
      <c r="P544" s="100"/>
    </row>
    <row r="545" spans="1:16" s="4" customFormat="1" ht="18.75" x14ac:dyDescent="0.25">
      <c r="A545" s="100"/>
      <c r="B545" s="100"/>
      <c r="C545" s="140"/>
      <c r="D545" s="117"/>
      <c r="E545" s="117"/>
      <c r="F545" s="103"/>
      <c r="G545" s="167" t="str">
        <f>C544</f>
        <v>39/11</v>
      </c>
      <c r="H545" s="120">
        <v>444.08100000000002</v>
      </c>
      <c r="I545" s="107"/>
      <c r="J545" s="108"/>
      <c r="K545" s="100"/>
      <c r="L545" s="100"/>
      <c r="M545" s="100"/>
      <c r="N545" s="100"/>
      <c r="O545" s="100"/>
      <c r="P545" s="100"/>
    </row>
    <row r="546" spans="1:16" s="4" customFormat="1" ht="18.75" x14ac:dyDescent="0.25">
      <c r="A546" s="100">
        <f>SUBTOTAL(103,$C$6:C546)</f>
        <v>271</v>
      </c>
      <c r="B546" s="101" t="s">
        <v>365</v>
      </c>
      <c r="C546" s="108" t="s">
        <v>43</v>
      </c>
      <c r="D546" s="141" t="s">
        <v>114</v>
      </c>
      <c r="E546" s="141"/>
      <c r="F546" s="103"/>
      <c r="G546" s="102"/>
      <c r="H546" s="125"/>
      <c r="I546" s="104">
        <f>ROUND(H545/1000,4)+I544</f>
        <v>104.23859999999993</v>
      </c>
      <c r="J546" s="105" t="s">
        <v>19</v>
      </c>
      <c r="K546" s="100" t="s">
        <v>126</v>
      </c>
      <c r="L546" s="100" t="s">
        <v>126</v>
      </c>
      <c r="M546" s="100" t="s">
        <v>126</v>
      </c>
      <c r="N546" s="100"/>
      <c r="O546" s="100" t="s">
        <v>445</v>
      </c>
      <c r="P546" s="100"/>
    </row>
    <row r="547" spans="1:16" s="4" customFormat="1" ht="18.75" x14ac:dyDescent="0.25">
      <c r="A547" s="100"/>
      <c r="B547" s="100"/>
      <c r="C547" s="140"/>
      <c r="D547" s="117"/>
      <c r="E547" s="117"/>
      <c r="F547" s="103"/>
      <c r="G547" s="167" t="str">
        <f>C546</f>
        <v>40/0</v>
      </c>
      <c r="H547" s="120">
        <v>260.91800000000001</v>
      </c>
      <c r="I547" s="107"/>
      <c r="J547" s="108"/>
      <c r="K547" s="100"/>
      <c r="L547" s="100"/>
      <c r="M547" s="100"/>
      <c r="N547" s="100"/>
      <c r="O547" s="100"/>
      <c r="P547" s="100"/>
    </row>
    <row r="548" spans="1:16" s="4" customFormat="1" ht="18.75" x14ac:dyDescent="0.25">
      <c r="A548" s="100">
        <f>SUBTOTAL(103,$C$6:C548)</f>
        <v>272</v>
      </c>
      <c r="B548" s="100"/>
      <c r="C548" s="108" t="s">
        <v>105</v>
      </c>
      <c r="D548" s="141" t="s">
        <v>18</v>
      </c>
      <c r="E548" s="141"/>
      <c r="F548" s="110">
        <v>2</v>
      </c>
      <c r="G548" s="100"/>
      <c r="H548" s="120"/>
      <c r="I548" s="104">
        <f>ROUND(H547/1000,4)+I546</f>
        <v>104.49949999999994</v>
      </c>
      <c r="J548" s="105" t="s">
        <v>19</v>
      </c>
      <c r="K548" s="100" t="s">
        <v>126</v>
      </c>
      <c r="L548" s="100" t="s">
        <v>126</v>
      </c>
      <c r="M548" s="100" t="s">
        <v>126</v>
      </c>
      <c r="N548" s="100"/>
      <c r="O548" s="100"/>
      <c r="P548" s="100"/>
    </row>
    <row r="549" spans="1:16" s="4" customFormat="1" ht="18.75" x14ac:dyDescent="0.25">
      <c r="A549" s="100"/>
      <c r="B549" s="100"/>
      <c r="C549" s="140"/>
      <c r="D549" s="117"/>
      <c r="E549" s="117"/>
      <c r="F549" s="103"/>
      <c r="G549" s="167" t="str">
        <f>C548</f>
        <v>40/1</v>
      </c>
      <c r="H549" s="120">
        <v>385</v>
      </c>
      <c r="I549" s="107"/>
      <c r="J549" s="108"/>
      <c r="K549" s="100"/>
      <c r="L549" s="100"/>
      <c r="M549" s="100"/>
      <c r="N549" s="100"/>
      <c r="O549" s="100"/>
      <c r="P549" s="100"/>
    </row>
    <row r="550" spans="1:16" s="4" customFormat="1" ht="18.75" x14ac:dyDescent="0.25">
      <c r="A550" s="100">
        <f>SUBTOTAL(103,$C$6:C550)</f>
        <v>273</v>
      </c>
      <c r="B550" s="100"/>
      <c r="C550" s="108" t="s">
        <v>106</v>
      </c>
      <c r="D550" s="141" t="s">
        <v>48</v>
      </c>
      <c r="E550" s="141"/>
      <c r="F550" s="110"/>
      <c r="G550" s="100"/>
      <c r="H550" s="120"/>
      <c r="I550" s="104">
        <f>ROUND(H549/1000,4)+I548</f>
        <v>104.88449999999995</v>
      </c>
      <c r="J550" s="105" t="s">
        <v>19</v>
      </c>
      <c r="K550" s="100" t="s">
        <v>126</v>
      </c>
      <c r="L550" s="100" t="s">
        <v>126</v>
      </c>
      <c r="M550" s="100" t="s">
        <v>126</v>
      </c>
      <c r="N550" s="100" t="s">
        <v>126</v>
      </c>
      <c r="O550" s="100"/>
      <c r="P550" s="100"/>
    </row>
    <row r="551" spans="1:16" s="4" customFormat="1" ht="18.75" x14ac:dyDescent="0.25">
      <c r="A551" s="100"/>
      <c r="B551" s="100"/>
      <c r="C551" s="140"/>
      <c r="D551" s="117"/>
      <c r="E551" s="117"/>
      <c r="F551" s="103"/>
      <c r="G551" s="167" t="str">
        <f>C550</f>
        <v>40/2</v>
      </c>
      <c r="H551" s="120">
        <v>435</v>
      </c>
      <c r="I551" s="107"/>
      <c r="J551" s="108"/>
      <c r="K551" s="100"/>
      <c r="L551" s="100"/>
      <c r="M551" s="100"/>
      <c r="N551" s="100"/>
      <c r="O551" s="100"/>
      <c r="P551" s="100"/>
    </row>
    <row r="552" spans="1:16" s="4" customFormat="1" ht="18.75" x14ac:dyDescent="0.25">
      <c r="A552" s="100">
        <f>SUBTOTAL(103,$C$6:C552)</f>
        <v>274</v>
      </c>
      <c r="B552" s="100"/>
      <c r="C552" s="108" t="s">
        <v>5</v>
      </c>
      <c r="D552" s="141" t="s">
        <v>2</v>
      </c>
      <c r="E552" s="141"/>
      <c r="F552" s="110"/>
      <c r="G552" s="100"/>
      <c r="H552" s="120"/>
      <c r="I552" s="104">
        <f>ROUND(H551/1000,4)+I550</f>
        <v>105.31949999999995</v>
      </c>
      <c r="J552" s="105" t="s">
        <v>19</v>
      </c>
      <c r="K552" s="100" t="s">
        <v>126</v>
      </c>
      <c r="L552" s="100" t="s">
        <v>126</v>
      </c>
      <c r="M552" s="100" t="s">
        <v>126</v>
      </c>
      <c r="N552" s="100" t="s">
        <v>126</v>
      </c>
      <c r="O552" s="100"/>
      <c r="P552" s="100"/>
    </row>
    <row r="553" spans="1:16" s="4" customFormat="1" ht="18.75" x14ac:dyDescent="0.25">
      <c r="A553" s="100"/>
      <c r="B553" s="100"/>
      <c r="C553" s="140"/>
      <c r="D553" s="117"/>
      <c r="E553" s="117"/>
      <c r="F553" s="103"/>
      <c r="G553" s="167" t="str">
        <f>C552</f>
        <v>40/3</v>
      </c>
      <c r="H553" s="120">
        <v>385</v>
      </c>
      <c r="I553" s="107"/>
      <c r="J553" s="108"/>
      <c r="K553" s="100"/>
      <c r="L553" s="100"/>
      <c r="M553" s="100"/>
      <c r="N553" s="100"/>
      <c r="O553" s="100"/>
      <c r="P553" s="100"/>
    </row>
    <row r="554" spans="1:16" s="4" customFormat="1" ht="18.75" x14ac:dyDescent="0.25">
      <c r="A554" s="100">
        <f>SUBTOTAL(103,$C$6:C554)</f>
        <v>275</v>
      </c>
      <c r="B554" s="100"/>
      <c r="C554" s="108" t="s">
        <v>6</v>
      </c>
      <c r="D554" s="141" t="s">
        <v>48</v>
      </c>
      <c r="E554" s="141"/>
      <c r="F554" s="110"/>
      <c r="G554" s="100"/>
      <c r="H554" s="120"/>
      <c r="I554" s="104">
        <f>ROUND(H553/1000,4)+I552</f>
        <v>105.70449999999995</v>
      </c>
      <c r="J554" s="105" t="s">
        <v>19</v>
      </c>
      <c r="K554" s="100" t="s">
        <v>126</v>
      </c>
      <c r="L554" s="100" t="s">
        <v>126</v>
      </c>
      <c r="M554" s="100" t="s">
        <v>126</v>
      </c>
      <c r="N554" s="100" t="s">
        <v>126</v>
      </c>
      <c r="O554" s="100"/>
      <c r="P554" s="100"/>
    </row>
    <row r="555" spans="1:16" s="4" customFormat="1" ht="18.75" x14ac:dyDescent="0.25">
      <c r="A555" s="100"/>
      <c r="B555" s="100"/>
      <c r="C555" s="140"/>
      <c r="D555" s="117"/>
      <c r="E555" s="117"/>
      <c r="F555" s="103"/>
      <c r="G555" s="167" t="str">
        <f>C554</f>
        <v>40/4</v>
      </c>
      <c r="H555" s="120">
        <v>455</v>
      </c>
      <c r="I555" s="107"/>
      <c r="J555" s="108"/>
      <c r="K555" s="100"/>
      <c r="L555" s="100"/>
      <c r="M555" s="100"/>
      <c r="N555" s="100"/>
      <c r="O555" s="100"/>
      <c r="P555" s="100"/>
    </row>
    <row r="556" spans="1:16" s="4" customFormat="1" ht="18.75" x14ac:dyDescent="0.25">
      <c r="A556" s="100">
        <f>SUBTOTAL(103,$C$6:C556)</f>
        <v>276</v>
      </c>
      <c r="B556" s="100"/>
      <c r="C556" s="108" t="s">
        <v>366</v>
      </c>
      <c r="D556" s="141" t="s">
        <v>18</v>
      </c>
      <c r="E556" s="141"/>
      <c r="F556" s="110"/>
      <c r="G556" s="100"/>
      <c r="H556" s="120"/>
      <c r="I556" s="104">
        <f>ROUND(H555/1000,4)+I554</f>
        <v>106.15949999999995</v>
      </c>
      <c r="J556" s="105" t="s">
        <v>19</v>
      </c>
      <c r="K556" s="100" t="s">
        <v>126</v>
      </c>
      <c r="L556" s="100" t="s">
        <v>126</v>
      </c>
      <c r="M556" s="100" t="s">
        <v>126</v>
      </c>
      <c r="N556" s="100" t="s">
        <v>126</v>
      </c>
      <c r="O556" s="100"/>
      <c r="P556" s="100"/>
    </row>
    <row r="557" spans="1:16" s="4" customFormat="1" ht="18.75" x14ac:dyDescent="0.25">
      <c r="A557" s="100"/>
      <c r="B557" s="100"/>
      <c r="C557" s="140"/>
      <c r="D557" s="117"/>
      <c r="E557" s="117"/>
      <c r="F557" s="103"/>
      <c r="G557" s="167" t="str">
        <f>C556</f>
        <v>40/5</v>
      </c>
      <c r="H557" s="120">
        <v>370</v>
      </c>
      <c r="I557" s="107"/>
      <c r="J557" s="108"/>
      <c r="K557" s="100"/>
      <c r="L557" s="100"/>
      <c r="M557" s="100"/>
      <c r="N557" s="100"/>
      <c r="O557" s="100"/>
      <c r="P557" s="100"/>
    </row>
    <row r="558" spans="1:16" s="4" customFormat="1" ht="18.75" x14ac:dyDescent="0.25">
      <c r="A558" s="100">
        <f>SUBTOTAL(103,$C$6:C558)</f>
        <v>277</v>
      </c>
      <c r="B558" s="100"/>
      <c r="C558" s="108" t="s">
        <v>367</v>
      </c>
      <c r="D558" s="141" t="s">
        <v>18</v>
      </c>
      <c r="E558" s="141"/>
      <c r="F558" s="110"/>
      <c r="G558" s="100"/>
      <c r="H558" s="120"/>
      <c r="I558" s="104">
        <f>ROUND(H557/1000,4)+I556</f>
        <v>106.52949999999996</v>
      </c>
      <c r="J558" s="105" t="s">
        <v>19</v>
      </c>
      <c r="K558" s="100" t="s">
        <v>126</v>
      </c>
      <c r="L558" s="100" t="s">
        <v>126</v>
      </c>
      <c r="M558" s="100" t="s">
        <v>126</v>
      </c>
      <c r="N558" s="100" t="s">
        <v>126</v>
      </c>
      <c r="O558" s="100"/>
      <c r="P558" s="100"/>
    </row>
    <row r="559" spans="1:16" s="4" customFormat="1" ht="18.75" x14ac:dyDescent="0.25">
      <c r="A559" s="100"/>
      <c r="B559" s="100"/>
      <c r="C559" s="140"/>
      <c r="D559" s="117"/>
      <c r="E559" s="117"/>
      <c r="F559" s="103"/>
      <c r="G559" s="167" t="str">
        <f>C558</f>
        <v>40/6</v>
      </c>
      <c r="H559" s="120">
        <v>400</v>
      </c>
      <c r="I559" s="107"/>
      <c r="J559" s="108"/>
      <c r="K559" s="100"/>
      <c r="L559" s="100"/>
      <c r="M559" s="100"/>
      <c r="N559" s="100"/>
      <c r="O559" s="100"/>
      <c r="P559" s="100"/>
    </row>
    <row r="560" spans="1:16" s="4" customFormat="1" ht="18.75" x14ac:dyDescent="0.25">
      <c r="A560" s="100">
        <f>SUBTOTAL(103,$C$6:C560)</f>
        <v>278</v>
      </c>
      <c r="B560" s="100"/>
      <c r="C560" s="108" t="s">
        <v>368</v>
      </c>
      <c r="D560" s="141" t="s">
        <v>2</v>
      </c>
      <c r="E560" s="141"/>
      <c r="F560" s="110"/>
      <c r="G560" s="100"/>
      <c r="H560" s="120"/>
      <c r="I560" s="104">
        <f>ROUND(H559/1000,4)+I558</f>
        <v>106.92949999999996</v>
      </c>
      <c r="J560" s="105" t="s">
        <v>19</v>
      </c>
      <c r="K560" s="100" t="s">
        <v>126</v>
      </c>
      <c r="L560" s="100" t="s">
        <v>126</v>
      </c>
      <c r="M560" s="100" t="s">
        <v>126</v>
      </c>
      <c r="N560" s="100"/>
      <c r="O560" s="100"/>
      <c r="P560" s="100"/>
    </row>
    <row r="561" spans="1:16" s="4" customFormat="1" ht="18.75" x14ac:dyDescent="0.25">
      <c r="A561" s="100"/>
      <c r="B561" s="100"/>
      <c r="C561" s="140"/>
      <c r="D561" s="117"/>
      <c r="E561" s="117"/>
      <c r="F561" s="103"/>
      <c r="G561" s="167" t="str">
        <f>C560</f>
        <v>40/7</v>
      </c>
      <c r="H561" s="120">
        <v>350</v>
      </c>
      <c r="I561" s="107"/>
      <c r="J561" s="108"/>
      <c r="K561" s="100"/>
      <c r="L561" s="100"/>
      <c r="M561" s="100"/>
      <c r="N561" s="100"/>
      <c r="O561" s="100"/>
      <c r="P561" s="100"/>
    </row>
    <row r="562" spans="1:16" s="4" customFormat="1" ht="18.75" x14ac:dyDescent="0.25">
      <c r="A562" s="100">
        <f>SUBTOTAL(103,$C$6:C562)</f>
        <v>279</v>
      </c>
      <c r="B562" s="100"/>
      <c r="C562" s="108" t="s">
        <v>369</v>
      </c>
      <c r="D562" s="141" t="s">
        <v>58</v>
      </c>
      <c r="E562" s="141"/>
      <c r="F562" s="110"/>
      <c r="G562" s="100"/>
      <c r="H562" s="112"/>
      <c r="I562" s="104">
        <f>ROUND(H561/1000,4)+I560</f>
        <v>107.27949999999996</v>
      </c>
      <c r="J562" s="105" t="s">
        <v>19</v>
      </c>
      <c r="K562" s="100" t="s">
        <v>126</v>
      </c>
      <c r="L562" s="100" t="s">
        <v>126</v>
      </c>
      <c r="M562" s="100" t="s">
        <v>126</v>
      </c>
      <c r="N562" s="100"/>
      <c r="O562" s="100"/>
      <c r="P562" s="100"/>
    </row>
    <row r="563" spans="1:16" s="4" customFormat="1" ht="18.75" x14ac:dyDescent="0.25">
      <c r="A563" s="100"/>
      <c r="B563" s="100"/>
      <c r="C563" s="140"/>
      <c r="D563" s="117"/>
      <c r="E563" s="117"/>
      <c r="F563" s="103"/>
      <c r="G563" s="167" t="str">
        <f>C562</f>
        <v>40/8</v>
      </c>
      <c r="H563" s="112">
        <v>470</v>
      </c>
      <c r="I563" s="107"/>
      <c r="J563" s="108"/>
      <c r="K563" s="100"/>
      <c r="L563" s="100"/>
      <c r="M563" s="100"/>
      <c r="N563" s="100"/>
      <c r="O563" s="100"/>
      <c r="P563" s="100"/>
    </row>
    <row r="564" spans="1:16" s="4" customFormat="1" ht="18.75" x14ac:dyDescent="0.25">
      <c r="A564" s="100">
        <f>SUBTOTAL(103,$C$6:C564)</f>
        <v>280</v>
      </c>
      <c r="B564" s="100"/>
      <c r="C564" s="108" t="s">
        <v>370</v>
      </c>
      <c r="D564" s="141" t="s">
        <v>18</v>
      </c>
      <c r="E564" s="141"/>
      <c r="F564" s="110"/>
      <c r="G564" s="100"/>
      <c r="H564" s="112"/>
      <c r="I564" s="104">
        <f>ROUND(H563/1000,4)+I562</f>
        <v>107.74949999999995</v>
      </c>
      <c r="J564" s="105" t="s">
        <v>19</v>
      </c>
      <c r="K564" s="100" t="s">
        <v>126</v>
      </c>
      <c r="L564" s="100" t="s">
        <v>126</v>
      </c>
      <c r="M564" s="100" t="s">
        <v>126</v>
      </c>
      <c r="N564" s="100"/>
      <c r="O564" s="100"/>
      <c r="P564" s="100"/>
    </row>
    <row r="565" spans="1:16" s="4" customFormat="1" ht="18.75" x14ac:dyDescent="0.25">
      <c r="A565" s="100"/>
      <c r="B565" s="100"/>
      <c r="C565" s="140"/>
      <c r="D565" s="117"/>
      <c r="E565" s="117"/>
      <c r="F565" s="103"/>
      <c r="G565" s="167" t="str">
        <f>C564</f>
        <v>40/9</v>
      </c>
      <c r="H565" s="112">
        <v>355</v>
      </c>
      <c r="I565" s="107"/>
      <c r="J565" s="108"/>
      <c r="K565" s="100"/>
      <c r="L565" s="100"/>
      <c r="M565" s="100"/>
      <c r="N565" s="100"/>
      <c r="O565" s="100"/>
      <c r="P565" s="100"/>
    </row>
    <row r="566" spans="1:16" s="4" customFormat="1" ht="18.75" x14ac:dyDescent="0.25">
      <c r="A566" s="100">
        <f>SUBTOTAL(103,$C$6:C566)</f>
        <v>281</v>
      </c>
      <c r="B566" s="100"/>
      <c r="C566" s="108" t="s">
        <v>371</v>
      </c>
      <c r="D566" s="141" t="s">
        <v>2</v>
      </c>
      <c r="E566" s="141"/>
      <c r="F566" s="110"/>
      <c r="G566" s="100"/>
      <c r="H566" s="112"/>
      <c r="I566" s="104">
        <f>ROUND(H565/1000,4)+I564</f>
        <v>108.10449999999996</v>
      </c>
      <c r="J566" s="105" t="s">
        <v>19</v>
      </c>
      <c r="K566" s="100" t="s">
        <v>126</v>
      </c>
      <c r="L566" s="100" t="s">
        <v>126</v>
      </c>
      <c r="M566" s="100" t="s">
        <v>126</v>
      </c>
      <c r="N566" s="100"/>
      <c r="O566" s="100"/>
      <c r="P566" s="100"/>
    </row>
    <row r="567" spans="1:16" s="4" customFormat="1" ht="18.75" x14ac:dyDescent="0.25">
      <c r="A567" s="100"/>
      <c r="B567" s="100"/>
      <c r="C567" s="140"/>
      <c r="D567" s="117"/>
      <c r="E567" s="117"/>
      <c r="F567" s="103"/>
      <c r="G567" s="167" t="str">
        <f>C566</f>
        <v>40/10</v>
      </c>
      <c r="H567" s="112">
        <v>485</v>
      </c>
      <c r="I567" s="107"/>
      <c r="J567" s="108"/>
      <c r="K567" s="100"/>
      <c r="L567" s="100"/>
      <c r="M567" s="100"/>
      <c r="N567" s="100"/>
      <c r="O567" s="100"/>
      <c r="P567" s="100"/>
    </row>
    <row r="568" spans="1:16" s="4" customFormat="1" ht="18.75" x14ac:dyDescent="0.25">
      <c r="A568" s="100">
        <f>SUBTOTAL(103,$C$6:C568)</f>
        <v>282</v>
      </c>
      <c r="B568" s="100"/>
      <c r="C568" s="108" t="s">
        <v>372</v>
      </c>
      <c r="D568" s="141" t="s">
        <v>18</v>
      </c>
      <c r="E568" s="141"/>
      <c r="F568" s="110"/>
      <c r="G568" s="100"/>
      <c r="H568" s="112"/>
      <c r="I568" s="104">
        <f>ROUND(H567/1000,4)+I566</f>
        <v>108.58949999999996</v>
      </c>
      <c r="J568" s="105" t="s">
        <v>19</v>
      </c>
      <c r="K568" s="100" t="s">
        <v>126</v>
      </c>
      <c r="L568" s="100" t="s">
        <v>126</v>
      </c>
      <c r="M568" s="100" t="s">
        <v>126</v>
      </c>
      <c r="N568" s="100"/>
      <c r="O568" s="100"/>
      <c r="P568" s="100"/>
    </row>
    <row r="569" spans="1:16" s="4" customFormat="1" ht="18.75" x14ac:dyDescent="0.25">
      <c r="A569" s="100"/>
      <c r="B569" s="100"/>
      <c r="C569" s="140"/>
      <c r="D569" s="117"/>
      <c r="E569" s="117"/>
      <c r="F569" s="103"/>
      <c r="G569" s="167" t="str">
        <f>C568</f>
        <v>40/11</v>
      </c>
      <c r="H569" s="112">
        <v>315</v>
      </c>
      <c r="I569" s="107"/>
      <c r="J569" s="108"/>
      <c r="K569" s="100"/>
      <c r="L569" s="100"/>
      <c r="M569" s="100"/>
      <c r="N569" s="100"/>
      <c r="O569" s="100"/>
      <c r="P569" s="100"/>
    </row>
    <row r="570" spans="1:16" s="149" customFormat="1" ht="18.75" x14ac:dyDescent="0.25">
      <c r="A570" s="100">
        <f>SUBTOTAL(103,$C$6:C570)</f>
        <v>283</v>
      </c>
      <c r="B570" s="108" t="s">
        <v>373</v>
      </c>
      <c r="C570" s="108" t="s">
        <v>374</v>
      </c>
      <c r="D570" s="141" t="s">
        <v>108</v>
      </c>
      <c r="E570" s="141"/>
      <c r="F570" s="117"/>
      <c r="G570" s="170"/>
      <c r="H570" s="120"/>
      <c r="I570" s="148">
        <f>ROUND(H569/1000,4)+I568</f>
        <v>108.90449999999996</v>
      </c>
      <c r="J570" s="108" t="s">
        <v>19</v>
      </c>
      <c r="K570" s="108" t="s">
        <v>126</v>
      </c>
      <c r="L570" s="100" t="s">
        <v>126</v>
      </c>
      <c r="M570" s="108" t="s">
        <v>126</v>
      </c>
      <c r="N570" s="100"/>
      <c r="O570" s="108"/>
      <c r="P570" s="108"/>
    </row>
    <row r="571" spans="1:16" s="4" customFormat="1" ht="18.75" x14ac:dyDescent="0.25">
      <c r="A571" s="100"/>
      <c r="B571" s="100"/>
      <c r="C571" s="140"/>
      <c r="D571" s="117"/>
      <c r="E571" s="117"/>
      <c r="F571" s="103"/>
      <c r="G571" s="167" t="str">
        <f>C570</f>
        <v>40A/0</v>
      </c>
      <c r="H571" s="112">
        <v>410.60700000000003</v>
      </c>
      <c r="I571" s="107"/>
      <c r="J571" s="108"/>
      <c r="K571" s="100"/>
      <c r="L571" s="100"/>
      <c r="M571" s="100"/>
      <c r="N571" s="100"/>
      <c r="O571" s="100"/>
      <c r="P571" s="100"/>
    </row>
    <row r="572" spans="1:16" s="4" customFormat="1" ht="18.75" x14ac:dyDescent="0.25">
      <c r="A572" s="100">
        <f>SUBTOTAL(103,$C$6:C572)</f>
        <v>284</v>
      </c>
      <c r="B572" s="101" t="s">
        <v>375</v>
      </c>
      <c r="C572" s="108" t="s">
        <v>44</v>
      </c>
      <c r="D572" s="141" t="s">
        <v>108</v>
      </c>
      <c r="E572" s="141"/>
      <c r="F572" s="103"/>
      <c r="G572" s="102"/>
      <c r="H572" s="112"/>
      <c r="I572" s="104">
        <f>ROUND(H571/1000,4)+I570</f>
        <v>109.31509999999996</v>
      </c>
      <c r="J572" s="105" t="s">
        <v>19</v>
      </c>
      <c r="K572" s="100" t="s">
        <v>126</v>
      </c>
      <c r="L572" s="100" t="s">
        <v>126</v>
      </c>
      <c r="M572" s="100" t="s">
        <v>126</v>
      </c>
      <c r="N572" s="100"/>
      <c r="O572" s="100" t="s">
        <v>445</v>
      </c>
      <c r="P572" s="100"/>
    </row>
    <row r="573" spans="1:16" s="4" customFormat="1" ht="18.75" x14ac:dyDescent="0.25">
      <c r="A573" s="100"/>
      <c r="B573" s="100"/>
      <c r="C573" s="140"/>
      <c r="D573" s="117"/>
      <c r="E573" s="117"/>
      <c r="F573" s="103"/>
      <c r="G573" s="167" t="str">
        <f>C572</f>
        <v>41/0</v>
      </c>
      <c r="H573" s="112">
        <v>358</v>
      </c>
      <c r="I573" s="107"/>
      <c r="J573" s="108"/>
      <c r="K573" s="100"/>
      <c r="L573" s="100"/>
      <c r="M573" s="100"/>
      <c r="N573" s="100"/>
      <c r="O573" s="100"/>
      <c r="P573" s="100"/>
    </row>
    <row r="574" spans="1:16" s="4" customFormat="1" ht="18.75" x14ac:dyDescent="0.25">
      <c r="A574" s="100">
        <f>SUBTOTAL(103,$C$6:C574)</f>
        <v>285</v>
      </c>
      <c r="B574" s="100"/>
      <c r="C574" s="108" t="s">
        <v>45</v>
      </c>
      <c r="D574" s="141" t="s">
        <v>18</v>
      </c>
      <c r="E574" s="141"/>
      <c r="F574" s="110"/>
      <c r="G574" s="100"/>
      <c r="H574" s="112"/>
      <c r="I574" s="104">
        <f>ROUND(H573/1000,4)+I572</f>
        <v>109.67309999999996</v>
      </c>
      <c r="J574" s="105" t="s">
        <v>19</v>
      </c>
      <c r="K574" s="100" t="s">
        <v>126</v>
      </c>
      <c r="L574" s="100" t="s">
        <v>126</v>
      </c>
      <c r="M574" s="100" t="s">
        <v>126</v>
      </c>
      <c r="N574" s="100"/>
      <c r="O574" s="100"/>
      <c r="P574" s="100"/>
    </row>
    <row r="575" spans="1:16" s="4" customFormat="1" ht="18.75" x14ac:dyDescent="0.25">
      <c r="A575" s="100"/>
      <c r="B575" s="100"/>
      <c r="C575" s="140"/>
      <c r="D575" s="117"/>
      <c r="E575" s="117"/>
      <c r="F575" s="103"/>
      <c r="G575" s="167" t="str">
        <f>C574</f>
        <v>41/1</v>
      </c>
      <c r="H575" s="112">
        <v>465.78199999999998</v>
      </c>
      <c r="I575" s="107"/>
      <c r="J575" s="108"/>
      <c r="K575" s="100"/>
      <c r="L575" s="100"/>
      <c r="M575" s="100"/>
      <c r="N575" s="100"/>
      <c r="O575" s="100"/>
      <c r="P575" s="100"/>
    </row>
    <row r="576" spans="1:16" s="4" customFormat="1" ht="18.75" x14ac:dyDescent="0.25">
      <c r="A576" s="100">
        <f>SUBTOTAL(103,$C$6:C576)</f>
        <v>286</v>
      </c>
      <c r="B576" s="101" t="s">
        <v>376</v>
      </c>
      <c r="C576" s="108" t="s">
        <v>46</v>
      </c>
      <c r="D576" s="141" t="s">
        <v>85</v>
      </c>
      <c r="E576" s="141"/>
      <c r="F576" s="103"/>
      <c r="G576" s="102"/>
      <c r="H576" s="112"/>
      <c r="I576" s="104">
        <f>ROUND(H575/1000,4)+I574</f>
        <v>110.13889999999996</v>
      </c>
      <c r="J576" s="105" t="s">
        <v>19</v>
      </c>
      <c r="K576" s="100" t="s">
        <v>126</v>
      </c>
      <c r="L576" s="100" t="s">
        <v>126</v>
      </c>
      <c r="M576" s="100" t="s">
        <v>126</v>
      </c>
      <c r="N576" s="100"/>
      <c r="O576" s="100" t="s">
        <v>445</v>
      </c>
      <c r="P576" s="100"/>
    </row>
    <row r="577" spans="1:16" s="4" customFormat="1" ht="18.75" x14ac:dyDescent="0.25">
      <c r="A577" s="100"/>
      <c r="B577" s="100"/>
      <c r="C577" s="140"/>
      <c r="D577" s="117"/>
      <c r="E577" s="117"/>
      <c r="F577" s="103"/>
      <c r="G577" s="167" t="str">
        <f>C576</f>
        <v>42/0</v>
      </c>
      <c r="H577" s="112">
        <v>419.99799999999999</v>
      </c>
      <c r="I577" s="107"/>
      <c r="J577" s="108"/>
      <c r="K577" s="100"/>
      <c r="L577" s="100"/>
      <c r="M577" s="100"/>
      <c r="N577" s="100"/>
      <c r="O577" s="100"/>
      <c r="P577" s="100"/>
    </row>
    <row r="578" spans="1:16" s="4" customFormat="1" ht="18.75" x14ac:dyDescent="0.25">
      <c r="A578" s="100">
        <f>SUBTOTAL(103,$C$6:C578)</f>
        <v>287</v>
      </c>
      <c r="B578" s="100"/>
      <c r="C578" s="108" t="s">
        <v>72</v>
      </c>
      <c r="D578" s="141" t="s">
        <v>2</v>
      </c>
      <c r="E578" s="141"/>
      <c r="F578" s="110"/>
      <c r="G578" s="100"/>
      <c r="H578" s="112"/>
      <c r="I578" s="104">
        <f>ROUND(H577/1000,4)+I576</f>
        <v>110.55889999999997</v>
      </c>
      <c r="J578" s="105" t="s">
        <v>19</v>
      </c>
      <c r="K578" s="100" t="s">
        <v>126</v>
      </c>
      <c r="L578" s="100" t="s">
        <v>126</v>
      </c>
      <c r="M578" s="100" t="s">
        <v>126</v>
      </c>
      <c r="N578" s="100"/>
      <c r="O578" s="100"/>
      <c r="P578" s="100"/>
    </row>
    <row r="579" spans="1:16" s="4" customFormat="1" ht="18.75" x14ac:dyDescent="0.25">
      <c r="A579" s="100"/>
      <c r="B579" s="100"/>
      <c r="C579" s="140"/>
      <c r="D579" s="117"/>
      <c r="E579" s="117"/>
      <c r="F579" s="103"/>
      <c r="G579" s="167" t="str">
        <f>C578</f>
        <v>42/1</v>
      </c>
      <c r="H579" s="112">
        <v>375</v>
      </c>
      <c r="I579" s="107"/>
      <c r="J579" s="108"/>
      <c r="K579" s="100"/>
      <c r="L579" s="100"/>
      <c r="M579" s="100"/>
      <c r="N579" s="100"/>
      <c r="O579" s="100"/>
      <c r="P579" s="100"/>
    </row>
    <row r="580" spans="1:16" s="4" customFormat="1" ht="18.75" x14ac:dyDescent="0.25">
      <c r="A580" s="100">
        <f>SUBTOTAL(103,$C$6:C580)</f>
        <v>288</v>
      </c>
      <c r="B580" s="100"/>
      <c r="C580" s="108" t="s">
        <v>73</v>
      </c>
      <c r="D580" s="141" t="s">
        <v>18</v>
      </c>
      <c r="E580" s="141"/>
      <c r="F580" s="110"/>
      <c r="G580" s="100"/>
      <c r="H580" s="112"/>
      <c r="I580" s="104">
        <f>ROUND(H579/1000,4)+I578</f>
        <v>110.93389999999997</v>
      </c>
      <c r="J580" s="105" t="s">
        <v>19</v>
      </c>
      <c r="K580" s="100" t="s">
        <v>126</v>
      </c>
      <c r="L580" s="100" t="s">
        <v>126</v>
      </c>
      <c r="M580" s="100" t="s">
        <v>126</v>
      </c>
      <c r="N580" s="100"/>
      <c r="O580" s="100"/>
      <c r="P580" s="100"/>
    </row>
    <row r="581" spans="1:16" s="4" customFormat="1" ht="18.75" x14ac:dyDescent="0.25">
      <c r="A581" s="100"/>
      <c r="B581" s="100"/>
      <c r="C581" s="140"/>
      <c r="D581" s="117"/>
      <c r="E581" s="117"/>
      <c r="F581" s="103"/>
      <c r="G581" s="167" t="str">
        <f>C580</f>
        <v>42/2</v>
      </c>
      <c r="H581" s="112">
        <v>464</v>
      </c>
      <c r="I581" s="107"/>
      <c r="J581" s="108"/>
      <c r="K581" s="100"/>
      <c r="L581" s="100"/>
      <c r="M581" s="100"/>
      <c r="N581" s="100"/>
      <c r="O581" s="100"/>
      <c r="P581" s="100"/>
    </row>
    <row r="582" spans="1:16" s="4" customFormat="1" ht="18.75" x14ac:dyDescent="0.25">
      <c r="A582" s="100">
        <f>SUBTOTAL(103,$C$6:C582)</f>
        <v>289</v>
      </c>
      <c r="B582" s="100"/>
      <c r="C582" s="108" t="s">
        <v>70</v>
      </c>
      <c r="D582" s="141" t="s">
        <v>108</v>
      </c>
      <c r="E582" s="141"/>
      <c r="F582" s="110"/>
      <c r="G582" s="100"/>
      <c r="H582" s="112"/>
      <c r="I582" s="104">
        <f>ROUND(H581/1000,4)+I580</f>
        <v>111.39789999999996</v>
      </c>
      <c r="J582" s="105" t="s">
        <v>19</v>
      </c>
      <c r="K582" s="100" t="s">
        <v>126</v>
      </c>
      <c r="L582" s="100" t="s">
        <v>126</v>
      </c>
      <c r="M582" s="100" t="s">
        <v>126</v>
      </c>
      <c r="N582" s="100"/>
      <c r="O582" s="100"/>
      <c r="P582" s="100"/>
    </row>
    <row r="583" spans="1:16" s="4" customFormat="1" ht="18.75" x14ac:dyDescent="0.25">
      <c r="A583" s="100"/>
      <c r="B583" s="100"/>
      <c r="C583" s="140"/>
      <c r="D583" s="117"/>
      <c r="E583" s="117"/>
      <c r="F583" s="103"/>
      <c r="G583" s="167" t="str">
        <f>C582</f>
        <v>42/3</v>
      </c>
      <c r="H583" s="112">
        <v>424.89100000000002</v>
      </c>
      <c r="I583" s="107"/>
      <c r="J583" s="108"/>
      <c r="K583" s="100"/>
      <c r="L583" s="100"/>
      <c r="M583" s="100"/>
      <c r="N583" s="100"/>
      <c r="O583" s="100"/>
      <c r="P583" s="100"/>
    </row>
    <row r="584" spans="1:16" s="4" customFormat="1" ht="18.75" x14ac:dyDescent="0.25">
      <c r="A584" s="100">
        <f>SUBTOTAL(103,$C$6:C584)</f>
        <v>290</v>
      </c>
      <c r="B584" s="101" t="s">
        <v>377</v>
      </c>
      <c r="C584" s="108" t="s">
        <v>47</v>
      </c>
      <c r="D584" s="141" t="s">
        <v>98</v>
      </c>
      <c r="E584" s="141"/>
      <c r="F584" s="103"/>
      <c r="G584" s="102"/>
      <c r="H584" s="112"/>
      <c r="I584" s="104">
        <f>ROUND(H583/1000,4)+I582</f>
        <v>111.82279999999996</v>
      </c>
      <c r="J584" s="105" t="s">
        <v>19</v>
      </c>
      <c r="K584" s="100" t="s">
        <v>126</v>
      </c>
      <c r="L584" s="100"/>
      <c r="M584" s="100"/>
      <c r="N584" s="100"/>
      <c r="O584" s="100"/>
      <c r="P584" s="100"/>
    </row>
    <row r="585" spans="1:16" s="4" customFormat="1" ht="18.75" x14ac:dyDescent="0.25">
      <c r="A585" s="100"/>
      <c r="B585" s="100"/>
      <c r="C585" s="140"/>
      <c r="D585" s="117"/>
      <c r="E585" s="117"/>
      <c r="F585" s="103"/>
      <c r="G585" s="167" t="str">
        <f>C584</f>
        <v>43/0</v>
      </c>
      <c r="H585" s="112">
        <v>341.86599999999999</v>
      </c>
      <c r="I585" s="107"/>
      <c r="J585" s="108"/>
      <c r="K585" s="100"/>
      <c r="L585" s="100"/>
      <c r="M585" s="100"/>
      <c r="N585" s="100"/>
      <c r="O585" s="100"/>
      <c r="P585" s="100"/>
    </row>
    <row r="586" spans="1:16" s="4" customFormat="1" ht="18.75" x14ac:dyDescent="0.25">
      <c r="A586" s="100">
        <f>SUBTOTAL(103,$C$6:C586)</f>
        <v>291</v>
      </c>
      <c r="B586" s="100"/>
      <c r="C586" s="108" t="s">
        <v>378</v>
      </c>
      <c r="D586" s="141" t="s">
        <v>58</v>
      </c>
      <c r="E586" s="141"/>
      <c r="F586" s="110"/>
      <c r="G586" s="100"/>
      <c r="H586" s="112"/>
      <c r="I586" s="104">
        <f>ROUND(H585/1000,4)+I584</f>
        <v>112.16469999999995</v>
      </c>
      <c r="J586" s="105" t="s">
        <v>19</v>
      </c>
      <c r="K586" s="100" t="s">
        <v>126</v>
      </c>
      <c r="L586" s="100"/>
      <c r="M586" s="100"/>
      <c r="N586" s="100"/>
      <c r="O586" s="100"/>
      <c r="P586" s="100"/>
    </row>
    <row r="587" spans="1:16" s="4" customFormat="1" ht="18.75" x14ac:dyDescent="0.25">
      <c r="A587" s="100"/>
      <c r="B587" s="100"/>
      <c r="C587" s="140"/>
      <c r="D587" s="117"/>
      <c r="E587" s="117"/>
      <c r="F587" s="103"/>
      <c r="G587" s="167" t="str">
        <f>C586</f>
        <v>43/1</v>
      </c>
      <c r="H587" s="112">
        <v>375</v>
      </c>
      <c r="I587" s="107"/>
      <c r="J587" s="108"/>
      <c r="K587" s="100"/>
      <c r="L587" s="100"/>
      <c r="M587" s="100"/>
      <c r="N587" s="100"/>
      <c r="O587" s="100"/>
      <c r="P587" s="100"/>
    </row>
    <row r="588" spans="1:16" s="4" customFormat="1" ht="18.75" x14ac:dyDescent="0.25">
      <c r="A588" s="100">
        <f>SUBTOTAL(103,$C$6:C588)</f>
        <v>292</v>
      </c>
      <c r="B588" s="100"/>
      <c r="C588" s="108" t="s">
        <v>379</v>
      </c>
      <c r="D588" s="141" t="s">
        <v>48</v>
      </c>
      <c r="E588" s="141"/>
      <c r="F588" s="110"/>
      <c r="G588" s="100"/>
      <c r="H588" s="112"/>
      <c r="I588" s="104">
        <f>ROUND(H587/1000,4)+I586</f>
        <v>112.53969999999995</v>
      </c>
      <c r="J588" s="105" t="s">
        <v>19</v>
      </c>
      <c r="K588" s="100" t="s">
        <v>126</v>
      </c>
      <c r="L588" s="100" t="s">
        <v>126</v>
      </c>
      <c r="M588" s="100" t="s">
        <v>126</v>
      </c>
      <c r="N588" s="100"/>
      <c r="O588" s="100" t="s">
        <v>445</v>
      </c>
      <c r="P588" s="100"/>
    </row>
    <row r="589" spans="1:16" s="4" customFormat="1" ht="18.75" x14ac:dyDescent="0.25">
      <c r="A589" s="100"/>
      <c r="B589" s="100"/>
      <c r="C589" s="140"/>
      <c r="D589" s="117"/>
      <c r="E589" s="117"/>
      <c r="F589" s="103"/>
      <c r="G589" s="167" t="str">
        <f>C588</f>
        <v>43/2</v>
      </c>
      <c r="H589" s="112">
        <v>375</v>
      </c>
      <c r="I589" s="107"/>
      <c r="J589" s="108"/>
      <c r="K589" s="100"/>
      <c r="L589" s="100"/>
      <c r="M589" s="100"/>
      <c r="N589" s="100"/>
      <c r="O589" s="100"/>
      <c r="P589" s="100"/>
    </row>
    <row r="590" spans="1:16" s="149" customFormat="1" ht="18.75" x14ac:dyDescent="0.25">
      <c r="A590" s="100">
        <f>SUBTOTAL(103,$C$6:C590)</f>
        <v>293</v>
      </c>
      <c r="B590" s="108"/>
      <c r="C590" s="108" t="s">
        <v>380</v>
      </c>
      <c r="D590" s="141" t="s">
        <v>58</v>
      </c>
      <c r="E590" s="141"/>
      <c r="F590" s="141"/>
      <c r="G590" s="115"/>
      <c r="H590" s="120"/>
      <c r="I590" s="148">
        <f>ROUND(H589/1000,4)+I588</f>
        <v>112.91469999999995</v>
      </c>
      <c r="J590" s="108" t="s">
        <v>19</v>
      </c>
      <c r="K590" s="108" t="s">
        <v>126</v>
      </c>
      <c r="L590" s="100" t="s">
        <v>126</v>
      </c>
      <c r="M590" s="108" t="s">
        <v>126</v>
      </c>
      <c r="N590" s="100"/>
      <c r="O590" s="108"/>
      <c r="P590" s="108"/>
    </row>
    <row r="591" spans="1:16" s="4" customFormat="1" ht="18.75" x14ac:dyDescent="0.25">
      <c r="A591" s="100"/>
      <c r="B591" s="100"/>
      <c r="C591" s="140"/>
      <c r="D591" s="117"/>
      <c r="E591" s="117"/>
      <c r="F591" s="103"/>
      <c r="G591" s="167" t="str">
        <f>C590</f>
        <v>43/3</v>
      </c>
      <c r="H591" s="112">
        <v>355</v>
      </c>
      <c r="I591" s="107"/>
      <c r="J591" s="108"/>
      <c r="K591" s="100"/>
      <c r="L591" s="100"/>
      <c r="M591" s="100"/>
      <c r="N591" s="100"/>
      <c r="O591" s="100"/>
      <c r="P591" s="100"/>
    </row>
    <row r="592" spans="1:16" s="4" customFormat="1" ht="18.75" x14ac:dyDescent="0.25">
      <c r="A592" s="100">
        <f>SUBTOTAL(103,$C$6:C592)</f>
        <v>294</v>
      </c>
      <c r="B592" s="100"/>
      <c r="C592" s="108" t="s">
        <v>381</v>
      </c>
      <c r="D592" s="141" t="s">
        <v>3</v>
      </c>
      <c r="E592" s="141"/>
      <c r="F592" s="110"/>
      <c r="G592" s="100"/>
      <c r="H592" s="112"/>
      <c r="I592" s="104">
        <f>ROUND(H591/1000,4)+I590</f>
        <v>113.26969999999996</v>
      </c>
      <c r="J592" s="105" t="s">
        <v>19</v>
      </c>
      <c r="K592" s="100" t="s">
        <v>126</v>
      </c>
      <c r="L592" s="100" t="s">
        <v>126</v>
      </c>
      <c r="M592" s="100" t="s">
        <v>126</v>
      </c>
      <c r="N592" s="100"/>
      <c r="O592" s="100"/>
      <c r="P592" s="100"/>
    </row>
    <row r="593" spans="1:16" s="4" customFormat="1" ht="18.75" x14ac:dyDescent="0.25">
      <c r="A593" s="100"/>
      <c r="B593" s="100"/>
      <c r="C593" s="140"/>
      <c r="D593" s="117"/>
      <c r="E593" s="117"/>
      <c r="F593" s="103"/>
      <c r="G593" s="167" t="str">
        <f>C592</f>
        <v>43/4</v>
      </c>
      <c r="H593" s="112">
        <v>405</v>
      </c>
      <c r="I593" s="107"/>
      <c r="J593" s="108"/>
      <c r="K593" s="100"/>
      <c r="L593" s="100"/>
      <c r="M593" s="100"/>
      <c r="N593" s="100"/>
      <c r="O593" s="100"/>
      <c r="P593" s="100"/>
    </row>
    <row r="594" spans="1:16" s="4" customFormat="1" ht="18.75" x14ac:dyDescent="0.25">
      <c r="A594" s="100">
        <f>SUBTOTAL(103,$C$6:C594)</f>
        <v>295</v>
      </c>
      <c r="B594" s="100"/>
      <c r="C594" s="108" t="s">
        <v>382</v>
      </c>
      <c r="D594" s="141" t="s">
        <v>74</v>
      </c>
      <c r="E594" s="141"/>
      <c r="F594" s="110"/>
      <c r="G594" s="100"/>
      <c r="H594" s="112"/>
      <c r="I594" s="104">
        <f>ROUND(H593/1000,4)+I592</f>
        <v>113.67469999999996</v>
      </c>
      <c r="J594" s="105" t="s">
        <v>19</v>
      </c>
      <c r="K594" s="100" t="s">
        <v>126</v>
      </c>
      <c r="L594" s="100" t="s">
        <v>126</v>
      </c>
      <c r="M594" s="100"/>
      <c r="N594" s="100"/>
      <c r="O594" s="100"/>
      <c r="P594" s="100" t="s">
        <v>462</v>
      </c>
    </row>
    <row r="595" spans="1:16" s="4" customFormat="1" ht="18.75" x14ac:dyDescent="0.25">
      <c r="A595" s="100"/>
      <c r="B595" s="100"/>
      <c r="C595" s="140"/>
      <c r="D595" s="117"/>
      <c r="E595" s="117"/>
      <c r="F595" s="103"/>
      <c r="G595" s="167" t="str">
        <f>C594</f>
        <v>43/5</v>
      </c>
      <c r="H595" s="112">
        <v>375</v>
      </c>
      <c r="I595" s="107"/>
      <c r="J595" s="108"/>
      <c r="K595" s="100"/>
      <c r="L595" s="100"/>
      <c r="M595" s="100"/>
      <c r="N595" s="100"/>
      <c r="O595" s="100"/>
      <c r="P595" s="100"/>
    </row>
    <row r="596" spans="1:16" s="4" customFormat="1" ht="18.75" x14ac:dyDescent="0.25">
      <c r="A596" s="100">
        <f>SUBTOTAL(103,$C$6:C596)</f>
        <v>296</v>
      </c>
      <c r="B596" s="100"/>
      <c r="C596" s="108" t="s">
        <v>383</v>
      </c>
      <c r="D596" s="141" t="s">
        <v>2</v>
      </c>
      <c r="E596" s="141"/>
      <c r="F596" s="110"/>
      <c r="G596" s="100"/>
      <c r="H596" s="112"/>
      <c r="I596" s="104">
        <f>ROUND(H595/1000,4)+I594</f>
        <v>114.04969999999996</v>
      </c>
      <c r="J596" s="105" t="s">
        <v>19</v>
      </c>
      <c r="K596" s="100" t="s">
        <v>126</v>
      </c>
      <c r="L596" s="100" t="s">
        <v>126</v>
      </c>
      <c r="M596" s="100" t="s">
        <v>126</v>
      </c>
      <c r="N596" s="100"/>
      <c r="O596" s="100"/>
      <c r="P596" s="100"/>
    </row>
    <row r="597" spans="1:16" s="4" customFormat="1" ht="18.75" x14ac:dyDescent="0.25">
      <c r="A597" s="100"/>
      <c r="B597" s="100"/>
      <c r="C597" s="140"/>
      <c r="D597" s="117"/>
      <c r="E597" s="117"/>
      <c r="F597" s="103"/>
      <c r="G597" s="167" t="str">
        <f>C596</f>
        <v>43/6</v>
      </c>
      <c r="H597" s="112">
        <v>385</v>
      </c>
      <c r="I597" s="107"/>
      <c r="J597" s="108"/>
      <c r="K597" s="100"/>
      <c r="L597" s="100"/>
      <c r="M597" s="100"/>
      <c r="N597" s="100"/>
      <c r="O597" s="100"/>
      <c r="P597" s="100"/>
    </row>
    <row r="598" spans="1:16" s="4" customFormat="1" ht="18.75" x14ac:dyDescent="0.25">
      <c r="A598" s="100">
        <f>SUBTOTAL(103,$C$6:C598)</f>
        <v>297</v>
      </c>
      <c r="B598" s="100"/>
      <c r="C598" s="108" t="s">
        <v>384</v>
      </c>
      <c r="D598" s="141" t="s">
        <v>3</v>
      </c>
      <c r="E598" s="141"/>
      <c r="F598" s="110"/>
      <c r="G598" s="100"/>
      <c r="H598" s="112"/>
      <c r="I598" s="104">
        <f>ROUND(H597/1000,4)+I596</f>
        <v>114.43469999999996</v>
      </c>
      <c r="J598" s="105" t="s">
        <v>19</v>
      </c>
      <c r="K598" s="100" t="s">
        <v>126</v>
      </c>
      <c r="L598" s="100" t="s">
        <v>126</v>
      </c>
      <c r="M598" s="100" t="s">
        <v>126</v>
      </c>
      <c r="N598" s="100"/>
      <c r="O598" s="100"/>
      <c r="P598" s="100"/>
    </row>
    <row r="599" spans="1:16" s="4" customFormat="1" ht="18.75" x14ac:dyDescent="0.25">
      <c r="A599" s="100"/>
      <c r="B599" s="100"/>
      <c r="C599" s="140"/>
      <c r="D599" s="117"/>
      <c r="E599" s="117"/>
      <c r="F599" s="103"/>
      <c r="G599" s="167" t="str">
        <f>C598</f>
        <v>43/7</v>
      </c>
      <c r="H599" s="112">
        <v>415</v>
      </c>
      <c r="I599" s="107"/>
      <c r="J599" s="108"/>
      <c r="K599" s="100"/>
      <c r="L599" s="100"/>
      <c r="M599" s="100"/>
      <c r="N599" s="100"/>
      <c r="O599" s="100"/>
      <c r="P599" s="100"/>
    </row>
    <row r="600" spans="1:16" s="4" customFormat="1" ht="18.75" x14ac:dyDescent="0.25">
      <c r="A600" s="100">
        <f>SUBTOTAL(103,$C$6:C600)</f>
        <v>298</v>
      </c>
      <c r="B600" s="100"/>
      <c r="C600" s="108" t="s">
        <v>385</v>
      </c>
      <c r="D600" s="141" t="s">
        <v>18</v>
      </c>
      <c r="E600" s="141"/>
      <c r="F600" s="110"/>
      <c r="G600" s="100"/>
      <c r="H600" s="112"/>
      <c r="I600" s="104">
        <f>ROUND(H599/1000,4)+I598</f>
        <v>114.84969999999997</v>
      </c>
      <c r="J600" s="105" t="s">
        <v>19</v>
      </c>
      <c r="K600" s="100" t="s">
        <v>126</v>
      </c>
      <c r="L600" s="100" t="s">
        <v>126</v>
      </c>
      <c r="M600" s="100" t="s">
        <v>126</v>
      </c>
      <c r="N600" s="100"/>
      <c r="O600" s="100"/>
      <c r="P600" s="100"/>
    </row>
    <row r="601" spans="1:16" s="4" customFormat="1" ht="18.75" x14ac:dyDescent="0.25">
      <c r="A601" s="100"/>
      <c r="B601" s="100"/>
      <c r="C601" s="140"/>
      <c r="D601" s="117"/>
      <c r="E601" s="117"/>
      <c r="F601" s="103"/>
      <c r="G601" s="167" t="str">
        <f>C600</f>
        <v>43/8</v>
      </c>
      <c r="H601" s="112">
        <v>409.54599999999999</v>
      </c>
      <c r="I601" s="107"/>
      <c r="J601" s="108"/>
      <c r="K601" s="100"/>
      <c r="L601" s="100"/>
      <c r="M601" s="100"/>
      <c r="N601" s="100"/>
      <c r="O601" s="100"/>
      <c r="P601" s="100"/>
    </row>
    <row r="602" spans="1:16" s="4" customFormat="1" ht="18.75" x14ac:dyDescent="0.25">
      <c r="A602" s="100">
        <f>SUBTOTAL(103,$C$6:C602)</f>
        <v>299</v>
      </c>
      <c r="B602" s="101" t="s">
        <v>386</v>
      </c>
      <c r="C602" s="108" t="s">
        <v>7</v>
      </c>
      <c r="D602" s="141" t="s">
        <v>114</v>
      </c>
      <c r="E602" s="141"/>
      <c r="F602" s="103"/>
      <c r="G602" s="102"/>
      <c r="H602" s="112"/>
      <c r="I602" s="112">
        <f>ROUND(H601/1000,4)+I600</f>
        <v>115.25919999999996</v>
      </c>
      <c r="J602" s="105" t="s">
        <v>19</v>
      </c>
      <c r="K602" s="100" t="s">
        <v>126</v>
      </c>
      <c r="L602" s="100" t="s">
        <v>126</v>
      </c>
      <c r="M602" s="100" t="s">
        <v>126</v>
      </c>
      <c r="N602" s="100"/>
      <c r="O602" s="100"/>
      <c r="P602" s="100"/>
    </row>
    <row r="603" spans="1:16" s="4" customFormat="1" ht="18.75" x14ac:dyDescent="0.25">
      <c r="A603" s="100"/>
      <c r="B603" s="100"/>
      <c r="C603" s="140"/>
      <c r="D603" s="117"/>
      <c r="E603" s="117"/>
      <c r="F603" s="103"/>
      <c r="G603" s="167" t="str">
        <f>C602</f>
        <v>44/0</v>
      </c>
      <c r="H603" s="112">
        <v>400</v>
      </c>
      <c r="I603" s="112"/>
      <c r="J603" s="100"/>
      <c r="K603" s="100"/>
      <c r="L603" s="100"/>
      <c r="M603" s="100"/>
      <c r="N603" s="100"/>
      <c r="O603" s="100"/>
      <c r="P603" s="100"/>
    </row>
    <row r="604" spans="1:16" s="3" customFormat="1" ht="18.75" x14ac:dyDescent="0.2">
      <c r="A604" s="108">
        <f>SUBTOTAL(103,$C$6:C604)</f>
        <v>300</v>
      </c>
      <c r="B604" s="108"/>
      <c r="C604" s="108" t="s">
        <v>469</v>
      </c>
      <c r="D604" s="141" t="s">
        <v>2</v>
      </c>
      <c r="E604" s="141"/>
      <c r="F604" s="141"/>
      <c r="G604" s="108"/>
      <c r="H604" s="112"/>
      <c r="I604" s="192">
        <f>ROUND(H603/1000,4)+I602</f>
        <v>115.65919999999997</v>
      </c>
      <c r="J604" s="108" t="s">
        <v>19</v>
      </c>
      <c r="K604" s="108" t="s">
        <v>126</v>
      </c>
      <c r="L604" s="108" t="s">
        <v>126</v>
      </c>
      <c r="M604" s="108" t="s">
        <v>126</v>
      </c>
      <c r="N604" s="108"/>
      <c r="O604" s="108"/>
      <c r="P604" s="108"/>
    </row>
    <row r="605" spans="1:16" s="149" customFormat="1" ht="18.75" x14ac:dyDescent="0.25">
      <c r="A605" s="108"/>
      <c r="B605" s="108"/>
      <c r="C605" s="140"/>
      <c r="D605" s="117"/>
      <c r="E605" s="117"/>
      <c r="F605" s="117"/>
      <c r="G605" s="178" t="str">
        <f>C604</f>
        <v>44/1</v>
      </c>
      <c r="H605" s="112">
        <v>427</v>
      </c>
      <c r="I605" s="120"/>
      <c r="J605" s="108"/>
      <c r="K605" s="108"/>
      <c r="L605" s="108"/>
      <c r="M605" s="108"/>
      <c r="N605" s="108"/>
      <c r="O605" s="108"/>
      <c r="P605" s="108"/>
    </row>
    <row r="606" spans="1:16" s="3" customFormat="1" ht="18.75" x14ac:dyDescent="0.2">
      <c r="A606" s="108">
        <f>SUBTOTAL(103,$C$6:C606)</f>
        <v>301</v>
      </c>
      <c r="B606" s="108"/>
      <c r="C606" s="108" t="s">
        <v>470</v>
      </c>
      <c r="D606" s="141" t="s">
        <v>2</v>
      </c>
      <c r="E606" s="141"/>
      <c r="F606" s="141"/>
      <c r="G606" s="108"/>
      <c r="H606" s="112"/>
      <c r="I606" s="193">
        <f>ROUND(H605/1000,4)+I604</f>
        <v>116.08619999999998</v>
      </c>
      <c r="J606" s="108" t="s">
        <v>19</v>
      </c>
      <c r="K606" s="108" t="s">
        <v>126</v>
      </c>
      <c r="L606" s="108" t="s">
        <v>126</v>
      </c>
      <c r="M606" s="108" t="s">
        <v>126</v>
      </c>
      <c r="N606" s="108"/>
      <c r="O606" s="108"/>
      <c r="P606" s="108"/>
    </row>
    <row r="607" spans="1:16" s="149" customFormat="1" ht="18.75" x14ac:dyDescent="0.25">
      <c r="A607" s="108"/>
      <c r="B607" s="108"/>
      <c r="C607" s="140"/>
      <c r="D607" s="117"/>
      <c r="E607" s="117"/>
      <c r="F607" s="117"/>
      <c r="G607" s="178" t="str">
        <f>C606</f>
        <v>44/2</v>
      </c>
      <c r="H607" s="112">
        <v>366</v>
      </c>
      <c r="I607" s="194"/>
      <c r="J607" s="108"/>
      <c r="K607" s="108"/>
      <c r="L607" s="108"/>
      <c r="M607" s="108"/>
      <c r="N607" s="108"/>
      <c r="O607" s="108"/>
      <c r="P607" s="108"/>
    </row>
    <row r="608" spans="1:16" s="3" customFormat="1" ht="18.75" x14ac:dyDescent="0.2">
      <c r="A608" s="108">
        <f>SUBTOTAL(103,$C$6:C608)</f>
        <v>302</v>
      </c>
      <c r="B608" s="108"/>
      <c r="C608" s="108" t="s">
        <v>471</v>
      </c>
      <c r="D608" s="141" t="s">
        <v>2</v>
      </c>
      <c r="E608" s="141"/>
      <c r="F608" s="141"/>
      <c r="G608" s="108"/>
      <c r="H608" s="112"/>
      <c r="I608" s="193">
        <f>ROUND(H607/1000,4)+I606</f>
        <v>116.45219999999998</v>
      </c>
      <c r="J608" s="108" t="s">
        <v>19</v>
      </c>
      <c r="K608" s="108" t="s">
        <v>126</v>
      </c>
      <c r="L608" s="108" t="s">
        <v>126</v>
      </c>
      <c r="M608" s="108" t="s">
        <v>126</v>
      </c>
      <c r="N608" s="108"/>
      <c r="O608" s="108"/>
      <c r="P608" s="108"/>
    </row>
    <row r="609" spans="1:16" s="149" customFormat="1" ht="18.75" x14ac:dyDescent="0.25">
      <c r="A609" s="108"/>
      <c r="B609" s="108"/>
      <c r="C609" s="140"/>
      <c r="D609" s="117"/>
      <c r="E609" s="117"/>
      <c r="F609" s="117"/>
      <c r="G609" s="178" t="str">
        <f>C608</f>
        <v>44/3</v>
      </c>
      <c r="H609" s="112">
        <v>350</v>
      </c>
      <c r="I609" s="194"/>
      <c r="J609" s="108"/>
      <c r="K609" s="108"/>
      <c r="L609" s="108"/>
      <c r="M609" s="108"/>
      <c r="N609" s="108"/>
      <c r="O609" s="108"/>
      <c r="P609" s="108"/>
    </row>
    <row r="610" spans="1:16" s="3" customFormat="1" ht="18.75" x14ac:dyDescent="0.2">
      <c r="A610" s="108">
        <f>SUBTOTAL(103,$C$6:C610)</f>
        <v>303</v>
      </c>
      <c r="B610" s="108"/>
      <c r="C610" s="108" t="s">
        <v>472</v>
      </c>
      <c r="D610" s="141" t="s">
        <v>3</v>
      </c>
      <c r="E610" s="141"/>
      <c r="F610" s="141"/>
      <c r="G610" s="108"/>
      <c r="H610" s="112"/>
      <c r="I610" s="193">
        <f>ROUND(H609/1000,4)+I608</f>
        <v>116.80219999999997</v>
      </c>
      <c r="J610" s="108" t="s">
        <v>19</v>
      </c>
      <c r="K610" s="108" t="s">
        <v>126</v>
      </c>
      <c r="L610" s="108" t="s">
        <v>126</v>
      </c>
      <c r="M610" s="108" t="s">
        <v>126</v>
      </c>
      <c r="N610" s="108"/>
      <c r="O610" s="108"/>
      <c r="P610" s="108"/>
    </row>
    <row r="611" spans="1:16" s="149" customFormat="1" ht="18.75" x14ac:dyDescent="0.25">
      <c r="A611" s="108"/>
      <c r="B611" s="108"/>
      <c r="C611" s="140"/>
      <c r="D611" s="117"/>
      <c r="E611" s="117"/>
      <c r="F611" s="117"/>
      <c r="G611" s="178" t="str">
        <f>C610</f>
        <v>44/4</v>
      </c>
      <c r="H611" s="112">
        <v>383</v>
      </c>
      <c r="I611" s="194"/>
      <c r="J611" s="108"/>
      <c r="K611" s="108"/>
      <c r="L611" s="108"/>
      <c r="M611" s="108"/>
      <c r="N611" s="108"/>
      <c r="O611" s="108"/>
      <c r="P611" s="108"/>
    </row>
    <row r="612" spans="1:16" s="3" customFormat="1" ht="18.75" x14ac:dyDescent="0.2">
      <c r="A612" s="108">
        <f>SUBTOTAL(103,$C$6:C612)</f>
        <v>304</v>
      </c>
      <c r="B612" s="108"/>
      <c r="C612" s="108" t="s">
        <v>473</v>
      </c>
      <c r="D612" s="141" t="s">
        <v>3</v>
      </c>
      <c r="E612" s="141"/>
      <c r="F612" s="141"/>
      <c r="G612" s="108"/>
      <c r="H612" s="112"/>
      <c r="I612" s="193">
        <f>ROUND(H611/1000,4)+I610</f>
        <v>117.18519999999997</v>
      </c>
      <c r="J612" s="108" t="s">
        <v>19</v>
      </c>
      <c r="K612" s="108" t="s">
        <v>126</v>
      </c>
      <c r="L612" s="108" t="s">
        <v>126</v>
      </c>
      <c r="M612" s="108" t="s">
        <v>126</v>
      </c>
      <c r="N612" s="108"/>
      <c r="O612" s="108"/>
      <c r="P612" s="108"/>
    </row>
    <row r="613" spans="1:16" s="3" customFormat="1" ht="18.75" x14ac:dyDescent="0.2">
      <c r="A613" s="108"/>
      <c r="B613" s="108"/>
      <c r="C613" s="108"/>
      <c r="D613" s="141"/>
      <c r="E613" s="141"/>
      <c r="F613" s="141"/>
      <c r="G613" s="108" t="str">
        <f>C612</f>
        <v>44/5</v>
      </c>
      <c r="H613" s="112">
        <v>457.15499999999997</v>
      </c>
      <c r="I613" s="194"/>
      <c r="J613" s="108"/>
      <c r="K613" s="108"/>
      <c r="L613" s="108"/>
      <c r="M613" s="108"/>
      <c r="N613" s="108"/>
      <c r="O613" s="108"/>
      <c r="P613" s="108"/>
    </row>
    <row r="614" spans="1:16" s="3" customFormat="1" ht="18.75" x14ac:dyDescent="0.2">
      <c r="A614" s="108">
        <f>SUBTOTAL(103,$C$6:C614)</f>
        <v>305</v>
      </c>
      <c r="B614" s="108" t="s">
        <v>498</v>
      </c>
      <c r="C614" s="108" t="s">
        <v>474</v>
      </c>
      <c r="D614" s="141" t="s">
        <v>108</v>
      </c>
      <c r="E614" s="141"/>
      <c r="F614" s="141"/>
      <c r="G614" s="108"/>
      <c r="H614" s="112"/>
      <c r="I614" s="193">
        <f>ROUND(H613/1000,4)+I612</f>
        <v>117.64239999999997</v>
      </c>
      <c r="J614" s="108" t="s">
        <v>19</v>
      </c>
      <c r="K614" s="108" t="s">
        <v>126</v>
      </c>
      <c r="L614" s="108" t="s">
        <v>126</v>
      </c>
      <c r="M614" s="108" t="s">
        <v>126</v>
      </c>
      <c r="N614" s="108"/>
      <c r="O614" s="108"/>
      <c r="P614" s="108" t="s">
        <v>476</v>
      </c>
    </row>
    <row r="615" spans="1:16" s="3" customFormat="1" ht="18.75" x14ac:dyDescent="0.2">
      <c r="A615" s="108"/>
      <c r="B615" s="108"/>
      <c r="C615" s="108"/>
      <c r="D615" s="141"/>
      <c r="E615" s="141"/>
      <c r="F615" s="141"/>
      <c r="G615" s="108" t="str">
        <f>C614</f>
        <v>45/0</v>
      </c>
      <c r="H615" s="112">
        <v>208.53</v>
      </c>
      <c r="I615" s="195"/>
      <c r="J615" s="108"/>
      <c r="K615" s="108"/>
      <c r="L615" s="108"/>
      <c r="M615" s="108"/>
      <c r="N615" s="108"/>
      <c r="O615" s="108"/>
      <c r="P615" s="108"/>
    </row>
    <row r="616" spans="1:16" s="3" customFormat="1" ht="18.75" x14ac:dyDescent="0.2">
      <c r="A616" s="108">
        <f>SUBTOTAL(103,$C$6:C616)</f>
        <v>306</v>
      </c>
      <c r="B616" s="108" t="s">
        <v>499</v>
      </c>
      <c r="C616" s="108" t="s">
        <v>475</v>
      </c>
      <c r="D616" s="141" t="s">
        <v>171</v>
      </c>
      <c r="E616" s="141"/>
      <c r="F616" s="141"/>
      <c r="G616" s="108"/>
      <c r="H616" s="141"/>
      <c r="I616" s="141"/>
      <c r="J616" s="108" t="s">
        <v>19</v>
      </c>
      <c r="K616" s="108" t="s">
        <v>126</v>
      </c>
      <c r="L616" s="108" t="s">
        <v>126</v>
      </c>
      <c r="M616" s="108" t="s">
        <v>126</v>
      </c>
      <c r="N616" s="108"/>
      <c r="O616" s="108"/>
      <c r="P616" s="108" t="s">
        <v>476</v>
      </c>
    </row>
    <row r="617" spans="1:16" s="3" customFormat="1" ht="18.75" x14ac:dyDescent="0.2">
      <c r="A617" s="108"/>
      <c r="B617" s="108"/>
      <c r="C617" s="141"/>
      <c r="D617" s="141"/>
      <c r="E617" s="141"/>
      <c r="F617" s="141"/>
      <c r="G617" s="108"/>
      <c r="H617" s="141"/>
      <c r="I617" s="141"/>
      <c r="J617" s="108"/>
      <c r="K617" s="108"/>
      <c r="L617" s="108"/>
      <c r="M617" s="108"/>
      <c r="N617" s="108"/>
      <c r="O617" s="108"/>
      <c r="P617" s="108"/>
    </row>
    <row r="627" spans="3:3" x14ac:dyDescent="0.25">
      <c r="C627" s="196"/>
    </row>
    <row r="628" spans="3:3" x14ac:dyDescent="0.25">
      <c r="C628" s="196"/>
    </row>
    <row r="629" spans="3:3" x14ac:dyDescent="0.25">
      <c r="C629" s="196"/>
    </row>
    <row r="630" spans="3:3" x14ac:dyDescent="0.25">
      <c r="C630" s="196"/>
    </row>
    <row r="631" spans="3:3" x14ac:dyDescent="0.25">
      <c r="C631" s="196"/>
    </row>
    <row r="632" spans="3:3" x14ac:dyDescent="0.25">
      <c r="C632" s="196"/>
    </row>
    <row r="633" spans="3:3" x14ac:dyDescent="0.25">
      <c r="C633" s="196"/>
    </row>
    <row r="634" spans="3:3" x14ac:dyDescent="0.25">
      <c r="C634" s="196"/>
    </row>
    <row r="635" spans="3:3" x14ac:dyDescent="0.25">
      <c r="C635" s="196"/>
    </row>
    <row r="636" spans="3:3" x14ac:dyDescent="0.25">
      <c r="C636" s="196"/>
    </row>
    <row r="637" spans="3:3" x14ac:dyDescent="0.25">
      <c r="C637" s="196"/>
    </row>
    <row r="638" spans="3:3" x14ac:dyDescent="0.25">
      <c r="C638" s="196"/>
    </row>
    <row r="639" spans="3:3" x14ac:dyDescent="0.25">
      <c r="C639" s="196"/>
    </row>
    <row r="640" spans="3:3" x14ac:dyDescent="0.25">
      <c r="C640" s="196"/>
    </row>
    <row r="641" spans="3:3" x14ac:dyDescent="0.25">
      <c r="C641" s="196"/>
    </row>
    <row r="642" spans="3:3" x14ac:dyDescent="0.25">
      <c r="C642" s="196"/>
    </row>
    <row r="643" spans="3:3" x14ac:dyDescent="0.25">
      <c r="C643" s="196"/>
    </row>
    <row r="644" spans="3:3" x14ac:dyDescent="0.25">
      <c r="C644" s="196"/>
    </row>
    <row r="645" spans="3:3" x14ac:dyDescent="0.25">
      <c r="C645" s="196"/>
    </row>
    <row r="646" spans="3:3" x14ac:dyDescent="0.25">
      <c r="C646" s="196"/>
    </row>
    <row r="647" spans="3:3" x14ac:dyDescent="0.25">
      <c r="C647" s="196"/>
    </row>
    <row r="648" spans="3:3" x14ac:dyDescent="0.25">
      <c r="C648" s="196"/>
    </row>
    <row r="649" spans="3:3" x14ac:dyDescent="0.25">
      <c r="C649" s="196"/>
    </row>
    <row r="650" spans="3:3" x14ac:dyDescent="0.25">
      <c r="C650" s="196"/>
    </row>
    <row r="651" spans="3:3" x14ac:dyDescent="0.25">
      <c r="C651" s="196"/>
    </row>
    <row r="652" spans="3:3" x14ac:dyDescent="0.25">
      <c r="C652" s="196"/>
    </row>
    <row r="653" spans="3:3" x14ac:dyDescent="0.25">
      <c r="C653" s="196"/>
    </row>
    <row r="654" spans="3:3" x14ac:dyDescent="0.25">
      <c r="C654" s="196"/>
    </row>
    <row r="655" spans="3:3" x14ac:dyDescent="0.25">
      <c r="C655" s="196"/>
    </row>
    <row r="656" spans="3:3" x14ac:dyDescent="0.25">
      <c r="C656" s="196"/>
    </row>
    <row r="657" spans="3:3" x14ac:dyDescent="0.25">
      <c r="C657" s="196"/>
    </row>
    <row r="658" spans="3:3" x14ac:dyDescent="0.25">
      <c r="C658" s="196"/>
    </row>
    <row r="659" spans="3:3" x14ac:dyDescent="0.25">
      <c r="C659" s="196"/>
    </row>
    <row r="660" spans="3:3" x14ac:dyDescent="0.25">
      <c r="C660" s="196"/>
    </row>
    <row r="661" spans="3:3" x14ac:dyDescent="0.25">
      <c r="C661" s="196"/>
    </row>
    <row r="662" spans="3:3" x14ac:dyDescent="0.25">
      <c r="C662" s="196"/>
    </row>
    <row r="663" spans="3:3" x14ac:dyDescent="0.25">
      <c r="C663" s="196"/>
    </row>
    <row r="664" spans="3:3" x14ac:dyDescent="0.25">
      <c r="C664" s="196"/>
    </row>
    <row r="665" spans="3:3" x14ac:dyDescent="0.25">
      <c r="C665" s="196"/>
    </row>
    <row r="666" spans="3:3" x14ac:dyDescent="0.25">
      <c r="C666" s="196"/>
    </row>
    <row r="667" spans="3:3" x14ac:dyDescent="0.25">
      <c r="C667" s="196"/>
    </row>
    <row r="668" spans="3:3" x14ac:dyDescent="0.25">
      <c r="C668" s="196"/>
    </row>
    <row r="669" spans="3:3" x14ac:dyDescent="0.25">
      <c r="C669" s="196"/>
    </row>
    <row r="670" spans="3:3" x14ac:dyDescent="0.25">
      <c r="C670" s="196"/>
    </row>
    <row r="671" spans="3:3" x14ac:dyDescent="0.25">
      <c r="C671" s="196"/>
    </row>
    <row r="672" spans="3:3" x14ac:dyDescent="0.25">
      <c r="C672" s="196"/>
    </row>
    <row r="673" spans="3:3" x14ac:dyDescent="0.25">
      <c r="C673" s="196"/>
    </row>
    <row r="674" spans="3:3" x14ac:dyDescent="0.25">
      <c r="C674" s="196"/>
    </row>
    <row r="675" spans="3:3" x14ac:dyDescent="0.25">
      <c r="C675" s="196"/>
    </row>
    <row r="676" spans="3:3" x14ac:dyDescent="0.25">
      <c r="C676" s="196"/>
    </row>
    <row r="677" spans="3:3" x14ac:dyDescent="0.25">
      <c r="C677" s="196"/>
    </row>
    <row r="678" spans="3:3" x14ac:dyDescent="0.25">
      <c r="C678" s="196"/>
    </row>
    <row r="679" spans="3:3" x14ac:dyDescent="0.25">
      <c r="C679" s="196"/>
    </row>
    <row r="680" spans="3:3" x14ac:dyDescent="0.25">
      <c r="C680" s="196"/>
    </row>
    <row r="681" spans="3:3" x14ac:dyDescent="0.25">
      <c r="C681" s="196"/>
    </row>
    <row r="682" spans="3:3" x14ac:dyDescent="0.25">
      <c r="C682" s="196"/>
    </row>
    <row r="683" spans="3:3" x14ac:dyDescent="0.25">
      <c r="C683" s="196"/>
    </row>
    <row r="684" spans="3:3" x14ac:dyDescent="0.25">
      <c r="C684" s="196"/>
    </row>
    <row r="685" spans="3:3" x14ac:dyDescent="0.25">
      <c r="C685" s="196"/>
    </row>
    <row r="686" spans="3:3" x14ac:dyDescent="0.25">
      <c r="C686" s="196"/>
    </row>
    <row r="687" spans="3:3" x14ac:dyDescent="0.25">
      <c r="C687" s="196"/>
    </row>
    <row r="688" spans="3:3" x14ac:dyDescent="0.25">
      <c r="C688" s="196"/>
    </row>
    <row r="689" spans="3:3" x14ac:dyDescent="0.25">
      <c r="C689" s="196"/>
    </row>
    <row r="690" spans="3:3" x14ac:dyDescent="0.25">
      <c r="C690" s="196"/>
    </row>
    <row r="691" spans="3:3" x14ac:dyDescent="0.25">
      <c r="C691" s="196"/>
    </row>
    <row r="692" spans="3:3" x14ac:dyDescent="0.25">
      <c r="C692" s="196"/>
    </row>
    <row r="693" spans="3:3" x14ac:dyDescent="0.25">
      <c r="C693" s="196"/>
    </row>
    <row r="694" spans="3:3" x14ac:dyDescent="0.25">
      <c r="C694" s="196"/>
    </row>
    <row r="695" spans="3:3" x14ac:dyDescent="0.25">
      <c r="C695" s="196"/>
    </row>
    <row r="696" spans="3:3" x14ac:dyDescent="0.25">
      <c r="C696" s="196"/>
    </row>
    <row r="697" spans="3:3" x14ac:dyDescent="0.25">
      <c r="C697" s="196"/>
    </row>
    <row r="698" spans="3:3" x14ac:dyDescent="0.25">
      <c r="C698" s="196"/>
    </row>
    <row r="699" spans="3:3" x14ac:dyDescent="0.25">
      <c r="C699" s="196"/>
    </row>
    <row r="700" spans="3:3" x14ac:dyDescent="0.25">
      <c r="C700" s="196"/>
    </row>
    <row r="701" spans="3:3" x14ac:dyDescent="0.25">
      <c r="C701" s="196"/>
    </row>
    <row r="702" spans="3:3" x14ac:dyDescent="0.25">
      <c r="C702" s="196"/>
    </row>
    <row r="703" spans="3:3" x14ac:dyDescent="0.25">
      <c r="C703" s="196"/>
    </row>
    <row r="704" spans="3:3" x14ac:dyDescent="0.25">
      <c r="C704" s="196"/>
    </row>
    <row r="705" spans="3:3" x14ac:dyDescent="0.25">
      <c r="C705" s="196"/>
    </row>
    <row r="706" spans="3:3" x14ac:dyDescent="0.25">
      <c r="C706" s="196"/>
    </row>
    <row r="707" spans="3:3" x14ac:dyDescent="0.25">
      <c r="C707" s="196"/>
    </row>
    <row r="708" spans="3:3" x14ac:dyDescent="0.25">
      <c r="C708" s="196"/>
    </row>
    <row r="709" spans="3:3" x14ac:dyDescent="0.25">
      <c r="C709" s="196"/>
    </row>
    <row r="710" spans="3:3" x14ac:dyDescent="0.25">
      <c r="C710" s="196"/>
    </row>
    <row r="711" spans="3:3" x14ac:dyDescent="0.25">
      <c r="C711" s="196"/>
    </row>
    <row r="712" spans="3:3" x14ac:dyDescent="0.25">
      <c r="C712" s="196"/>
    </row>
    <row r="713" spans="3:3" x14ac:dyDescent="0.25">
      <c r="C713" s="196"/>
    </row>
    <row r="714" spans="3:3" x14ac:dyDescent="0.25">
      <c r="C714" s="196"/>
    </row>
    <row r="715" spans="3:3" x14ac:dyDescent="0.25">
      <c r="C715" s="196"/>
    </row>
    <row r="716" spans="3:3" x14ac:dyDescent="0.25">
      <c r="C716" s="196"/>
    </row>
    <row r="717" spans="3:3" x14ac:dyDescent="0.25">
      <c r="C717" s="196"/>
    </row>
    <row r="718" spans="3:3" x14ac:dyDescent="0.25">
      <c r="C718" s="196"/>
    </row>
    <row r="719" spans="3:3" x14ac:dyDescent="0.25">
      <c r="C719" s="196"/>
    </row>
    <row r="720" spans="3:3" x14ac:dyDescent="0.25">
      <c r="C720" s="196"/>
    </row>
    <row r="721" spans="3:3" x14ac:dyDescent="0.25">
      <c r="C721" s="196"/>
    </row>
    <row r="722" spans="3:3" x14ac:dyDescent="0.25">
      <c r="C722" s="196"/>
    </row>
    <row r="723" spans="3:3" x14ac:dyDescent="0.25">
      <c r="C723" s="196"/>
    </row>
    <row r="724" spans="3:3" x14ac:dyDescent="0.25">
      <c r="C724" s="196"/>
    </row>
    <row r="725" spans="3:3" x14ac:dyDescent="0.25">
      <c r="C725" s="196"/>
    </row>
    <row r="726" spans="3:3" x14ac:dyDescent="0.25">
      <c r="C726" s="196"/>
    </row>
    <row r="727" spans="3:3" x14ac:dyDescent="0.25">
      <c r="C727" s="196"/>
    </row>
    <row r="728" spans="3:3" x14ac:dyDescent="0.25">
      <c r="C728" s="196"/>
    </row>
    <row r="729" spans="3:3" x14ac:dyDescent="0.25">
      <c r="C729" s="196"/>
    </row>
    <row r="730" spans="3:3" x14ac:dyDescent="0.25">
      <c r="C730" s="196"/>
    </row>
    <row r="731" spans="3:3" x14ac:dyDescent="0.25">
      <c r="C731" s="196"/>
    </row>
    <row r="732" spans="3:3" x14ac:dyDescent="0.25">
      <c r="C732" s="196"/>
    </row>
    <row r="733" spans="3:3" x14ac:dyDescent="0.25">
      <c r="C733" s="196"/>
    </row>
    <row r="734" spans="3:3" x14ac:dyDescent="0.25">
      <c r="C734" s="196"/>
    </row>
    <row r="735" spans="3:3" x14ac:dyDescent="0.25">
      <c r="C735" s="196"/>
    </row>
    <row r="736" spans="3:3" x14ac:dyDescent="0.25">
      <c r="C736" s="196"/>
    </row>
    <row r="737" spans="3:3" x14ac:dyDescent="0.25">
      <c r="C737" s="196"/>
    </row>
    <row r="738" spans="3:3" x14ac:dyDescent="0.25">
      <c r="C738" s="196"/>
    </row>
    <row r="739" spans="3:3" x14ac:dyDescent="0.25">
      <c r="C739" s="196"/>
    </row>
    <row r="740" spans="3:3" x14ac:dyDescent="0.25">
      <c r="C740" s="196"/>
    </row>
    <row r="741" spans="3:3" x14ac:dyDescent="0.25">
      <c r="C741" s="196"/>
    </row>
    <row r="742" spans="3:3" x14ac:dyDescent="0.25">
      <c r="C742" s="196"/>
    </row>
    <row r="743" spans="3:3" x14ac:dyDescent="0.25">
      <c r="C743" s="196"/>
    </row>
    <row r="744" spans="3:3" x14ac:dyDescent="0.25">
      <c r="C744" s="196"/>
    </row>
    <row r="745" spans="3:3" x14ac:dyDescent="0.25">
      <c r="C745" s="196"/>
    </row>
    <row r="746" spans="3:3" x14ac:dyDescent="0.25">
      <c r="C746" s="196"/>
    </row>
    <row r="747" spans="3:3" x14ac:dyDescent="0.25">
      <c r="C747" s="196"/>
    </row>
    <row r="748" spans="3:3" x14ac:dyDescent="0.25">
      <c r="C748" s="196"/>
    </row>
    <row r="749" spans="3:3" x14ac:dyDescent="0.25">
      <c r="C749" s="196"/>
    </row>
    <row r="750" spans="3:3" x14ac:dyDescent="0.25">
      <c r="C750" s="196"/>
    </row>
    <row r="751" spans="3:3" x14ac:dyDescent="0.25">
      <c r="C751" s="196"/>
    </row>
    <row r="752" spans="3:3" x14ac:dyDescent="0.25">
      <c r="C752" s="196"/>
    </row>
    <row r="753" spans="3:3" x14ac:dyDescent="0.25">
      <c r="C753" s="196"/>
    </row>
    <row r="754" spans="3:3" x14ac:dyDescent="0.25">
      <c r="C754" s="196"/>
    </row>
    <row r="755" spans="3:3" x14ac:dyDescent="0.25">
      <c r="C755" s="196"/>
    </row>
    <row r="756" spans="3:3" x14ac:dyDescent="0.25">
      <c r="C756" s="196"/>
    </row>
    <row r="757" spans="3:3" x14ac:dyDescent="0.25">
      <c r="C757" s="196"/>
    </row>
    <row r="758" spans="3:3" x14ac:dyDescent="0.25">
      <c r="C758" s="196"/>
    </row>
    <row r="759" spans="3:3" x14ac:dyDescent="0.25">
      <c r="C759" s="196"/>
    </row>
    <row r="760" spans="3:3" x14ac:dyDescent="0.25">
      <c r="C760" s="196"/>
    </row>
    <row r="761" spans="3:3" x14ac:dyDescent="0.25">
      <c r="C761" s="196"/>
    </row>
    <row r="762" spans="3:3" x14ac:dyDescent="0.25">
      <c r="C762" s="196"/>
    </row>
    <row r="763" spans="3:3" x14ac:dyDescent="0.25">
      <c r="C763" s="196"/>
    </row>
    <row r="764" spans="3:3" x14ac:dyDescent="0.25">
      <c r="C764" s="196"/>
    </row>
    <row r="765" spans="3:3" x14ac:dyDescent="0.25">
      <c r="C765" s="196"/>
    </row>
    <row r="766" spans="3:3" x14ac:dyDescent="0.25">
      <c r="C766" s="196"/>
    </row>
    <row r="767" spans="3:3" x14ac:dyDescent="0.25">
      <c r="C767" s="196"/>
    </row>
    <row r="768" spans="3:3" x14ac:dyDescent="0.25">
      <c r="C768" s="196"/>
    </row>
    <row r="769" spans="3:3" x14ac:dyDescent="0.25">
      <c r="C769" s="196"/>
    </row>
    <row r="770" spans="3:3" x14ac:dyDescent="0.25">
      <c r="C770" s="196"/>
    </row>
    <row r="771" spans="3:3" x14ac:dyDescent="0.25">
      <c r="C771" s="196"/>
    </row>
    <row r="772" spans="3:3" x14ac:dyDescent="0.25">
      <c r="C772" s="196"/>
    </row>
    <row r="773" spans="3:3" x14ac:dyDescent="0.25">
      <c r="C773" s="196"/>
    </row>
    <row r="774" spans="3:3" x14ac:dyDescent="0.25">
      <c r="C774" s="196"/>
    </row>
    <row r="775" spans="3:3" x14ac:dyDescent="0.25">
      <c r="C775" s="196"/>
    </row>
    <row r="776" spans="3:3" x14ac:dyDescent="0.25">
      <c r="C776" s="196"/>
    </row>
    <row r="777" spans="3:3" x14ac:dyDescent="0.25">
      <c r="C777" s="196"/>
    </row>
    <row r="778" spans="3:3" x14ac:dyDescent="0.25">
      <c r="C778" s="196"/>
    </row>
    <row r="779" spans="3:3" x14ac:dyDescent="0.25">
      <c r="C779" s="196"/>
    </row>
    <row r="780" spans="3:3" x14ac:dyDescent="0.25">
      <c r="C780" s="196"/>
    </row>
    <row r="781" spans="3:3" x14ac:dyDescent="0.25">
      <c r="C781" s="196"/>
    </row>
    <row r="782" spans="3:3" x14ac:dyDescent="0.25">
      <c r="C782" s="196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30" priority="1235"/>
    <cfRule type="duplicateValues" dxfId="29" priority="1236"/>
  </conditionalFormatting>
  <conditionalFormatting sqref="C1:C617 C627:C1048576">
    <cfRule type="duplicateValues" dxfId="28" priority="2"/>
    <cfRule type="duplicateValues" dxfId="27" priority="3"/>
    <cfRule type="duplicateValues" dxfId="26" priority="4"/>
  </conditionalFormatting>
  <conditionalFormatting sqref="C1:C1048576">
    <cfRule type="duplicateValues" dxfId="25" priority="1"/>
  </conditionalFormatting>
  <conditionalFormatting sqref="C594">
    <cfRule type="duplicateValues" dxfId="24" priority="18"/>
    <cfRule type="duplicateValues" dxfId="23" priority="19"/>
    <cfRule type="duplicateValues" dxfId="22" priority="20"/>
    <cfRule type="duplicateValues" dxfId="21" priority="21"/>
  </conditionalFormatting>
  <conditionalFormatting sqref="C605 C607 C609">
    <cfRule type="duplicateValues" dxfId="20" priority="14"/>
    <cfRule type="duplicateValues" dxfId="19" priority="15"/>
    <cfRule type="duplicateValues" dxfId="18" priority="16"/>
    <cfRule type="duplicateValues" dxfId="17" priority="17"/>
  </conditionalFormatting>
  <conditionalFormatting sqref="C611">
    <cfRule type="duplicateValues" dxfId="16" priority="6"/>
    <cfRule type="duplicateValues" dxfId="15" priority="7"/>
    <cfRule type="duplicateValues" dxfId="14" priority="8"/>
    <cfRule type="duplicateValues" dxfId="13" priority="9"/>
  </conditionalFormatting>
  <conditionalFormatting sqref="D61:F61 C4:C33 C35:C569 C571:C593 C595:C603 C627:C1048576">
    <cfRule type="duplicateValues" dxfId="12" priority="1251"/>
    <cfRule type="duplicateValues" dxfId="11" priority="1252"/>
  </conditionalFormatting>
  <conditionalFormatting sqref="H61">
    <cfRule type="duplicateValues" dxfId="10" priority="41"/>
    <cfRule type="duplicateValues" dxfId="9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DPR_TA-413 </vt:lpstr>
      <vt:lpstr>Visual Chart</vt:lpstr>
      <vt:lpstr>Erection Compiled</vt:lpstr>
      <vt:lpstr>Stringing Compiled</vt:lpstr>
      <vt:lpstr>Project Details</vt:lpstr>
      <vt:lpstr>Location Summary</vt:lpstr>
      <vt:lpstr>'Location Summary'!Print_Area</vt:lpstr>
      <vt:lpstr>'Visual Chart'!Print_Area</vt:lpstr>
      <vt:lpstr>'Location Summary'!Print_Titles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2025-11-01T09:53:58Z</cp:lastPrinted>
  <dcterms:created xsi:type="dcterms:W3CDTF">2014-09-09T10:51:37Z</dcterms:created>
  <dcterms:modified xsi:type="dcterms:W3CDTF">2025-11-17T05:24:53Z</dcterms:modified>
</cp:coreProperties>
</file>